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Data Profile" sheetId="3" state="visible" r:id="rId3"/>
    <sheet xmlns:r="http://schemas.openxmlformats.org/officeDocument/2006/relationships" name="Jobber Clients" sheetId="4" state="visible" r:id="rId4"/>
    <sheet xmlns:r="http://schemas.openxmlformats.org/officeDocument/2006/relationships" name="Jobber Properties" sheetId="5" state="visible" r:id="rId5"/>
    <sheet xmlns:r="http://schemas.openxmlformats.org/officeDocument/2006/relationships" name="Jobber Jobs" sheetId="6" state="visible" r:id="rId6"/>
    <sheet xmlns:r="http://schemas.openxmlformats.org/officeDocument/2006/relationships" name="Jobber Invoices" sheetId="7" state="visible" r:id="rId7"/>
    <sheet xmlns:r="http://schemas.openxmlformats.org/officeDocument/2006/relationships" name="Jobber Visits" sheetId="8" state="visible" r:id="rId8"/>
    <sheet xmlns:r="http://schemas.openxmlformats.org/officeDocument/2006/relationships" name="QBO Customers" sheetId="9" state="visible" r:id="rId9"/>
    <sheet xmlns:r="http://schemas.openxmlformats.org/officeDocument/2006/relationships" name="QBO Templates" sheetId="10" state="visible" r:id="rId10"/>
    <sheet xmlns:r="http://schemas.openxmlformats.org/officeDocument/2006/relationships" name="QBO Invoices" sheetId="11" state="visible" r:id="rId11"/>
    <sheet xmlns:r="http://schemas.openxmlformats.org/officeDocument/2006/relationships" name="Customer Match" sheetId="12" state="visible" r:id="rId12"/>
    <sheet xmlns:r="http://schemas.openxmlformats.org/officeDocument/2006/relationships" name="Property Match" sheetId="13" state="visible" r:id="rId13"/>
    <sheet xmlns:r="http://schemas.openxmlformats.org/officeDocument/2006/relationships" name="Template Match" sheetId="14" state="visible" r:id="rId14"/>
    <sheet xmlns:r="http://schemas.openxmlformats.org/officeDocument/2006/relationships" name="Rate Reconciliation" sheetId="15" state="visible" r:id="rId15"/>
    <sheet xmlns:r="http://schemas.openxmlformats.org/officeDocument/2006/relationships" name="Actions" sheetId="16" state="visible" r:id="rId16"/>
    <sheet xmlns:r="http://schemas.openxmlformats.org/officeDocument/2006/relationships" name="Billing Check" sheetId="17" state="visible" r:id="rId17"/>
    <sheet xmlns:r="http://schemas.openxmlformats.org/officeDocument/2006/relationships" name="Roster Clashes" sheetId="18" state="visible" r:id="rId18"/>
    <sheet xmlns:r="http://schemas.openxmlformats.org/officeDocument/2006/relationships" name="Cleaner Load" sheetId="19" state="visible" r:id="rId19"/>
    <sheet xmlns:r="http://schemas.openxmlformats.org/officeDocument/2006/relationships" name="Access Notes" sheetId="20" state="visible" r:id="rId20"/>
    <sheet xmlns:r="http://schemas.openxmlformats.org/officeDocument/2006/relationships" name="Calendar Build" sheetId="21" state="visible" r:id="rId21"/>
    <sheet xmlns:r="http://schemas.openxmlformats.org/officeDocument/2006/relationships" name="Drive Folders" sheetId="22" state="visible" r:id="rId22"/>
    <sheet xmlns:r="http://schemas.openxmlformats.org/officeDocument/2006/relationships" name="Drive Permissions" sheetId="23" state="visible" r:id="rId23"/>
    <sheet xmlns:r="http://schemas.openxmlformats.org/officeDocument/2006/relationships" name="Cutover Waves" sheetId="24" state="visible" r:id="rId24"/>
    <sheet xmlns:r="http://schemas.openxmlformats.org/officeDocument/2006/relationships" name="Exceptions" sheetId="25" state="visible" r:id="rId25"/>
    <sheet xmlns:r="http://schemas.openxmlformats.org/officeDocument/2006/relationships" name="Controls" sheetId="26" state="visible" r:id="rId26"/>
    <sheet xmlns:r="http://schemas.openxmlformats.org/officeDocument/2006/relationships" name="Test Log" sheetId="27" state="visible" r:id="rId27"/>
  </sheets>
  <definedNames>
    <definedName name="_xlnm._FilterDatabase" localSheetId="3" hidden="1">'Jobber Clients'!$A$4:$E$162</definedName>
    <definedName name="_xlnm._FilterDatabase" localSheetId="4" hidden="1">'Jobber Properties'!$A$4:$I$256</definedName>
    <definedName name="_xlnm._FilterDatabase" localSheetId="5" hidden="1">'Jobber Jobs'!$A$4:$S$367</definedName>
    <definedName name="_xlnm._FilterDatabase" localSheetId="6" hidden="1">'Jobber Invoices'!$A$4:$G$235</definedName>
    <definedName name="_xlnm._FilterDatabase" localSheetId="7" hidden="1">'Jobber Visits'!$A$4:$D$7317</definedName>
    <definedName name="_xlnm._FilterDatabase" localSheetId="8" hidden="1">'QBO Customers'!$A$4:$G$424</definedName>
    <definedName name="_xlnm._FilterDatabase" localSheetId="9" hidden="1">'QBO Templates'!$A$4:$K$293</definedName>
    <definedName name="_xlnm._FilterDatabase" localSheetId="10" hidden="1">'QBO Invoices'!$A$4:$G$888</definedName>
    <definedName name="_xlnm._FilterDatabase" localSheetId="11" hidden="1">'Customer Match'!$A$4:$I$172</definedName>
    <definedName name="_xlnm._FilterDatabase" localSheetId="12" hidden="1">'Property Match'!$A$4:$G$256</definedName>
    <definedName name="_xlnm._FilterDatabase" localSheetId="13" hidden="1">'Template Match'!$A$4:$G$293</definedName>
    <definedName name="_xlnm._FilterDatabase" localSheetId="14" hidden="1">'Rate Reconciliation'!$A$4:$T$373</definedName>
    <definedName name="_xlnm._FilterDatabase" localSheetId="15" hidden="1">'Actions'!$A$4:$E$14</definedName>
    <definedName name="_xlnm._FilterDatabase" localSheetId="16" hidden="1">'Billing Check'!$A$4:$K$1060</definedName>
    <definedName name="_xlnm._FilterDatabase" localSheetId="17" hidden="1">'Roster Clashes'!$A$4:$K$15</definedName>
    <definedName name="_xlnm._FilterDatabase" localSheetId="18" hidden="1">'Cleaner Load'!$A$4:$H$64</definedName>
    <definedName name="_xlnm._FilterDatabase" localSheetId="19" hidden="1">'Access Notes'!$A$4:$E$256</definedName>
    <definedName name="_xlnm._FilterDatabase" localSheetId="20" hidden="1">'Calendar Build'!$A$4:$M$343</definedName>
    <definedName name="_xlnm._FilterDatabase" localSheetId="21" hidden="1">'Drive Folders'!$A$4:$E$1674</definedName>
    <definedName name="_xlnm._FilterDatabase" localSheetId="22" hidden="1">'Drive Permissions'!$A$4:$F$9</definedName>
    <definedName name="_xlnm._FilterDatabase" localSheetId="23" hidden="1">'Cutover Waves'!$A$4:$H$34</definedName>
    <definedName name="_xlnm._FilterDatabase" localSheetId="24" hidden="1">'Exceptions'!$A$4:$H$182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#,##0.00;[Red]-#,##0.00;&quot;-&quot;"/>
    <numFmt numFmtId="166" formatCode="dd/mm/yyyy"/>
    <numFmt numFmtId="167" formatCode="#,##0.##"/>
    <numFmt numFmtId="168" formatCode="#,##0.##;-#,##0.##;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B6776"/>
      <sz val="9"/>
    </font>
    <font>
      <b val="1"/>
    </font>
    <font>
      <b val="1"/>
      <color rgb="000E7C86"/>
    </font>
    <font>
      <b val="1"/>
      <color rgb="00FFFFFF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B1F33"/>
      </patternFill>
    </fill>
    <fill>
      <patternFill patternType="solid">
        <fgColor rgb="000E7C8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3" borderId="0" applyAlignment="1" pivotButton="0" quotePrefix="0" xfId="0">
      <alignment vertical="center" wrapText="1"/>
    </xf>
    <xf numFmtId="167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8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CEFD9"/>
        </patternFill>
      </fill>
    </dxf>
    <dxf>
      <fill>
        <patternFill patternType="solid">
          <fgColor rgb="00F6E0DE"/>
        </patternFill>
      </fill>
    </dxf>
    <dxf>
      <fill>
        <patternFill patternType="solid">
          <fgColor rgb="00DEF0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styles" Target="styles.xml" Id="rId28"/><Relationship Type="http://schemas.openxmlformats.org/officeDocument/2006/relationships/theme" Target="theme/theme1.xml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cols>
    <col width="28" customWidth="1" min="1" max="1"/>
    <col width="110" customWidth="1" min="2" max="2"/>
  </cols>
  <sheetData>
    <row r="1">
      <c r="A1" s="1" t="inlineStr">
        <is>
          <t>Jobber to Google Workspace and QuickBooks Online migration (commercial cleaning)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4" t="inlineStr">
        <is>
          <t>Scenario</t>
        </is>
      </c>
      <c r="B4" t="inlineStr">
        <is>
          <t>Melbourne commercial cleaning business leaving Jobber before its 15 Feb 2027 renewal: rosters to Google Calendar, files to Google Drive, billing to QBO recurring invoices</t>
        </is>
      </c>
    </row>
    <row r="5">
      <c r="A5" s="4" t="inlineStr">
        <is>
          <t>Inputs</t>
        </is>
      </c>
      <c r="B5" t="inlineStr">
        <is>
          <t>Jobber clients, properties, recurring jobs, team, visits and invoices; QBO customers, recurring templates and invoices (Aug-Oct 2026)</t>
        </is>
      </c>
    </row>
    <row r="6">
      <c r="A6" s="4" t="inlineStr">
        <is>
          <t>Outputs</t>
        </is>
      </c>
      <c r="B6" t="inlineStr">
        <is>
          <t>Customer, property and template matching, a rate reconciliation, a 3-month billing check, a calendar build (.ics per cleaner), a Drive plan and gated cutover waves</t>
        </is>
      </c>
    </row>
    <row r="7">
      <c r="A7" s="4" t="inlineStr">
        <is>
          <t>How to use</t>
        </is>
      </c>
      <c r="B7" t="inlineStr">
        <is>
          <t>Every status, gate and total is a formula. Change a rate, a template or a cleaner on a data tab and Rate Reconciliation, Cutover Waves and Controls update.</t>
        </is>
      </c>
    </row>
    <row r="9">
      <c r="A9" s="4" t="inlineStr">
        <is>
          <t>Sheets</t>
        </is>
      </c>
    </row>
    <row r="10">
      <c r="A10" s="5" t="inlineStr">
        <is>
          <t>Dashboard</t>
        </is>
      </c>
      <c r="B10" t="inlineStr">
        <is>
          <t>Headline figures, every one a formula over the tabs below</t>
        </is>
      </c>
    </row>
    <row r="11">
      <c r="A11" s="5" t="inlineStr">
        <is>
          <t>Data Profile</t>
        </is>
      </c>
      <c r="B11" t="inlineStr">
        <is>
          <t>What the exports look like before any change</t>
        </is>
      </c>
    </row>
    <row r="12">
      <c r="A12" s="5" t="inlineStr">
        <is>
          <t>Jobber Clients</t>
        </is>
      </c>
      <c r="B12" t="inlineStr">
        <is>
          <t>Jobber client export</t>
        </is>
      </c>
    </row>
    <row r="13">
      <c r="A13" s="5" t="inlineStr">
        <is>
          <t>Jobber Properties</t>
        </is>
      </c>
      <c r="B13" t="inlineStr">
        <is>
          <t>Jobber property export (notes as exported, codes included)</t>
        </is>
      </c>
    </row>
    <row r="14">
      <c r="A14" s="5" t="inlineStr">
        <is>
          <t>Jobber Jobs</t>
        </is>
      </c>
      <c r="B14" t="inlineStr">
        <is>
          <t>All recurring jobs with the monthly billing basis and weekly hours as formulas</t>
        </is>
      </c>
    </row>
    <row r="15">
      <c r="A15" s="5" t="inlineStr">
        <is>
          <t>Jobber Invoices</t>
        </is>
      </c>
      <c r="B15" t="inlineStr">
        <is>
          <t>Jobber invoices Aug-Oct 2026</t>
        </is>
      </c>
    </row>
    <row r="16">
      <c r="A16" s="5" t="inlineStr">
        <is>
          <t>Jobber Visits</t>
        </is>
      </c>
      <c r="B16" t="inlineStr">
        <is>
          <t>Visit history Aug-Oct 2026</t>
        </is>
      </c>
    </row>
    <row r="17">
      <c r="A17" s="5" t="inlineStr">
        <is>
          <t>QBO Customers</t>
        </is>
      </c>
      <c r="B17" t="inlineStr">
        <is>
          <t>QBO customers and sub-customers (locations)</t>
        </is>
      </c>
    </row>
    <row r="18">
      <c r="A18" s="5" t="inlineStr">
        <is>
          <t>QBO Templates</t>
        </is>
      </c>
      <c r="B18" t="inlineStr">
        <is>
          <t>QBO recurring invoice templates, each mapped to its Jobber job by formula</t>
        </is>
      </c>
    </row>
    <row r="19">
      <c r="A19" s="5" t="inlineStr">
        <is>
          <t>QBO Invoices</t>
        </is>
      </c>
      <c r="B19" t="inlineStr">
        <is>
          <t>QBO invoices Aug-Oct 2026</t>
        </is>
      </c>
    </row>
    <row r="20">
      <c r="A20" s="5" t="inlineStr">
        <is>
          <t>Customer Match</t>
        </is>
      </c>
      <c r="B20" t="inlineStr">
        <is>
          <t>Each QBO parent customer matched to a Jobber client</t>
        </is>
      </c>
    </row>
    <row r="21">
      <c r="A21" s="5" t="inlineStr">
        <is>
          <t>Property Match</t>
        </is>
      </c>
      <c r="B21" t="inlineStr">
        <is>
          <t>Each QBO sub-customer matched to a Jobber property</t>
        </is>
      </c>
    </row>
    <row r="22">
      <c r="A22" s="5" t="inlineStr">
        <is>
          <t>Template Match</t>
        </is>
      </c>
      <c r="B22" t="inlineStr">
        <is>
          <t>Each QBO template matched to a Jobber job</t>
        </is>
      </c>
    </row>
    <row r="23">
      <c r="A23" s="5" t="inlineStr">
        <is>
          <t>Rate Reconciliation</t>
        </is>
      </c>
      <c r="B23" t="inlineStr">
        <is>
          <t>One row per job (and per QBO-only template): status worked out by formula</t>
        </is>
      </c>
    </row>
    <row r="24">
      <c r="A24" s="5" t="inlineStr">
        <is>
          <t>Actions</t>
        </is>
      </c>
      <c r="B24" t="inlineStr">
        <is>
          <t>What to do for each status, and who does it</t>
        </is>
      </c>
    </row>
    <row r="25">
      <c r="A25" s="5" t="inlineStr">
        <is>
          <t>Billing Check</t>
        </is>
      </c>
      <c r="B25" t="inlineStr">
        <is>
          <t>What should have been billed per job per month vs both systems</t>
        </is>
      </c>
    </row>
    <row r="26">
      <c r="A26" s="5" t="inlineStr">
        <is>
          <t>Roster Clashes</t>
        </is>
      </c>
      <c r="B26" t="inlineStr">
        <is>
          <t>Same cleaner, same day, overlapping times</t>
        </is>
      </c>
    </row>
    <row r="27">
      <c r="A27" s="5" t="inlineStr">
        <is>
          <t>Cleaner Load</t>
        </is>
      </c>
      <c r="B27" t="inlineStr">
        <is>
          <t>Rostered vs contracted hours</t>
        </is>
      </c>
    </row>
    <row r="28">
      <c r="A28" s="5" t="inlineStr">
        <is>
          <t>Access Notes</t>
        </is>
      </c>
      <c r="B28" t="inlineStr">
        <is>
          <t>Codes pulled out of property notes; what goes into the calendar</t>
        </is>
      </c>
    </row>
    <row r="29">
      <c r="A29" s="5" t="inlineStr">
        <is>
          <t>Calendar Build</t>
        </is>
      </c>
      <c r="B29" t="inlineStr">
        <is>
          <t>One Google Calendar recurring event per active job</t>
        </is>
      </c>
    </row>
    <row r="30">
      <c r="A30" s="5" t="inlineStr">
        <is>
          <t>Drive Folders</t>
        </is>
      </c>
      <c r="B30" t="inlineStr">
        <is>
          <t>Client / location / subfolder plan with sharing</t>
        </is>
      </c>
    </row>
    <row r="31">
      <c r="A31" s="5" t="inlineStr">
        <is>
          <t>Drive Permissions</t>
        </is>
      </c>
      <c r="B31" t="inlineStr">
        <is>
          <t>Who sees which subfolder</t>
        </is>
      </c>
    </row>
    <row r="32">
      <c r="A32" s="5" t="inlineStr">
        <is>
          <t>Cutover Waves</t>
        </is>
      </c>
      <c r="B32" t="inlineStr">
        <is>
          <t>Pilot + 4 regional waves, gates G1-G6 counted by formula</t>
        </is>
      </c>
    </row>
    <row r="33">
      <c r="A33" s="5" t="inlineStr">
        <is>
          <t>Exceptions</t>
        </is>
      </c>
      <c r="B33" t="inlineStr">
        <is>
          <t>Everything that needs a person, with owner and status</t>
        </is>
      </c>
    </row>
    <row r="34">
      <c r="A34" s="5" t="inlineStr">
        <is>
          <t>Controls</t>
        </is>
      </c>
      <c r="B34" t="inlineStr">
        <is>
          <t>Formula checks, all must PASS</t>
        </is>
      </c>
    </row>
    <row r="35">
      <c r="A35" s="5" t="inlineStr">
        <is>
          <t>Test Log</t>
        </is>
      </c>
      <c r="B35" t="inlineStr">
        <is>
          <t>Engine regression and scenario tests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6" customWidth="1" min="3" max="3"/>
  </cols>
  <sheetData>
    <row r="1">
      <c r="A1" s="6" t="inlineStr">
        <is>
          <t>Dashboard (all formulas)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Area</t>
        </is>
      </c>
      <c r="B4" s="7" t="inlineStr">
        <is>
          <t>Measure</t>
        </is>
      </c>
      <c r="C4" s="7" t="inlineStr">
        <is>
          <t>Value</t>
        </is>
      </c>
    </row>
    <row r="5">
      <c r="A5" t="inlineStr">
        <is>
          <t>Scope</t>
        </is>
      </c>
      <c r="B5" t="inlineStr">
        <is>
          <t>Active recurring jobs</t>
        </is>
      </c>
      <c r="C5" s="8">
        <f>COUNTIF('Jobber Jobs'!$O$5:$O$367,"Active")</f>
        <v>339</v>
      </c>
    </row>
    <row r="6">
      <c r="A6" t="inlineStr">
        <is>
          <t>Scope</t>
        </is>
      </c>
      <c r="B6" t="inlineStr">
        <is>
          <t>Locations</t>
        </is>
      </c>
      <c r="C6" s="8">
        <f>COUNTA('Jobber Properties'!$A$5:$A$256)</f>
        <v>252</v>
      </c>
    </row>
    <row r="7">
      <c r="A7" t="inlineStr">
        <is>
          <t>Scope</t>
        </is>
      </c>
      <c r="B7" t="inlineStr">
        <is>
          <t>Cleaners</t>
        </is>
      </c>
      <c r="C7" s="8">
        <f>COUNTA('Cleaner Load'!$A$5:$A$64)</f>
        <v>60</v>
      </c>
    </row>
    <row r="8">
      <c r="A8" t="inlineStr">
        <is>
          <t>Matching</t>
        </is>
      </c>
      <c r="B8" t="inlineStr">
        <is>
          <t>QBO parents matched to a Jobber client</t>
        </is>
      </c>
      <c r="C8" s="8">
        <f>SUM('Customer Match'!$H$5:$H$172)</f>
        <v>168</v>
      </c>
    </row>
    <row r="9">
      <c r="A9" t="inlineStr">
        <is>
          <t>Matching</t>
        </is>
      </c>
      <c r="B9" t="inlineStr">
        <is>
          <t>QBO duplicate parents to merge</t>
        </is>
      </c>
      <c r="C9" s="8">
        <f>COUNTIF('Customer Match'!$G$5:$G$172,"Merge*")</f>
        <v>10</v>
      </c>
    </row>
    <row r="10">
      <c r="A10" t="inlineStr">
        <is>
          <t>Matching</t>
        </is>
      </c>
      <c r="B10" t="inlineStr">
        <is>
          <t>Templates matched to a job</t>
        </is>
      </c>
      <c r="C10" s="8">
        <f>COUNTIF('Template Match'!$G$5:$G$293,"&gt;0")</f>
        <v>283</v>
      </c>
    </row>
    <row r="11">
      <c r="A11" t="inlineStr">
        <is>
          <t>Rates</t>
        </is>
      </c>
      <c r="B11" t="inlineStr">
        <is>
          <t>Jobs matched (move as is)</t>
        </is>
      </c>
      <c r="C11" s="8">
        <f>COUNTIF('Rate Reconciliation'!$O$5:$O$373,"Matched")</f>
        <v>195</v>
      </c>
    </row>
    <row r="12">
      <c r="A12" t="inlineStr">
        <is>
          <t>Rates</t>
        </is>
      </c>
      <c r="B12" t="inlineStr">
        <is>
          <t>Jobs needing a billing fix</t>
        </is>
      </c>
      <c r="C12" s="8">
        <f>COUNTA('Rate Reconciliation'!$O$5:$O$373)-COUNTIF('Rate Reconciliation'!$O$5:$O$373,"Matched")-COUNTIF('Rate Reconciliation'!$O$5:$O$373,"Archived, no template")</f>
        <v>157</v>
      </c>
    </row>
    <row r="13">
      <c r="A13" t="inlineStr">
        <is>
          <t>Rates</t>
        </is>
      </c>
      <c r="B13" t="inlineStr">
        <is>
          <t>Monthly under-billing to fix (rate + basis)</t>
        </is>
      </c>
      <c r="C13" s="9">
        <f>-SUMIFS('Rate Reconciliation'!$N$5:$N$373,'Rate Reconciliation'!$O$5:$O$373,"Rate mismatch")-SUMIFS('Rate Reconciliation'!$N$5:$N$373,'Rate Reconciliation'!$O$5:$O$373,"Basis mismatch")</f>
        <v>2323.02</v>
      </c>
    </row>
    <row r="14">
      <c r="A14" t="inlineStr">
        <is>
          <t>Billing Aug-Oct</t>
        </is>
      </c>
      <c r="B14" t="inlineStr">
        <is>
          <t>Over-billed (credits owed)</t>
        </is>
      </c>
      <c r="C14" s="9">
        <f>SUMIFS('Billing Check'!$H$5:$H$1060,'Billing Check'!$H$5:$H$1060,"&gt;0")</f>
        <v>73774.99</v>
      </c>
    </row>
    <row r="15">
      <c r="A15" t="inlineStr">
        <is>
          <t>Billing Aug-Oct</t>
        </is>
      </c>
      <c r="B15" t="inlineStr">
        <is>
          <t>Under-billed (to invoice)</t>
        </is>
      </c>
      <c r="C15" s="9">
        <f>-SUMIFS('Billing Check'!$H$5:$H$1060,'Billing Check'!$H$5:$H$1060,"&lt;0")</f>
        <v>24094.07</v>
      </c>
    </row>
    <row r="16">
      <c r="A16" t="inlineStr">
        <is>
          <t>Billing Aug-Oct</t>
        </is>
      </c>
      <c r="B16" t="inlineStr">
        <is>
          <t>Of which double-billed by Jobber and QBO</t>
        </is>
      </c>
      <c r="C16" s="9">
        <f>SUMIFS('Billing Check'!$H$5:$H$1060,'Billing Check'!$J$5:$J$1060,"Double-billing risk")</f>
        <v>42156.02</v>
      </c>
    </row>
    <row r="17">
      <c r="A17" t="inlineStr">
        <is>
          <t>Roster</t>
        </is>
      </c>
      <c r="B17" t="inlineStr">
        <is>
          <t>Roster clashes</t>
        </is>
      </c>
      <c r="C17" s="8">
        <f>COUNTA('Roster Clashes'!$A$5:$A$15)</f>
        <v>11</v>
      </c>
    </row>
    <row r="18">
      <c r="A18" t="inlineStr">
        <is>
          <t>Roster</t>
        </is>
      </c>
      <c r="B18" t="inlineStr">
        <is>
          <t>Cleaners over contracted hours</t>
        </is>
      </c>
      <c r="C18" s="8">
        <f>COUNTIF('Cleaner Load'!$G$5:$G$64,"&gt;1")</f>
        <v>4</v>
      </c>
    </row>
    <row r="19">
      <c r="A19" t="inlineStr">
        <is>
          <t>Calendar</t>
        </is>
      </c>
      <c r="B19" t="inlineStr">
        <is>
          <t>Recurring events built</t>
        </is>
      </c>
      <c r="C19" s="8">
        <f>COUNTA('Calendar Build'!$A$5:$A$343)</f>
        <v>339</v>
      </c>
    </row>
    <row r="20">
      <c r="A20" t="inlineStr">
        <is>
          <t>Calendar</t>
        </is>
      </c>
      <c r="B20" t="inlineStr">
        <is>
          <t>Access codes moved out of notes</t>
        </is>
      </c>
      <c r="C20" s="8">
        <f>SUM('Access Notes'!$C$5:$C$256)</f>
        <v>66</v>
      </c>
    </row>
    <row r="21">
      <c r="A21" t="inlineStr">
        <is>
          <t>Calendar</t>
        </is>
      </c>
      <c r="B21" t="inlineStr">
        <is>
          <t>Events with a code in the text</t>
        </is>
      </c>
      <c r="C21" s="8">
        <f>SUM('Calendar Build'!$M$5:$M$343)</f>
        <v>0</v>
      </c>
    </row>
    <row r="22">
      <c r="A22" t="inlineStr">
        <is>
          <t>Drive</t>
        </is>
      </c>
      <c r="B22" t="inlineStr">
        <is>
          <t>Folders planned</t>
        </is>
      </c>
      <c r="C22" s="8">
        <f>COUNTA('Drive Folders'!$A$5:$A$1674)</f>
        <v>1670</v>
      </c>
    </row>
    <row r="23">
      <c r="A23" t="inlineStr">
        <is>
          <t>Cutover</t>
        </is>
      </c>
      <c r="B23" t="inlineStr">
        <is>
          <t>Gates blocked (all waves)</t>
        </is>
      </c>
      <c r="C23" s="8">
        <f>COUNTIF('Cutover Waves'!$F$5:$F$34,"BLOCKED")</f>
        <v>20</v>
      </c>
    </row>
    <row r="24">
      <c r="A24" t="inlineStr">
        <is>
          <t>Cutover</t>
        </is>
      </c>
      <c r="B24" t="inlineStr">
        <is>
          <t>Pilot gates passed (of 6)</t>
        </is>
      </c>
      <c r="C24" s="8">
        <f>COUNTIFS('Cutover Waves'!$A$5:$A$34,"Pilot",'Cutover Waves'!$F$5:$F$34,"PASS")</f>
        <v>6</v>
      </c>
    </row>
    <row r="25">
      <c r="A25" t="inlineStr">
        <is>
          <t>Exceptions</t>
        </is>
      </c>
      <c r="B25" t="inlineStr">
        <is>
          <t>Open exceptions</t>
        </is>
      </c>
      <c r="C25" s="8">
        <f>COUNTIF('Exceptions'!$G$5:$G$182,"Open")</f>
        <v>178</v>
      </c>
    </row>
    <row r="26">
      <c r="A26" t="inlineStr">
        <is>
          <t>Controls</t>
        </is>
      </c>
      <c r="B26" t="inlineStr">
        <is>
          <t>Controls passed</t>
        </is>
      </c>
      <c r="C26" s="8">
        <f>Controls!C38</f>
        <v>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16" customWidth="1" min="2" max="2"/>
  </cols>
  <sheetData>
    <row r="1">
      <c r="A1" s="6" t="inlineStr">
        <is>
          <t>Data profile (before any change)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Measure</t>
        </is>
      </c>
      <c r="B4" s="7" t="inlineStr">
        <is>
          <t>Value</t>
        </is>
      </c>
    </row>
    <row r="5">
      <c r="A5" t="inlineStr">
        <is>
          <t>Jobber clients</t>
        </is>
      </c>
      <c r="B5">
        <f>COUNTA('Jobber Clients'!$A$5:$A$162)</f>
        <v>158</v>
      </c>
    </row>
    <row r="6">
      <c r="A6" t="inlineStr">
        <is>
          <t>Jobber properties (locations)</t>
        </is>
      </c>
      <c r="B6">
        <f>COUNTA('Jobber Properties'!$A$5:$A$256)</f>
        <v>252</v>
      </c>
    </row>
    <row r="7">
      <c r="A7" t="inlineStr">
        <is>
          <t>Jobber recurring jobs</t>
        </is>
      </c>
      <c r="B7">
        <f>COUNTA('Jobber Jobs'!$A$5:$A$367)</f>
        <v>363</v>
      </c>
    </row>
    <row r="8">
      <c r="A8" t="inlineStr">
        <is>
          <t xml:space="preserve">  active</t>
        </is>
      </c>
      <c r="B8">
        <f>COUNTIF('Jobber Jobs'!$O$5:$O$367,"Active")</f>
        <v>339</v>
      </c>
    </row>
    <row r="9">
      <c r="A9" t="inlineStr">
        <is>
          <t xml:space="preserve">  archived</t>
        </is>
      </c>
      <c r="B9">
        <f>COUNTIF('Jobber Jobs'!$O$5:$O$367,"Archived")</f>
        <v>24</v>
      </c>
    </row>
    <row r="10">
      <c r="A10" t="inlineStr">
        <is>
          <t xml:space="preserve">  weekly / 4-weekly / monthly</t>
        </is>
      </c>
      <c r="B10" t="str">
        <f>COUNTIF('Jobber Jobs'!$F$5:$F$367,"Weekly")&amp;" / "&amp;COUNTIF('Jobber Jobs'!$F$5:$F$367,"Every 4 weeks")&amp;" / "&amp;COUNTIF('Jobber Jobs'!$F$5:$F$367,"Monthly")</f>
        <v>276 / 66 / 21</v>
      </c>
    </row>
    <row r="11">
      <c r="A11" t="inlineStr">
        <is>
          <t xml:space="preserve">  active jobs invoiced by Jobber</t>
        </is>
      </c>
      <c r="B11">
        <f>COUNTIFS('Jobber Jobs'!$O$5:$O$367,"Active",'Jobber Jobs'!$N$5:$N$367,"Auto")</f>
        <v>77</v>
      </c>
    </row>
    <row r="12">
      <c r="A12" t="inlineStr">
        <is>
          <t>Cleaners</t>
        </is>
      </c>
      <c r="B12" t="n">
        <v>60</v>
      </c>
    </row>
    <row r="13">
      <c r="A13" t="inlineStr">
        <is>
          <t>Visits Aug-Oct</t>
        </is>
      </c>
      <c r="B13" t="n">
        <v>7313</v>
      </c>
    </row>
    <row r="14">
      <c r="A14" t="inlineStr">
        <is>
          <t xml:space="preserve">  skipped</t>
        </is>
      </c>
      <c r="B14">
        <f>COUNTIF('Jobber Visits'!D5:D7317,"Skipped")</f>
        <v>145</v>
      </c>
    </row>
    <row r="15">
      <c r="A15" t="inlineStr">
        <is>
          <t>Jobber invoices Aug-Oct</t>
        </is>
      </c>
      <c r="B15" t="n">
        <v>231</v>
      </c>
    </row>
    <row r="16">
      <c r="A16" t="inlineStr">
        <is>
          <t>QBO customers + sub-customers</t>
        </is>
      </c>
      <c r="B16">
        <f>COUNTA('QBO Customers'!$A$5:$A$424)</f>
        <v>420</v>
      </c>
    </row>
    <row r="17">
      <c r="A17" t="inlineStr">
        <is>
          <t xml:space="preserve">  parents</t>
        </is>
      </c>
      <c r="B17">
        <f>COUNTIF('QBO Customers'!$C$5:$C$424,"")</f>
        <v>168</v>
      </c>
    </row>
    <row r="18">
      <c r="A18" t="inlineStr">
        <is>
          <t>QBO recurring templates</t>
        </is>
      </c>
      <c r="B18">
        <f>COUNTA('QBO Templates'!$A$5:$A$293)</f>
        <v>289</v>
      </c>
    </row>
    <row r="19">
      <c r="A19" t="inlineStr">
        <is>
          <t xml:space="preserve">  active templates</t>
        </is>
      </c>
      <c r="B19">
        <f>SUM('QBO Templates'!$K$5:$K$293)</f>
        <v>289</v>
      </c>
    </row>
    <row r="20">
      <c r="A20" t="inlineStr">
        <is>
          <t>QBO invoices Aug-Oct</t>
        </is>
      </c>
      <c r="B20" t="n">
        <v>884</v>
      </c>
    </row>
    <row r="21">
      <c r="A21" t="inlineStr">
        <is>
          <t>Property notes holding an access code</t>
        </is>
      </c>
      <c r="B21">
        <f>SUM('Jobber Properties'!$H$5:$H$256)</f>
        <v>66</v>
      </c>
    </row>
    <row r="22">
      <c r="A22" t="inlineStr">
        <is>
          <t>Weekly templates on the x4 basis (not 52/12)</t>
        </is>
      </c>
      <c r="B22">
        <f>COUNTIF('Rate Reconciliation'!$O$5:$O$373,"Basis mismatch")</f>
        <v>19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6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40" customWidth="1" min="3" max="3"/>
    <col width="14" customWidth="1" min="4" max="4"/>
    <col width="10" customWidth="1" min="5" max="5"/>
  </cols>
  <sheetData>
    <row r="1">
      <c r="A1" s="6" t="inlineStr">
        <is>
          <t>Jobber clients (export)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Client ID</t>
        </is>
      </c>
      <c r="B4" s="7" t="inlineStr">
        <is>
          <t>Company</t>
        </is>
      </c>
      <c r="C4" s="7" t="inlineStr">
        <is>
          <t>Email</t>
        </is>
      </c>
      <c r="D4" s="7" t="inlineStr">
        <is>
          <t>Phone</t>
        </is>
      </c>
      <c r="E4" s="7" t="inlineStr">
        <is>
          <t>Locations</t>
        </is>
      </c>
    </row>
    <row r="5">
      <c r="A5" t="inlineStr">
        <is>
          <t>JC0001</t>
        </is>
      </c>
      <c r="B5" t="inlineStr">
        <is>
          <t>Oakwood Vet Clinic</t>
        </is>
      </c>
      <c r="C5" t="inlineStr">
        <is>
          <t>accounts@oakwoodvetclinic.example</t>
        </is>
      </c>
      <c r="D5" t="inlineStr">
        <is>
          <t>03 9846 1248</t>
        </is>
      </c>
      <c r="E5">
        <f>COUNTIF('Jobber Properties'!$B$5:$B$256,A5)</f>
        <v>2</v>
      </c>
    </row>
    <row r="6">
      <c r="A6" t="inlineStr">
        <is>
          <t>JC0002</t>
        </is>
      </c>
      <c r="B6" t="inlineStr">
        <is>
          <t>Clearwater Dental Pty Ltd</t>
        </is>
      </c>
      <c r="C6" t="inlineStr">
        <is>
          <t>accounts@clearwaterdental.example</t>
        </is>
      </c>
      <c r="D6" t="inlineStr">
        <is>
          <t>03 9205 5937</t>
        </is>
      </c>
      <c r="E6">
        <f>COUNTIF('Jobber Properties'!$B$5:$B$256,A6)</f>
        <v>1</v>
      </c>
    </row>
    <row r="7">
      <c r="A7" t="inlineStr">
        <is>
          <t>JC0003</t>
        </is>
      </c>
      <c r="B7" t="inlineStr">
        <is>
          <t>Riverside Insurance Brokers Pty Ltd</t>
        </is>
      </c>
      <c r="C7" t="inlineStr">
        <is>
          <t>accounts@riversideinsuran.example</t>
        </is>
      </c>
      <c r="D7" t="inlineStr">
        <is>
          <t>03 9441 4979</t>
        </is>
      </c>
      <c r="E7">
        <f>COUNTIF('Jobber Properties'!$B$5:$B$256,A7)</f>
        <v>1</v>
      </c>
    </row>
    <row r="8">
      <c r="A8" t="inlineStr">
        <is>
          <t>JC0004</t>
        </is>
      </c>
      <c r="B8" t="inlineStr">
        <is>
          <t>Ironbark Pathology Pty Ltd</t>
        </is>
      </c>
      <c r="C8" t="inlineStr">
        <is>
          <t>accounts@ironbarkpatholog.example</t>
        </is>
      </c>
      <c r="D8" t="inlineStr">
        <is>
          <t>03 9663 1439</t>
        </is>
      </c>
      <c r="E8">
        <f>COUNTIF('Jobber Properties'!$B$5:$B$256,A8)</f>
        <v>1</v>
      </c>
    </row>
    <row r="9">
      <c r="A9" t="inlineStr">
        <is>
          <t>JC0005</t>
        </is>
      </c>
      <c r="B9" t="inlineStr">
        <is>
          <t>Westend Fitness Pty Ltd</t>
        </is>
      </c>
      <c r="C9" t="inlineStr">
        <is>
          <t>accounts@westendfitness.example</t>
        </is>
      </c>
      <c r="D9" t="inlineStr">
        <is>
          <t>03 9994 6303</t>
        </is>
      </c>
      <c r="E9">
        <f>COUNTIF('Jobber Properties'!$B$5:$B$256,A9)</f>
        <v>1</v>
      </c>
    </row>
    <row r="10">
      <c r="A10" t="inlineStr">
        <is>
          <t>JC0006</t>
        </is>
      </c>
      <c r="B10" t="inlineStr">
        <is>
          <t>Redgum Dental</t>
        </is>
      </c>
      <c r="C10" t="inlineStr">
        <is>
          <t>accounts@redgumdental.example</t>
        </is>
      </c>
      <c r="D10" t="inlineStr">
        <is>
          <t>03 9431 2098</t>
        </is>
      </c>
      <c r="E10">
        <f>COUNTIF('Jobber Properties'!$B$5:$B$256,A10)</f>
        <v>2</v>
      </c>
    </row>
    <row r="11">
      <c r="A11" t="inlineStr">
        <is>
          <t>JC0007</t>
        </is>
      </c>
      <c r="B11" t="inlineStr">
        <is>
          <t>Elm Street Physiotherapy</t>
        </is>
      </c>
      <c r="C11" t="inlineStr">
        <is>
          <t>accounts@elmstreetphysiot.example</t>
        </is>
      </c>
      <c r="D11" t="inlineStr">
        <is>
          <t>03 9491 2610</t>
        </is>
      </c>
      <c r="E11">
        <f>COUNTIF('Jobber Properties'!$B$5:$B$256,A11)</f>
        <v>2</v>
      </c>
    </row>
    <row r="12">
      <c r="A12" t="inlineStr">
        <is>
          <t>JC0008</t>
        </is>
      </c>
      <c r="B12" t="inlineStr">
        <is>
          <t>Wattle Grove Property Group</t>
        </is>
      </c>
      <c r="C12" t="inlineStr">
        <is>
          <t>accounts@wattlegroveprope.example</t>
        </is>
      </c>
      <c r="D12" t="inlineStr">
        <is>
          <t>03 9997 1472</t>
        </is>
      </c>
      <c r="E12">
        <f>COUNTIF('Jobber Properties'!$B$5:$B$256,A12)</f>
        <v>1</v>
      </c>
    </row>
    <row r="13">
      <c r="A13" t="inlineStr">
        <is>
          <t>JC0009</t>
        </is>
      </c>
      <c r="B13" t="inlineStr">
        <is>
          <t>Hillcrest Physiotherapy Pty Ltd</t>
        </is>
      </c>
      <c r="C13" t="inlineStr">
        <is>
          <t>accounts@hillcrestphysiot.example</t>
        </is>
      </c>
      <c r="D13" t="inlineStr">
        <is>
          <t>03 9710 3126</t>
        </is>
      </c>
      <c r="E13">
        <f>COUNTIF('Jobber Properties'!$B$5:$B$256,A13)</f>
        <v>2</v>
      </c>
    </row>
    <row r="14">
      <c r="A14" t="inlineStr">
        <is>
          <t>JC0010</t>
        </is>
      </c>
      <c r="B14" t="inlineStr">
        <is>
          <t>Kingsley Real Estate</t>
        </is>
      </c>
      <c r="C14" t="inlineStr">
        <is>
          <t>accounts@kingsleyrealesta.example</t>
        </is>
      </c>
      <c r="D14" t="inlineStr">
        <is>
          <t>03 9488 7364</t>
        </is>
      </c>
      <c r="E14">
        <f>COUNTIF('Jobber Properties'!$B$5:$B$256,A14)</f>
        <v>2</v>
      </c>
    </row>
    <row r="15">
      <c r="A15" t="inlineStr">
        <is>
          <t>JC0011</t>
        </is>
      </c>
      <c r="B15" t="inlineStr">
        <is>
          <t>Wattle Grove Medical Centre Pty Ltd</t>
        </is>
      </c>
      <c r="C15" t="inlineStr">
        <is>
          <t>accounts@wattlegrovemedic.example</t>
        </is>
      </c>
      <c r="D15" t="inlineStr">
        <is>
          <t>03 9338 5153</t>
        </is>
      </c>
      <c r="E15">
        <f>COUNTIF('Jobber Properties'!$B$5:$B$256,A15)</f>
        <v>1</v>
      </c>
    </row>
    <row r="16">
      <c r="A16" t="inlineStr">
        <is>
          <t>JC0012</t>
        </is>
      </c>
      <c r="B16" t="inlineStr">
        <is>
          <t>Bluestone Engineering</t>
        </is>
      </c>
      <c r="C16" t="inlineStr">
        <is>
          <t>accounts@bluestoneenginee.example</t>
        </is>
      </c>
      <c r="D16" t="inlineStr">
        <is>
          <t>03 9473 7117</t>
        </is>
      </c>
      <c r="E16">
        <f>COUNTIF('Jobber Properties'!$B$5:$B$256,A16)</f>
        <v>1</v>
      </c>
    </row>
    <row r="17">
      <c r="A17" t="inlineStr">
        <is>
          <t>JC0013</t>
        </is>
      </c>
      <c r="B17" t="inlineStr">
        <is>
          <t>Clearwater Insurance Brokers Pty Ltd</t>
        </is>
      </c>
      <c r="C17" t="inlineStr">
        <is>
          <t>accounts@clearwaterinsura.example</t>
        </is>
      </c>
      <c r="D17" t="inlineStr">
        <is>
          <t>03 9684 5770</t>
        </is>
      </c>
      <c r="E17">
        <f>COUNTIF('Jobber Properties'!$B$5:$B$256,A17)</f>
        <v>1</v>
      </c>
    </row>
    <row r="18">
      <c r="A18" t="inlineStr">
        <is>
          <t>JC0014</t>
        </is>
      </c>
      <c r="B18" t="inlineStr">
        <is>
          <t>Redgum Optometrists Pty Ltd</t>
        </is>
      </c>
      <c r="C18" t="inlineStr">
        <is>
          <t>accounts@redgumoptometris.example</t>
        </is>
      </c>
      <c r="D18" t="inlineStr">
        <is>
          <t>03 9271 3810</t>
        </is>
      </c>
      <c r="E18">
        <f>COUNTIF('Jobber Properties'!$B$5:$B$256,A18)</f>
        <v>1</v>
      </c>
    </row>
    <row r="19">
      <c r="A19" t="inlineStr">
        <is>
          <t>JC0015</t>
        </is>
      </c>
      <c r="B19" t="inlineStr">
        <is>
          <t>Northside Accountants Pty Ltd</t>
        </is>
      </c>
      <c r="C19" t="inlineStr">
        <is>
          <t>accounts@northsideaccount.example</t>
        </is>
      </c>
      <c r="D19" t="inlineStr">
        <is>
          <t>03 9294 2950</t>
        </is>
      </c>
      <c r="E19">
        <f>COUNTIF('Jobber Properties'!$B$5:$B$256,A19)</f>
        <v>3</v>
      </c>
    </row>
    <row r="20">
      <c r="A20" t="inlineStr">
        <is>
          <t>JC0016</t>
        </is>
      </c>
      <c r="B20" t="inlineStr">
        <is>
          <t>Oakwood Accountants Pty Ltd</t>
        </is>
      </c>
      <c r="C20" t="inlineStr">
        <is>
          <t>accounts@oakwoodaccountan.example</t>
        </is>
      </c>
      <c r="D20" t="inlineStr">
        <is>
          <t>03 9453 5962</t>
        </is>
      </c>
      <c r="E20">
        <f>COUNTIF('Jobber Properties'!$B$5:$B$256,A20)</f>
        <v>1</v>
      </c>
    </row>
    <row r="21">
      <c r="A21" t="inlineStr">
        <is>
          <t>JC0017</t>
        </is>
      </c>
      <c r="B21" t="inlineStr">
        <is>
          <t>Northside Engineering Pty Ltd</t>
        </is>
      </c>
      <c r="C21" t="inlineStr">
        <is>
          <t>accounts@northsideenginee.example</t>
        </is>
      </c>
      <c r="D21" t="inlineStr">
        <is>
          <t>03 9781 1302</t>
        </is>
      </c>
      <c r="E21">
        <f>COUNTIF('Jobber Properties'!$B$5:$B$256,A21)</f>
        <v>4</v>
      </c>
    </row>
    <row r="22">
      <c r="A22" t="inlineStr">
        <is>
          <t>JC0018</t>
        </is>
      </c>
      <c r="B22" t="inlineStr">
        <is>
          <t>Ashwood Early Learning</t>
        </is>
      </c>
      <c r="C22" t="inlineStr">
        <is>
          <t>accounts@ashwoodearlylear.example</t>
        </is>
      </c>
      <c r="D22" t="inlineStr">
        <is>
          <t>03 9474 3215</t>
        </is>
      </c>
      <c r="E22">
        <f>COUNTIF('Jobber Properties'!$B$5:$B$256,A22)</f>
        <v>1</v>
      </c>
    </row>
    <row r="23">
      <c r="A23" t="inlineStr">
        <is>
          <t>JC0019</t>
        </is>
      </c>
      <c r="B23" t="inlineStr">
        <is>
          <t>Silverton Pharmacy</t>
        </is>
      </c>
      <c r="C23" t="inlineStr">
        <is>
          <t>accounts@silvertonpharmac.example</t>
        </is>
      </c>
      <c r="D23" t="inlineStr">
        <is>
          <t>03 9205 1377</t>
        </is>
      </c>
      <c r="E23">
        <f>COUNTIF('Jobber Properties'!$B$5:$B$256,A23)</f>
        <v>4</v>
      </c>
    </row>
    <row r="24">
      <c r="A24" t="inlineStr">
        <is>
          <t>JC0020</t>
        </is>
      </c>
      <c r="B24" t="inlineStr">
        <is>
          <t>Brightside Podiatry</t>
        </is>
      </c>
      <c r="C24" t="inlineStr">
        <is>
          <t>accounts@brightsidepodiat.example</t>
        </is>
      </c>
      <c r="D24" t="inlineStr">
        <is>
          <t>03 9669 7410</t>
        </is>
      </c>
      <c r="E24">
        <f>COUNTIF('Jobber Properties'!$B$5:$B$256,A24)</f>
        <v>1</v>
      </c>
    </row>
    <row r="25">
      <c r="A25" t="inlineStr">
        <is>
          <t>JC0021</t>
        </is>
      </c>
      <c r="B25" t="inlineStr">
        <is>
          <t>Ashwood Optometrists</t>
        </is>
      </c>
      <c r="C25" t="inlineStr">
        <is>
          <t>accounts@ashwoodoptometri.example</t>
        </is>
      </c>
      <c r="D25" t="inlineStr">
        <is>
          <t>03 9110 1012</t>
        </is>
      </c>
      <c r="E25">
        <f>COUNTIF('Jobber Properties'!$B$5:$B$256,A25)</f>
        <v>2</v>
      </c>
    </row>
    <row r="26">
      <c r="A26" t="inlineStr">
        <is>
          <t>JC0022</t>
        </is>
      </c>
      <c r="B26" t="inlineStr">
        <is>
          <t>Parkside Accountants</t>
        </is>
      </c>
      <c r="C26" t="inlineStr">
        <is>
          <t>accounts@parksideaccounta.example</t>
        </is>
      </c>
      <c r="D26" t="inlineStr">
        <is>
          <t>03 9957 6898</t>
        </is>
      </c>
      <c r="E26">
        <f>COUNTIF('Jobber Properties'!$B$5:$B$256,A26)</f>
        <v>2</v>
      </c>
    </row>
    <row r="27">
      <c r="A27" t="inlineStr">
        <is>
          <t>JC0023</t>
        </is>
      </c>
      <c r="B27" t="inlineStr">
        <is>
          <t>Brightside Motors Pty Ltd</t>
        </is>
      </c>
      <c r="C27" t="inlineStr">
        <is>
          <t>accounts@brightsidemotors.example</t>
        </is>
      </c>
      <c r="D27" t="inlineStr">
        <is>
          <t>03 9895 8035</t>
        </is>
      </c>
      <c r="E27">
        <f>COUNTIF('Jobber Properties'!$B$5:$B$256,A27)</f>
        <v>1</v>
      </c>
    </row>
    <row r="28">
      <c r="A28" t="inlineStr">
        <is>
          <t>JC0024</t>
        </is>
      </c>
      <c r="B28" t="inlineStr">
        <is>
          <t>Westend Motors Pty Ltd</t>
        </is>
      </c>
      <c r="C28" t="inlineStr">
        <is>
          <t>accounts@westendmotors.example</t>
        </is>
      </c>
      <c r="D28" t="inlineStr">
        <is>
          <t>03 9471 6043</t>
        </is>
      </c>
      <c r="E28">
        <f>COUNTIF('Jobber Properties'!$B$5:$B$256,A28)</f>
        <v>3</v>
      </c>
    </row>
    <row r="29">
      <c r="A29" t="inlineStr">
        <is>
          <t>JC0025</t>
        </is>
      </c>
      <c r="B29" t="inlineStr">
        <is>
          <t>Oakwood Lawyers Pty Ltd</t>
        </is>
      </c>
      <c r="C29" t="inlineStr">
        <is>
          <t>accounts@oakwoodlawyers.example</t>
        </is>
      </c>
      <c r="D29" t="inlineStr">
        <is>
          <t>03 9708 6656</t>
        </is>
      </c>
      <c r="E29">
        <f>COUNTIF('Jobber Properties'!$B$5:$B$256,A29)</f>
        <v>2</v>
      </c>
    </row>
    <row r="30">
      <c r="A30" t="inlineStr">
        <is>
          <t>JC0026</t>
        </is>
      </c>
      <c r="B30" t="inlineStr">
        <is>
          <t>Riverside Medical Centre</t>
        </is>
      </c>
      <c r="C30" t="inlineStr">
        <is>
          <t>accounts@riversidemedical.example</t>
        </is>
      </c>
      <c r="D30" t="inlineStr">
        <is>
          <t>03 9458 7586</t>
        </is>
      </c>
      <c r="E30">
        <f>COUNTIF('Jobber Properties'!$B$5:$B$256,A30)</f>
        <v>1</v>
      </c>
    </row>
    <row r="31">
      <c r="A31" t="inlineStr">
        <is>
          <t>JC0027</t>
        </is>
      </c>
      <c r="B31" t="inlineStr">
        <is>
          <t>Riverside Motors Pty Ltd</t>
        </is>
      </c>
      <c r="C31" t="inlineStr">
        <is>
          <t>accounts@riversidemotors.example</t>
        </is>
      </c>
      <c r="D31" t="inlineStr">
        <is>
          <t>03 9363 3269</t>
        </is>
      </c>
      <c r="E31">
        <f>COUNTIF('Jobber Properties'!$B$5:$B$256,A31)</f>
        <v>1</v>
      </c>
    </row>
    <row r="32">
      <c r="A32" t="inlineStr">
        <is>
          <t>JC0028</t>
        </is>
      </c>
      <c r="B32" t="inlineStr">
        <is>
          <t>Parkside Pathology Pty Ltd</t>
        </is>
      </c>
      <c r="C32" t="inlineStr">
        <is>
          <t>accounts@parksidepatholog.example</t>
        </is>
      </c>
      <c r="D32" t="inlineStr">
        <is>
          <t>03 9493 6157</t>
        </is>
      </c>
      <c r="E32">
        <f>COUNTIF('Jobber Properties'!$B$5:$B$256,A32)</f>
        <v>1</v>
      </c>
    </row>
    <row r="33">
      <c r="A33" t="inlineStr">
        <is>
          <t>JC0029</t>
        </is>
      </c>
      <c r="B33" t="inlineStr">
        <is>
          <t>Sunbury Accountants Pty Ltd</t>
        </is>
      </c>
      <c r="C33" t="inlineStr">
        <is>
          <t>accounts@sunburyaccountan.example</t>
        </is>
      </c>
      <c r="D33" t="inlineStr">
        <is>
          <t>03 9854 9287</t>
        </is>
      </c>
      <c r="E33">
        <f>COUNTIF('Jobber Properties'!$B$5:$B$256,A33)</f>
        <v>1</v>
      </c>
    </row>
    <row r="34">
      <c r="A34" t="inlineStr">
        <is>
          <t>JC0030</t>
        </is>
      </c>
      <c r="B34" t="inlineStr">
        <is>
          <t>Sunbury Early Learning</t>
        </is>
      </c>
      <c r="C34" t="inlineStr">
        <is>
          <t>accounts@sunburyearlylear.example</t>
        </is>
      </c>
      <c r="D34" t="inlineStr">
        <is>
          <t>03 9854 6755</t>
        </is>
      </c>
      <c r="E34">
        <f>COUNTIF('Jobber Properties'!$B$5:$B$256,A34)</f>
        <v>1</v>
      </c>
    </row>
    <row r="35">
      <c r="A35" t="inlineStr">
        <is>
          <t>JC0031</t>
        </is>
      </c>
      <c r="B35" t="inlineStr">
        <is>
          <t>Silverton Lawyers Pty Ltd</t>
        </is>
      </c>
      <c r="C35" t="inlineStr">
        <is>
          <t>accounts@silvertonlawyers.example</t>
        </is>
      </c>
      <c r="D35" t="inlineStr">
        <is>
          <t>03 9367 6420</t>
        </is>
      </c>
      <c r="E35">
        <f>COUNTIF('Jobber Properties'!$B$5:$B$256,A35)</f>
        <v>1</v>
      </c>
    </row>
    <row r="36">
      <c r="A36" t="inlineStr">
        <is>
          <t>JC0032</t>
        </is>
      </c>
      <c r="B36" t="inlineStr">
        <is>
          <t>Waverley Accountants Pty Ltd</t>
        </is>
      </c>
      <c r="C36" t="inlineStr">
        <is>
          <t>accounts@waverleyaccounta.example</t>
        </is>
      </c>
      <c r="D36" t="inlineStr">
        <is>
          <t>03 9801 9174</t>
        </is>
      </c>
      <c r="E36">
        <f>COUNTIF('Jobber Properties'!$B$5:$B$256,A36)</f>
        <v>1</v>
      </c>
    </row>
    <row r="37">
      <c r="A37" t="inlineStr">
        <is>
          <t>JC0033</t>
        </is>
      </c>
      <c r="B37" t="inlineStr">
        <is>
          <t>Westend Podiatry</t>
        </is>
      </c>
      <c r="C37" t="inlineStr">
        <is>
          <t>accounts@westendpodiatry.example</t>
        </is>
      </c>
      <c r="D37" t="inlineStr">
        <is>
          <t>03 9884 3084</t>
        </is>
      </c>
      <c r="E37">
        <f>COUNTIF('Jobber Properties'!$B$5:$B$256,A37)</f>
        <v>3</v>
      </c>
    </row>
    <row r="38">
      <c r="A38" t="inlineStr">
        <is>
          <t>JC0034</t>
        </is>
      </c>
      <c r="B38" t="inlineStr">
        <is>
          <t>Lakeside Engineering Pty Ltd</t>
        </is>
      </c>
      <c r="C38" t="inlineStr">
        <is>
          <t>accounts@lakesideengineer.example</t>
        </is>
      </c>
      <c r="D38" t="inlineStr">
        <is>
          <t>03 9603 1755</t>
        </is>
      </c>
      <c r="E38">
        <f>COUNTIF('Jobber Properties'!$B$5:$B$256,A38)</f>
        <v>2</v>
      </c>
    </row>
    <row r="39">
      <c r="A39" t="inlineStr">
        <is>
          <t>JC0035</t>
        </is>
      </c>
      <c r="B39" t="inlineStr">
        <is>
          <t>Kingsley Financial Planning</t>
        </is>
      </c>
      <c r="C39" t="inlineStr">
        <is>
          <t>accounts@kingsleyfinancia.example</t>
        </is>
      </c>
      <c r="D39" t="inlineStr">
        <is>
          <t>03 9651 3633</t>
        </is>
      </c>
      <c r="E39">
        <f>COUNTIF('Jobber Properties'!$B$5:$B$256,A39)</f>
        <v>1</v>
      </c>
    </row>
    <row r="40">
      <c r="A40" t="inlineStr">
        <is>
          <t>JC0036</t>
        </is>
      </c>
      <c r="B40" t="inlineStr">
        <is>
          <t>Wattle Grove Physiotherapy</t>
        </is>
      </c>
      <c r="C40" t="inlineStr">
        <is>
          <t>accounts@wattlegrovephysi.example</t>
        </is>
      </c>
      <c r="D40" t="inlineStr">
        <is>
          <t>03 9281 9478</t>
        </is>
      </c>
      <c r="E40">
        <f>COUNTIF('Jobber Properties'!$B$5:$B$256,A40)</f>
        <v>1</v>
      </c>
    </row>
    <row r="41">
      <c r="A41" t="inlineStr">
        <is>
          <t>JC0037</t>
        </is>
      </c>
      <c r="B41" t="inlineStr">
        <is>
          <t>Elm Street Fitness Pty Ltd</t>
        </is>
      </c>
      <c r="C41" t="inlineStr">
        <is>
          <t>accounts@elmstreetfitness.example</t>
        </is>
      </c>
      <c r="D41" t="inlineStr">
        <is>
          <t>03 9280 4249</t>
        </is>
      </c>
      <c r="E41">
        <f>COUNTIF('Jobber Properties'!$B$5:$B$256,A41)</f>
        <v>2</v>
      </c>
    </row>
    <row r="42">
      <c r="A42" t="inlineStr">
        <is>
          <t>JC0038</t>
        </is>
      </c>
      <c r="B42" t="inlineStr">
        <is>
          <t>Wattle Grove Dental</t>
        </is>
      </c>
      <c r="C42" t="inlineStr">
        <is>
          <t>accounts@wattlegrovedenta.example</t>
        </is>
      </c>
      <c r="D42" t="inlineStr">
        <is>
          <t>03 9198 2208</t>
        </is>
      </c>
      <c r="E42">
        <f>COUNTIF('Jobber Properties'!$B$5:$B$256,A42)</f>
        <v>1</v>
      </c>
    </row>
    <row r="43">
      <c r="A43" t="inlineStr">
        <is>
          <t>JC0039</t>
        </is>
      </c>
      <c r="B43" t="inlineStr">
        <is>
          <t>Lakeside Vet Clinic</t>
        </is>
      </c>
      <c r="C43" t="inlineStr">
        <is>
          <t>accounts@lakesidevetclini.example</t>
        </is>
      </c>
      <c r="D43" t="inlineStr">
        <is>
          <t>03 9715 1531</t>
        </is>
      </c>
      <c r="E43">
        <f>COUNTIF('Jobber Properties'!$B$5:$B$256,A43)</f>
        <v>2</v>
      </c>
    </row>
    <row r="44">
      <c r="A44" t="inlineStr">
        <is>
          <t>JC0040</t>
        </is>
      </c>
      <c r="B44" t="inlineStr">
        <is>
          <t>Clearwater Property Group Pty Ltd</t>
        </is>
      </c>
      <c r="C44" t="inlineStr">
        <is>
          <t>accounts@clearwaterproper.example</t>
        </is>
      </c>
      <c r="D44" t="inlineStr">
        <is>
          <t>03 9533 6363</t>
        </is>
      </c>
      <c r="E44">
        <f>COUNTIF('Jobber Properties'!$B$5:$B$256,A44)</f>
        <v>2</v>
      </c>
    </row>
    <row r="45">
      <c r="A45" t="inlineStr">
        <is>
          <t>JC0041</t>
        </is>
      </c>
      <c r="B45" t="inlineStr">
        <is>
          <t>Eastwood Real Estate Pty Ltd</t>
        </is>
      </c>
      <c r="C45" t="inlineStr">
        <is>
          <t>accounts@eastwoodrealesta.example</t>
        </is>
      </c>
      <c r="D45" t="inlineStr">
        <is>
          <t>03 9537 4230</t>
        </is>
      </c>
      <c r="E45">
        <f>COUNTIF('Jobber Properties'!$B$5:$B$256,A45)</f>
        <v>1</v>
      </c>
    </row>
    <row r="46">
      <c r="A46" t="inlineStr">
        <is>
          <t>JC0042</t>
        </is>
      </c>
      <c r="B46" t="inlineStr">
        <is>
          <t>Clearwater Physiotherapy</t>
        </is>
      </c>
      <c r="C46" t="inlineStr">
        <is>
          <t>accounts@clearwaterphysio.example</t>
        </is>
      </c>
      <c r="D46" t="inlineStr">
        <is>
          <t>03 9991 7951</t>
        </is>
      </c>
      <c r="E46">
        <f>COUNTIF('Jobber Properties'!$B$5:$B$256,A46)</f>
        <v>2</v>
      </c>
    </row>
    <row r="47">
      <c r="A47" t="inlineStr">
        <is>
          <t>JC0043</t>
        </is>
      </c>
      <c r="B47" t="inlineStr">
        <is>
          <t>Greenway Physiotherapy</t>
        </is>
      </c>
      <c r="C47" t="inlineStr">
        <is>
          <t>accounts@greenwayphysioth.example</t>
        </is>
      </c>
      <c r="D47" t="inlineStr">
        <is>
          <t>03 9830 5565</t>
        </is>
      </c>
      <c r="E47">
        <f>COUNTIF('Jobber Properties'!$B$5:$B$256,A47)</f>
        <v>1</v>
      </c>
    </row>
    <row r="48">
      <c r="A48" t="inlineStr">
        <is>
          <t>JC0044</t>
        </is>
      </c>
      <c r="B48" t="inlineStr">
        <is>
          <t>Fairfield Engineering Pty Ltd</t>
        </is>
      </c>
      <c r="C48" t="inlineStr">
        <is>
          <t>accounts@fairfieldenginee.example</t>
        </is>
      </c>
      <c r="D48" t="inlineStr">
        <is>
          <t>03 9528 3462</t>
        </is>
      </c>
      <c r="E48">
        <f>COUNTIF('Jobber Properties'!$B$5:$B$256,A48)</f>
        <v>2</v>
      </c>
    </row>
    <row r="49">
      <c r="A49" t="inlineStr">
        <is>
          <t>JC0045</t>
        </is>
      </c>
      <c r="B49" t="inlineStr">
        <is>
          <t>Westend Optometrists Pty Ltd</t>
        </is>
      </c>
      <c r="C49" t="inlineStr">
        <is>
          <t>accounts@westendoptometri.example</t>
        </is>
      </c>
      <c r="D49" t="inlineStr">
        <is>
          <t>03 9515 7657</t>
        </is>
      </c>
      <c r="E49">
        <f>COUNTIF('Jobber Properties'!$B$5:$B$256,A49)</f>
        <v>1</v>
      </c>
    </row>
    <row r="50">
      <c r="A50" t="inlineStr">
        <is>
          <t>JC0046</t>
        </is>
      </c>
      <c r="B50" t="inlineStr">
        <is>
          <t>Kingsley Insurance Brokers</t>
        </is>
      </c>
      <c r="C50" t="inlineStr">
        <is>
          <t>accounts@kingsleyinsuranc.example</t>
        </is>
      </c>
      <c r="D50" t="inlineStr">
        <is>
          <t>03 9554 6293</t>
        </is>
      </c>
      <c r="E50">
        <f>COUNTIF('Jobber Properties'!$B$5:$B$256,A50)</f>
        <v>2</v>
      </c>
    </row>
    <row r="51">
      <c r="A51" t="inlineStr">
        <is>
          <t>JC0047</t>
        </is>
      </c>
      <c r="B51" t="inlineStr">
        <is>
          <t>Bluestone Learning Centre Pty Ltd</t>
        </is>
      </c>
      <c r="C51" t="inlineStr">
        <is>
          <t>accounts@bluestonelearnin.example</t>
        </is>
      </c>
      <c r="D51" t="inlineStr">
        <is>
          <t>03 9655 3144</t>
        </is>
      </c>
      <c r="E51">
        <f>COUNTIF('Jobber Properties'!$B$5:$B$256,A51)</f>
        <v>1</v>
      </c>
    </row>
    <row r="52">
      <c r="A52" t="inlineStr">
        <is>
          <t>JC0048</t>
        </is>
      </c>
      <c r="B52" t="inlineStr">
        <is>
          <t>Oakwood Logistics</t>
        </is>
      </c>
      <c r="C52" t="inlineStr">
        <is>
          <t>accounts@oakwoodlogistics.example</t>
        </is>
      </c>
      <c r="D52" t="inlineStr">
        <is>
          <t>03 9568 7321</t>
        </is>
      </c>
      <c r="E52">
        <f>COUNTIF('Jobber Properties'!$B$5:$B$256,A52)</f>
        <v>4</v>
      </c>
    </row>
    <row r="53">
      <c r="A53" t="inlineStr">
        <is>
          <t>JC0049</t>
        </is>
      </c>
      <c r="B53" t="inlineStr">
        <is>
          <t>Banksia Insurance Brokers</t>
        </is>
      </c>
      <c r="C53" t="inlineStr">
        <is>
          <t>accounts@banksiainsurance.example</t>
        </is>
      </c>
      <c r="D53" t="inlineStr">
        <is>
          <t>03 9139 6535</t>
        </is>
      </c>
      <c r="E53">
        <f>COUNTIF('Jobber Properties'!$B$5:$B$256,A53)</f>
        <v>1</v>
      </c>
    </row>
    <row r="54">
      <c r="A54" t="inlineStr">
        <is>
          <t>JC0050</t>
        </is>
      </c>
      <c r="B54" t="inlineStr">
        <is>
          <t>Sunbury Lawyers Pty Ltd</t>
        </is>
      </c>
      <c r="C54" t="inlineStr">
        <is>
          <t>accounts@sunburylawyers.example</t>
        </is>
      </c>
      <c r="D54" t="inlineStr">
        <is>
          <t>03 9882 5338</t>
        </is>
      </c>
      <c r="E54">
        <f>COUNTIF('Jobber Properties'!$B$5:$B$256,A54)</f>
        <v>3</v>
      </c>
    </row>
    <row r="55">
      <c r="A55" t="inlineStr">
        <is>
          <t>JC0051</t>
        </is>
      </c>
      <c r="B55" t="inlineStr">
        <is>
          <t>Cobblestone Real Estate Pty Ltd</t>
        </is>
      </c>
      <c r="C55" t="inlineStr">
        <is>
          <t>accounts@cobblestonereale.example</t>
        </is>
      </c>
      <c r="D55" t="inlineStr">
        <is>
          <t>03 9102 2312</t>
        </is>
      </c>
      <c r="E55">
        <f>COUNTIF('Jobber Properties'!$B$5:$B$256,A55)</f>
        <v>1</v>
      </c>
    </row>
    <row r="56">
      <c r="A56" t="inlineStr">
        <is>
          <t>JC0052</t>
        </is>
      </c>
      <c r="B56" t="inlineStr">
        <is>
          <t>Bayview Engineering Pty Ltd</t>
        </is>
      </c>
      <c r="C56" t="inlineStr">
        <is>
          <t>accounts@bayviewengineeri.example</t>
        </is>
      </c>
      <c r="D56" t="inlineStr">
        <is>
          <t>03 9914 7545</t>
        </is>
      </c>
      <c r="E56">
        <f>COUNTIF('Jobber Properties'!$B$5:$B$256,A56)</f>
        <v>1</v>
      </c>
    </row>
    <row r="57">
      <c r="A57" t="inlineStr">
        <is>
          <t>JC0053</t>
        </is>
      </c>
      <c r="B57" t="inlineStr">
        <is>
          <t>Oakwood Financial Planning Pty Ltd</t>
        </is>
      </c>
      <c r="C57" t="inlineStr">
        <is>
          <t>accounts@oakwoodfinancial.example</t>
        </is>
      </c>
      <c r="D57" t="inlineStr">
        <is>
          <t>03 9660 3453</t>
        </is>
      </c>
      <c r="E57">
        <f>COUNTIF('Jobber Properties'!$B$5:$B$256,A57)</f>
        <v>1</v>
      </c>
    </row>
    <row r="58">
      <c r="A58" t="inlineStr">
        <is>
          <t>JC0054</t>
        </is>
      </c>
      <c r="B58" t="inlineStr">
        <is>
          <t>Brightside Dental Pty Ltd</t>
        </is>
      </c>
      <c r="C58" t="inlineStr">
        <is>
          <t>accounts@brightsidedental.example</t>
        </is>
      </c>
      <c r="D58" t="inlineStr">
        <is>
          <t>03 9825 9803</t>
        </is>
      </c>
      <c r="E58">
        <f>COUNTIF('Jobber Properties'!$B$5:$B$256,A58)</f>
        <v>2</v>
      </c>
    </row>
    <row r="59">
      <c r="A59" t="inlineStr">
        <is>
          <t>JC0055</t>
        </is>
      </c>
      <c r="B59" t="inlineStr">
        <is>
          <t>Ashwood Physiotherapy</t>
        </is>
      </c>
      <c r="C59" t="inlineStr">
        <is>
          <t>accounts@ashwoodphysiothe.example</t>
        </is>
      </c>
      <c r="D59" t="inlineStr">
        <is>
          <t>03 9185 4295</t>
        </is>
      </c>
      <c r="E59">
        <f>COUNTIF('Jobber Properties'!$B$5:$B$256,A59)</f>
        <v>4</v>
      </c>
    </row>
    <row r="60">
      <c r="A60" t="inlineStr">
        <is>
          <t>JC0056</t>
        </is>
      </c>
      <c r="B60" t="inlineStr">
        <is>
          <t>Bluestone Dental</t>
        </is>
      </c>
      <c r="C60" t="inlineStr">
        <is>
          <t>accounts@bluestonedental.example</t>
        </is>
      </c>
      <c r="D60" t="inlineStr">
        <is>
          <t>03 9723 3003</t>
        </is>
      </c>
      <c r="E60">
        <f>COUNTIF('Jobber Properties'!$B$5:$B$256,A60)</f>
        <v>4</v>
      </c>
    </row>
    <row r="61">
      <c r="A61" t="inlineStr">
        <is>
          <t>JC0057</t>
        </is>
      </c>
      <c r="B61" t="inlineStr">
        <is>
          <t>Kingsley Accountants</t>
        </is>
      </c>
      <c r="C61" t="inlineStr">
        <is>
          <t>accounts@kingsleyaccounta.example</t>
        </is>
      </c>
      <c r="D61" t="inlineStr">
        <is>
          <t>03 9755 5914</t>
        </is>
      </c>
      <c r="E61">
        <f>COUNTIF('Jobber Properties'!$B$5:$B$256,A61)</f>
        <v>1</v>
      </c>
    </row>
    <row r="62">
      <c r="A62" t="inlineStr">
        <is>
          <t>JC0058</t>
        </is>
      </c>
      <c r="B62" t="inlineStr">
        <is>
          <t>Clearwater Early Learning Pty Ltd</t>
        </is>
      </c>
      <c r="C62" t="inlineStr">
        <is>
          <t>accounts@clearwaterearlyl.example</t>
        </is>
      </c>
      <c r="D62" t="inlineStr">
        <is>
          <t>03 9270 3586</t>
        </is>
      </c>
      <c r="E62">
        <f>COUNTIF('Jobber Properties'!$B$5:$B$256,A62)</f>
        <v>1</v>
      </c>
    </row>
    <row r="63">
      <c r="A63" t="inlineStr">
        <is>
          <t>JC0059</t>
        </is>
      </c>
      <c r="B63" t="inlineStr">
        <is>
          <t>Banksia Pathology Pty Ltd</t>
        </is>
      </c>
      <c r="C63" t="inlineStr">
        <is>
          <t>accounts@banksiapathology.example</t>
        </is>
      </c>
      <c r="D63" t="inlineStr">
        <is>
          <t>03 9505 5479</t>
        </is>
      </c>
      <c r="E63">
        <f>COUNTIF('Jobber Properties'!$B$5:$B$256,A63)</f>
        <v>1</v>
      </c>
    </row>
    <row r="64">
      <c r="A64" t="inlineStr">
        <is>
          <t>JC0060</t>
        </is>
      </c>
      <c r="B64" t="inlineStr">
        <is>
          <t>Southgate Financial Planning Pty Ltd</t>
        </is>
      </c>
      <c r="C64" t="inlineStr">
        <is>
          <t>accounts@southgatefinanci.example</t>
        </is>
      </c>
      <c r="D64" t="inlineStr">
        <is>
          <t>03 9262 4160</t>
        </is>
      </c>
      <c r="E64">
        <f>COUNTIF('Jobber Properties'!$B$5:$B$256,A64)</f>
        <v>2</v>
      </c>
    </row>
    <row r="65">
      <c r="A65" t="inlineStr">
        <is>
          <t>JC0061</t>
        </is>
      </c>
      <c r="B65" t="inlineStr">
        <is>
          <t>Bluestone Lawyers Pty Ltd</t>
        </is>
      </c>
      <c r="C65" t="inlineStr">
        <is>
          <t>accounts@bluestonelawyers.example</t>
        </is>
      </c>
      <c r="D65" t="inlineStr">
        <is>
          <t>03 9342 7109</t>
        </is>
      </c>
      <c r="E65">
        <f>COUNTIF('Jobber Properties'!$B$5:$B$256,A65)</f>
        <v>1</v>
      </c>
    </row>
    <row r="66">
      <c r="A66" t="inlineStr">
        <is>
          <t>JC0062</t>
        </is>
      </c>
      <c r="B66" t="inlineStr">
        <is>
          <t>Riverside Lawyers Pty Ltd</t>
        </is>
      </c>
      <c r="C66" t="inlineStr">
        <is>
          <t>accounts@riversidelawyers.example</t>
        </is>
      </c>
      <c r="D66" t="inlineStr">
        <is>
          <t>03 9216 9903</t>
        </is>
      </c>
      <c r="E66">
        <f>COUNTIF('Jobber Properties'!$B$5:$B$256,A66)</f>
        <v>1</v>
      </c>
    </row>
    <row r="67">
      <c r="A67" t="inlineStr">
        <is>
          <t>JC0063</t>
        </is>
      </c>
      <c r="B67" t="inlineStr">
        <is>
          <t>Banksia Accountants</t>
        </is>
      </c>
      <c r="C67" t="inlineStr">
        <is>
          <t>accounts@banksiaaccountan.example</t>
        </is>
      </c>
      <c r="D67" t="inlineStr">
        <is>
          <t>03 9991 2480</t>
        </is>
      </c>
      <c r="E67">
        <f>COUNTIF('Jobber Properties'!$B$5:$B$256,A67)</f>
        <v>3</v>
      </c>
    </row>
    <row r="68">
      <c r="A68" t="inlineStr">
        <is>
          <t>JC0064</t>
        </is>
      </c>
      <c r="B68" t="inlineStr">
        <is>
          <t>Ironbark Physiotherapy Pty Ltd</t>
        </is>
      </c>
      <c r="C68" t="inlineStr">
        <is>
          <t>accounts@ironbarkphysioth.example</t>
        </is>
      </c>
      <c r="D68" t="inlineStr">
        <is>
          <t>03 9151 9406</t>
        </is>
      </c>
      <c r="E68">
        <f>COUNTIF('Jobber Properties'!$B$5:$B$256,A68)</f>
        <v>2</v>
      </c>
    </row>
    <row r="69">
      <c r="A69" t="inlineStr">
        <is>
          <t>JC0065</t>
        </is>
      </c>
      <c r="B69" t="inlineStr">
        <is>
          <t>Wattle Grove Lawyers Pty Ltd</t>
        </is>
      </c>
      <c r="C69" t="inlineStr">
        <is>
          <t>accounts@wattlegrovelawye.example</t>
        </is>
      </c>
      <c r="D69" t="inlineStr">
        <is>
          <t>03 9829 7525</t>
        </is>
      </c>
      <c r="E69">
        <f>COUNTIF('Jobber Properties'!$B$5:$B$256,A69)</f>
        <v>1</v>
      </c>
    </row>
    <row r="70">
      <c r="A70" t="inlineStr">
        <is>
          <t>JC0066</t>
        </is>
      </c>
      <c r="B70" t="inlineStr">
        <is>
          <t>Kingsley Medical Centre Pty Ltd</t>
        </is>
      </c>
      <c r="C70" t="inlineStr">
        <is>
          <t>accounts@kingsleymedicalc.example</t>
        </is>
      </c>
      <c r="D70" t="inlineStr">
        <is>
          <t>03 9447 6037</t>
        </is>
      </c>
      <c r="E70">
        <f>COUNTIF('Jobber Properties'!$B$5:$B$256,A70)</f>
        <v>2</v>
      </c>
    </row>
    <row r="71">
      <c r="A71" t="inlineStr">
        <is>
          <t>JC0067</t>
        </is>
      </c>
      <c r="B71" t="inlineStr">
        <is>
          <t>Ashwood Engineering</t>
        </is>
      </c>
      <c r="C71" t="inlineStr">
        <is>
          <t>accounts@ashwoodengineeri.example</t>
        </is>
      </c>
      <c r="D71" t="inlineStr">
        <is>
          <t>03 9883 7986</t>
        </is>
      </c>
      <c r="E71">
        <f>COUNTIF('Jobber Properties'!$B$5:$B$256,A71)</f>
        <v>1</v>
      </c>
    </row>
    <row r="72">
      <c r="A72" t="inlineStr">
        <is>
          <t>JC0068</t>
        </is>
      </c>
      <c r="B72" t="inlineStr">
        <is>
          <t>Sunbury Physiotherapy Pty Ltd</t>
        </is>
      </c>
      <c r="C72" t="inlineStr">
        <is>
          <t>accounts@sunburyphysiothe.example</t>
        </is>
      </c>
      <c r="D72" t="inlineStr">
        <is>
          <t>03 9828 4315</t>
        </is>
      </c>
      <c r="E72">
        <f>COUNTIF('Jobber Properties'!$B$5:$B$256,A72)</f>
        <v>3</v>
      </c>
    </row>
    <row r="73">
      <c r="A73" t="inlineStr">
        <is>
          <t>JC0069</t>
        </is>
      </c>
      <c r="B73" t="inlineStr">
        <is>
          <t>Eastwood Pathology</t>
        </is>
      </c>
      <c r="C73" t="inlineStr">
        <is>
          <t>accounts@eastwoodpatholog.example</t>
        </is>
      </c>
      <c r="D73" t="inlineStr">
        <is>
          <t>03 9678 4837</t>
        </is>
      </c>
      <c r="E73">
        <f>COUNTIF('Jobber Properties'!$B$5:$B$256,A73)</f>
        <v>1</v>
      </c>
    </row>
    <row r="74">
      <c r="A74" t="inlineStr">
        <is>
          <t>JC0070</t>
        </is>
      </c>
      <c r="B74" t="inlineStr">
        <is>
          <t>Waverley Fitness Pty Ltd</t>
        </is>
      </c>
      <c r="C74" t="inlineStr">
        <is>
          <t>accounts@waverleyfitness.example</t>
        </is>
      </c>
      <c r="D74" t="inlineStr">
        <is>
          <t>03 9215 4171</t>
        </is>
      </c>
      <c r="E74">
        <f>COUNTIF('Jobber Properties'!$B$5:$B$256,A74)</f>
        <v>2</v>
      </c>
    </row>
    <row r="75">
      <c r="A75" t="inlineStr">
        <is>
          <t>JC0071</t>
        </is>
      </c>
      <c r="B75" t="inlineStr">
        <is>
          <t>Clearwater Logistics</t>
        </is>
      </c>
      <c r="C75" t="inlineStr">
        <is>
          <t>accounts@clearwaterlogist.example</t>
        </is>
      </c>
      <c r="D75" t="inlineStr">
        <is>
          <t>03 9711 9049</t>
        </is>
      </c>
      <c r="E75">
        <f>COUNTIF('Jobber Properties'!$B$5:$B$256,A75)</f>
        <v>1</v>
      </c>
    </row>
    <row r="76">
      <c r="A76" t="inlineStr">
        <is>
          <t>JC0072</t>
        </is>
      </c>
      <c r="B76" t="inlineStr">
        <is>
          <t>Wattle Grove Fitness</t>
        </is>
      </c>
      <c r="C76" t="inlineStr">
        <is>
          <t>accounts@wattlegrovefitne.example</t>
        </is>
      </c>
      <c r="D76" t="inlineStr">
        <is>
          <t>03 9383 6207</t>
        </is>
      </c>
      <c r="E76">
        <f>COUNTIF('Jobber Properties'!$B$5:$B$256,A76)</f>
        <v>2</v>
      </c>
    </row>
    <row r="77">
      <c r="A77" t="inlineStr">
        <is>
          <t>JC0073</t>
        </is>
      </c>
      <c r="B77" t="inlineStr">
        <is>
          <t>Ashwood Medical Centre</t>
        </is>
      </c>
      <c r="C77" t="inlineStr">
        <is>
          <t>accounts@ashwoodmedicalce.example</t>
        </is>
      </c>
      <c r="D77" t="inlineStr">
        <is>
          <t>03 9363 6931</t>
        </is>
      </c>
      <c r="E77">
        <f>COUNTIF('Jobber Properties'!$B$5:$B$256,A77)</f>
        <v>1</v>
      </c>
    </row>
    <row r="78">
      <c r="A78" t="inlineStr">
        <is>
          <t>JC0074</t>
        </is>
      </c>
      <c r="B78" t="inlineStr">
        <is>
          <t>Parkside Vet Clinic</t>
        </is>
      </c>
      <c r="C78" t="inlineStr">
        <is>
          <t>accounts@parksidevetclini.example</t>
        </is>
      </c>
      <c r="D78" t="inlineStr">
        <is>
          <t>03 9758 8406</t>
        </is>
      </c>
      <c r="E78">
        <f>COUNTIF('Jobber Properties'!$B$5:$B$256,A78)</f>
        <v>1</v>
      </c>
    </row>
    <row r="79">
      <c r="A79" t="inlineStr">
        <is>
          <t>JC0075</t>
        </is>
      </c>
      <c r="B79" t="inlineStr">
        <is>
          <t>Wattle Grove Architects</t>
        </is>
      </c>
      <c r="C79" t="inlineStr">
        <is>
          <t>accounts@wattlegrovearchi.example</t>
        </is>
      </c>
      <c r="D79" t="inlineStr">
        <is>
          <t>03 9965 5447</t>
        </is>
      </c>
      <c r="E79">
        <f>COUNTIF('Jobber Properties'!$B$5:$B$256,A79)</f>
        <v>1</v>
      </c>
    </row>
    <row r="80">
      <c r="A80" t="inlineStr">
        <is>
          <t>JC0076</t>
        </is>
      </c>
      <c r="B80" t="inlineStr">
        <is>
          <t>Bayview Pharmacy Pty Ltd</t>
        </is>
      </c>
      <c r="C80" t="inlineStr">
        <is>
          <t>accounts@bayviewpharmacy.example</t>
        </is>
      </c>
      <c r="D80" t="inlineStr">
        <is>
          <t>03 9972 5397</t>
        </is>
      </c>
      <c r="E80">
        <f>COUNTIF('Jobber Properties'!$B$5:$B$256,A80)</f>
        <v>1</v>
      </c>
    </row>
    <row r="81">
      <c r="A81" t="inlineStr">
        <is>
          <t>JC0077</t>
        </is>
      </c>
      <c r="B81" t="inlineStr">
        <is>
          <t>Hillcrest Accountants</t>
        </is>
      </c>
      <c r="C81" t="inlineStr">
        <is>
          <t>accounts@hillcrestaccount.example</t>
        </is>
      </c>
      <c r="D81" t="inlineStr">
        <is>
          <t>03 9225 8337</t>
        </is>
      </c>
      <c r="E81">
        <f>COUNTIF('Jobber Properties'!$B$5:$B$256,A81)</f>
        <v>1</v>
      </c>
    </row>
    <row r="82">
      <c r="A82" t="inlineStr">
        <is>
          <t>JC0078</t>
        </is>
      </c>
      <c r="B82" t="inlineStr">
        <is>
          <t>Lakeside Architects</t>
        </is>
      </c>
      <c r="C82" t="inlineStr">
        <is>
          <t>accounts@lakesidearchitec.example</t>
        </is>
      </c>
      <c r="D82" t="inlineStr">
        <is>
          <t>03 9413 7109</t>
        </is>
      </c>
      <c r="E82">
        <f>COUNTIF('Jobber Properties'!$B$5:$B$256,A82)</f>
        <v>2</v>
      </c>
    </row>
    <row r="83">
      <c r="A83" t="inlineStr">
        <is>
          <t>JC0079</t>
        </is>
      </c>
      <c r="B83" t="inlineStr">
        <is>
          <t>Ashwood Accountants</t>
        </is>
      </c>
      <c r="C83" t="inlineStr">
        <is>
          <t>accounts@ashwoodaccountan.example</t>
        </is>
      </c>
      <c r="D83" t="inlineStr">
        <is>
          <t>03 9529 1030</t>
        </is>
      </c>
      <c r="E83">
        <f>COUNTIF('Jobber Properties'!$B$5:$B$256,A83)</f>
        <v>1</v>
      </c>
    </row>
    <row r="84">
      <c r="A84" t="inlineStr">
        <is>
          <t>JC0080</t>
        </is>
      </c>
      <c r="B84" t="inlineStr">
        <is>
          <t>Westend Property Group</t>
        </is>
      </c>
      <c r="C84" t="inlineStr">
        <is>
          <t>accounts@westendpropertyg.example</t>
        </is>
      </c>
      <c r="D84" t="inlineStr">
        <is>
          <t>03 9300 2703</t>
        </is>
      </c>
      <c r="E84">
        <f>COUNTIF('Jobber Properties'!$B$5:$B$256,A84)</f>
        <v>1</v>
      </c>
    </row>
    <row r="85">
      <c r="A85" t="inlineStr">
        <is>
          <t>JC0081</t>
        </is>
      </c>
      <c r="B85" t="inlineStr">
        <is>
          <t>Eastwood Optometrists</t>
        </is>
      </c>
      <c r="C85" t="inlineStr">
        <is>
          <t>accounts@eastwoodoptometr.example</t>
        </is>
      </c>
      <c r="D85" t="inlineStr">
        <is>
          <t>03 9571 3270</t>
        </is>
      </c>
      <c r="E85">
        <f>COUNTIF('Jobber Properties'!$B$5:$B$256,A85)</f>
        <v>2</v>
      </c>
    </row>
    <row r="86">
      <c r="A86" t="inlineStr">
        <is>
          <t>JC0082</t>
        </is>
      </c>
      <c r="B86" t="inlineStr">
        <is>
          <t>Westend Medical Centre</t>
        </is>
      </c>
      <c r="C86" t="inlineStr">
        <is>
          <t>accounts@westendmedicalce.example</t>
        </is>
      </c>
      <c r="D86" t="inlineStr">
        <is>
          <t>03 9315 2534</t>
        </is>
      </c>
      <c r="E86">
        <f>COUNTIF('Jobber Properties'!$B$5:$B$256,A86)</f>
        <v>1</v>
      </c>
    </row>
    <row r="87">
      <c r="A87" t="inlineStr">
        <is>
          <t>JC0083</t>
        </is>
      </c>
      <c r="B87" t="inlineStr">
        <is>
          <t>Riverside Learning Centre</t>
        </is>
      </c>
      <c r="C87" t="inlineStr">
        <is>
          <t>accounts@riversidelearnin.example</t>
        </is>
      </c>
      <c r="D87" t="inlineStr">
        <is>
          <t>03 9441 3386</t>
        </is>
      </c>
      <c r="E87">
        <f>COUNTIF('Jobber Properties'!$B$5:$B$256,A87)</f>
        <v>3</v>
      </c>
    </row>
    <row r="88">
      <c r="A88" t="inlineStr">
        <is>
          <t>JC0084</t>
        </is>
      </c>
      <c r="B88" t="inlineStr">
        <is>
          <t>Silverton Insurance Brokers Pty Ltd</t>
        </is>
      </c>
      <c r="C88" t="inlineStr">
        <is>
          <t>accounts@silvertoninsuran.example</t>
        </is>
      </c>
      <c r="D88" t="inlineStr">
        <is>
          <t>03 9652 6015</t>
        </is>
      </c>
      <c r="E88">
        <f>COUNTIF('Jobber Properties'!$B$5:$B$256,A88)</f>
        <v>3</v>
      </c>
    </row>
    <row r="89">
      <c r="A89" t="inlineStr">
        <is>
          <t>JC0085</t>
        </is>
      </c>
      <c r="B89" t="inlineStr">
        <is>
          <t>Greenway Podiatry Pty Ltd</t>
        </is>
      </c>
      <c r="C89" t="inlineStr">
        <is>
          <t>accounts@greenwaypodiatry.example</t>
        </is>
      </c>
      <c r="D89" t="inlineStr">
        <is>
          <t>03 9701 1094</t>
        </is>
      </c>
      <c r="E89">
        <f>COUNTIF('Jobber Properties'!$B$5:$B$256,A89)</f>
        <v>1</v>
      </c>
    </row>
    <row r="90">
      <c r="A90" t="inlineStr">
        <is>
          <t>JC0086</t>
        </is>
      </c>
      <c r="B90" t="inlineStr">
        <is>
          <t>Banksia Logistics</t>
        </is>
      </c>
      <c r="C90" t="inlineStr">
        <is>
          <t>accounts@banksialogistics.example</t>
        </is>
      </c>
      <c r="D90" t="inlineStr">
        <is>
          <t>03 9423 1117</t>
        </is>
      </c>
      <c r="E90">
        <f>COUNTIF('Jobber Properties'!$B$5:$B$256,A90)</f>
        <v>3</v>
      </c>
    </row>
    <row r="91">
      <c r="A91" t="inlineStr">
        <is>
          <t>JC0087</t>
        </is>
      </c>
      <c r="B91" t="inlineStr">
        <is>
          <t>Sunbury Architects Pty Ltd</t>
        </is>
      </c>
      <c r="C91" t="inlineStr">
        <is>
          <t>accounts@sunburyarchitect.example</t>
        </is>
      </c>
      <c r="D91" t="inlineStr">
        <is>
          <t>03 9158 5807</t>
        </is>
      </c>
      <c r="E91">
        <f>COUNTIF('Jobber Properties'!$B$5:$B$256,A91)</f>
        <v>1</v>
      </c>
    </row>
    <row r="92">
      <c r="A92" t="inlineStr">
        <is>
          <t>JC0088</t>
        </is>
      </c>
      <c r="B92" t="inlineStr">
        <is>
          <t>Cobblestone Physiotherapy Pty Ltd</t>
        </is>
      </c>
      <c r="C92" t="inlineStr">
        <is>
          <t>accounts@cobblestonephysi.example</t>
        </is>
      </c>
      <c r="D92" t="inlineStr">
        <is>
          <t>03 9418 1169</t>
        </is>
      </c>
      <c r="E92">
        <f>COUNTIF('Jobber Properties'!$B$5:$B$256,A92)</f>
        <v>1</v>
      </c>
    </row>
    <row r="93">
      <c r="A93" t="inlineStr">
        <is>
          <t>JC0089</t>
        </is>
      </c>
      <c r="B93" t="inlineStr">
        <is>
          <t>Banksia Real Estate</t>
        </is>
      </c>
      <c r="C93" t="inlineStr">
        <is>
          <t>accounts@banksiarealestat.example</t>
        </is>
      </c>
      <c r="D93" t="inlineStr">
        <is>
          <t>03 9169 2295</t>
        </is>
      </c>
      <c r="E93">
        <f>COUNTIF('Jobber Properties'!$B$5:$B$256,A93)</f>
        <v>1</v>
      </c>
    </row>
    <row r="94">
      <c r="A94" t="inlineStr">
        <is>
          <t>JC0090</t>
        </is>
      </c>
      <c r="B94" t="inlineStr">
        <is>
          <t>Northside Pathology Pty Ltd</t>
        </is>
      </c>
      <c r="C94" t="inlineStr">
        <is>
          <t>accounts@northsidepatholo.example</t>
        </is>
      </c>
      <c r="D94" t="inlineStr">
        <is>
          <t>03 9395 6478</t>
        </is>
      </c>
      <c r="E94">
        <f>COUNTIF('Jobber Properties'!$B$5:$B$256,A94)</f>
        <v>1</v>
      </c>
    </row>
    <row r="95">
      <c r="A95" t="inlineStr">
        <is>
          <t>JC0091</t>
        </is>
      </c>
      <c r="B95" t="inlineStr">
        <is>
          <t>Harbourside Lawyers</t>
        </is>
      </c>
      <c r="C95" t="inlineStr">
        <is>
          <t>accounts@harboursidelawye.example</t>
        </is>
      </c>
      <c r="D95" t="inlineStr">
        <is>
          <t>03 9296 5493</t>
        </is>
      </c>
      <c r="E95">
        <f>COUNTIF('Jobber Properties'!$B$5:$B$256,A95)</f>
        <v>1</v>
      </c>
    </row>
    <row r="96">
      <c r="A96" t="inlineStr">
        <is>
          <t>JC0092</t>
        </is>
      </c>
      <c r="B96" t="inlineStr">
        <is>
          <t>Kingsley Fitness Pty Ltd</t>
        </is>
      </c>
      <c r="C96" t="inlineStr">
        <is>
          <t>accounts@kingsleyfitness.example</t>
        </is>
      </c>
      <c r="D96" t="inlineStr">
        <is>
          <t>03 9494 9539</t>
        </is>
      </c>
      <c r="E96">
        <f>COUNTIF('Jobber Properties'!$B$5:$B$256,A96)</f>
        <v>1</v>
      </c>
    </row>
    <row r="97">
      <c r="A97" t="inlineStr">
        <is>
          <t>JC0093</t>
        </is>
      </c>
      <c r="B97" t="inlineStr">
        <is>
          <t>Lakeside Optometrists</t>
        </is>
      </c>
      <c r="C97" t="inlineStr">
        <is>
          <t>accounts@lakesideoptometr.example</t>
        </is>
      </c>
      <c r="D97" t="inlineStr">
        <is>
          <t>03 9783 4757</t>
        </is>
      </c>
      <c r="E97">
        <f>COUNTIF('Jobber Properties'!$B$5:$B$256,A97)</f>
        <v>1</v>
      </c>
    </row>
    <row r="98">
      <c r="A98" t="inlineStr">
        <is>
          <t>JC0094</t>
        </is>
      </c>
      <c r="B98" t="inlineStr">
        <is>
          <t>Southgate Dental</t>
        </is>
      </c>
      <c r="C98" t="inlineStr">
        <is>
          <t>accounts@southgatedental.example</t>
        </is>
      </c>
      <c r="D98" t="inlineStr">
        <is>
          <t>03 9625 1908</t>
        </is>
      </c>
      <c r="E98">
        <f>COUNTIF('Jobber Properties'!$B$5:$B$256,A98)</f>
        <v>1</v>
      </c>
    </row>
    <row r="99">
      <c r="A99" t="inlineStr">
        <is>
          <t>JC0095</t>
        </is>
      </c>
      <c r="B99" t="inlineStr">
        <is>
          <t>Sunbury Optometrists</t>
        </is>
      </c>
      <c r="C99" t="inlineStr">
        <is>
          <t>accounts@sunburyoptometri.example</t>
        </is>
      </c>
      <c r="D99" t="inlineStr">
        <is>
          <t>03 9354 3305</t>
        </is>
      </c>
      <c r="E99">
        <f>COUNTIF('Jobber Properties'!$B$5:$B$256,A99)</f>
        <v>1</v>
      </c>
    </row>
    <row r="100">
      <c r="A100" t="inlineStr">
        <is>
          <t>JC0096</t>
        </is>
      </c>
      <c r="B100" t="inlineStr">
        <is>
          <t>Bayview Vet Clinic</t>
        </is>
      </c>
      <c r="C100" t="inlineStr">
        <is>
          <t>accounts@bayviewvetclinic.example</t>
        </is>
      </c>
      <c r="D100" t="inlineStr">
        <is>
          <t>03 9597 4808</t>
        </is>
      </c>
      <c r="E100">
        <f>COUNTIF('Jobber Properties'!$B$5:$B$256,A100)</f>
        <v>2</v>
      </c>
    </row>
    <row r="101">
      <c r="A101" t="inlineStr">
        <is>
          <t>JC0097</t>
        </is>
      </c>
      <c r="B101" t="inlineStr">
        <is>
          <t>Redgum Pathology Pty Ltd</t>
        </is>
      </c>
      <c r="C101" t="inlineStr">
        <is>
          <t>accounts@redgumpathology.example</t>
        </is>
      </c>
      <c r="D101" t="inlineStr">
        <is>
          <t>03 9380 9429</t>
        </is>
      </c>
      <c r="E101">
        <f>COUNTIF('Jobber Properties'!$B$5:$B$256,A101)</f>
        <v>1</v>
      </c>
    </row>
    <row r="102">
      <c r="A102" t="inlineStr">
        <is>
          <t>JC0098</t>
        </is>
      </c>
      <c r="B102" t="inlineStr">
        <is>
          <t>Greenway Medical Centre Pty Ltd</t>
        </is>
      </c>
      <c r="C102" t="inlineStr">
        <is>
          <t>accounts@greenwaymedicalc.example</t>
        </is>
      </c>
      <c r="D102" t="inlineStr">
        <is>
          <t>03 9643 5022</t>
        </is>
      </c>
      <c r="E102">
        <f>COUNTIF('Jobber Properties'!$B$5:$B$256,A102)</f>
        <v>1</v>
      </c>
    </row>
    <row r="103">
      <c r="A103" t="inlineStr">
        <is>
          <t>JC0099</t>
        </is>
      </c>
      <c r="B103" t="inlineStr">
        <is>
          <t>Westend Physiotherapy</t>
        </is>
      </c>
      <c r="C103" t="inlineStr">
        <is>
          <t>accounts@westendphysiothe.example</t>
        </is>
      </c>
      <c r="D103" t="inlineStr">
        <is>
          <t>03 9522 6566</t>
        </is>
      </c>
      <c r="E103">
        <f>COUNTIF('Jobber Properties'!$B$5:$B$256,A103)</f>
        <v>1</v>
      </c>
    </row>
    <row r="104">
      <c r="A104" t="inlineStr">
        <is>
          <t>JC0100</t>
        </is>
      </c>
      <c r="B104" t="inlineStr">
        <is>
          <t>Riverside Podiatry</t>
        </is>
      </c>
      <c r="C104" t="inlineStr">
        <is>
          <t>accounts@riversidepodiatr.example</t>
        </is>
      </c>
      <c r="D104" t="inlineStr">
        <is>
          <t>03 9241 2735</t>
        </is>
      </c>
      <c r="E104">
        <f>COUNTIF('Jobber Properties'!$B$5:$B$256,A104)</f>
        <v>2</v>
      </c>
    </row>
    <row r="105">
      <c r="A105" t="inlineStr">
        <is>
          <t>JC0101</t>
        </is>
      </c>
      <c r="B105" t="inlineStr">
        <is>
          <t>Northside Learning Centre</t>
        </is>
      </c>
      <c r="C105" t="inlineStr">
        <is>
          <t>accounts@northsidelearnin.example</t>
        </is>
      </c>
      <c r="D105" t="inlineStr">
        <is>
          <t>03 9681 6074</t>
        </is>
      </c>
      <c r="E105">
        <f>COUNTIF('Jobber Properties'!$B$5:$B$256,A105)</f>
        <v>1</v>
      </c>
    </row>
    <row r="106">
      <c r="A106" t="inlineStr">
        <is>
          <t>JC0102</t>
        </is>
      </c>
      <c r="B106" t="inlineStr">
        <is>
          <t>Harbourside Logistics Pty Ltd</t>
        </is>
      </c>
      <c r="C106" t="inlineStr">
        <is>
          <t>accounts@harboursidelogis.example</t>
        </is>
      </c>
      <c r="D106" t="inlineStr">
        <is>
          <t>03 9386 7682</t>
        </is>
      </c>
      <c r="E106">
        <f>COUNTIF('Jobber Properties'!$B$5:$B$256,A106)</f>
        <v>2</v>
      </c>
    </row>
    <row r="107">
      <c r="A107" t="inlineStr">
        <is>
          <t>JC0103</t>
        </is>
      </c>
      <c r="B107" t="inlineStr">
        <is>
          <t>Redgum Podiatry</t>
        </is>
      </c>
      <c r="C107" t="inlineStr">
        <is>
          <t>accounts@redgumpodiatry.example</t>
        </is>
      </c>
      <c r="D107" t="inlineStr">
        <is>
          <t>03 9194 5182</t>
        </is>
      </c>
      <c r="E107">
        <f>COUNTIF('Jobber Properties'!$B$5:$B$256,A107)</f>
        <v>2</v>
      </c>
    </row>
    <row r="108">
      <c r="A108" t="inlineStr">
        <is>
          <t>JC0104</t>
        </is>
      </c>
      <c r="B108" t="inlineStr">
        <is>
          <t>Harbourside Chiropractic</t>
        </is>
      </c>
      <c r="C108" t="inlineStr">
        <is>
          <t>accounts@harboursidechiro.example</t>
        </is>
      </c>
      <c r="D108" t="inlineStr">
        <is>
          <t>03 9986 2025</t>
        </is>
      </c>
      <c r="E108">
        <f>COUNTIF('Jobber Properties'!$B$5:$B$256,A108)</f>
        <v>3</v>
      </c>
    </row>
    <row r="109">
      <c r="A109" t="inlineStr">
        <is>
          <t>JC0105</t>
        </is>
      </c>
      <c r="B109" t="inlineStr">
        <is>
          <t>Hillcrest Lawyers</t>
        </is>
      </c>
      <c r="C109" t="inlineStr">
        <is>
          <t>accounts@hillcrestlawyers.example</t>
        </is>
      </c>
      <c r="D109" t="inlineStr">
        <is>
          <t>03 9136 6672</t>
        </is>
      </c>
      <c r="E109">
        <f>COUNTIF('Jobber Properties'!$B$5:$B$256,A109)</f>
        <v>2</v>
      </c>
    </row>
    <row r="110">
      <c r="A110" t="inlineStr">
        <is>
          <t>JC0106</t>
        </is>
      </c>
      <c r="B110" t="inlineStr">
        <is>
          <t>Silverton Logistics Pty Ltd</t>
        </is>
      </c>
      <c r="C110" t="inlineStr">
        <is>
          <t>accounts@silvertonlogisti.example</t>
        </is>
      </c>
      <c r="D110" t="inlineStr">
        <is>
          <t>03 9683 3308</t>
        </is>
      </c>
      <c r="E110">
        <f>COUNTIF('Jobber Properties'!$B$5:$B$256,A110)</f>
        <v>2</v>
      </c>
    </row>
    <row r="111">
      <c r="A111" t="inlineStr">
        <is>
          <t>JC0107</t>
        </is>
      </c>
      <c r="B111" t="inlineStr">
        <is>
          <t>Hillcrest Motors Pty Ltd</t>
        </is>
      </c>
      <c r="C111" t="inlineStr">
        <is>
          <t>accounts@hillcrestmotors.example</t>
        </is>
      </c>
      <c r="D111" t="inlineStr">
        <is>
          <t>03 9908 9466</t>
        </is>
      </c>
      <c r="E111">
        <f>COUNTIF('Jobber Properties'!$B$5:$B$256,A111)</f>
        <v>1</v>
      </c>
    </row>
    <row r="112">
      <c r="A112" t="inlineStr">
        <is>
          <t>JC0108</t>
        </is>
      </c>
      <c r="B112" t="inlineStr">
        <is>
          <t>Southgate Pathology</t>
        </is>
      </c>
      <c r="C112" t="inlineStr">
        <is>
          <t>accounts@southgatepatholo.example</t>
        </is>
      </c>
      <c r="D112" t="inlineStr">
        <is>
          <t>03 9850 7425</t>
        </is>
      </c>
      <c r="E112">
        <f>COUNTIF('Jobber Properties'!$B$5:$B$256,A112)</f>
        <v>3</v>
      </c>
    </row>
    <row r="113">
      <c r="A113" t="inlineStr">
        <is>
          <t>JC0109</t>
        </is>
      </c>
      <c r="B113" t="inlineStr">
        <is>
          <t>Westend Engineering</t>
        </is>
      </c>
      <c r="C113" t="inlineStr">
        <is>
          <t>accounts@westendengineeri.example</t>
        </is>
      </c>
      <c r="D113" t="inlineStr">
        <is>
          <t>03 9746 4516</t>
        </is>
      </c>
      <c r="E113">
        <f>COUNTIF('Jobber Properties'!$B$5:$B$256,A113)</f>
        <v>2</v>
      </c>
    </row>
    <row r="114">
      <c r="A114" t="inlineStr">
        <is>
          <t>JC0110</t>
        </is>
      </c>
      <c r="B114" t="inlineStr">
        <is>
          <t>Lakeside Real Estate Pty Ltd</t>
        </is>
      </c>
      <c r="C114" t="inlineStr">
        <is>
          <t>accounts@lakesiderealesta.example</t>
        </is>
      </c>
      <c r="D114" t="inlineStr">
        <is>
          <t>03 9311 9802</t>
        </is>
      </c>
      <c r="E114">
        <f>COUNTIF('Jobber Properties'!$B$5:$B$256,A114)</f>
        <v>3</v>
      </c>
    </row>
    <row r="115">
      <c r="A115" t="inlineStr">
        <is>
          <t>JC0111</t>
        </is>
      </c>
      <c r="B115" t="inlineStr">
        <is>
          <t>Harbourside Pharmacy Pty Ltd</t>
        </is>
      </c>
      <c r="C115" t="inlineStr">
        <is>
          <t>accounts@harboursidepharm.example</t>
        </is>
      </c>
      <c r="D115" t="inlineStr">
        <is>
          <t>03 9644 3252</t>
        </is>
      </c>
      <c r="E115">
        <f>COUNTIF('Jobber Properties'!$B$5:$B$256,A115)</f>
        <v>2</v>
      </c>
    </row>
    <row r="116">
      <c r="A116" t="inlineStr">
        <is>
          <t>JC0112</t>
        </is>
      </c>
      <c r="B116" t="inlineStr">
        <is>
          <t>Brightside Early Learning Pty Ltd</t>
        </is>
      </c>
      <c r="C116" t="inlineStr">
        <is>
          <t>accounts@brightsideearlyl.example</t>
        </is>
      </c>
      <c r="D116" t="inlineStr">
        <is>
          <t>03 9602 4655</t>
        </is>
      </c>
      <c r="E116">
        <f>COUNTIF('Jobber Properties'!$B$5:$B$256,A116)</f>
        <v>1</v>
      </c>
    </row>
    <row r="117">
      <c r="A117" t="inlineStr">
        <is>
          <t>JC0113</t>
        </is>
      </c>
      <c r="B117" t="inlineStr">
        <is>
          <t>Southgate Engineering</t>
        </is>
      </c>
      <c r="C117" t="inlineStr">
        <is>
          <t>accounts@southgateenginee.example</t>
        </is>
      </c>
      <c r="D117" t="inlineStr">
        <is>
          <t>03 9699 7202</t>
        </is>
      </c>
      <c r="E117">
        <f>COUNTIF('Jobber Properties'!$B$5:$B$256,A117)</f>
        <v>1</v>
      </c>
    </row>
    <row r="118">
      <c r="A118" t="inlineStr">
        <is>
          <t>JC0114</t>
        </is>
      </c>
      <c r="B118" t="inlineStr">
        <is>
          <t>Riverside Dental Pty Ltd</t>
        </is>
      </c>
      <c r="C118" t="inlineStr">
        <is>
          <t>accounts@riversidedental.example</t>
        </is>
      </c>
      <c r="D118" t="inlineStr">
        <is>
          <t>03 9474 4662</t>
        </is>
      </c>
      <c r="E118">
        <f>COUNTIF('Jobber Properties'!$B$5:$B$256,A118)</f>
        <v>1</v>
      </c>
    </row>
    <row r="119">
      <c r="A119" t="inlineStr">
        <is>
          <t>JC0115</t>
        </is>
      </c>
      <c r="B119" t="inlineStr">
        <is>
          <t>Bayview Early Learning</t>
        </is>
      </c>
      <c r="C119" t="inlineStr">
        <is>
          <t>accounts@bayviewearlylear.example</t>
        </is>
      </c>
      <c r="D119" t="inlineStr">
        <is>
          <t>03 9487 5443</t>
        </is>
      </c>
      <c r="E119">
        <f>COUNTIF('Jobber Properties'!$B$5:$B$256,A119)</f>
        <v>2</v>
      </c>
    </row>
    <row r="120">
      <c r="A120" t="inlineStr">
        <is>
          <t>JC0116</t>
        </is>
      </c>
      <c r="B120" t="inlineStr">
        <is>
          <t>Elm Street Financial Planning Pty Ltd</t>
        </is>
      </c>
      <c r="C120" t="inlineStr">
        <is>
          <t>accounts@elmstreetfinanci.example</t>
        </is>
      </c>
      <c r="D120" t="inlineStr">
        <is>
          <t>03 9790 8547</t>
        </is>
      </c>
      <c r="E120">
        <f>COUNTIF('Jobber Properties'!$B$5:$B$256,A120)</f>
        <v>1</v>
      </c>
    </row>
    <row r="121">
      <c r="A121" t="inlineStr">
        <is>
          <t>JC0117</t>
        </is>
      </c>
      <c r="B121" t="inlineStr">
        <is>
          <t>Ashwood Property Group</t>
        </is>
      </c>
      <c r="C121" t="inlineStr">
        <is>
          <t>accounts@ashwoodpropertyg.example</t>
        </is>
      </c>
      <c r="D121" t="inlineStr">
        <is>
          <t>03 9595 2954</t>
        </is>
      </c>
      <c r="E121">
        <f>COUNTIF('Jobber Properties'!$B$5:$B$256,A121)</f>
        <v>1</v>
      </c>
    </row>
    <row r="122">
      <c r="A122" t="inlineStr">
        <is>
          <t>JC0118</t>
        </is>
      </c>
      <c r="B122" t="inlineStr">
        <is>
          <t>Northside Early Learning Pty Ltd</t>
        </is>
      </c>
      <c r="C122" t="inlineStr">
        <is>
          <t>accounts@northsideearlyle.example</t>
        </is>
      </c>
      <c r="D122" t="inlineStr">
        <is>
          <t>03 9155 2124</t>
        </is>
      </c>
      <c r="E122">
        <f>COUNTIF('Jobber Properties'!$B$5:$B$256,A122)</f>
        <v>1</v>
      </c>
    </row>
    <row r="123">
      <c r="A123" t="inlineStr">
        <is>
          <t>JC0119</t>
        </is>
      </c>
      <c r="B123" t="inlineStr">
        <is>
          <t>Brightside Logistics Pty Ltd</t>
        </is>
      </c>
      <c r="C123" t="inlineStr">
        <is>
          <t>accounts@brightsidelogist.example</t>
        </is>
      </c>
      <c r="D123" t="inlineStr">
        <is>
          <t>03 9376 7697</t>
        </is>
      </c>
      <c r="E123">
        <f>COUNTIF('Jobber Properties'!$B$5:$B$256,A123)</f>
        <v>1</v>
      </c>
    </row>
    <row r="124">
      <c r="A124" t="inlineStr">
        <is>
          <t>JC0120</t>
        </is>
      </c>
      <c r="B124" t="inlineStr">
        <is>
          <t>Elm Street Early Learning</t>
        </is>
      </c>
      <c r="C124" t="inlineStr">
        <is>
          <t>accounts@elmstreetearlyle.example</t>
        </is>
      </c>
      <c r="D124" t="inlineStr">
        <is>
          <t>03 9110 7711</t>
        </is>
      </c>
      <c r="E124">
        <f>COUNTIF('Jobber Properties'!$B$5:$B$256,A124)</f>
        <v>3</v>
      </c>
    </row>
    <row r="125">
      <c r="A125" t="inlineStr">
        <is>
          <t>JC0121</t>
        </is>
      </c>
      <c r="B125" t="inlineStr">
        <is>
          <t>Redgum Financial Planning</t>
        </is>
      </c>
      <c r="C125" t="inlineStr">
        <is>
          <t>accounts@redgumfinancialp.example</t>
        </is>
      </c>
      <c r="D125" t="inlineStr">
        <is>
          <t>03 9602 5499</t>
        </is>
      </c>
      <c r="E125">
        <f>COUNTIF('Jobber Properties'!$B$5:$B$256,A125)</f>
        <v>2</v>
      </c>
    </row>
    <row r="126">
      <c r="A126" t="inlineStr">
        <is>
          <t>JC0122</t>
        </is>
      </c>
      <c r="B126" t="inlineStr">
        <is>
          <t>Lakeside Fitness Pty Ltd</t>
        </is>
      </c>
      <c r="C126" t="inlineStr">
        <is>
          <t>accounts@lakesidefitness.example</t>
        </is>
      </c>
      <c r="D126" t="inlineStr">
        <is>
          <t>03 9385 8997</t>
        </is>
      </c>
      <c r="E126">
        <f>COUNTIF('Jobber Properties'!$B$5:$B$256,A126)</f>
        <v>1</v>
      </c>
    </row>
    <row r="127">
      <c r="A127" t="inlineStr">
        <is>
          <t>JC0123</t>
        </is>
      </c>
      <c r="B127" t="inlineStr">
        <is>
          <t>Elm Street Logistics Pty Ltd</t>
        </is>
      </c>
      <c r="C127" t="inlineStr">
        <is>
          <t>accounts@elmstreetlogisti.example</t>
        </is>
      </c>
      <c r="D127" t="inlineStr">
        <is>
          <t>03 9677 7334</t>
        </is>
      </c>
      <c r="E127">
        <f>COUNTIF('Jobber Properties'!$B$5:$B$256,A127)</f>
        <v>3</v>
      </c>
    </row>
    <row r="128">
      <c r="A128" t="inlineStr">
        <is>
          <t>JC0124</t>
        </is>
      </c>
      <c r="B128" t="inlineStr">
        <is>
          <t>Lakeside Insurance Brokers</t>
        </is>
      </c>
      <c r="C128" t="inlineStr">
        <is>
          <t>accounts@lakesideinsuranc.example</t>
        </is>
      </c>
      <c r="D128" t="inlineStr">
        <is>
          <t>03 9176 8567</t>
        </is>
      </c>
      <c r="E128">
        <f>COUNTIF('Jobber Properties'!$B$5:$B$256,A128)</f>
        <v>1</v>
      </c>
    </row>
    <row r="129">
      <c r="A129" t="inlineStr">
        <is>
          <t>JC0125</t>
        </is>
      </c>
      <c r="B129" t="inlineStr">
        <is>
          <t>Elm Street Pathology Pty Ltd</t>
        </is>
      </c>
      <c r="C129" t="inlineStr">
        <is>
          <t>accounts@elmstreetpatholo.example</t>
        </is>
      </c>
      <c r="D129" t="inlineStr">
        <is>
          <t>03 9625 1712</t>
        </is>
      </c>
      <c r="E129">
        <f>COUNTIF('Jobber Properties'!$B$5:$B$256,A129)</f>
        <v>1</v>
      </c>
    </row>
    <row r="130">
      <c r="A130" t="inlineStr">
        <is>
          <t>JC0126</t>
        </is>
      </c>
      <c r="B130" t="inlineStr">
        <is>
          <t>Fairfield Accountants Pty Ltd</t>
        </is>
      </c>
      <c r="C130" t="inlineStr">
        <is>
          <t>accounts@fairfieldaccount.example</t>
        </is>
      </c>
      <c r="D130" t="inlineStr">
        <is>
          <t>03 9186 5545</t>
        </is>
      </c>
      <c r="E130">
        <f>COUNTIF('Jobber Properties'!$B$5:$B$256,A130)</f>
        <v>2</v>
      </c>
    </row>
    <row r="131">
      <c r="A131" t="inlineStr">
        <is>
          <t>JC0127</t>
        </is>
      </c>
      <c r="B131" t="inlineStr">
        <is>
          <t>Fairfield Dental</t>
        </is>
      </c>
      <c r="C131" t="inlineStr">
        <is>
          <t>accounts@fairfielddental.example</t>
        </is>
      </c>
      <c r="D131" t="inlineStr">
        <is>
          <t>03 9525 1988</t>
        </is>
      </c>
      <c r="E131">
        <f>COUNTIF('Jobber Properties'!$B$5:$B$256,A131)</f>
        <v>1</v>
      </c>
    </row>
    <row r="132">
      <c r="A132" t="inlineStr">
        <is>
          <t>JC0128</t>
        </is>
      </c>
      <c r="B132" t="inlineStr">
        <is>
          <t>Oakwood Medical Centre Pty Ltd</t>
        </is>
      </c>
      <c r="C132" t="inlineStr">
        <is>
          <t>accounts@oakwoodmedicalce.example</t>
        </is>
      </c>
      <c r="D132" t="inlineStr">
        <is>
          <t>03 9869 3101</t>
        </is>
      </c>
      <c r="E132">
        <f>COUNTIF('Jobber Properties'!$B$5:$B$256,A132)</f>
        <v>1</v>
      </c>
    </row>
    <row r="133">
      <c r="A133" t="inlineStr">
        <is>
          <t>JC0129</t>
        </is>
      </c>
      <c r="B133" t="inlineStr">
        <is>
          <t>Banksia Architects Pty Ltd</t>
        </is>
      </c>
      <c r="C133" t="inlineStr">
        <is>
          <t>accounts@banksiaarchitect.example</t>
        </is>
      </c>
      <c r="D133" t="inlineStr">
        <is>
          <t>03 9446 5481</t>
        </is>
      </c>
      <c r="E133">
        <f>COUNTIF('Jobber Properties'!$B$5:$B$256,A133)</f>
        <v>1</v>
      </c>
    </row>
    <row r="134">
      <c r="A134" t="inlineStr">
        <is>
          <t>JC0130</t>
        </is>
      </c>
      <c r="B134" t="inlineStr">
        <is>
          <t>Ironbark Engineering Pty Ltd</t>
        </is>
      </c>
      <c r="C134" t="inlineStr">
        <is>
          <t>accounts@ironbarkengineer.example</t>
        </is>
      </c>
      <c r="D134" t="inlineStr">
        <is>
          <t>03 9984 6816</t>
        </is>
      </c>
      <c r="E134">
        <f>COUNTIF('Jobber Properties'!$B$5:$B$256,A134)</f>
        <v>2</v>
      </c>
    </row>
    <row r="135">
      <c r="A135" t="inlineStr">
        <is>
          <t>JC0131</t>
        </is>
      </c>
      <c r="B135" t="inlineStr">
        <is>
          <t>Wattle Grove Financial Planning</t>
        </is>
      </c>
      <c r="C135" t="inlineStr">
        <is>
          <t>accounts@wattlegrovefinan.example</t>
        </is>
      </c>
      <c r="D135" t="inlineStr">
        <is>
          <t>03 9593 1519</t>
        </is>
      </c>
      <c r="E135">
        <f>COUNTIF('Jobber Properties'!$B$5:$B$256,A135)</f>
        <v>1</v>
      </c>
    </row>
    <row r="136">
      <c r="A136" t="inlineStr">
        <is>
          <t>JC0132</t>
        </is>
      </c>
      <c r="B136" t="inlineStr">
        <is>
          <t>Parkside Fitness Pty Ltd</t>
        </is>
      </c>
      <c r="C136" t="inlineStr">
        <is>
          <t>accounts@parksidefitness.example</t>
        </is>
      </c>
      <c r="D136" t="inlineStr">
        <is>
          <t>03 9504 1496</t>
        </is>
      </c>
      <c r="E136">
        <f>COUNTIF('Jobber Properties'!$B$5:$B$256,A136)</f>
        <v>2</v>
      </c>
    </row>
    <row r="137">
      <c r="A137" t="inlineStr">
        <is>
          <t>JC0133</t>
        </is>
      </c>
      <c r="B137" t="inlineStr">
        <is>
          <t>Greenway Chiropractic Pty Ltd</t>
        </is>
      </c>
      <c r="C137" t="inlineStr">
        <is>
          <t>accounts@greenwaychiropra.example</t>
        </is>
      </c>
      <c r="D137" t="inlineStr">
        <is>
          <t>03 9102 7631</t>
        </is>
      </c>
      <c r="E137">
        <f>COUNTIF('Jobber Properties'!$B$5:$B$256,A137)</f>
        <v>3</v>
      </c>
    </row>
    <row r="138">
      <c r="A138" t="inlineStr">
        <is>
          <t>JC0134</t>
        </is>
      </c>
      <c r="B138" t="inlineStr">
        <is>
          <t>Bayview Real Estate Pty Ltd</t>
        </is>
      </c>
      <c r="C138" t="inlineStr">
        <is>
          <t>accounts@bayviewrealestat.example</t>
        </is>
      </c>
      <c r="D138" t="inlineStr">
        <is>
          <t>03 9781 4705</t>
        </is>
      </c>
      <c r="E138">
        <f>COUNTIF('Jobber Properties'!$B$5:$B$256,A138)</f>
        <v>1</v>
      </c>
    </row>
    <row r="139">
      <c r="A139" t="inlineStr">
        <is>
          <t>JC0135</t>
        </is>
      </c>
      <c r="B139" t="inlineStr">
        <is>
          <t>Riverside Pharmacy</t>
        </is>
      </c>
      <c r="C139" t="inlineStr">
        <is>
          <t>accounts@riversidepharmac.example</t>
        </is>
      </c>
      <c r="D139" t="inlineStr">
        <is>
          <t>03 9349 9198</t>
        </is>
      </c>
      <c r="E139">
        <f>COUNTIF('Jobber Properties'!$B$5:$B$256,A139)</f>
        <v>2</v>
      </c>
    </row>
    <row r="140">
      <c r="A140" t="inlineStr">
        <is>
          <t>JC0136</t>
        </is>
      </c>
      <c r="B140" t="inlineStr">
        <is>
          <t>Elm Street Chiropractic Pty Ltd</t>
        </is>
      </c>
      <c r="C140" t="inlineStr">
        <is>
          <t>accounts@elmstreetchiropr.example</t>
        </is>
      </c>
      <c r="D140" t="inlineStr">
        <is>
          <t>03 9278 1410</t>
        </is>
      </c>
      <c r="E140">
        <f>COUNTIF('Jobber Properties'!$B$5:$B$256,A140)</f>
        <v>2</v>
      </c>
    </row>
    <row r="141">
      <c r="A141" t="inlineStr">
        <is>
          <t>JC0137</t>
        </is>
      </c>
      <c r="B141" t="inlineStr">
        <is>
          <t>Ironbark Real Estate Pty Ltd</t>
        </is>
      </c>
      <c r="C141" t="inlineStr">
        <is>
          <t>accounts@ironbarkrealesta.example</t>
        </is>
      </c>
      <c r="D141" t="inlineStr">
        <is>
          <t>03 9263 1896</t>
        </is>
      </c>
      <c r="E141">
        <f>COUNTIF('Jobber Properties'!$B$5:$B$256,A141)</f>
        <v>2</v>
      </c>
    </row>
    <row r="142">
      <c r="A142" t="inlineStr">
        <is>
          <t>JC0138</t>
        </is>
      </c>
      <c r="B142" t="inlineStr">
        <is>
          <t>Elm Street Motors</t>
        </is>
      </c>
      <c r="C142" t="inlineStr">
        <is>
          <t>accounts@elmstreetmotors.example</t>
        </is>
      </c>
      <c r="D142" t="inlineStr">
        <is>
          <t>03 9118 2051</t>
        </is>
      </c>
      <c r="E142">
        <f>COUNTIF('Jobber Properties'!$B$5:$B$256,A142)</f>
        <v>2</v>
      </c>
    </row>
    <row r="143">
      <c r="A143" t="inlineStr">
        <is>
          <t>JC0139</t>
        </is>
      </c>
      <c r="B143" t="inlineStr">
        <is>
          <t>Sunbury Engineering</t>
        </is>
      </c>
      <c r="C143" t="inlineStr">
        <is>
          <t>accounts@sunburyengineeri.example</t>
        </is>
      </c>
      <c r="D143" t="inlineStr">
        <is>
          <t>03 9196 1339</t>
        </is>
      </c>
      <c r="E143">
        <f>COUNTIF('Jobber Properties'!$B$5:$B$256,A143)</f>
        <v>1</v>
      </c>
    </row>
    <row r="144">
      <c r="A144" t="inlineStr">
        <is>
          <t>JC0140</t>
        </is>
      </c>
      <c r="B144" t="inlineStr">
        <is>
          <t>Ashwood Dental Pty Ltd</t>
        </is>
      </c>
      <c r="C144" t="inlineStr">
        <is>
          <t>accounts@ashwooddental.example</t>
        </is>
      </c>
      <c r="D144" t="inlineStr">
        <is>
          <t>03 9390 9330</t>
        </is>
      </c>
      <c r="E144">
        <f>COUNTIF('Jobber Properties'!$B$5:$B$256,A144)</f>
        <v>2</v>
      </c>
    </row>
    <row r="145">
      <c r="A145" t="inlineStr">
        <is>
          <t>JC0141</t>
        </is>
      </c>
      <c r="B145" t="inlineStr">
        <is>
          <t>Bluestone Early Learning Pty Ltd</t>
        </is>
      </c>
      <c r="C145" t="inlineStr">
        <is>
          <t>accounts@bluestoneearlyle.example</t>
        </is>
      </c>
      <c r="D145" t="inlineStr">
        <is>
          <t>03 9659 8895</t>
        </is>
      </c>
      <c r="E145">
        <f>COUNTIF('Jobber Properties'!$B$5:$B$256,A145)</f>
        <v>2</v>
      </c>
    </row>
    <row r="146">
      <c r="A146" t="inlineStr">
        <is>
          <t>JC0142</t>
        </is>
      </c>
      <c r="B146" t="inlineStr">
        <is>
          <t>Harbourside Property Group</t>
        </is>
      </c>
      <c r="C146" t="inlineStr">
        <is>
          <t>accounts@harboursideprope.example</t>
        </is>
      </c>
      <c r="D146" t="inlineStr">
        <is>
          <t>03 9228 5917</t>
        </is>
      </c>
      <c r="E146">
        <f>COUNTIF('Jobber Properties'!$B$5:$B$256,A146)</f>
        <v>1</v>
      </c>
    </row>
    <row r="147">
      <c r="A147" t="inlineStr">
        <is>
          <t>JC0143</t>
        </is>
      </c>
      <c r="B147" t="inlineStr">
        <is>
          <t>Riverside Engineering Pty Ltd</t>
        </is>
      </c>
      <c r="C147" t="inlineStr">
        <is>
          <t>accounts@riversideenginee.example</t>
        </is>
      </c>
      <c r="D147" t="inlineStr">
        <is>
          <t>03 9692 8820</t>
        </is>
      </c>
      <c r="E147">
        <f>COUNTIF('Jobber Properties'!$B$5:$B$256,A147)</f>
        <v>1</v>
      </c>
    </row>
    <row r="148">
      <c r="A148" t="inlineStr">
        <is>
          <t>JC0144</t>
        </is>
      </c>
      <c r="B148" t="inlineStr">
        <is>
          <t>Ashwood Lawyers</t>
        </is>
      </c>
      <c r="C148" t="inlineStr">
        <is>
          <t>accounts@ashwoodlawyers.example</t>
        </is>
      </c>
      <c r="D148" t="inlineStr">
        <is>
          <t>03 9170 9631</t>
        </is>
      </c>
      <c r="E148">
        <f>COUNTIF('Jobber Properties'!$B$5:$B$256,A148)</f>
        <v>1</v>
      </c>
    </row>
    <row r="149">
      <c r="A149" t="inlineStr">
        <is>
          <t>JC0145</t>
        </is>
      </c>
      <c r="B149" t="inlineStr">
        <is>
          <t>Bayview Fitness Pty Ltd</t>
        </is>
      </c>
      <c r="C149" t="inlineStr">
        <is>
          <t>accounts@bayviewfitness.example</t>
        </is>
      </c>
      <c r="D149" t="inlineStr">
        <is>
          <t>03 9624 9058</t>
        </is>
      </c>
      <c r="E149">
        <f>COUNTIF('Jobber Properties'!$B$5:$B$256,A149)</f>
        <v>1</v>
      </c>
    </row>
    <row r="150">
      <c r="A150" t="inlineStr">
        <is>
          <t>JC0146</t>
        </is>
      </c>
      <c r="B150" t="inlineStr">
        <is>
          <t>Ironbark Property Group Pty Ltd</t>
        </is>
      </c>
      <c r="C150" t="inlineStr">
        <is>
          <t>accounts@ironbarkproperty.example</t>
        </is>
      </c>
      <c r="D150" t="inlineStr">
        <is>
          <t>03 9733 2721</t>
        </is>
      </c>
      <c r="E150">
        <f>COUNTIF('Jobber Properties'!$B$5:$B$256,A150)</f>
        <v>2</v>
      </c>
    </row>
    <row r="151">
      <c r="A151" t="inlineStr">
        <is>
          <t>JC0147</t>
        </is>
      </c>
      <c r="B151" t="inlineStr">
        <is>
          <t>Oakwood Engineering</t>
        </is>
      </c>
      <c r="C151" t="inlineStr">
        <is>
          <t>accounts@oakwoodengineeri.example</t>
        </is>
      </c>
      <c r="D151" t="inlineStr">
        <is>
          <t>03 9772 9073</t>
        </is>
      </c>
      <c r="E151">
        <f>COUNTIF('Jobber Properties'!$B$5:$B$256,A151)</f>
        <v>1</v>
      </c>
    </row>
    <row r="152">
      <c r="A152" t="inlineStr">
        <is>
          <t>JC0148</t>
        </is>
      </c>
      <c r="B152" t="inlineStr">
        <is>
          <t>Waverley Physiotherapy Pty Ltd</t>
        </is>
      </c>
      <c r="C152" t="inlineStr">
        <is>
          <t>accounts@waverleyphysioth.example</t>
        </is>
      </c>
      <c r="D152" t="inlineStr">
        <is>
          <t>03 9906 7928</t>
        </is>
      </c>
      <c r="E152">
        <f>COUNTIF('Jobber Properties'!$B$5:$B$256,A152)</f>
        <v>3</v>
      </c>
    </row>
    <row r="153">
      <c r="A153" t="inlineStr">
        <is>
          <t>JC0149</t>
        </is>
      </c>
      <c r="B153" t="inlineStr">
        <is>
          <t>Harbourside Insurance Brokers Pty Ltd</t>
        </is>
      </c>
      <c r="C153" t="inlineStr">
        <is>
          <t>accounts@harboursideinsur.example</t>
        </is>
      </c>
      <c r="D153" t="inlineStr">
        <is>
          <t>03 9518 9233</t>
        </is>
      </c>
      <c r="E153">
        <f>COUNTIF('Jobber Properties'!$B$5:$B$256,A153)</f>
        <v>1</v>
      </c>
    </row>
    <row r="154">
      <c r="A154" t="inlineStr">
        <is>
          <t>JC0150</t>
        </is>
      </c>
      <c r="B154" t="inlineStr">
        <is>
          <t>Harbourside Real Estate</t>
        </is>
      </c>
      <c r="C154" t="inlineStr">
        <is>
          <t>accounts@harboursidereale.example</t>
        </is>
      </c>
      <c r="D154" t="inlineStr">
        <is>
          <t>03 9139 4179</t>
        </is>
      </c>
      <c r="E154">
        <f>COUNTIF('Jobber Properties'!$B$5:$B$256,A154)</f>
        <v>2</v>
      </c>
    </row>
    <row r="155">
      <c r="A155" t="inlineStr">
        <is>
          <t>JC0151</t>
        </is>
      </c>
      <c r="B155" t="inlineStr">
        <is>
          <t>Eastwood Podiatry</t>
        </is>
      </c>
      <c r="C155" t="inlineStr">
        <is>
          <t>accounts@eastwoodpodiatry.example</t>
        </is>
      </c>
      <c r="D155" t="inlineStr">
        <is>
          <t>03 9414 1925</t>
        </is>
      </c>
      <c r="E155">
        <f>COUNTIF('Jobber Properties'!$B$5:$B$256,A155)</f>
        <v>1</v>
      </c>
    </row>
    <row r="156">
      <c r="A156" t="inlineStr">
        <is>
          <t>JC0152</t>
        </is>
      </c>
      <c r="B156" t="inlineStr">
        <is>
          <t>Cityside Real Estate</t>
        </is>
      </c>
      <c r="C156" t="inlineStr">
        <is>
          <t>accounts@citysiderealesta.example</t>
        </is>
      </c>
      <c r="D156" t="inlineStr">
        <is>
          <t>03 9344 5036</t>
        </is>
      </c>
      <c r="E156">
        <f>COUNTIF('Jobber Properties'!$B$5:$B$256,A156)</f>
        <v>2</v>
      </c>
    </row>
    <row r="157">
      <c r="A157" t="inlineStr">
        <is>
          <t>JC0153</t>
        </is>
      </c>
      <c r="B157" t="inlineStr">
        <is>
          <t>Parkside Dental</t>
        </is>
      </c>
      <c r="C157" t="inlineStr">
        <is>
          <t>accounts@parksidedental.example</t>
        </is>
      </c>
      <c r="D157" t="inlineStr">
        <is>
          <t>03 9336 6335</t>
        </is>
      </c>
      <c r="E157">
        <f>COUNTIF('Jobber Properties'!$B$5:$B$256,A157)</f>
        <v>1</v>
      </c>
    </row>
    <row r="158">
      <c r="A158" t="inlineStr">
        <is>
          <t>JC0154</t>
        </is>
      </c>
      <c r="B158" t="inlineStr">
        <is>
          <t>Parkside Dental Group</t>
        </is>
      </c>
      <c r="C158" t="inlineStr">
        <is>
          <t>accounts@parksidedentalgr2.example</t>
        </is>
      </c>
      <c r="D158" t="inlineStr">
        <is>
          <t>03 9103 5012</t>
        </is>
      </c>
      <c r="E158">
        <f>COUNTIF('Jobber Properties'!$B$5:$B$256,A158)</f>
        <v>1</v>
      </c>
    </row>
    <row r="159">
      <c r="A159" t="inlineStr">
        <is>
          <t>JC0155</t>
        </is>
      </c>
      <c r="B159" t="inlineStr">
        <is>
          <t>Northside Physiotherapy</t>
        </is>
      </c>
      <c r="C159" t="inlineStr">
        <is>
          <t>accounts@northsidephysiot.example</t>
        </is>
      </c>
      <c r="D159" t="inlineStr">
        <is>
          <t>03 9580 3636</t>
        </is>
      </c>
      <c r="E159">
        <f>COUNTIF('Jobber Properties'!$B$5:$B$256,A159)</f>
        <v>2</v>
      </c>
    </row>
    <row r="160">
      <c r="A160" t="inlineStr">
        <is>
          <t>JC0156</t>
        </is>
      </c>
      <c r="B160" t="inlineStr">
        <is>
          <t>North Side Physiotherapy</t>
        </is>
      </c>
      <c r="C160" t="inlineStr">
        <is>
          <t>accounts@northsidephysiot2.example</t>
        </is>
      </c>
      <c r="D160" t="inlineStr">
        <is>
          <t>03 9831 8934</t>
        </is>
      </c>
      <c r="E160">
        <f>COUNTIF('Jobber Properties'!$B$5:$B$256,A160)</f>
        <v>2</v>
      </c>
    </row>
    <row r="161">
      <c r="A161" t="inlineStr">
        <is>
          <t>JC0157</t>
        </is>
      </c>
      <c r="B161" t="inlineStr">
        <is>
          <t>Bayview Accountants</t>
        </is>
      </c>
      <c r="C161" t="inlineStr">
        <is>
          <t>accounts@bayviewaccountan.example</t>
        </is>
      </c>
      <c r="D161" t="inlineStr">
        <is>
          <t>03 9123 2588</t>
        </is>
      </c>
      <c r="E161">
        <f>COUNTIF('Jobber Properties'!$B$5:$B$256,A161)</f>
        <v>1</v>
      </c>
    </row>
    <row r="162">
      <c r="A162" t="inlineStr">
        <is>
          <t>JC0158</t>
        </is>
      </c>
      <c r="B162" t="inlineStr">
        <is>
          <t>Bay View Accountants</t>
        </is>
      </c>
      <c r="C162" t="inlineStr">
        <is>
          <t>accounts@bayviewaccountan2.example</t>
        </is>
      </c>
      <c r="D162" t="inlineStr">
        <is>
          <t>03 9279 4434</t>
        </is>
      </c>
      <c r="E162">
        <f>COUNTIF('Jobber Properties'!$B$5:$B$256,A162)</f>
        <v>1</v>
      </c>
    </row>
  </sheetData>
  <autoFilter ref="A4:E1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0" customWidth="1" min="3" max="3"/>
    <col width="24" customWidth="1" min="4" max="4"/>
    <col width="14" customWidth="1" min="5" max="5"/>
    <col width="8" customWidth="1" min="6" max="6"/>
    <col width="60" customWidth="1" min="7" max="7"/>
    <col width="8" customWidth="1" min="8" max="8"/>
    <col width="6" customWidth="1" min="9" max="9"/>
  </cols>
  <sheetData>
    <row r="1">
      <c r="A1" s="6" t="inlineStr">
        <is>
          <t>Jobber properties (export; notes as exported)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Property ID</t>
        </is>
      </c>
      <c r="B4" s="7" t="inlineStr">
        <is>
          <t>Client ID</t>
        </is>
      </c>
      <c r="C4" s="7" t="inlineStr">
        <is>
          <t>Location</t>
        </is>
      </c>
      <c r="D4" s="7" t="inlineStr">
        <is>
          <t>Street</t>
        </is>
      </c>
      <c r="E4" s="7" t="inlineStr">
        <is>
          <t>Suburb</t>
        </is>
      </c>
      <c r="F4" s="7" t="inlineStr">
        <is>
          <t>Region</t>
        </is>
      </c>
      <c r="G4" s="7" t="inlineStr">
        <is>
          <t>Notes (as exported)</t>
        </is>
      </c>
      <c r="H4" s="7" t="inlineStr">
        <is>
          <t>Code found</t>
        </is>
      </c>
      <c r="I4" s="7" t="inlineStr">
        <is>
          <t>Jobs</t>
        </is>
      </c>
    </row>
    <row r="5">
      <c r="A5" t="inlineStr">
        <is>
          <t>JP0001</t>
        </is>
      </c>
      <c r="B5" t="inlineStr">
        <is>
          <t>JC0001</t>
        </is>
      </c>
      <c r="C5" t="inlineStr">
        <is>
          <t>Main office</t>
        </is>
      </c>
      <c r="D5" t="inlineStr">
        <is>
          <t>218 High Road</t>
        </is>
      </c>
      <c r="E5" t="inlineStr">
        <is>
          <t>Bentleigh</t>
        </is>
      </c>
      <c r="F5" t="inlineStr">
        <is>
          <t>South</t>
        </is>
      </c>
      <c r="G5" t="inlineStr">
        <is>
          <t>Code for roller door: 239883; Bins out on Tuesday night</t>
        </is>
      </c>
      <c r="H5" t="n">
        <v>1</v>
      </c>
      <c r="I5">
        <f>COUNTIF('Jobber Jobs'!$B$5:$B$367,A5)</f>
        <v>2</v>
      </c>
    </row>
    <row r="6">
      <c r="A6" t="inlineStr">
        <is>
          <t>JP0002</t>
        </is>
      </c>
      <c r="B6" t="inlineStr">
        <is>
          <t>JC0001</t>
        </is>
      </c>
      <c r="C6" t="inlineStr">
        <is>
          <t>Clinic</t>
        </is>
      </c>
      <c r="D6" t="inlineStr">
        <is>
          <t>162 Station Parade</t>
        </is>
      </c>
      <c r="E6" t="inlineStr">
        <is>
          <t>Oakleigh</t>
        </is>
      </c>
      <c r="F6" t="inlineStr">
        <is>
          <t>South</t>
        </is>
      </c>
      <c r="G6" t="inlineStr">
        <is>
          <t>Alarm 955049 then press OFF</t>
        </is>
      </c>
      <c r="H6" t="n">
        <v>1</v>
      </c>
      <c r="I6">
        <f>COUNTIF('Jobber Jobs'!$B$5:$B$367,A6)</f>
        <v>2</v>
      </c>
    </row>
    <row r="7">
      <c r="A7" t="inlineStr">
        <is>
          <t>JP0003</t>
        </is>
      </c>
      <c r="B7" t="inlineStr">
        <is>
          <t>JC0002</t>
        </is>
      </c>
      <c r="C7" t="inlineStr">
        <is>
          <t>Main office</t>
        </is>
      </c>
      <c r="D7" t="inlineStr">
        <is>
          <t>273 Albert Road</t>
        </is>
      </c>
      <c r="E7" t="inlineStr">
        <is>
          <t>Deer Park</t>
        </is>
      </c>
      <c r="F7" t="inlineStr">
        <is>
          <t>West</t>
        </is>
      </c>
      <c r="G7" t="inlineStr">
        <is>
          <t>Level 3, lift to the left</t>
        </is>
      </c>
      <c r="H7" t="n">
        <v>0</v>
      </c>
      <c r="I7">
        <f>COUNTIF('Jobber Jobs'!$B$5:$B$367,A7)</f>
        <v>1</v>
      </c>
    </row>
    <row r="8">
      <c r="A8" t="inlineStr">
        <is>
          <t>JP0004</t>
        </is>
      </c>
      <c r="B8" t="inlineStr">
        <is>
          <t>JC0003</t>
        </is>
      </c>
      <c r="C8" t="inlineStr">
        <is>
          <t>Main office</t>
        </is>
      </c>
      <c r="D8" t="inlineStr">
        <is>
          <t>59 Station Parade</t>
        </is>
      </c>
      <c r="E8" t="inlineStr">
        <is>
          <t>Bundoora</t>
        </is>
      </c>
      <c r="F8" t="inlineStr">
        <is>
          <t>North</t>
        </is>
      </c>
      <c r="G8" t="inlineStr"/>
      <c r="H8" t="n">
        <v>0</v>
      </c>
      <c r="I8">
        <f>COUNTIF('Jobber Jobs'!$B$5:$B$367,A8)</f>
        <v>2</v>
      </c>
    </row>
    <row r="9">
      <c r="A9" t="inlineStr">
        <is>
          <t>JP0005</t>
        </is>
      </c>
      <c r="B9" t="inlineStr">
        <is>
          <t>JC0004</t>
        </is>
      </c>
      <c r="C9" t="inlineStr">
        <is>
          <t>Main office</t>
        </is>
      </c>
      <c r="D9" t="inlineStr">
        <is>
          <t>224 Ballarat Parade</t>
        </is>
      </c>
      <c r="E9" t="inlineStr">
        <is>
          <t>Footscray</t>
        </is>
      </c>
      <c r="F9" t="inlineStr">
        <is>
          <t>West</t>
        </is>
      </c>
      <c r="G9" t="inlineStr">
        <is>
          <t>Park in bay 12 under the building</t>
        </is>
      </c>
      <c r="H9" t="n">
        <v>0</v>
      </c>
      <c r="I9">
        <f>COUNTIF('Jobber Jobs'!$B$5:$B$367,A9)</f>
        <v>1</v>
      </c>
    </row>
    <row r="10">
      <c r="A10" t="inlineStr">
        <is>
          <t>JP0006</t>
        </is>
      </c>
      <c r="B10" t="inlineStr">
        <is>
          <t>JC0005</t>
        </is>
      </c>
      <c r="C10" t="inlineStr">
        <is>
          <t>Main office</t>
        </is>
      </c>
      <c r="D10" t="inlineStr">
        <is>
          <t>77 Ballarat Parade</t>
        </is>
      </c>
      <c r="E10" t="inlineStr">
        <is>
          <t>Brighton</t>
        </is>
      </c>
      <c r="F10" t="inlineStr">
        <is>
          <t>South</t>
        </is>
      </c>
      <c r="G10" t="inlineStr"/>
      <c r="H10" t="n">
        <v>0</v>
      </c>
      <c r="I10">
        <f>COUNTIF('Jobber Jobs'!$B$5:$B$367,A10)</f>
        <v>1</v>
      </c>
    </row>
    <row r="11">
      <c r="A11" t="inlineStr">
        <is>
          <t>JP0007</t>
        </is>
      </c>
      <c r="B11" t="inlineStr">
        <is>
          <t>JC0006</t>
        </is>
      </c>
      <c r="C11" t="inlineStr">
        <is>
          <t>Main office</t>
        </is>
      </c>
      <c r="D11" t="inlineStr">
        <is>
          <t>290A Ballarat Highway</t>
        </is>
      </c>
      <c r="E11" t="inlineStr">
        <is>
          <t>Bundoora</t>
        </is>
      </c>
      <c r="F11" t="inlineStr">
        <is>
          <t>North</t>
        </is>
      </c>
      <c r="G11" t="inlineStr">
        <is>
          <t>Level 3, lift to the left</t>
        </is>
      </c>
      <c r="H11" t="n">
        <v>0</v>
      </c>
      <c r="I11">
        <f>COUNTIF('Jobber Jobs'!$B$5:$B$367,A11)</f>
        <v>1</v>
      </c>
    </row>
    <row r="12">
      <c r="A12" t="inlineStr">
        <is>
          <t>JP0008</t>
        </is>
      </c>
      <c r="B12" t="inlineStr">
        <is>
          <t>JC0006</t>
        </is>
      </c>
      <c r="C12" t="inlineStr">
        <is>
          <t>Clinic</t>
        </is>
      </c>
      <c r="D12" t="inlineStr">
        <is>
          <t>359 Glenferrie Avenue</t>
        </is>
      </c>
      <c r="E12" t="inlineStr">
        <is>
          <t>Werribee</t>
        </is>
      </c>
      <c r="F12" t="inlineStr">
        <is>
          <t>West</t>
        </is>
      </c>
      <c r="G12" t="inlineStr"/>
      <c r="H12" t="n">
        <v>0</v>
      </c>
      <c r="I12">
        <f>COUNTIF('Jobber Jobs'!$B$5:$B$367,A12)</f>
        <v>1</v>
      </c>
    </row>
    <row r="13">
      <c r="A13" t="inlineStr">
        <is>
          <t>JP0009</t>
        </is>
      </c>
      <c r="B13" t="inlineStr">
        <is>
          <t>JC0007</t>
        </is>
      </c>
      <c r="C13" t="inlineStr">
        <is>
          <t>Main office</t>
        </is>
      </c>
      <c r="D13" t="inlineStr">
        <is>
          <t>315 Park Parade</t>
        </is>
      </c>
      <c r="E13" t="inlineStr">
        <is>
          <t>Oakleigh</t>
        </is>
      </c>
      <c r="F13" t="inlineStr">
        <is>
          <t>South</t>
        </is>
      </c>
      <c r="G13" t="inlineStr"/>
      <c r="H13" t="n">
        <v>0</v>
      </c>
      <c r="I13">
        <f>COUNTIF('Jobber Jobs'!$B$5:$B$367,A13)</f>
        <v>1</v>
      </c>
    </row>
    <row r="14">
      <c r="A14" t="inlineStr">
        <is>
          <t>JP0010</t>
        </is>
      </c>
      <c r="B14" t="inlineStr">
        <is>
          <t>JC0007</t>
        </is>
      </c>
      <c r="C14" t="inlineStr">
        <is>
          <t>Clinic</t>
        </is>
      </c>
      <c r="D14" t="inlineStr">
        <is>
          <t>359 Albert Street</t>
        </is>
      </c>
      <c r="E14" t="inlineStr">
        <is>
          <t>Point Cook</t>
        </is>
      </c>
      <c r="F14" t="inlineStr">
        <is>
          <t>West</t>
        </is>
      </c>
      <c r="G14" t="inlineStr">
        <is>
          <t>Do not use bleach on the timber floor</t>
        </is>
      </c>
      <c r="H14" t="n">
        <v>0</v>
      </c>
      <c r="I14">
        <f>COUNTIF('Jobber Jobs'!$B$5:$B$367,A14)</f>
        <v>2</v>
      </c>
    </row>
    <row r="15">
      <c r="A15" t="inlineStr">
        <is>
          <t>JP0011</t>
        </is>
      </c>
      <c r="B15" t="inlineStr">
        <is>
          <t>JC0008</t>
        </is>
      </c>
      <c r="C15" t="inlineStr">
        <is>
          <t>Main office</t>
        </is>
      </c>
      <c r="D15" t="inlineStr">
        <is>
          <t>169 King Street</t>
        </is>
      </c>
      <c r="E15" t="inlineStr">
        <is>
          <t>Hawthorn</t>
        </is>
      </c>
      <c r="F15" t="inlineStr">
        <is>
          <t>East</t>
        </is>
      </c>
      <c r="G15" t="inlineStr">
        <is>
          <t>Call 0400 000 000 if the door is locked</t>
        </is>
      </c>
      <c r="H15" t="n">
        <v>0</v>
      </c>
      <c r="I15">
        <f>COUNTIF('Jobber Jobs'!$B$5:$B$367,A15)</f>
        <v>2</v>
      </c>
    </row>
    <row r="16">
      <c r="A16" t="inlineStr">
        <is>
          <t>JP0012</t>
        </is>
      </c>
      <c r="B16" t="inlineStr">
        <is>
          <t>JC0009</t>
        </is>
      </c>
      <c r="C16" t="inlineStr">
        <is>
          <t>Main office</t>
        </is>
      </c>
      <c r="D16" t="inlineStr">
        <is>
          <t>396 Park Highway</t>
        </is>
      </c>
      <c r="E16" t="inlineStr">
        <is>
          <t>Epping</t>
        </is>
      </c>
      <c r="F16" t="inlineStr">
        <is>
          <t>North</t>
        </is>
      </c>
      <c r="G16" t="inlineStr">
        <is>
          <t>Store room on level 1, room 104</t>
        </is>
      </c>
      <c r="H16" t="n">
        <v>0</v>
      </c>
      <c r="I16">
        <f>COUNTIF('Jobber Jobs'!$B$5:$B$367,A16)</f>
        <v>1</v>
      </c>
    </row>
    <row r="17">
      <c r="A17" t="inlineStr">
        <is>
          <t>JP0013</t>
        </is>
      </c>
      <c r="B17" t="inlineStr">
        <is>
          <t>JC0009</t>
        </is>
      </c>
      <c r="C17" t="inlineStr">
        <is>
          <t>Clinic</t>
        </is>
      </c>
      <c r="D17" t="inlineStr">
        <is>
          <t>214A Nepean Parade</t>
        </is>
      </c>
      <c r="E17" t="inlineStr">
        <is>
          <t>Thornbury</t>
        </is>
      </c>
      <c r="F17" t="inlineStr">
        <is>
          <t>North</t>
        </is>
      </c>
      <c r="G17" t="inlineStr">
        <is>
          <t>Store room on level 1, room 104</t>
        </is>
      </c>
      <c r="H17" t="n">
        <v>0</v>
      </c>
      <c r="I17">
        <f>COUNTIF('Jobber Jobs'!$B$5:$B$367,A17)</f>
        <v>1</v>
      </c>
    </row>
    <row r="18">
      <c r="A18" t="inlineStr">
        <is>
          <t>JP0014</t>
        </is>
      </c>
      <c r="B18" t="inlineStr">
        <is>
          <t>JC0010</t>
        </is>
      </c>
      <c r="C18" t="inlineStr">
        <is>
          <t>Main office</t>
        </is>
      </c>
      <c r="D18" t="inlineStr">
        <is>
          <t>208 Main Avenue</t>
        </is>
      </c>
      <c r="E18" t="inlineStr">
        <is>
          <t>Mitcham</t>
        </is>
      </c>
      <c r="F18" t="inlineStr">
        <is>
          <t>East</t>
        </is>
      </c>
      <c r="G18" t="inlineStr"/>
      <c r="H18" t="n">
        <v>0</v>
      </c>
      <c r="I18">
        <f>COUNTIF('Jobber Jobs'!$B$5:$B$367,A18)</f>
        <v>1</v>
      </c>
    </row>
    <row r="19">
      <c r="A19" t="inlineStr">
        <is>
          <t>JP0015</t>
        </is>
      </c>
      <c r="B19" t="inlineStr">
        <is>
          <t>JC0010</t>
        </is>
      </c>
      <c r="C19" t="inlineStr">
        <is>
          <t>Clinic</t>
        </is>
      </c>
      <c r="D19" t="inlineStr">
        <is>
          <t>208 High Avenue</t>
        </is>
      </c>
      <c r="E19" t="inlineStr">
        <is>
          <t>Kew</t>
        </is>
      </c>
      <c r="F19" t="inlineStr">
        <is>
          <t>East</t>
        </is>
      </c>
      <c r="G19" t="inlineStr">
        <is>
          <t>Alarm code 505699#, panel behind reception door</t>
        </is>
      </c>
      <c r="H19" t="n">
        <v>1</v>
      </c>
      <c r="I19">
        <f>COUNTIF('Jobber Jobs'!$B$5:$B$367,A19)</f>
        <v>1</v>
      </c>
    </row>
    <row r="20">
      <c r="A20" t="inlineStr">
        <is>
          <t>JP0016</t>
        </is>
      </c>
      <c r="B20" t="inlineStr">
        <is>
          <t>JC0011</t>
        </is>
      </c>
      <c r="C20" t="inlineStr">
        <is>
          <t>Main office</t>
        </is>
      </c>
      <c r="D20" t="inlineStr">
        <is>
          <t>462 Mason Road</t>
        </is>
      </c>
      <c r="E20" t="inlineStr">
        <is>
          <t>Clayton</t>
        </is>
      </c>
      <c r="F20" t="inlineStr">
        <is>
          <t>South</t>
        </is>
      </c>
      <c r="G20" t="inlineStr">
        <is>
          <t>Code for roller door: 715696</t>
        </is>
      </c>
      <c r="H20" t="n">
        <v>1</v>
      </c>
      <c r="I20">
        <f>COUNTIF('Jobber Jobs'!$B$5:$B$367,A20)</f>
        <v>1</v>
      </c>
    </row>
    <row r="21">
      <c r="A21" t="inlineStr">
        <is>
          <t>JP0017</t>
        </is>
      </c>
      <c r="B21" t="inlineStr">
        <is>
          <t>JC0012</t>
        </is>
      </c>
      <c r="C21" t="inlineStr">
        <is>
          <t>Main office</t>
        </is>
      </c>
      <c r="D21" t="inlineStr">
        <is>
          <t>201 Plenty Avenue</t>
        </is>
      </c>
      <c r="E21" t="inlineStr">
        <is>
          <t>Coburg</t>
        </is>
      </c>
      <c r="F21" t="inlineStr">
        <is>
          <t>North</t>
        </is>
      </c>
      <c r="G21" t="inlineStr">
        <is>
          <t>Key safe at side gate, code 412618</t>
        </is>
      </c>
      <c r="H21" t="n">
        <v>1</v>
      </c>
      <c r="I21">
        <f>COUNTIF('Jobber Jobs'!$B$5:$B$367,A21)</f>
        <v>1</v>
      </c>
    </row>
    <row r="22">
      <c r="A22" t="inlineStr">
        <is>
          <t>JP0018</t>
        </is>
      </c>
      <c r="B22" t="inlineStr">
        <is>
          <t>JC0013</t>
        </is>
      </c>
      <c r="C22" t="inlineStr">
        <is>
          <t>Main office</t>
        </is>
      </c>
      <c r="D22" t="inlineStr">
        <is>
          <t>164 Whitehorse Street</t>
        </is>
      </c>
      <c r="E22" t="inlineStr">
        <is>
          <t>Mentone</t>
        </is>
      </c>
      <c r="F22" t="inlineStr">
        <is>
          <t>South</t>
        </is>
      </c>
      <c r="G22" t="inlineStr">
        <is>
          <t>Kitchen: 2 fridges, empty on Fridays</t>
        </is>
      </c>
      <c r="H22" t="n">
        <v>0</v>
      </c>
      <c r="I22">
        <f>COUNTIF('Jobber Jobs'!$B$5:$B$367,A22)</f>
        <v>1</v>
      </c>
    </row>
    <row r="23">
      <c r="A23" t="inlineStr">
        <is>
          <t>JP0019</t>
        </is>
      </c>
      <c r="B23" t="inlineStr">
        <is>
          <t>JC0014</t>
        </is>
      </c>
      <c r="C23" t="inlineStr">
        <is>
          <t>Main office</t>
        </is>
      </c>
      <c r="D23" t="inlineStr">
        <is>
          <t>480 King Avenue</t>
        </is>
      </c>
      <c r="E23" t="inlineStr">
        <is>
          <t>Camberwell</t>
        </is>
      </c>
      <c r="F23" t="inlineStr">
        <is>
          <t>East</t>
        </is>
      </c>
      <c r="G23" t="inlineStr">
        <is>
          <t>Bins out on Tuesday night</t>
        </is>
      </c>
      <c r="H23" t="n">
        <v>0</v>
      </c>
      <c r="I23">
        <f>COUNTIF('Jobber Jobs'!$B$5:$B$367,A23)</f>
        <v>2</v>
      </c>
    </row>
    <row r="24">
      <c r="A24" t="inlineStr">
        <is>
          <t>JP0020</t>
        </is>
      </c>
      <c r="B24" t="inlineStr">
        <is>
          <t>JC0015</t>
        </is>
      </c>
      <c r="C24" t="inlineStr">
        <is>
          <t>Main office</t>
        </is>
      </c>
      <c r="D24" t="inlineStr">
        <is>
          <t>426 Mason Street</t>
        </is>
      </c>
      <c r="E24" t="inlineStr">
        <is>
          <t>Cheltenham</t>
        </is>
      </c>
      <c r="F24" t="inlineStr">
        <is>
          <t>South</t>
        </is>
      </c>
      <c r="G24" t="inlineStr">
        <is>
          <t>Sign in at security desk</t>
        </is>
      </c>
      <c r="H24" t="n">
        <v>0</v>
      </c>
      <c r="I24">
        <f>COUNTIF('Jobber Jobs'!$B$5:$B$367,A24)</f>
        <v>2</v>
      </c>
    </row>
    <row r="25">
      <c r="A25" t="inlineStr">
        <is>
          <t>JP0021</t>
        </is>
      </c>
      <c r="B25" t="inlineStr">
        <is>
          <t>JC0015</t>
        </is>
      </c>
      <c r="C25" t="inlineStr">
        <is>
          <t>Clinic</t>
        </is>
      </c>
      <c r="D25" t="inlineStr">
        <is>
          <t>351 Burke Road</t>
        </is>
      </c>
      <c r="E25" t="inlineStr">
        <is>
          <t>Oakleigh</t>
        </is>
      </c>
      <c r="F25" t="inlineStr">
        <is>
          <t>South</t>
        </is>
      </c>
      <c r="G25" t="inlineStr">
        <is>
          <t>Vacuum bags in cupboard 2</t>
        </is>
      </c>
      <c r="H25" t="n">
        <v>0</v>
      </c>
      <c r="I25">
        <f>COUNTIF('Jobber Jobs'!$B$5:$B$367,A25)</f>
        <v>1</v>
      </c>
    </row>
    <row r="26">
      <c r="A26" t="inlineStr">
        <is>
          <t>JP0022</t>
        </is>
      </c>
      <c r="B26" t="inlineStr">
        <is>
          <t>JC0015</t>
        </is>
      </c>
      <c r="C26" t="inlineStr">
        <is>
          <t>Warehouse</t>
        </is>
      </c>
      <c r="D26" t="inlineStr">
        <is>
          <t>354 High Street</t>
        </is>
      </c>
      <c r="E26" t="inlineStr">
        <is>
          <t>Clayton</t>
        </is>
      </c>
      <c r="F26" t="inlineStr">
        <is>
          <t>South</t>
        </is>
      </c>
      <c r="G26" t="inlineStr">
        <is>
          <t>Store room on level 1, room 104</t>
        </is>
      </c>
      <c r="H26" t="n">
        <v>0</v>
      </c>
      <c r="I26">
        <f>COUNTIF('Jobber Jobs'!$B$5:$B$367,A26)</f>
        <v>1</v>
      </c>
    </row>
    <row r="27">
      <c r="A27" t="inlineStr">
        <is>
          <t>JP0023</t>
        </is>
      </c>
      <c r="B27" t="inlineStr">
        <is>
          <t>JC0016</t>
        </is>
      </c>
      <c r="C27" t="inlineStr">
        <is>
          <t>Main office</t>
        </is>
      </c>
      <c r="D27" t="inlineStr">
        <is>
          <t>54 Mason Parade</t>
        </is>
      </c>
      <c r="E27" t="inlineStr">
        <is>
          <t>Reservoir</t>
        </is>
      </c>
      <c r="F27" t="inlineStr">
        <is>
          <t>North</t>
        </is>
      </c>
      <c r="G27" t="inlineStr">
        <is>
          <t>Park in bay 12 under the building</t>
        </is>
      </c>
      <c r="H27" t="n">
        <v>0</v>
      </c>
      <c r="I27">
        <f>COUNTIF('Jobber Jobs'!$B$5:$B$367,A27)</f>
        <v>2</v>
      </c>
    </row>
    <row r="28">
      <c r="A28" t="inlineStr">
        <is>
          <t>JP0024</t>
        </is>
      </c>
      <c r="B28" t="inlineStr">
        <is>
          <t>JC0017</t>
        </is>
      </c>
      <c r="C28" t="inlineStr">
        <is>
          <t>Main office</t>
        </is>
      </c>
      <c r="D28" t="inlineStr">
        <is>
          <t>430 Victoria Road</t>
        </is>
      </c>
      <c r="E28" t="inlineStr">
        <is>
          <t>St Kilda</t>
        </is>
      </c>
      <c r="F28" t="inlineStr">
        <is>
          <t>South</t>
        </is>
      </c>
      <c r="G28" t="inlineStr">
        <is>
          <t>Alarm 377298 then press OFF; Sign in at security desk</t>
        </is>
      </c>
      <c r="H28" t="n">
        <v>1</v>
      </c>
      <c r="I28">
        <f>COUNTIF('Jobber Jobs'!$B$5:$B$367,A28)</f>
        <v>2</v>
      </c>
    </row>
    <row r="29">
      <c r="A29" t="inlineStr">
        <is>
          <t>JP0025</t>
        </is>
      </c>
      <c r="B29" t="inlineStr">
        <is>
          <t>JC0017</t>
        </is>
      </c>
      <c r="C29" t="inlineStr">
        <is>
          <t>Clinic</t>
        </is>
      </c>
      <c r="D29" t="inlineStr">
        <is>
          <t>195/12 Railway Highway</t>
        </is>
      </c>
      <c r="E29" t="inlineStr">
        <is>
          <t>Bentleigh</t>
        </is>
      </c>
      <c r="F29" t="inlineStr">
        <is>
          <t>South</t>
        </is>
      </c>
      <c r="G29" t="inlineStr">
        <is>
          <t>Kitchen: 2 fridges, empty on Fridays</t>
        </is>
      </c>
      <c r="H29" t="n">
        <v>0</v>
      </c>
      <c r="I29">
        <f>COUNTIF('Jobber Jobs'!$B$5:$B$367,A29)</f>
        <v>2</v>
      </c>
    </row>
    <row r="30">
      <c r="A30" t="inlineStr">
        <is>
          <t>JP0026</t>
        </is>
      </c>
      <c r="B30" t="inlineStr">
        <is>
          <t>JC0017</t>
        </is>
      </c>
      <c r="C30" t="inlineStr">
        <is>
          <t>Warehouse</t>
        </is>
      </c>
      <c r="D30" t="inlineStr">
        <is>
          <t>10 Queen Highway</t>
        </is>
      </c>
      <c r="E30" t="inlineStr">
        <is>
          <t>Deer Park</t>
        </is>
      </c>
      <c r="F30" t="inlineStr">
        <is>
          <t>West</t>
        </is>
      </c>
      <c r="G30" t="inlineStr">
        <is>
          <t>Do not use bleach on the timber floor</t>
        </is>
      </c>
      <c r="H30" t="n">
        <v>0</v>
      </c>
      <c r="I30">
        <f>COUNTIF('Jobber Jobs'!$B$5:$B$367,A30)</f>
        <v>1</v>
      </c>
    </row>
    <row r="31">
      <c r="A31" t="inlineStr">
        <is>
          <t>JP0027</t>
        </is>
      </c>
      <c r="B31" t="inlineStr">
        <is>
          <t>JC0017</t>
        </is>
      </c>
      <c r="C31" t="inlineStr">
        <is>
          <t>Showroom</t>
        </is>
      </c>
      <c r="D31" t="inlineStr">
        <is>
          <t>17 Park Avenue</t>
        </is>
      </c>
      <c r="E31" t="inlineStr">
        <is>
          <t>St Kilda</t>
        </is>
      </c>
      <c r="F31" t="inlineStr">
        <is>
          <t>South</t>
        </is>
      </c>
      <c r="G31" t="inlineStr">
        <is>
          <t>Alarm code 735166#, panel behind reception door; Park in bay 12 under the building</t>
        </is>
      </c>
      <c r="H31" t="n">
        <v>1</v>
      </c>
      <c r="I31">
        <f>COUNTIF('Jobber Jobs'!$B$5:$B$367,A31)</f>
        <v>1</v>
      </c>
    </row>
    <row r="32">
      <c r="A32" t="inlineStr">
        <is>
          <t>JP0028</t>
        </is>
      </c>
      <c r="B32" t="inlineStr">
        <is>
          <t>JC0018</t>
        </is>
      </c>
      <c r="C32" t="inlineStr">
        <is>
          <t>Main office</t>
        </is>
      </c>
      <c r="D32" t="inlineStr">
        <is>
          <t>378 Plenty Street</t>
        </is>
      </c>
      <c r="E32" t="inlineStr">
        <is>
          <t>Camberwell</t>
        </is>
      </c>
      <c r="F32" t="inlineStr">
        <is>
          <t>East</t>
        </is>
      </c>
      <c r="G32" t="inlineStr">
        <is>
          <t>Sign in at security desk</t>
        </is>
      </c>
      <c r="H32" t="n">
        <v>0</v>
      </c>
      <c r="I32">
        <f>COUNTIF('Jobber Jobs'!$B$5:$B$367,A32)</f>
        <v>2</v>
      </c>
    </row>
    <row r="33">
      <c r="A33" t="inlineStr">
        <is>
          <t>JP0029</t>
        </is>
      </c>
      <c r="B33" t="inlineStr">
        <is>
          <t>JC0019</t>
        </is>
      </c>
      <c r="C33" t="inlineStr">
        <is>
          <t>Main office</t>
        </is>
      </c>
      <c r="D33" t="inlineStr">
        <is>
          <t>266 Union Avenue</t>
        </is>
      </c>
      <c r="E33" t="inlineStr">
        <is>
          <t>Point Cook</t>
        </is>
      </c>
      <c r="F33" t="inlineStr">
        <is>
          <t>West</t>
        </is>
      </c>
      <c r="G33" t="inlineStr"/>
      <c r="H33" t="n">
        <v>0</v>
      </c>
      <c r="I33">
        <f>COUNTIF('Jobber Jobs'!$B$5:$B$367,A33)</f>
        <v>1</v>
      </c>
    </row>
    <row r="34">
      <c r="A34" t="inlineStr">
        <is>
          <t>JP0030</t>
        </is>
      </c>
      <c r="B34" t="inlineStr">
        <is>
          <t>JC0019</t>
        </is>
      </c>
      <c r="C34" t="inlineStr">
        <is>
          <t>Clinic</t>
        </is>
      </c>
      <c r="D34" t="inlineStr">
        <is>
          <t>98 Park Road</t>
        </is>
      </c>
      <c r="E34" t="inlineStr">
        <is>
          <t>Kew</t>
        </is>
      </c>
      <c r="F34" t="inlineStr">
        <is>
          <t>East</t>
        </is>
      </c>
      <c r="G34" t="inlineStr">
        <is>
          <t>Call 0400 000 000 if the door is locked</t>
        </is>
      </c>
      <c r="H34" t="n">
        <v>0</v>
      </c>
      <c r="I34">
        <f>COUNTIF('Jobber Jobs'!$B$5:$B$367,A34)</f>
        <v>1</v>
      </c>
    </row>
    <row r="35">
      <c r="A35" t="inlineStr">
        <is>
          <t>JP0031</t>
        </is>
      </c>
      <c r="B35" t="inlineStr">
        <is>
          <t>JC0019</t>
        </is>
      </c>
      <c r="C35" t="inlineStr">
        <is>
          <t>Warehouse</t>
        </is>
      </c>
      <c r="D35" t="inlineStr">
        <is>
          <t>107 Barkly Highway</t>
        </is>
      </c>
      <c r="E35" t="inlineStr">
        <is>
          <t>Bundoora</t>
        </is>
      </c>
      <c r="F35" t="inlineStr">
        <is>
          <t>North</t>
        </is>
      </c>
      <c r="G35" t="inlineStr">
        <is>
          <t>Bins out on Tuesday night</t>
        </is>
      </c>
      <c r="H35" t="n">
        <v>0</v>
      </c>
      <c r="I35">
        <f>COUNTIF('Jobber Jobs'!$B$5:$B$367,A35)</f>
        <v>1</v>
      </c>
    </row>
    <row r="36">
      <c r="A36" t="inlineStr">
        <is>
          <t>JP0032</t>
        </is>
      </c>
      <c r="B36" t="inlineStr">
        <is>
          <t>JC0019</t>
        </is>
      </c>
      <c r="C36" t="inlineStr">
        <is>
          <t>Showroom</t>
        </is>
      </c>
      <c r="D36" t="inlineStr">
        <is>
          <t>298 Main Road</t>
        </is>
      </c>
      <c r="E36" t="inlineStr">
        <is>
          <t>Footscray</t>
        </is>
      </c>
      <c r="F36" t="inlineStr">
        <is>
          <t>West</t>
        </is>
      </c>
      <c r="G36" t="inlineStr">
        <is>
          <t>Alarm code 116347#, panel behind reception door</t>
        </is>
      </c>
      <c r="H36" t="n">
        <v>1</v>
      </c>
      <c r="I36">
        <f>COUNTIF('Jobber Jobs'!$B$5:$B$367,A36)</f>
        <v>2</v>
      </c>
    </row>
    <row r="37">
      <c r="A37" t="inlineStr">
        <is>
          <t>JP0033</t>
        </is>
      </c>
      <c r="B37" t="inlineStr">
        <is>
          <t>JC0020</t>
        </is>
      </c>
      <c r="C37" t="inlineStr">
        <is>
          <t>Main office</t>
        </is>
      </c>
      <c r="D37" t="inlineStr">
        <is>
          <t>142 Plenty Road</t>
        </is>
      </c>
      <c r="E37" t="inlineStr">
        <is>
          <t>Camberwell</t>
        </is>
      </c>
      <c r="F37" t="inlineStr">
        <is>
          <t>East</t>
        </is>
      </c>
      <c r="G37" t="inlineStr">
        <is>
          <t>Reception closes 5:30 pm, use the side entry</t>
        </is>
      </c>
      <c r="H37" t="n">
        <v>0</v>
      </c>
      <c r="I37">
        <f>COUNTIF('Jobber Jobs'!$B$5:$B$367,A37)</f>
        <v>2</v>
      </c>
    </row>
    <row r="38">
      <c r="A38" t="inlineStr">
        <is>
          <t>JP0034</t>
        </is>
      </c>
      <c r="B38" t="inlineStr">
        <is>
          <t>JC0021</t>
        </is>
      </c>
      <c r="C38" t="inlineStr">
        <is>
          <t>Main office</t>
        </is>
      </c>
      <c r="D38" t="inlineStr">
        <is>
          <t>195 Nicholson Road</t>
        </is>
      </c>
      <c r="E38" t="inlineStr">
        <is>
          <t>Ringwood</t>
        </is>
      </c>
      <c r="F38" t="inlineStr">
        <is>
          <t>East</t>
        </is>
      </c>
      <c r="G38" t="inlineStr">
        <is>
          <t>Reception closes 5:30 pm, use the side entry</t>
        </is>
      </c>
      <c r="H38" t="n">
        <v>0</v>
      </c>
      <c r="I38">
        <f>COUNTIF('Jobber Jobs'!$B$5:$B$367,A38)</f>
        <v>2</v>
      </c>
    </row>
    <row r="39">
      <c r="A39" t="inlineStr">
        <is>
          <t>JP0035</t>
        </is>
      </c>
      <c r="B39" t="inlineStr">
        <is>
          <t>JC0021</t>
        </is>
      </c>
      <c r="C39" t="inlineStr">
        <is>
          <t>Clinic</t>
        </is>
      </c>
      <c r="D39" t="inlineStr">
        <is>
          <t>245 Ballarat Avenue</t>
        </is>
      </c>
      <c r="E39" t="inlineStr">
        <is>
          <t>Ringwood</t>
        </is>
      </c>
      <c r="F39" t="inlineStr">
        <is>
          <t>East</t>
        </is>
      </c>
      <c r="G39" t="inlineStr"/>
      <c r="H39" t="n">
        <v>0</v>
      </c>
      <c r="I39">
        <f>COUNTIF('Jobber Jobs'!$B$5:$B$367,A39)</f>
        <v>2</v>
      </c>
    </row>
    <row r="40">
      <c r="A40" t="inlineStr">
        <is>
          <t>JP0036</t>
        </is>
      </c>
      <c r="B40" t="inlineStr">
        <is>
          <t>JC0022</t>
        </is>
      </c>
      <c r="C40" t="inlineStr">
        <is>
          <t>Main office</t>
        </is>
      </c>
      <c r="D40" t="inlineStr">
        <is>
          <t>22 Hopkins Road</t>
        </is>
      </c>
      <c r="E40" t="inlineStr">
        <is>
          <t>Bundoora</t>
        </is>
      </c>
      <c r="F40" t="inlineStr">
        <is>
          <t>North</t>
        </is>
      </c>
      <c r="G40" t="inlineStr">
        <is>
          <t>Bins out on Tuesday night</t>
        </is>
      </c>
      <c r="H40" t="n">
        <v>0</v>
      </c>
      <c r="I40">
        <f>COUNTIF('Jobber Jobs'!$B$5:$B$367,A40)</f>
        <v>1</v>
      </c>
    </row>
    <row r="41">
      <c r="A41" t="inlineStr">
        <is>
          <t>JP0037</t>
        </is>
      </c>
      <c r="B41" t="inlineStr">
        <is>
          <t>JC0022</t>
        </is>
      </c>
      <c r="C41" t="inlineStr">
        <is>
          <t>Clinic</t>
        </is>
      </c>
      <c r="D41" t="inlineStr">
        <is>
          <t>356 Albert Avenue</t>
        </is>
      </c>
      <c r="E41" t="inlineStr">
        <is>
          <t>Northcote</t>
        </is>
      </c>
      <c r="F41" t="inlineStr">
        <is>
          <t>North</t>
        </is>
      </c>
      <c r="G41" t="inlineStr">
        <is>
          <t>Bins out on Tuesday night</t>
        </is>
      </c>
      <c r="H41" t="n">
        <v>0</v>
      </c>
      <c r="I41">
        <f>COUNTIF('Jobber Jobs'!$B$5:$B$367,A41)</f>
        <v>2</v>
      </c>
    </row>
    <row r="42">
      <c r="A42" t="inlineStr">
        <is>
          <t>JP0038</t>
        </is>
      </c>
      <c r="B42" t="inlineStr">
        <is>
          <t>JC0023</t>
        </is>
      </c>
      <c r="C42" t="inlineStr">
        <is>
          <t>Main office</t>
        </is>
      </c>
      <c r="D42" t="inlineStr">
        <is>
          <t>364/12 High Road</t>
        </is>
      </c>
      <c r="E42" t="inlineStr">
        <is>
          <t>Heidelberg</t>
        </is>
      </c>
      <c r="F42" t="inlineStr">
        <is>
          <t>North</t>
        </is>
      </c>
      <c r="G42" t="inlineStr">
        <is>
          <t>Store room on level 1, room 104</t>
        </is>
      </c>
      <c r="H42" t="n">
        <v>0</v>
      </c>
      <c r="I42">
        <f>COUNTIF('Jobber Jobs'!$B$5:$B$367,A42)</f>
        <v>1</v>
      </c>
    </row>
    <row r="43">
      <c r="A43" t="inlineStr">
        <is>
          <t>JP0039</t>
        </is>
      </c>
      <c r="B43" t="inlineStr">
        <is>
          <t>JC0024</t>
        </is>
      </c>
      <c r="C43" t="inlineStr">
        <is>
          <t>Main office</t>
        </is>
      </c>
      <c r="D43" t="inlineStr">
        <is>
          <t>417 Main Road</t>
        </is>
      </c>
      <c r="E43" t="inlineStr">
        <is>
          <t>Sunshine</t>
        </is>
      </c>
      <c r="F43" t="inlineStr">
        <is>
          <t>West</t>
        </is>
      </c>
      <c r="G43" t="inlineStr">
        <is>
          <t>Call 0400 000 000 if the door is locked</t>
        </is>
      </c>
      <c r="H43" t="n">
        <v>0</v>
      </c>
      <c r="I43">
        <f>COUNTIF('Jobber Jobs'!$B$5:$B$367,A43)</f>
        <v>1</v>
      </c>
    </row>
    <row r="44">
      <c r="A44" t="inlineStr">
        <is>
          <t>JP0040</t>
        </is>
      </c>
      <c r="B44" t="inlineStr">
        <is>
          <t>JC0024</t>
        </is>
      </c>
      <c r="C44" t="inlineStr">
        <is>
          <t>Clinic</t>
        </is>
      </c>
      <c r="D44" t="inlineStr">
        <is>
          <t>37 Nicholson Highway</t>
        </is>
      </c>
      <c r="E44" t="inlineStr">
        <is>
          <t>Williamstown</t>
        </is>
      </c>
      <c r="F44" t="inlineStr">
        <is>
          <t>West</t>
        </is>
      </c>
      <c r="G44" t="inlineStr">
        <is>
          <t>Lockbox on meter box, 30137; Reception closes 5:30 pm, use the side entry</t>
        </is>
      </c>
      <c r="H44" t="n">
        <v>1</v>
      </c>
      <c r="I44">
        <f>COUNTIF('Jobber Jobs'!$B$5:$B$367,A44)</f>
        <v>1</v>
      </c>
    </row>
    <row r="45">
      <c r="A45" t="inlineStr">
        <is>
          <t>JP0041</t>
        </is>
      </c>
      <c r="B45" t="inlineStr">
        <is>
          <t>JC0024</t>
        </is>
      </c>
      <c r="C45" t="inlineStr">
        <is>
          <t>Warehouse</t>
        </is>
      </c>
      <c r="D45" t="inlineStr">
        <is>
          <t>117 Railway Highway</t>
        </is>
      </c>
      <c r="E45" t="inlineStr">
        <is>
          <t>Epping</t>
        </is>
      </c>
      <c r="F45" t="inlineStr">
        <is>
          <t>North</t>
        </is>
      </c>
      <c r="G45" t="inlineStr">
        <is>
          <t>Back door keypad 35089*</t>
        </is>
      </c>
      <c r="H45" t="n">
        <v>1</v>
      </c>
      <c r="I45">
        <f>COUNTIF('Jobber Jobs'!$B$5:$B$367,A45)</f>
        <v>1</v>
      </c>
    </row>
    <row r="46">
      <c r="A46" t="inlineStr">
        <is>
          <t>JP0042</t>
        </is>
      </c>
      <c r="B46" t="inlineStr">
        <is>
          <t>JC0025</t>
        </is>
      </c>
      <c r="C46" t="inlineStr">
        <is>
          <t>Main office</t>
        </is>
      </c>
      <c r="D46" t="inlineStr">
        <is>
          <t>453 Plenty Parade</t>
        </is>
      </c>
      <c r="E46" t="inlineStr">
        <is>
          <t>Moorabbin</t>
        </is>
      </c>
      <c r="F46" t="inlineStr">
        <is>
          <t>South</t>
        </is>
      </c>
      <c r="G46" t="inlineStr"/>
      <c r="H46" t="n">
        <v>0</v>
      </c>
      <c r="I46">
        <f>COUNTIF('Jobber Jobs'!$B$5:$B$367,A46)</f>
        <v>2</v>
      </c>
    </row>
    <row r="47">
      <c r="A47" t="inlineStr">
        <is>
          <t>JP0043</t>
        </is>
      </c>
      <c r="B47" t="inlineStr">
        <is>
          <t>JC0025</t>
        </is>
      </c>
      <c r="C47" t="inlineStr">
        <is>
          <t>Clinic</t>
        </is>
      </c>
      <c r="D47" t="inlineStr">
        <is>
          <t>188 Nicholson Road</t>
        </is>
      </c>
      <c r="E47" t="inlineStr">
        <is>
          <t>Essendon</t>
        </is>
      </c>
      <c r="F47" t="inlineStr">
        <is>
          <t>North</t>
        </is>
      </c>
      <c r="G47" t="inlineStr">
        <is>
          <t>Alarm 80204 then press OFF; Vacuum bags in cupboard 2</t>
        </is>
      </c>
      <c r="H47" t="n">
        <v>1</v>
      </c>
      <c r="I47">
        <f>COUNTIF('Jobber Jobs'!$B$5:$B$367,A47)</f>
        <v>1</v>
      </c>
    </row>
    <row r="48">
      <c r="A48" t="inlineStr">
        <is>
          <t>JP0044</t>
        </is>
      </c>
      <c r="B48" t="inlineStr">
        <is>
          <t>JC0026</t>
        </is>
      </c>
      <c r="C48" t="inlineStr">
        <is>
          <t>Main office</t>
        </is>
      </c>
      <c r="D48" t="inlineStr">
        <is>
          <t>300 Sydney Highway</t>
        </is>
      </c>
      <c r="E48" t="inlineStr">
        <is>
          <t>Camberwell</t>
        </is>
      </c>
      <c r="F48" t="inlineStr">
        <is>
          <t>East</t>
        </is>
      </c>
      <c r="G48" t="inlineStr"/>
      <c r="H48" t="n">
        <v>0</v>
      </c>
      <c r="I48">
        <f>COUNTIF('Jobber Jobs'!$B$5:$B$367,A48)</f>
        <v>1</v>
      </c>
    </row>
    <row r="49">
      <c r="A49" t="inlineStr">
        <is>
          <t>JP0045</t>
        </is>
      </c>
      <c r="B49" t="inlineStr">
        <is>
          <t>JC0027</t>
        </is>
      </c>
      <c r="C49" t="inlineStr">
        <is>
          <t>Main office</t>
        </is>
      </c>
      <c r="D49" t="inlineStr">
        <is>
          <t>205 Railway Street</t>
        </is>
      </c>
      <c r="E49" t="inlineStr">
        <is>
          <t>Altona</t>
        </is>
      </c>
      <c r="F49" t="inlineStr">
        <is>
          <t>West</t>
        </is>
      </c>
      <c r="G49" t="inlineStr">
        <is>
          <t>Call 0400 000 000 if the door is locked</t>
        </is>
      </c>
      <c r="H49" t="n">
        <v>0</v>
      </c>
      <c r="I49">
        <f>COUNTIF('Jobber Jobs'!$B$5:$B$367,A49)</f>
        <v>1</v>
      </c>
    </row>
    <row r="50">
      <c r="A50" t="inlineStr">
        <is>
          <t>JP0046</t>
        </is>
      </c>
      <c r="B50" t="inlineStr">
        <is>
          <t>JC0028</t>
        </is>
      </c>
      <c r="C50" t="inlineStr">
        <is>
          <t>Main office</t>
        </is>
      </c>
      <c r="D50" t="inlineStr">
        <is>
          <t>359 King Road</t>
        </is>
      </c>
      <c r="E50" t="inlineStr">
        <is>
          <t>Yarraville</t>
        </is>
      </c>
      <c r="F50" t="inlineStr">
        <is>
          <t>West</t>
        </is>
      </c>
      <c r="G50" t="inlineStr">
        <is>
          <t>Park in bay 12 under the building</t>
        </is>
      </c>
      <c r="H50" t="n">
        <v>0</v>
      </c>
      <c r="I50">
        <f>COUNTIF('Jobber Jobs'!$B$5:$B$367,A50)</f>
        <v>1</v>
      </c>
    </row>
    <row r="51">
      <c r="A51" t="inlineStr">
        <is>
          <t>JP0047</t>
        </is>
      </c>
      <c r="B51" t="inlineStr">
        <is>
          <t>JC0029</t>
        </is>
      </c>
      <c r="C51" t="inlineStr">
        <is>
          <t>Main office</t>
        </is>
      </c>
      <c r="D51" t="inlineStr">
        <is>
          <t>313A Queen Street</t>
        </is>
      </c>
      <c r="E51" t="inlineStr">
        <is>
          <t>Camberwell</t>
        </is>
      </c>
      <c r="F51" t="inlineStr">
        <is>
          <t>East</t>
        </is>
      </c>
      <c r="G51" t="inlineStr">
        <is>
          <t>Park in bay 12 under the building</t>
        </is>
      </c>
      <c r="H51" t="n">
        <v>0</v>
      </c>
      <c r="I51">
        <f>COUNTIF('Jobber Jobs'!$B$5:$B$367,A51)</f>
        <v>1</v>
      </c>
    </row>
    <row r="52">
      <c r="A52" t="inlineStr">
        <is>
          <t>JP0048</t>
        </is>
      </c>
      <c r="B52" t="inlineStr">
        <is>
          <t>JC0030</t>
        </is>
      </c>
      <c r="C52" t="inlineStr">
        <is>
          <t>Main office</t>
        </is>
      </c>
      <c r="D52" t="inlineStr">
        <is>
          <t>386 Nepean Road</t>
        </is>
      </c>
      <c r="E52" t="inlineStr">
        <is>
          <t>Glen Waverley</t>
        </is>
      </c>
      <c r="F52" t="inlineStr">
        <is>
          <t>East</t>
        </is>
      </c>
      <c r="G52" t="inlineStr">
        <is>
          <t>Call 0400 000 000 if the door is locked</t>
        </is>
      </c>
      <c r="H52" t="n">
        <v>0</v>
      </c>
      <c r="I52">
        <f>COUNTIF('Jobber Jobs'!$B$5:$B$367,A52)</f>
        <v>1</v>
      </c>
    </row>
    <row r="53">
      <c r="A53" t="inlineStr">
        <is>
          <t>JP0049</t>
        </is>
      </c>
      <c r="B53" t="inlineStr">
        <is>
          <t>JC0031</t>
        </is>
      </c>
      <c r="C53" t="inlineStr">
        <is>
          <t>Main office</t>
        </is>
      </c>
      <c r="D53" t="inlineStr">
        <is>
          <t>255 Glenferrie Parade</t>
        </is>
      </c>
      <c r="E53" t="inlineStr">
        <is>
          <t>Thornbury</t>
        </is>
      </c>
      <c r="F53" t="inlineStr">
        <is>
          <t>North</t>
        </is>
      </c>
      <c r="G53" t="inlineStr">
        <is>
          <t>Alarm code 922787#, panel behind reception door</t>
        </is>
      </c>
      <c r="H53" t="n">
        <v>1</v>
      </c>
      <c r="I53">
        <f>COUNTIF('Jobber Jobs'!$B$5:$B$367,A53)</f>
        <v>1</v>
      </c>
    </row>
    <row r="54">
      <c r="A54" t="inlineStr">
        <is>
          <t>JP0050</t>
        </is>
      </c>
      <c r="B54" t="inlineStr">
        <is>
          <t>JC0032</t>
        </is>
      </c>
      <c r="C54" t="inlineStr">
        <is>
          <t>Main office</t>
        </is>
      </c>
      <c r="D54" t="inlineStr">
        <is>
          <t>23A Ballarat Street</t>
        </is>
      </c>
      <c r="E54" t="inlineStr">
        <is>
          <t>Brunswick</t>
        </is>
      </c>
      <c r="F54" t="inlineStr">
        <is>
          <t>North</t>
        </is>
      </c>
      <c r="G54" t="inlineStr">
        <is>
          <t>Bins out on Tuesday night</t>
        </is>
      </c>
      <c r="H54" t="n">
        <v>0</v>
      </c>
      <c r="I54">
        <f>COUNTIF('Jobber Jobs'!$B$5:$B$367,A54)</f>
        <v>2</v>
      </c>
    </row>
    <row r="55">
      <c r="A55" t="inlineStr">
        <is>
          <t>JP0051</t>
        </is>
      </c>
      <c r="B55" t="inlineStr">
        <is>
          <t>JC0033</t>
        </is>
      </c>
      <c r="C55" t="inlineStr">
        <is>
          <t>Main office</t>
        </is>
      </c>
      <c r="D55" t="inlineStr">
        <is>
          <t>310 Ballarat Avenue</t>
        </is>
      </c>
      <c r="E55" t="inlineStr">
        <is>
          <t>Brunswick</t>
        </is>
      </c>
      <c r="F55" t="inlineStr">
        <is>
          <t>North</t>
        </is>
      </c>
      <c r="G55" t="inlineStr">
        <is>
          <t>Do not use bleach on the timber floor</t>
        </is>
      </c>
      <c r="H55" t="n">
        <v>0</v>
      </c>
      <c r="I55">
        <f>COUNTIF('Jobber Jobs'!$B$5:$B$367,A55)</f>
        <v>2</v>
      </c>
    </row>
    <row r="56">
      <c r="A56" t="inlineStr">
        <is>
          <t>JP0052</t>
        </is>
      </c>
      <c r="B56" t="inlineStr">
        <is>
          <t>JC0033</t>
        </is>
      </c>
      <c r="C56" t="inlineStr">
        <is>
          <t>Clinic</t>
        </is>
      </c>
      <c r="D56" t="inlineStr">
        <is>
          <t>269 Victoria Avenue</t>
        </is>
      </c>
      <c r="E56" t="inlineStr">
        <is>
          <t>Thornbury</t>
        </is>
      </c>
      <c r="F56" t="inlineStr">
        <is>
          <t>North</t>
        </is>
      </c>
      <c r="G56" t="inlineStr"/>
      <c r="H56" t="n">
        <v>0</v>
      </c>
      <c r="I56">
        <f>COUNTIF('Jobber Jobs'!$B$5:$B$367,A56)</f>
        <v>2</v>
      </c>
    </row>
    <row r="57">
      <c r="A57" t="inlineStr">
        <is>
          <t>JP0053</t>
        </is>
      </c>
      <c r="B57" t="inlineStr">
        <is>
          <t>JC0033</t>
        </is>
      </c>
      <c r="C57" t="inlineStr">
        <is>
          <t>Warehouse</t>
        </is>
      </c>
      <c r="D57" t="inlineStr">
        <is>
          <t>332A Glenferrie Parade</t>
        </is>
      </c>
      <c r="E57" t="inlineStr">
        <is>
          <t>Essendon</t>
        </is>
      </c>
      <c r="F57" t="inlineStr">
        <is>
          <t>North</t>
        </is>
      </c>
      <c r="G57" t="inlineStr">
        <is>
          <t>Vacuum bags in cupboard 2</t>
        </is>
      </c>
      <c r="H57" t="n">
        <v>0</v>
      </c>
      <c r="I57">
        <f>COUNTIF('Jobber Jobs'!$B$5:$B$367,A57)</f>
        <v>1</v>
      </c>
    </row>
    <row r="58">
      <c r="A58" t="inlineStr">
        <is>
          <t>JP0054</t>
        </is>
      </c>
      <c r="B58" t="inlineStr">
        <is>
          <t>JC0034</t>
        </is>
      </c>
      <c r="C58" t="inlineStr">
        <is>
          <t>Main office</t>
        </is>
      </c>
      <c r="D58" t="inlineStr">
        <is>
          <t>157 Whitehorse Parade</t>
        </is>
      </c>
      <c r="E58" t="inlineStr">
        <is>
          <t>Deer Park</t>
        </is>
      </c>
      <c r="F58" t="inlineStr">
        <is>
          <t>West</t>
        </is>
      </c>
      <c r="G58" t="inlineStr"/>
      <c r="H58" t="n">
        <v>0</v>
      </c>
      <c r="I58">
        <f>COUNTIF('Jobber Jobs'!$B$5:$B$367,A58)</f>
        <v>1</v>
      </c>
    </row>
    <row r="59">
      <c r="A59" t="inlineStr">
        <is>
          <t>JP0055</t>
        </is>
      </c>
      <c r="B59" t="inlineStr">
        <is>
          <t>JC0034</t>
        </is>
      </c>
      <c r="C59" t="inlineStr">
        <is>
          <t>Clinic</t>
        </is>
      </c>
      <c r="D59" t="inlineStr">
        <is>
          <t>439 Sydney Parade</t>
        </is>
      </c>
      <c r="E59" t="inlineStr">
        <is>
          <t>Maribyrnong</t>
        </is>
      </c>
      <c r="F59" t="inlineStr">
        <is>
          <t>West</t>
        </is>
      </c>
      <c r="G59" t="inlineStr">
        <is>
          <t>Do not use bleach on the timber floor</t>
        </is>
      </c>
      <c r="H59" t="n">
        <v>0</v>
      </c>
      <c r="I59">
        <f>COUNTIF('Jobber Jobs'!$B$5:$B$367,A59)</f>
        <v>1</v>
      </c>
    </row>
    <row r="60">
      <c r="A60" t="inlineStr">
        <is>
          <t>JP0056</t>
        </is>
      </c>
      <c r="B60" t="inlineStr">
        <is>
          <t>JC0035</t>
        </is>
      </c>
      <c r="C60" t="inlineStr">
        <is>
          <t>Main office</t>
        </is>
      </c>
      <c r="D60" t="inlineStr">
        <is>
          <t>204 Bridge Highway</t>
        </is>
      </c>
      <c r="E60" t="inlineStr">
        <is>
          <t>Oakleigh</t>
        </is>
      </c>
      <c r="F60" t="inlineStr">
        <is>
          <t>South</t>
        </is>
      </c>
      <c r="G60" t="inlineStr">
        <is>
          <t>Store room on level 1, room 104</t>
        </is>
      </c>
      <c r="H60" t="n">
        <v>0</v>
      </c>
      <c r="I60">
        <f>COUNTIF('Jobber Jobs'!$B$5:$B$367,A60)</f>
        <v>1</v>
      </c>
    </row>
    <row r="61">
      <c r="A61" t="inlineStr">
        <is>
          <t>JP0057</t>
        </is>
      </c>
      <c r="B61" t="inlineStr">
        <is>
          <t>JC0036</t>
        </is>
      </c>
      <c r="C61" t="inlineStr">
        <is>
          <t>Main office</t>
        </is>
      </c>
      <c r="D61" t="inlineStr">
        <is>
          <t>48 Ballarat Parade</t>
        </is>
      </c>
      <c r="E61" t="inlineStr">
        <is>
          <t>Cheltenham</t>
        </is>
      </c>
      <c r="F61" t="inlineStr">
        <is>
          <t>South</t>
        </is>
      </c>
      <c r="G61" t="inlineStr">
        <is>
          <t>Do not use bleach on the timber floor</t>
        </is>
      </c>
      <c r="H61" t="n">
        <v>0</v>
      </c>
      <c r="I61">
        <f>COUNTIF('Jobber Jobs'!$B$5:$B$367,A61)</f>
        <v>1</v>
      </c>
    </row>
    <row r="62">
      <c r="A62" t="inlineStr">
        <is>
          <t>JP0058</t>
        </is>
      </c>
      <c r="B62" t="inlineStr">
        <is>
          <t>JC0037</t>
        </is>
      </c>
      <c r="C62" t="inlineStr">
        <is>
          <t>Main office</t>
        </is>
      </c>
      <c r="D62" t="inlineStr">
        <is>
          <t>479 Mason Parade</t>
        </is>
      </c>
      <c r="E62" t="inlineStr">
        <is>
          <t>Hawthorn</t>
        </is>
      </c>
      <c r="F62" t="inlineStr">
        <is>
          <t>East</t>
        </is>
      </c>
      <c r="G62" t="inlineStr">
        <is>
          <t>Back door keypad 411528*; Kitchen: 2 fridges, empty on Fridays</t>
        </is>
      </c>
      <c r="H62" t="n">
        <v>1</v>
      </c>
      <c r="I62">
        <f>COUNTIF('Jobber Jobs'!$B$5:$B$367,A62)</f>
        <v>2</v>
      </c>
    </row>
    <row r="63">
      <c r="A63" t="inlineStr">
        <is>
          <t>JP0059</t>
        </is>
      </c>
      <c r="B63" t="inlineStr">
        <is>
          <t>JC0037</t>
        </is>
      </c>
      <c r="C63" t="inlineStr">
        <is>
          <t>Clinic</t>
        </is>
      </c>
      <c r="D63" t="inlineStr">
        <is>
          <t>450 King Road</t>
        </is>
      </c>
      <c r="E63" t="inlineStr">
        <is>
          <t>Doncaster</t>
        </is>
      </c>
      <c r="F63" t="inlineStr">
        <is>
          <t>East</t>
        </is>
      </c>
      <c r="G63" t="inlineStr">
        <is>
          <t>Reception closes 5:30 pm, use the side entry</t>
        </is>
      </c>
      <c r="H63" t="n">
        <v>0</v>
      </c>
      <c r="I63">
        <f>COUNTIF('Jobber Jobs'!$B$5:$B$367,A63)</f>
        <v>2</v>
      </c>
    </row>
    <row r="64">
      <c r="A64" t="inlineStr">
        <is>
          <t>JP0060</t>
        </is>
      </c>
      <c r="B64" t="inlineStr">
        <is>
          <t>JC0038</t>
        </is>
      </c>
      <c r="C64" t="inlineStr">
        <is>
          <t>Main office</t>
        </is>
      </c>
      <c r="D64" t="inlineStr">
        <is>
          <t>259 Union Avenue</t>
        </is>
      </c>
      <c r="E64" t="inlineStr">
        <is>
          <t>Hawthorn</t>
        </is>
      </c>
      <c r="F64" t="inlineStr">
        <is>
          <t>East</t>
        </is>
      </c>
      <c r="G64" t="inlineStr">
        <is>
          <t>Alarm 820930 then press OFF; Store room on level 1, room 104</t>
        </is>
      </c>
      <c r="H64" t="n">
        <v>1</v>
      </c>
      <c r="I64">
        <f>COUNTIF('Jobber Jobs'!$B$5:$B$367,A64)</f>
        <v>1</v>
      </c>
    </row>
    <row r="65">
      <c r="A65" t="inlineStr">
        <is>
          <t>JP0061</t>
        </is>
      </c>
      <c r="B65" t="inlineStr">
        <is>
          <t>JC0039</t>
        </is>
      </c>
      <c r="C65" t="inlineStr">
        <is>
          <t>Main office</t>
        </is>
      </c>
      <c r="D65" t="inlineStr">
        <is>
          <t>426 Ballarat Parade</t>
        </is>
      </c>
      <c r="E65" t="inlineStr">
        <is>
          <t>Point Cook</t>
        </is>
      </c>
      <c r="F65" t="inlineStr">
        <is>
          <t>West</t>
        </is>
      </c>
      <c r="G65" t="inlineStr">
        <is>
          <t>Park in bay 12 under the building</t>
        </is>
      </c>
      <c r="H65" t="n">
        <v>0</v>
      </c>
      <c r="I65">
        <f>COUNTIF('Jobber Jobs'!$B$5:$B$367,A65)</f>
        <v>1</v>
      </c>
    </row>
    <row r="66">
      <c r="A66" t="inlineStr">
        <is>
          <t>JP0062</t>
        </is>
      </c>
      <c r="B66" t="inlineStr">
        <is>
          <t>JC0039</t>
        </is>
      </c>
      <c r="C66" t="inlineStr">
        <is>
          <t>Clinic</t>
        </is>
      </c>
      <c r="D66" t="inlineStr">
        <is>
          <t>164 Nicholson Street</t>
        </is>
      </c>
      <c r="E66" t="inlineStr">
        <is>
          <t>Laverton</t>
        </is>
      </c>
      <c r="F66" t="inlineStr">
        <is>
          <t>West</t>
        </is>
      </c>
      <c r="G66" t="inlineStr"/>
      <c r="H66" t="n">
        <v>0</v>
      </c>
      <c r="I66">
        <f>COUNTIF('Jobber Jobs'!$B$5:$B$367,A66)</f>
        <v>2</v>
      </c>
    </row>
    <row r="67">
      <c r="A67" t="inlineStr">
        <is>
          <t>JP0063</t>
        </is>
      </c>
      <c r="B67" t="inlineStr">
        <is>
          <t>JC0040</t>
        </is>
      </c>
      <c r="C67" t="inlineStr">
        <is>
          <t>Main office</t>
        </is>
      </c>
      <c r="D67" t="inlineStr">
        <is>
          <t>143/12 Nepean Street</t>
        </is>
      </c>
      <c r="E67" t="inlineStr">
        <is>
          <t>Frankston</t>
        </is>
      </c>
      <c r="F67" t="inlineStr">
        <is>
          <t>South</t>
        </is>
      </c>
      <c r="G67" t="inlineStr"/>
      <c r="H67" t="n">
        <v>0</v>
      </c>
      <c r="I67">
        <f>COUNTIF('Jobber Jobs'!$B$5:$B$367,A67)</f>
        <v>3</v>
      </c>
    </row>
    <row r="68">
      <c r="A68" t="inlineStr">
        <is>
          <t>JP0064</t>
        </is>
      </c>
      <c r="B68" t="inlineStr">
        <is>
          <t>JC0040</t>
        </is>
      </c>
      <c r="C68" t="inlineStr">
        <is>
          <t>Clinic</t>
        </is>
      </c>
      <c r="D68" t="inlineStr">
        <is>
          <t>380 Nepean Parade</t>
        </is>
      </c>
      <c r="E68" t="inlineStr">
        <is>
          <t>Laverton</t>
        </is>
      </c>
      <c r="F68" t="inlineStr">
        <is>
          <t>West</t>
        </is>
      </c>
      <c r="G68" t="inlineStr">
        <is>
          <t>Kitchen: 2 fridges, empty on Fridays</t>
        </is>
      </c>
      <c r="H68" t="n">
        <v>0</v>
      </c>
      <c r="I68">
        <f>COUNTIF('Jobber Jobs'!$B$5:$B$367,A68)</f>
        <v>2</v>
      </c>
    </row>
    <row r="69">
      <c r="A69" t="inlineStr">
        <is>
          <t>JP0065</t>
        </is>
      </c>
      <c r="B69" t="inlineStr">
        <is>
          <t>JC0041</t>
        </is>
      </c>
      <c r="C69" t="inlineStr">
        <is>
          <t>Main office</t>
        </is>
      </c>
      <c r="D69" t="inlineStr">
        <is>
          <t>296 Barkly Highway</t>
        </is>
      </c>
      <c r="E69" t="inlineStr">
        <is>
          <t>Hawthorn</t>
        </is>
      </c>
      <c r="F69" t="inlineStr">
        <is>
          <t>East</t>
        </is>
      </c>
      <c r="G69" t="inlineStr">
        <is>
          <t>Park in bay 12 under the building</t>
        </is>
      </c>
      <c r="H69" t="n">
        <v>0</v>
      </c>
      <c r="I69">
        <f>COUNTIF('Jobber Jobs'!$B$5:$B$367,A69)</f>
        <v>3</v>
      </c>
    </row>
    <row r="70">
      <c r="A70" t="inlineStr">
        <is>
          <t>JP0066</t>
        </is>
      </c>
      <c r="B70" t="inlineStr">
        <is>
          <t>JC0042</t>
        </is>
      </c>
      <c r="C70" t="inlineStr">
        <is>
          <t>Main office</t>
        </is>
      </c>
      <c r="D70" t="inlineStr">
        <is>
          <t>46 Main Avenue</t>
        </is>
      </c>
      <c r="E70" t="inlineStr">
        <is>
          <t>Bentleigh</t>
        </is>
      </c>
      <c r="F70" t="inlineStr">
        <is>
          <t>South</t>
        </is>
      </c>
      <c r="G70" t="inlineStr">
        <is>
          <t>Bins out on Tuesday night</t>
        </is>
      </c>
      <c r="H70" t="n">
        <v>0</v>
      </c>
      <c r="I70">
        <f>COUNTIF('Jobber Jobs'!$B$5:$B$367,A70)</f>
        <v>3</v>
      </c>
    </row>
    <row r="71">
      <c r="A71" t="inlineStr">
        <is>
          <t>JP0067</t>
        </is>
      </c>
      <c r="B71" t="inlineStr">
        <is>
          <t>JC0042</t>
        </is>
      </c>
      <c r="C71" t="inlineStr">
        <is>
          <t>Clinic</t>
        </is>
      </c>
      <c r="D71" t="inlineStr">
        <is>
          <t>211 Union Road</t>
        </is>
      </c>
      <c r="E71" t="inlineStr">
        <is>
          <t>Burwood</t>
        </is>
      </c>
      <c r="F71" t="inlineStr">
        <is>
          <t>East</t>
        </is>
      </c>
      <c r="G71" t="inlineStr">
        <is>
          <t>Code for roller door: 41503</t>
        </is>
      </c>
      <c r="H71" t="n">
        <v>1</v>
      </c>
      <c r="I71">
        <f>COUNTIF('Jobber Jobs'!$B$5:$B$367,A71)</f>
        <v>1</v>
      </c>
    </row>
    <row r="72">
      <c r="A72" t="inlineStr">
        <is>
          <t>JP0068</t>
        </is>
      </c>
      <c r="B72" t="inlineStr">
        <is>
          <t>JC0043</t>
        </is>
      </c>
      <c r="C72" t="inlineStr">
        <is>
          <t>Main office</t>
        </is>
      </c>
      <c r="D72" t="inlineStr">
        <is>
          <t>418 Nicholson Avenue</t>
        </is>
      </c>
      <c r="E72" t="inlineStr">
        <is>
          <t>Burwood</t>
        </is>
      </c>
      <c r="F72" t="inlineStr">
        <is>
          <t>East</t>
        </is>
      </c>
      <c r="G72" t="inlineStr">
        <is>
          <t>Store room on level 1, room 104</t>
        </is>
      </c>
      <c r="H72" t="n">
        <v>0</v>
      </c>
      <c r="I72">
        <f>COUNTIF('Jobber Jobs'!$B$5:$B$367,A72)</f>
        <v>1</v>
      </c>
    </row>
    <row r="73">
      <c r="A73" t="inlineStr">
        <is>
          <t>JP0069</t>
        </is>
      </c>
      <c r="B73" t="inlineStr">
        <is>
          <t>JC0044</t>
        </is>
      </c>
      <c r="C73" t="inlineStr">
        <is>
          <t>Main office</t>
        </is>
      </c>
      <c r="D73" t="inlineStr">
        <is>
          <t>43 Plenty Avenue</t>
        </is>
      </c>
      <c r="E73" t="inlineStr">
        <is>
          <t>Bentleigh</t>
        </is>
      </c>
      <c r="F73" t="inlineStr">
        <is>
          <t>South</t>
        </is>
      </c>
      <c r="G73" t="inlineStr">
        <is>
          <t>Bins out on Tuesday night</t>
        </is>
      </c>
      <c r="H73" t="n">
        <v>0</v>
      </c>
      <c r="I73">
        <f>COUNTIF('Jobber Jobs'!$B$5:$B$367,A73)</f>
        <v>1</v>
      </c>
    </row>
    <row r="74">
      <c r="A74" t="inlineStr">
        <is>
          <t>JP0070</t>
        </is>
      </c>
      <c r="B74" t="inlineStr">
        <is>
          <t>JC0044</t>
        </is>
      </c>
      <c r="C74" t="inlineStr">
        <is>
          <t>Clinic</t>
        </is>
      </c>
      <c r="D74" t="inlineStr">
        <is>
          <t>27 Railway Avenue</t>
        </is>
      </c>
      <c r="E74" t="inlineStr">
        <is>
          <t>Cheltenham</t>
        </is>
      </c>
      <c r="F74" t="inlineStr">
        <is>
          <t>South</t>
        </is>
      </c>
      <c r="G74" t="inlineStr">
        <is>
          <t>Lockbox on meter box, 141840</t>
        </is>
      </c>
      <c r="H74" t="n">
        <v>1</v>
      </c>
      <c r="I74">
        <f>COUNTIF('Jobber Jobs'!$B$5:$B$367,A74)</f>
        <v>2</v>
      </c>
    </row>
    <row r="75">
      <c r="A75" t="inlineStr">
        <is>
          <t>JP0071</t>
        </is>
      </c>
      <c r="B75" t="inlineStr">
        <is>
          <t>JC0045</t>
        </is>
      </c>
      <c r="C75" t="inlineStr">
        <is>
          <t>Main office</t>
        </is>
      </c>
      <c r="D75" t="inlineStr">
        <is>
          <t>225/12 Glenferrie Parade</t>
        </is>
      </c>
      <c r="E75" t="inlineStr">
        <is>
          <t>Mentone</t>
        </is>
      </c>
      <c r="F75" t="inlineStr">
        <is>
          <t>South</t>
        </is>
      </c>
      <c r="G75" t="inlineStr"/>
      <c r="H75" t="n">
        <v>0</v>
      </c>
      <c r="I75">
        <f>COUNTIF('Jobber Jobs'!$B$5:$B$367,A75)</f>
        <v>1</v>
      </c>
    </row>
    <row r="76">
      <c r="A76" t="inlineStr">
        <is>
          <t>JP0072</t>
        </is>
      </c>
      <c r="B76" t="inlineStr">
        <is>
          <t>JC0046</t>
        </is>
      </c>
      <c r="C76" t="inlineStr">
        <is>
          <t>Main office</t>
        </is>
      </c>
      <c r="D76" t="inlineStr">
        <is>
          <t>225 Park Avenue</t>
        </is>
      </c>
      <c r="E76" t="inlineStr">
        <is>
          <t>Reservoir</t>
        </is>
      </c>
      <c r="F76" t="inlineStr">
        <is>
          <t>North</t>
        </is>
      </c>
      <c r="G76" t="inlineStr"/>
      <c r="H76" t="n">
        <v>0</v>
      </c>
      <c r="I76">
        <f>COUNTIF('Jobber Jobs'!$B$5:$B$367,A76)</f>
        <v>4</v>
      </c>
    </row>
    <row r="77">
      <c r="A77" t="inlineStr">
        <is>
          <t>JP0073</t>
        </is>
      </c>
      <c r="B77" t="inlineStr">
        <is>
          <t>JC0046</t>
        </is>
      </c>
      <c r="C77" t="inlineStr">
        <is>
          <t>Clinic</t>
        </is>
      </c>
      <c r="D77" t="inlineStr">
        <is>
          <t>410 Burke Highway</t>
        </is>
      </c>
      <c r="E77" t="inlineStr">
        <is>
          <t>Point Cook</t>
        </is>
      </c>
      <c r="F77" t="inlineStr">
        <is>
          <t>West</t>
        </is>
      </c>
      <c r="G77" t="inlineStr">
        <is>
          <t>Back door keypad 445327*; Park in bay 12 under the building</t>
        </is>
      </c>
      <c r="H77" t="n">
        <v>1</v>
      </c>
      <c r="I77">
        <f>COUNTIF('Jobber Jobs'!$B$5:$B$367,A77)</f>
        <v>2</v>
      </c>
    </row>
    <row r="78">
      <c r="A78" t="inlineStr">
        <is>
          <t>JP0074</t>
        </is>
      </c>
      <c r="B78" t="inlineStr">
        <is>
          <t>JC0047</t>
        </is>
      </c>
      <c r="C78" t="inlineStr">
        <is>
          <t>Main office</t>
        </is>
      </c>
      <c r="D78" t="inlineStr">
        <is>
          <t>205 Burke Highway</t>
        </is>
      </c>
      <c r="E78" t="inlineStr">
        <is>
          <t>Glen Waverley</t>
        </is>
      </c>
      <c r="F78" t="inlineStr">
        <is>
          <t>East</t>
        </is>
      </c>
      <c r="G78" t="inlineStr">
        <is>
          <t>Bins out on Tuesday night</t>
        </is>
      </c>
      <c r="H78" t="n">
        <v>0</v>
      </c>
      <c r="I78">
        <f>COUNTIF('Jobber Jobs'!$B$5:$B$367,A78)</f>
        <v>2</v>
      </c>
    </row>
    <row r="79">
      <c r="A79" t="inlineStr">
        <is>
          <t>JP0075</t>
        </is>
      </c>
      <c r="B79" t="inlineStr">
        <is>
          <t>JC0048</t>
        </is>
      </c>
      <c r="C79" t="inlineStr">
        <is>
          <t>Main office</t>
        </is>
      </c>
      <c r="D79" t="inlineStr">
        <is>
          <t>189 Union Highway</t>
        </is>
      </c>
      <c r="E79" t="inlineStr">
        <is>
          <t>Hawthorn</t>
        </is>
      </c>
      <c r="F79" t="inlineStr">
        <is>
          <t>East</t>
        </is>
      </c>
      <c r="G79" t="inlineStr">
        <is>
          <t>Key safe at side gate, code 582945; Reception closes 5:30 pm, use the side entry</t>
        </is>
      </c>
      <c r="H79" t="n">
        <v>1</v>
      </c>
      <c r="I79">
        <f>COUNTIF('Jobber Jobs'!$B$5:$B$367,A79)</f>
        <v>2</v>
      </c>
    </row>
    <row r="80">
      <c r="A80" t="inlineStr">
        <is>
          <t>JP0076</t>
        </is>
      </c>
      <c r="B80" t="inlineStr">
        <is>
          <t>JC0048</t>
        </is>
      </c>
      <c r="C80" t="inlineStr">
        <is>
          <t>Clinic</t>
        </is>
      </c>
      <c r="D80" t="inlineStr">
        <is>
          <t>128 Victoria Road</t>
        </is>
      </c>
      <c r="E80" t="inlineStr">
        <is>
          <t>Blackburn</t>
        </is>
      </c>
      <c r="F80" t="inlineStr">
        <is>
          <t>East</t>
        </is>
      </c>
      <c r="G80" t="inlineStr">
        <is>
          <t>Vacuum bags in cupboard 2</t>
        </is>
      </c>
      <c r="H80" t="n">
        <v>0</v>
      </c>
      <c r="I80">
        <f>COUNTIF('Jobber Jobs'!$B$5:$B$367,A80)</f>
        <v>1</v>
      </c>
    </row>
    <row r="81">
      <c r="A81" t="inlineStr">
        <is>
          <t>JP0077</t>
        </is>
      </c>
      <c r="B81" t="inlineStr">
        <is>
          <t>JC0048</t>
        </is>
      </c>
      <c r="C81" t="inlineStr">
        <is>
          <t>Warehouse</t>
        </is>
      </c>
      <c r="D81" t="inlineStr">
        <is>
          <t>375 Station Highway</t>
        </is>
      </c>
      <c r="E81" t="inlineStr">
        <is>
          <t>Cheltenham</t>
        </is>
      </c>
      <c r="F81" t="inlineStr">
        <is>
          <t>South</t>
        </is>
      </c>
      <c r="G81" t="inlineStr">
        <is>
          <t>Alarm code 686667#, panel behind reception door</t>
        </is>
      </c>
      <c r="H81" t="n">
        <v>1</v>
      </c>
      <c r="I81">
        <f>COUNTIF('Jobber Jobs'!$B$5:$B$367,A81)</f>
        <v>2</v>
      </c>
    </row>
    <row r="82">
      <c r="A82" t="inlineStr">
        <is>
          <t>JP0078</t>
        </is>
      </c>
      <c r="B82" t="inlineStr">
        <is>
          <t>JC0048</t>
        </is>
      </c>
      <c r="C82" t="inlineStr">
        <is>
          <t>Showroom</t>
        </is>
      </c>
      <c r="D82" t="inlineStr">
        <is>
          <t>378 Burke Highway</t>
        </is>
      </c>
      <c r="E82" t="inlineStr">
        <is>
          <t>Box Hill</t>
        </is>
      </c>
      <c r="F82" t="inlineStr">
        <is>
          <t>East</t>
        </is>
      </c>
      <c r="G82" t="inlineStr">
        <is>
          <t>Level 3, lift to the left</t>
        </is>
      </c>
      <c r="H82" t="n">
        <v>0</v>
      </c>
      <c r="I82">
        <f>COUNTIF('Jobber Jobs'!$B$5:$B$367,A82)</f>
        <v>1</v>
      </c>
    </row>
    <row r="83">
      <c r="A83" t="inlineStr">
        <is>
          <t>JP0079</t>
        </is>
      </c>
      <c r="B83" t="inlineStr">
        <is>
          <t>JC0049</t>
        </is>
      </c>
      <c r="C83" t="inlineStr">
        <is>
          <t>Main office</t>
        </is>
      </c>
      <c r="D83" t="inlineStr">
        <is>
          <t>185 Church Parade</t>
        </is>
      </c>
      <c r="E83" t="inlineStr">
        <is>
          <t>Burwood</t>
        </is>
      </c>
      <c r="F83" t="inlineStr">
        <is>
          <t>East</t>
        </is>
      </c>
      <c r="G83" t="inlineStr">
        <is>
          <t>Reception closes 5:30 pm, use the side entry</t>
        </is>
      </c>
      <c r="H83" t="n">
        <v>0</v>
      </c>
      <c r="I83">
        <f>COUNTIF('Jobber Jobs'!$B$5:$B$367,A83)</f>
        <v>2</v>
      </c>
    </row>
    <row r="84">
      <c r="A84" t="inlineStr">
        <is>
          <t>JP0080</t>
        </is>
      </c>
      <c r="B84" t="inlineStr">
        <is>
          <t>JC0050</t>
        </is>
      </c>
      <c r="C84" t="inlineStr">
        <is>
          <t>Main office</t>
        </is>
      </c>
      <c r="D84" t="inlineStr">
        <is>
          <t>115 Nepean Parade</t>
        </is>
      </c>
      <c r="E84" t="inlineStr">
        <is>
          <t>Reservoir</t>
        </is>
      </c>
      <c r="F84" t="inlineStr">
        <is>
          <t>North</t>
        </is>
      </c>
      <c r="G84" t="inlineStr">
        <is>
          <t>Park in bay 12 under the building</t>
        </is>
      </c>
      <c r="H84" t="n">
        <v>0</v>
      </c>
      <c r="I84">
        <f>COUNTIF('Jobber Jobs'!$B$5:$B$367,A84)</f>
        <v>1</v>
      </c>
    </row>
    <row r="85">
      <c r="A85" t="inlineStr">
        <is>
          <t>JP0081</t>
        </is>
      </c>
      <c r="B85" t="inlineStr">
        <is>
          <t>JC0050</t>
        </is>
      </c>
      <c r="C85" t="inlineStr">
        <is>
          <t>Clinic</t>
        </is>
      </c>
      <c r="D85" t="inlineStr">
        <is>
          <t>96A Glenferrie Parade</t>
        </is>
      </c>
      <c r="E85" t="inlineStr">
        <is>
          <t>Essendon</t>
        </is>
      </c>
      <c r="F85" t="inlineStr">
        <is>
          <t>North</t>
        </is>
      </c>
      <c r="G85" t="inlineStr">
        <is>
          <t>Back door keypad 706889*; Sign in at security desk</t>
        </is>
      </c>
      <c r="H85" t="n">
        <v>1</v>
      </c>
      <c r="I85">
        <f>COUNTIF('Jobber Jobs'!$B$5:$B$367,A85)</f>
        <v>2</v>
      </c>
    </row>
    <row r="86">
      <c r="A86" t="inlineStr">
        <is>
          <t>JP0082</t>
        </is>
      </c>
      <c r="B86" t="inlineStr">
        <is>
          <t>JC0050</t>
        </is>
      </c>
      <c r="C86" t="inlineStr">
        <is>
          <t>Warehouse</t>
        </is>
      </c>
      <c r="D86" t="inlineStr">
        <is>
          <t>158 Station Street</t>
        </is>
      </c>
      <c r="E86" t="inlineStr">
        <is>
          <t>Mentone</t>
        </is>
      </c>
      <c r="F86" t="inlineStr">
        <is>
          <t>South</t>
        </is>
      </c>
      <c r="G86" t="inlineStr">
        <is>
          <t>Store room on level 1, room 104</t>
        </is>
      </c>
      <c r="H86" t="n">
        <v>0</v>
      </c>
      <c r="I86">
        <f>COUNTIF('Jobber Jobs'!$B$5:$B$367,A86)</f>
        <v>1</v>
      </c>
    </row>
    <row r="87">
      <c r="A87" t="inlineStr">
        <is>
          <t>JP0083</t>
        </is>
      </c>
      <c r="B87" t="inlineStr">
        <is>
          <t>JC0051</t>
        </is>
      </c>
      <c r="C87" t="inlineStr">
        <is>
          <t>Main office</t>
        </is>
      </c>
      <c r="D87" t="inlineStr">
        <is>
          <t>476 Sydney Highway</t>
        </is>
      </c>
      <c r="E87" t="inlineStr">
        <is>
          <t>Frankston</t>
        </is>
      </c>
      <c r="F87" t="inlineStr">
        <is>
          <t>South</t>
        </is>
      </c>
      <c r="G87" t="inlineStr">
        <is>
          <t>Do not use bleach on the timber floor</t>
        </is>
      </c>
      <c r="H87" t="n">
        <v>0</v>
      </c>
      <c r="I87">
        <f>COUNTIF('Jobber Jobs'!$B$5:$B$367,A87)</f>
        <v>1</v>
      </c>
    </row>
    <row r="88">
      <c r="A88" t="inlineStr">
        <is>
          <t>JP0084</t>
        </is>
      </c>
      <c r="B88" t="inlineStr">
        <is>
          <t>JC0052</t>
        </is>
      </c>
      <c r="C88" t="inlineStr">
        <is>
          <t>Main office</t>
        </is>
      </c>
      <c r="D88" t="inlineStr">
        <is>
          <t>436/12 Nepean Highway</t>
        </is>
      </c>
      <c r="E88" t="inlineStr">
        <is>
          <t>Sunshine</t>
        </is>
      </c>
      <c r="F88" t="inlineStr">
        <is>
          <t>West</t>
        </is>
      </c>
      <c r="G88" t="inlineStr">
        <is>
          <t>Call 0400 000 000 if the door is locked</t>
        </is>
      </c>
      <c r="H88" t="n">
        <v>0</v>
      </c>
      <c r="I88">
        <f>COUNTIF('Jobber Jobs'!$B$5:$B$367,A88)</f>
        <v>1</v>
      </c>
    </row>
    <row r="89">
      <c r="A89" t="inlineStr">
        <is>
          <t>JP0085</t>
        </is>
      </c>
      <c r="B89" t="inlineStr">
        <is>
          <t>JC0053</t>
        </is>
      </c>
      <c r="C89" t="inlineStr">
        <is>
          <t>Main office</t>
        </is>
      </c>
      <c r="D89" t="inlineStr">
        <is>
          <t>394 Ballarat Avenue</t>
        </is>
      </c>
      <c r="E89" t="inlineStr">
        <is>
          <t>Brighton</t>
        </is>
      </c>
      <c r="F89" t="inlineStr">
        <is>
          <t>South</t>
        </is>
      </c>
      <c r="G89" t="inlineStr">
        <is>
          <t>Reception closes 5:30 pm, use the side entry</t>
        </is>
      </c>
      <c r="H89" t="n">
        <v>0</v>
      </c>
      <c r="I89">
        <f>COUNTIF('Jobber Jobs'!$B$5:$B$367,A89)</f>
        <v>2</v>
      </c>
    </row>
    <row r="90">
      <c r="A90" t="inlineStr">
        <is>
          <t>JP0086</t>
        </is>
      </c>
      <c r="B90" t="inlineStr">
        <is>
          <t>JC0054</t>
        </is>
      </c>
      <c r="C90" t="inlineStr">
        <is>
          <t>Main office</t>
        </is>
      </c>
      <c r="D90" t="inlineStr">
        <is>
          <t>135 Victoria Parade</t>
        </is>
      </c>
      <c r="E90" t="inlineStr">
        <is>
          <t>Dandenong</t>
        </is>
      </c>
      <c r="F90" t="inlineStr">
        <is>
          <t>South</t>
        </is>
      </c>
      <c r="G90" t="inlineStr">
        <is>
          <t>Level 3, lift to the left</t>
        </is>
      </c>
      <c r="H90" t="n">
        <v>0</v>
      </c>
      <c r="I90">
        <f>COUNTIF('Jobber Jobs'!$B$5:$B$367,A90)</f>
        <v>1</v>
      </c>
    </row>
    <row r="91">
      <c r="A91" t="inlineStr">
        <is>
          <t>JP0087</t>
        </is>
      </c>
      <c r="B91" t="inlineStr">
        <is>
          <t>JC0054</t>
        </is>
      </c>
      <c r="C91" t="inlineStr">
        <is>
          <t>Clinic</t>
        </is>
      </c>
      <c r="D91" t="inlineStr">
        <is>
          <t>472 Barkly Parade</t>
        </is>
      </c>
      <c r="E91" t="inlineStr">
        <is>
          <t>Moorabbin</t>
        </is>
      </c>
      <c r="F91" t="inlineStr">
        <is>
          <t>South</t>
        </is>
      </c>
      <c r="G91" t="inlineStr">
        <is>
          <t>Reception closes 5:30 pm, use the side entry</t>
        </is>
      </c>
      <c r="H91" t="n">
        <v>0</v>
      </c>
      <c r="I91">
        <f>COUNTIF('Jobber Jobs'!$B$5:$B$367,A91)</f>
        <v>1</v>
      </c>
    </row>
    <row r="92">
      <c r="A92" t="inlineStr">
        <is>
          <t>JP0088</t>
        </is>
      </c>
      <c r="B92" t="inlineStr">
        <is>
          <t>JC0055</t>
        </is>
      </c>
      <c r="C92" t="inlineStr">
        <is>
          <t>Main office</t>
        </is>
      </c>
      <c r="D92" t="inlineStr">
        <is>
          <t>151 Nicholson Street</t>
        </is>
      </c>
      <c r="E92" t="inlineStr">
        <is>
          <t>Point Cook</t>
        </is>
      </c>
      <c r="F92" t="inlineStr">
        <is>
          <t>West</t>
        </is>
      </c>
      <c r="G92" t="inlineStr"/>
      <c r="H92" t="n">
        <v>0</v>
      </c>
      <c r="I92">
        <f>COUNTIF('Jobber Jobs'!$B$5:$B$367,A92)</f>
        <v>3</v>
      </c>
    </row>
    <row r="93">
      <c r="A93" t="inlineStr">
        <is>
          <t>JP0089</t>
        </is>
      </c>
      <c r="B93" t="inlineStr">
        <is>
          <t>JC0055</t>
        </is>
      </c>
      <c r="C93" t="inlineStr">
        <is>
          <t>Clinic</t>
        </is>
      </c>
      <c r="D93" t="inlineStr">
        <is>
          <t>4A Gilbert Road</t>
        </is>
      </c>
      <c r="E93" t="inlineStr">
        <is>
          <t>Camberwell</t>
        </is>
      </c>
      <c r="F93" t="inlineStr">
        <is>
          <t>East</t>
        </is>
      </c>
      <c r="G93" t="inlineStr"/>
      <c r="H93" t="n">
        <v>0</v>
      </c>
      <c r="I93">
        <f>COUNTIF('Jobber Jobs'!$B$5:$B$367,A93)</f>
        <v>2</v>
      </c>
    </row>
    <row r="94">
      <c r="A94" t="inlineStr">
        <is>
          <t>JP0090</t>
        </is>
      </c>
      <c r="B94" t="inlineStr">
        <is>
          <t>JC0055</t>
        </is>
      </c>
      <c r="C94" t="inlineStr">
        <is>
          <t>Warehouse</t>
        </is>
      </c>
      <c r="D94" t="inlineStr">
        <is>
          <t>144 Burke Avenue</t>
        </is>
      </c>
      <c r="E94" t="inlineStr">
        <is>
          <t>Coburg</t>
        </is>
      </c>
      <c r="F94" t="inlineStr">
        <is>
          <t>North</t>
        </is>
      </c>
      <c r="G94" t="inlineStr">
        <is>
          <t>Alarm 935781 then press OFF</t>
        </is>
      </c>
      <c r="H94" t="n">
        <v>1</v>
      </c>
      <c r="I94">
        <f>COUNTIF('Jobber Jobs'!$B$5:$B$367,A94)</f>
        <v>2</v>
      </c>
    </row>
    <row r="95">
      <c r="A95" t="inlineStr">
        <is>
          <t>JP0091</t>
        </is>
      </c>
      <c r="B95" t="inlineStr">
        <is>
          <t>JC0055</t>
        </is>
      </c>
      <c r="C95" t="inlineStr">
        <is>
          <t>Showroom</t>
        </is>
      </c>
      <c r="D95" t="inlineStr">
        <is>
          <t>182 King Avenue</t>
        </is>
      </c>
      <c r="E95" t="inlineStr">
        <is>
          <t>Footscray</t>
        </is>
      </c>
      <c r="F95" t="inlineStr">
        <is>
          <t>West</t>
        </is>
      </c>
      <c r="G95" t="inlineStr">
        <is>
          <t>Alarm 774460 then press OFF</t>
        </is>
      </c>
      <c r="H95" t="n">
        <v>1</v>
      </c>
      <c r="I95">
        <f>COUNTIF('Jobber Jobs'!$B$5:$B$367,A95)</f>
        <v>1</v>
      </c>
    </row>
    <row r="96">
      <c r="A96" t="inlineStr">
        <is>
          <t>JP0092</t>
        </is>
      </c>
      <c r="B96" t="inlineStr">
        <is>
          <t>JC0056</t>
        </is>
      </c>
      <c r="C96" t="inlineStr">
        <is>
          <t>Main office</t>
        </is>
      </c>
      <c r="D96" t="inlineStr">
        <is>
          <t>79/12 Glenferrie Parade</t>
        </is>
      </c>
      <c r="E96" t="inlineStr">
        <is>
          <t>Camberwell</t>
        </is>
      </c>
      <c r="F96" t="inlineStr">
        <is>
          <t>East</t>
        </is>
      </c>
      <c r="G96" t="inlineStr">
        <is>
          <t>Store room on level 1, room 104</t>
        </is>
      </c>
      <c r="H96" t="n">
        <v>0</v>
      </c>
      <c r="I96">
        <f>COUNTIF('Jobber Jobs'!$B$5:$B$367,A96)</f>
        <v>1</v>
      </c>
    </row>
    <row r="97">
      <c r="A97" t="inlineStr">
        <is>
          <t>JP0093</t>
        </is>
      </c>
      <c r="B97" t="inlineStr">
        <is>
          <t>JC0056</t>
        </is>
      </c>
      <c r="C97" t="inlineStr">
        <is>
          <t>Clinic</t>
        </is>
      </c>
      <c r="D97" t="inlineStr">
        <is>
          <t>401 Park Highway</t>
        </is>
      </c>
      <c r="E97" t="inlineStr">
        <is>
          <t>Burwood</t>
        </is>
      </c>
      <c r="F97" t="inlineStr">
        <is>
          <t>East</t>
        </is>
      </c>
      <c r="G97" t="inlineStr">
        <is>
          <t>Store room on level 1, room 104</t>
        </is>
      </c>
      <c r="H97" t="n">
        <v>0</v>
      </c>
      <c r="I97">
        <f>COUNTIF('Jobber Jobs'!$B$5:$B$367,A97)</f>
        <v>2</v>
      </c>
    </row>
    <row r="98">
      <c r="A98" t="inlineStr">
        <is>
          <t>JP0094</t>
        </is>
      </c>
      <c r="B98" t="inlineStr">
        <is>
          <t>JC0056</t>
        </is>
      </c>
      <c r="C98" t="inlineStr">
        <is>
          <t>Warehouse</t>
        </is>
      </c>
      <c r="D98" t="inlineStr">
        <is>
          <t>401 Burke Street</t>
        </is>
      </c>
      <c r="E98" t="inlineStr">
        <is>
          <t>Burwood</t>
        </is>
      </c>
      <c r="F98" t="inlineStr">
        <is>
          <t>East</t>
        </is>
      </c>
      <c r="G98" t="inlineStr">
        <is>
          <t>Call 0400 000 000 if the door is locked</t>
        </is>
      </c>
      <c r="H98" t="n">
        <v>0</v>
      </c>
      <c r="I98">
        <f>COUNTIF('Jobber Jobs'!$B$5:$B$367,A98)</f>
        <v>1</v>
      </c>
    </row>
    <row r="99">
      <c r="A99" t="inlineStr">
        <is>
          <t>JP0095</t>
        </is>
      </c>
      <c r="B99" t="inlineStr">
        <is>
          <t>JC0056</t>
        </is>
      </c>
      <c r="C99" t="inlineStr">
        <is>
          <t>Showroom</t>
        </is>
      </c>
      <c r="D99" t="inlineStr">
        <is>
          <t>11 Hopkins Avenue</t>
        </is>
      </c>
      <c r="E99" t="inlineStr">
        <is>
          <t>Ringwood</t>
        </is>
      </c>
      <c r="F99" t="inlineStr">
        <is>
          <t>East</t>
        </is>
      </c>
      <c r="G99" t="inlineStr">
        <is>
          <t>Reception closes 5:30 pm, use the side entry</t>
        </is>
      </c>
      <c r="H99" t="n">
        <v>0</v>
      </c>
      <c r="I99">
        <f>COUNTIF('Jobber Jobs'!$B$5:$B$367,A99)</f>
        <v>2</v>
      </c>
    </row>
    <row r="100">
      <c r="A100" t="inlineStr">
        <is>
          <t>JP0096</t>
        </is>
      </c>
      <c r="B100" t="inlineStr">
        <is>
          <t>JC0057</t>
        </is>
      </c>
      <c r="C100" t="inlineStr">
        <is>
          <t>Main office</t>
        </is>
      </c>
      <c r="D100" t="inlineStr">
        <is>
          <t>263 Nepean Highway</t>
        </is>
      </c>
      <c r="E100" t="inlineStr">
        <is>
          <t>Altona</t>
        </is>
      </c>
      <c r="F100" t="inlineStr">
        <is>
          <t>West</t>
        </is>
      </c>
      <c r="G100" t="inlineStr">
        <is>
          <t>Kitchen: 2 fridges, empty on Fridays</t>
        </is>
      </c>
      <c r="H100" t="n">
        <v>0</v>
      </c>
      <c r="I100">
        <f>COUNTIF('Jobber Jobs'!$B$5:$B$367,A100)</f>
        <v>1</v>
      </c>
    </row>
    <row r="101">
      <c r="A101" t="inlineStr">
        <is>
          <t>JP0097</t>
        </is>
      </c>
      <c r="B101" t="inlineStr">
        <is>
          <t>JC0058</t>
        </is>
      </c>
      <c r="C101" t="inlineStr">
        <is>
          <t>Main office</t>
        </is>
      </c>
      <c r="D101" t="inlineStr">
        <is>
          <t>288 Main Highway</t>
        </is>
      </c>
      <c r="E101" t="inlineStr">
        <is>
          <t>Northcote</t>
        </is>
      </c>
      <c r="F101" t="inlineStr">
        <is>
          <t>North</t>
        </is>
      </c>
      <c r="G101" t="inlineStr"/>
      <c r="H101" t="n">
        <v>0</v>
      </c>
      <c r="I101">
        <f>COUNTIF('Jobber Jobs'!$B$5:$B$367,A101)</f>
        <v>2</v>
      </c>
    </row>
    <row r="102">
      <c r="A102" t="inlineStr">
        <is>
          <t>JP0098</t>
        </is>
      </c>
      <c r="B102" t="inlineStr">
        <is>
          <t>JC0059</t>
        </is>
      </c>
      <c r="C102" t="inlineStr">
        <is>
          <t>Main office</t>
        </is>
      </c>
      <c r="D102" t="inlineStr">
        <is>
          <t>459 Park Avenue</t>
        </is>
      </c>
      <c r="E102" t="inlineStr">
        <is>
          <t>Deer Park</t>
        </is>
      </c>
      <c r="F102" t="inlineStr">
        <is>
          <t>West</t>
        </is>
      </c>
      <c r="G102" t="inlineStr">
        <is>
          <t>Level 3, lift to the left</t>
        </is>
      </c>
      <c r="H102" t="n">
        <v>0</v>
      </c>
      <c r="I102">
        <f>COUNTIF('Jobber Jobs'!$B$5:$B$367,A102)</f>
        <v>1</v>
      </c>
    </row>
    <row r="103">
      <c r="A103" t="inlineStr">
        <is>
          <t>JP0099</t>
        </is>
      </c>
      <c r="B103" t="inlineStr">
        <is>
          <t>JC0060</t>
        </is>
      </c>
      <c r="C103" t="inlineStr">
        <is>
          <t>Main office</t>
        </is>
      </c>
      <c r="D103" t="inlineStr">
        <is>
          <t>464 Barkly Road</t>
        </is>
      </c>
      <c r="E103" t="inlineStr">
        <is>
          <t>Blackburn</t>
        </is>
      </c>
      <c r="F103" t="inlineStr">
        <is>
          <t>East</t>
        </is>
      </c>
      <c r="G103" t="inlineStr">
        <is>
          <t>Alarm code 37983#, panel behind reception door; Bins out on Tuesday night</t>
        </is>
      </c>
      <c r="H103" t="n">
        <v>1</v>
      </c>
      <c r="I103">
        <f>COUNTIF('Jobber Jobs'!$B$5:$B$367,A103)</f>
        <v>1</v>
      </c>
    </row>
    <row r="104">
      <c r="A104" t="inlineStr">
        <is>
          <t>JP0100</t>
        </is>
      </c>
      <c r="B104" t="inlineStr">
        <is>
          <t>JC0060</t>
        </is>
      </c>
      <c r="C104" t="inlineStr">
        <is>
          <t>Clinic</t>
        </is>
      </c>
      <c r="D104" t="inlineStr">
        <is>
          <t>90A Albert Parade</t>
        </is>
      </c>
      <c r="E104" t="inlineStr">
        <is>
          <t>Bentleigh</t>
        </is>
      </c>
      <c r="F104" t="inlineStr">
        <is>
          <t>South</t>
        </is>
      </c>
      <c r="G104" t="inlineStr">
        <is>
          <t>Do not use bleach on the timber floor</t>
        </is>
      </c>
      <c r="H104" t="n">
        <v>0</v>
      </c>
      <c r="I104">
        <f>COUNTIF('Jobber Jobs'!$B$5:$B$367,A104)</f>
        <v>1</v>
      </c>
    </row>
    <row r="105">
      <c r="A105" t="inlineStr">
        <is>
          <t>JP0101</t>
        </is>
      </c>
      <c r="B105" t="inlineStr">
        <is>
          <t>JC0061</t>
        </is>
      </c>
      <c r="C105" t="inlineStr">
        <is>
          <t>Main office</t>
        </is>
      </c>
      <c r="D105" t="inlineStr">
        <is>
          <t>29 Burke Parade</t>
        </is>
      </c>
      <c r="E105" t="inlineStr">
        <is>
          <t>Burwood</t>
        </is>
      </c>
      <c r="F105" t="inlineStr">
        <is>
          <t>East</t>
        </is>
      </c>
      <c r="G105" t="inlineStr"/>
      <c r="H105" t="n">
        <v>0</v>
      </c>
      <c r="I105">
        <f>COUNTIF('Jobber Jobs'!$B$5:$B$367,A105)</f>
        <v>1</v>
      </c>
    </row>
    <row r="106">
      <c r="A106" t="inlineStr">
        <is>
          <t>JP0102</t>
        </is>
      </c>
      <c r="B106" t="inlineStr">
        <is>
          <t>JC0062</t>
        </is>
      </c>
      <c r="C106" t="inlineStr">
        <is>
          <t>Main office</t>
        </is>
      </c>
      <c r="D106" t="inlineStr">
        <is>
          <t>23 Station Parade</t>
        </is>
      </c>
      <c r="E106" t="inlineStr">
        <is>
          <t>Glen Waverley</t>
        </is>
      </c>
      <c r="F106" t="inlineStr">
        <is>
          <t>East</t>
        </is>
      </c>
      <c r="G106" t="inlineStr">
        <is>
          <t>Kitchen: 2 fridges, empty on Fridays</t>
        </is>
      </c>
      <c r="H106" t="n">
        <v>0</v>
      </c>
      <c r="I106">
        <f>COUNTIF('Jobber Jobs'!$B$5:$B$367,A106)</f>
        <v>2</v>
      </c>
    </row>
    <row r="107">
      <c r="A107" t="inlineStr">
        <is>
          <t>JP0103</t>
        </is>
      </c>
      <c r="B107" t="inlineStr">
        <is>
          <t>JC0063</t>
        </is>
      </c>
      <c r="C107" t="inlineStr">
        <is>
          <t>Main office</t>
        </is>
      </c>
      <c r="D107" t="inlineStr">
        <is>
          <t>251 Union Avenue</t>
        </is>
      </c>
      <c r="E107" t="inlineStr">
        <is>
          <t>Altona</t>
        </is>
      </c>
      <c r="F107" t="inlineStr">
        <is>
          <t>West</t>
        </is>
      </c>
      <c r="G107" t="inlineStr">
        <is>
          <t>Kitchen: 2 fridges, empty on Fridays</t>
        </is>
      </c>
      <c r="H107" t="n">
        <v>0</v>
      </c>
      <c r="I107">
        <f>COUNTIF('Jobber Jobs'!$B$5:$B$367,A107)</f>
        <v>1</v>
      </c>
    </row>
    <row r="108">
      <c r="A108" t="inlineStr">
        <is>
          <t>JP0104</t>
        </is>
      </c>
      <c r="B108" t="inlineStr">
        <is>
          <t>JC0063</t>
        </is>
      </c>
      <c r="C108" t="inlineStr">
        <is>
          <t>Clinic</t>
        </is>
      </c>
      <c r="D108" t="inlineStr">
        <is>
          <t>270 Station Road</t>
        </is>
      </c>
      <c r="E108" t="inlineStr">
        <is>
          <t>Doncaster</t>
        </is>
      </c>
      <c r="F108" t="inlineStr">
        <is>
          <t>East</t>
        </is>
      </c>
      <c r="G108" t="inlineStr"/>
      <c r="H108" t="n">
        <v>0</v>
      </c>
      <c r="I108">
        <f>COUNTIF('Jobber Jobs'!$B$5:$B$367,A108)</f>
        <v>2</v>
      </c>
    </row>
    <row r="109">
      <c r="A109" t="inlineStr">
        <is>
          <t>JP0105</t>
        </is>
      </c>
      <c r="B109" t="inlineStr">
        <is>
          <t>JC0063</t>
        </is>
      </c>
      <c r="C109" t="inlineStr">
        <is>
          <t>Warehouse</t>
        </is>
      </c>
      <c r="D109" t="inlineStr">
        <is>
          <t>463 Gilbert Street</t>
        </is>
      </c>
      <c r="E109" t="inlineStr">
        <is>
          <t>Glen Waverley</t>
        </is>
      </c>
      <c r="F109" t="inlineStr">
        <is>
          <t>East</t>
        </is>
      </c>
      <c r="G109" t="inlineStr"/>
      <c r="H109" t="n">
        <v>0</v>
      </c>
      <c r="I109">
        <f>COUNTIF('Jobber Jobs'!$B$5:$B$367,A109)</f>
        <v>1</v>
      </c>
    </row>
    <row r="110">
      <c r="A110" t="inlineStr">
        <is>
          <t>JP0106</t>
        </is>
      </c>
      <c r="B110" t="inlineStr">
        <is>
          <t>JC0064</t>
        </is>
      </c>
      <c r="C110" t="inlineStr">
        <is>
          <t>Main office</t>
        </is>
      </c>
      <c r="D110" t="inlineStr">
        <is>
          <t>59 King Highway</t>
        </is>
      </c>
      <c r="E110" t="inlineStr">
        <is>
          <t>Point Cook</t>
        </is>
      </c>
      <c r="F110" t="inlineStr">
        <is>
          <t>West</t>
        </is>
      </c>
      <c r="G110" t="inlineStr">
        <is>
          <t>Level 3, lift to the left</t>
        </is>
      </c>
      <c r="H110" t="n">
        <v>0</v>
      </c>
      <c r="I110">
        <f>COUNTIF('Jobber Jobs'!$B$5:$B$367,A110)</f>
        <v>1</v>
      </c>
    </row>
    <row r="111">
      <c r="A111" t="inlineStr">
        <is>
          <t>JP0107</t>
        </is>
      </c>
      <c r="B111" t="inlineStr">
        <is>
          <t>JC0064</t>
        </is>
      </c>
      <c r="C111" t="inlineStr">
        <is>
          <t>Clinic</t>
        </is>
      </c>
      <c r="D111" t="inlineStr">
        <is>
          <t>61 Church Street</t>
        </is>
      </c>
      <c r="E111" t="inlineStr">
        <is>
          <t>Point Cook</t>
        </is>
      </c>
      <c r="F111" t="inlineStr">
        <is>
          <t>West</t>
        </is>
      </c>
      <c r="G111" t="inlineStr">
        <is>
          <t>Sign in at security desk</t>
        </is>
      </c>
      <c r="H111" t="n">
        <v>0</v>
      </c>
      <c r="I111">
        <f>COUNTIF('Jobber Jobs'!$B$5:$B$367,A111)</f>
        <v>2</v>
      </c>
    </row>
    <row r="112">
      <c r="A112" t="inlineStr">
        <is>
          <t>JP0108</t>
        </is>
      </c>
      <c r="B112" t="inlineStr">
        <is>
          <t>JC0065</t>
        </is>
      </c>
      <c r="C112" t="inlineStr">
        <is>
          <t>Main office</t>
        </is>
      </c>
      <c r="D112" t="inlineStr">
        <is>
          <t>280 Railway Road</t>
        </is>
      </c>
      <c r="E112" t="inlineStr">
        <is>
          <t>Point Cook</t>
        </is>
      </c>
      <c r="F112" t="inlineStr">
        <is>
          <t>West</t>
        </is>
      </c>
      <c r="G112" t="inlineStr">
        <is>
          <t>Do not use bleach on the timber floor</t>
        </is>
      </c>
      <c r="H112" t="n">
        <v>0</v>
      </c>
      <c r="I112">
        <f>COUNTIF('Jobber Jobs'!$B$5:$B$367,A112)</f>
        <v>2</v>
      </c>
    </row>
    <row r="113">
      <c r="A113" t="inlineStr">
        <is>
          <t>JP0109</t>
        </is>
      </c>
      <c r="B113" t="inlineStr">
        <is>
          <t>JC0066</t>
        </is>
      </c>
      <c r="C113" t="inlineStr">
        <is>
          <t>Main office</t>
        </is>
      </c>
      <c r="D113" t="inlineStr">
        <is>
          <t>149 Main Road</t>
        </is>
      </c>
      <c r="E113" t="inlineStr">
        <is>
          <t>Point Cook</t>
        </is>
      </c>
      <c r="F113" t="inlineStr">
        <is>
          <t>West</t>
        </is>
      </c>
      <c r="G113" t="inlineStr">
        <is>
          <t>Code for roller door: 142257; Level 3, lift to the left</t>
        </is>
      </c>
      <c r="H113" t="n">
        <v>1</v>
      </c>
      <c r="I113">
        <f>COUNTIF('Jobber Jobs'!$B$5:$B$367,A113)</f>
        <v>2</v>
      </c>
    </row>
    <row r="114">
      <c r="A114" t="inlineStr">
        <is>
          <t>JP0110</t>
        </is>
      </c>
      <c r="B114" t="inlineStr">
        <is>
          <t>JC0066</t>
        </is>
      </c>
      <c r="C114" t="inlineStr">
        <is>
          <t>Clinic</t>
        </is>
      </c>
      <c r="D114" t="inlineStr">
        <is>
          <t>313 King Road</t>
        </is>
      </c>
      <c r="E114" t="inlineStr">
        <is>
          <t>Hawthorn</t>
        </is>
      </c>
      <c r="F114" t="inlineStr">
        <is>
          <t>East</t>
        </is>
      </c>
      <c r="G114" t="inlineStr">
        <is>
          <t>Lockbox on meter box, 867918; Vacuum bags in cupboard 2</t>
        </is>
      </c>
      <c r="H114" t="n">
        <v>1</v>
      </c>
      <c r="I114">
        <f>COUNTIF('Jobber Jobs'!$B$5:$B$367,A114)</f>
        <v>1</v>
      </c>
    </row>
    <row r="115">
      <c r="A115" t="inlineStr">
        <is>
          <t>JP0111</t>
        </is>
      </c>
      <c r="B115" t="inlineStr">
        <is>
          <t>JC0067</t>
        </is>
      </c>
      <c r="C115" t="inlineStr">
        <is>
          <t>Main office</t>
        </is>
      </c>
      <c r="D115" t="inlineStr">
        <is>
          <t>155 Hopkins Road</t>
        </is>
      </c>
      <c r="E115" t="inlineStr">
        <is>
          <t>Glen Waverley</t>
        </is>
      </c>
      <c r="F115" t="inlineStr">
        <is>
          <t>East</t>
        </is>
      </c>
      <c r="G115" t="inlineStr"/>
      <c r="H115" t="n">
        <v>0</v>
      </c>
      <c r="I115">
        <f>COUNTIF('Jobber Jobs'!$B$5:$B$367,A115)</f>
        <v>1</v>
      </c>
    </row>
    <row r="116">
      <c r="A116" t="inlineStr">
        <is>
          <t>JP0112</t>
        </is>
      </c>
      <c r="B116" t="inlineStr">
        <is>
          <t>JC0068</t>
        </is>
      </c>
      <c r="C116" t="inlineStr">
        <is>
          <t>Main office</t>
        </is>
      </c>
      <c r="D116" t="inlineStr">
        <is>
          <t>284 Park Parade</t>
        </is>
      </c>
      <c r="E116" t="inlineStr">
        <is>
          <t>Point Cook</t>
        </is>
      </c>
      <c r="F116" t="inlineStr">
        <is>
          <t>West</t>
        </is>
      </c>
      <c r="G116" t="inlineStr">
        <is>
          <t>Code for roller door: 182881; Reception closes 5:30 pm, use the side entry</t>
        </is>
      </c>
      <c r="H116" t="n">
        <v>1</v>
      </c>
      <c r="I116">
        <f>COUNTIF('Jobber Jobs'!$B$5:$B$367,A116)</f>
        <v>1</v>
      </c>
    </row>
    <row r="117">
      <c r="A117" t="inlineStr">
        <is>
          <t>JP0113</t>
        </is>
      </c>
      <c r="B117" t="inlineStr">
        <is>
          <t>JC0068</t>
        </is>
      </c>
      <c r="C117" t="inlineStr">
        <is>
          <t>Clinic</t>
        </is>
      </c>
      <c r="D117" t="inlineStr">
        <is>
          <t>85 Nepean Road</t>
        </is>
      </c>
      <c r="E117" t="inlineStr">
        <is>
          <t>Frankston</t>
        </is>
      </c>
      <c r="F117" t="inlineStr">
        <is>
          <t>South</t>
        </is>
      </c>
      <c r="G117" t="inlineStr">
        <is>
          <t>Alarm code 637956#, panel behind reception door; Store room on level 1, room 104</t>
        </is>
      </c>
      <c r="H117" t="n">
        <v>1</v>
      </c>
      <c r="I117">
        <f>COUNTIF('Jobber Jobs'!$B$5:$B$367,A117)</f>
        <v>1</v>
      </c>
    </row>
    <row r="118">
      <c r="A118" t="inlineStr">
        <is>
          <t>JP0114</t>
        </is>
      </c>
      <c r="B118" t="inlineStr">
        <is>
          <t>JC0068</t>
        </is>
      </c>
      <c r="C118" t="inlineStr">
        <is>
          <t>Warehouse</t>
        </is>
      </c>
      <c r="D118" t="inlineStr">
        <is>
          <t>231 Church Highway</t>
        </is>
      </c>
      <c r="E118" t="inlineStr">
        <is>
          <t>Hawthorn</t>
        </is>
      </c>
      <c r="F118" t="inlineStr">
        <is>
          <t>East</t>
        </is>
      </c>
      <c r="G118" t="inlineStr">
        <is>
          <t>Key safe at side gate, code 33491; Park in bay 12 under the building</t>
        </is>
      </c>
      <c r="H118" t="n">
        <v>1</v>
      </c>
      <c r="I118">
        <f>COUNTIF('Jobber Jobs'!$B$5:$B$367,A118)</f>
        <v>1</v>
      </c>
    </row>
    <row r="119">
      <c r="A119" t="inlineStr">
        <is>
          <t>JP0115</t>
        </is>
      </c>
      <c r="B119" t="inlineStr">
        <is>
          <t>JC0069</t>
        </is>
      </c>
      <c r="C119" t="inlineStr">
        <is>
          <t>Main office</t>
        </is>
      </c>
      <c r="D119" t="inlineStr">
        <is>
          <t>223A Nicholson Parade</t>
        </is>
      </c>
      <c r="E119" t="inlineStr">
        <is>
          <t>Werribee</t>
        </is>
      </c>
      <c r="F119" t="inlineStr">
        <is>
          <t>West</t>
        </is>
      </c>
      <c r="G119" t="inlineStr">
        <is>
          <t>Alarm 387908 then press OFF</t>
        </is>
      </c>
      <c r="H119" t="n">
        <v>1</v>
      </c>
      <c r="I119">
        <f>COUNTIF('Jobber Jobs'!$B$5:$B$367,A119)</f>
        <v>2</v>
      </c>
    </row>
    <row r="120">
      <c r="A120" t="inlineStr">
        <is>
          <t>JP0116</t>
        </is>
      </c>
      <c r="B120" t="inlineStr">
        <is>
          <t>JC0070</t>
        </is>
      </c>
      <c r="C120" t="inlineStr">
        <is>
          <t>Main office</t>
        </is>
      </c>
      <c r="D120" t="inlineStr">
        <is>
          <t>382 Hopkins Street</t>
        </is>
      </c>
      <c r="E120" t="inlineStr">
        <is>
          <t>Footscray</t>
        </is>
      </c>
      <c r="F120" t="inlineStr">
        <is>
          <t>West</t>
        </is>
      </c>
      <c r="G120" t="inlineStr">
        <is>
          <t>Level 3, lift to the left</t>
        </is>
      </c>
      <c r="H120" t="n">
        <v>0</v>
      </c>
      <c r="I120">
        <f>COUNTIF('Jobber Jobs'!$B$5:$B$367,A120)</f>
        <v>1</v>
      </c>
    </row>
    <row r="121">
      <c r="A121" t="inlineStr">
        <is>
          <t>JP0117</t>
        </is>
      </c>
      <c r="B121" t="inlineStr">
        <is>
          <t>JC0070</t>
        </is>
      </c>
      <c r="C121" t="inlineStr">
        <is>
          <t>Clinic</t>
        </is>
      </c>
      <c r="D121" t="inlineStr">
        <is>
          <t>443 Station Road</t>
        </is>
      </c>
      <c r="E121" t="inlineStr">
        <is>
          <t>Footscray</t>
        </is>
      </c>
      <c r="F121" t="inlineStr">
        <is>
          <t>West</t>
        </is>
      </c>
      <c r="G121" t="inlineStr"/>
      <c r="H121" t="n">
        <v>0</v>
      </c>
      <c r="I121">
        <f>COUNTIF('Jobber Jobs'!$B$5:$B$367,A121)</f>
        <v>1</v>
      </c>
    </row>
    <row r="122">
      <c r="A122" t="inlineStr">
        <is>
          <t>JP0118</t>
        </is>
      </c>
      <c r="B122" t="inlineStr">
        <is>
          <t>JC0071</t>
        </is>
      </c>
      <c r="C122" t="inlineStr">
        <is>
          <t>Main office</t>
        </is>
      </c>
      <c r="D122" t="inlineStr">
        <is>
          <t>127 Main Highway</t>
        </is>
      </c>
      <c r="E122" t="inlineStr">
        <is>
          <t>Reservoir</t>
        </is>
      </c>
      <c r="F122" t="inlineStr">
        <is>
          <t>North</t>
        </is>
      </c>
      <c r="G122" t="inlineStr">
        <is>
          <t>Code for roller door: 59759; Level 3, lift to the left</t>
        </is>
      </c>
      <c r="H122" t="n">
        <v>1</v>
      </c>
      <c r="I122">
        <f>COUNTIF('Jobber Jobs'!$B$5:$B$367,A122)</f>
        <v>2</v>
      </c>
    </row>
    <row r="123">
      <c r="A123" t="inlineStr">
        <is>
          <t>JP0119</t>
        </is>
      </c>
      <c r="B123" t="inlineStr">
        <is>
          <t>JC0072</t>
        </is>
      </c>
      <c r="C123" t="inlineStr">
        <is>
          <t>Main office</t>
        </is>
      </c>
      <c r="D123" t="inlineStr">
        <is>
          <t>68 Church Parade</t>
        </is>
      </c>
      <c r="E123" t="inlineStr">
        <is>
          <t>Essendon</t>
        </is>
      </c>
      <c r="F123" t="inlineStr">
        <is>
          <t>North</t>
        </is>
      </c>
      <c r="G123" t="inlineStr">
        <is>
          <t>Lockbox on meter box, 32434; Sign in at security desk</t>
        </is>
      </c>
      <c r="H123" t="n">
        <v>1</v>
      </c>
      <c r="I123">
        <f>COUNTIF('Jobber Jobs'!$B$5:$B$367,A123)</f>
        <v>1</v>
      </c>
    </row>
    <row r="124">
      <c r="A124" t="inlineStr">
        <is>
          <t>JP0120</t>
        </is>
      </c>
      <c r="B124" t="inlineStr">
        <is>
          <t>JC0072</t>
        </is>
      </c>
      <c r="C124" t="inlineStr">
        <is>
          <t>Clinic</t>
        </is>
      </c>
      <c r="D124" t="inlineStr">
        <is>
          <t>102 Union Road</t>
        </is>
      </c>
      <c r="E124" t="inlineStr">
        <is>
          <t>St Kilda</t>
        </is>
      </c>
      <c r="F124" t="inlineStr">
        <is>
          <t>South</t>
        </is>
      </c>
      <c r="G124" t="inlineStr"/>
      <c r="H124" t="n">
        <v>0</v>
      </c>
      <c r="I124">
        <f>COUNTIF('Jobber Jobs'!$B$5:$B$367,A124)</f>
        <v>2</v>
      </c>
    </row>
    <row r="125">
      <c r="A125" t="inlineStr">
        <is>
          <t>JP0121</t>
        </is>
      </c>
      <c r="B125" t="inlineStr">
        <is>
          <t>JC0073</t>
        </is>
      </c>
      <c r="C125" t="inlineStr">
        <is>
          <t>Main office</t>
        </is>
      </c>
      <c r="D125" t="inlineStr">
        <is>
          <t>61 Church Road</t>
        </is>
      </c>
      <c r="E125" t="inlineStr">
        <is>
          <t>Bundoora</t>
        </is>
      </c>
      <c r="F125" t="inlineStr">
        <is>
          <t>North</t>
        </is>
      </c>
      <c r="G125" t="inlineStr"/>
      <c r="H125" t="n">
        <v>0</v>
      </c>
      <c r="I125">
        <f>COUNTIF('Jobber Jobs'!$B$5:$B$367,A125)</f>
        <v>2</v>
      </c>
    </row>
    <row r="126">
      <c r="A126" t="inlineStr">
        <is>
          <t>JP0122</t>
        </is>
      </c>
      <c r="B126" t="inlineStr">
        <is>
          <t>JC0074</t>
        </is>
      </c>
      <c r="C126" t="inlineStr">
        <is>
          <t>Main office</t>
        </is>
      </c>
      <c r="D126" t="inlineStr">
        <is>
          <t>287 Whitehorse Highway</t>
        </is>
      </c>
      <c r="E126" t="inlineStr">
        <is>
          <t>Deer Park</t>
        </is>
      </c>
      <c r="F126" t="inlineStr">
        <is>
          <t>West</t>
        </is>
      </c>
      <c r="G126" t="inlineStr">
        <is>
          <t>Store room on level 1, room 104</t>
        </is>
      </c>
      <c r="H126" t="n">
        <v>0</v>
      </c>
      <c r="I126">
        <f>COUNTIF('Jobber Jobs'!$B$5:$B$367,A126)</f>
        <v>1</v>
      </c>
    </row>
    <row r="127">
      <c r="A127" t="inlineStr">
        <is>
          <t>JP0123</t>
        </is>
      </c>
      <c r="B127" t="inlineStr">
        <is>
          <t>JC0075</t>
        </is>
      </c>
      <c r="C127" t="inlineStr">
        <is>
          <t>Main office</t>
        </is>
      </c>
      <c r="D127" t="inlineStr">
        <is>
          <t>289 Nepean Street</t>
        </is>
      </c>
      <c r="E127" t="inlineStr">
        <is>
          <t>Bentleigh</t>
        </is>
      </c>
      <c r="F127" t="inlineStr">
        <is>
          <t>South</t>
        </is>
      </c>
      <c r="G127" t="inlineStr">
        <is>
          <t>Vacuum bags in cupboard 2</t>
        </is>
      </c>
      <c r="H127" t="n">
        <v>0</v>
      </c>
      <c r="I127">
        <f>COUNTIF('Jobber Jobs'!$B$5:$B$367,A127)</f>
        <v>1</v>
      </c>
    </row>
    <row r="128">
      <c r="A128" t="inlineStr">
        <is>
          <t>JP0124</t>
        </is>
      </c>
      <c r="B128" t="inlineStr">
        <is>
          <t>JC0076</t>
        </is>
      </c>
      <c r="C128" t="inlineStr">
        <is>
          <t>Main office</t>
        </is>
      </c>
      <c r="D128" t="inlineStr">
        <is>
          <t>221 Plenty Avenue</t>
        </is>
      </c>
      <c r="E128" t="inlineStr">
        <is>
          <t>Footscray</t>
        </is>
      </c>
      <c r="F128" t="inlineStr">
        <is>
          <t>West</t>
        </is>
      </c>
      <c r="G128" t="inlineStr">
        <is>
          <t>Sign in at security desk</t>
        </is>
      </c>
      <c r="H128" t="n">
        <v>0</v>
      </c>
      <c r="I128">
        <f>COUNTIF('Jobber Jobs'!$B$5:$B$367,A128)</f>
        <v>1</v>
      </c>
    </row>
    <row r="129">
      <c r="A129" t="inlineStr">
        <is>
          <t>JP0125</t>
        </is>
      </c>
      <c r="B129" t="inlineStr">
        <is>
          <t>JC0077</t>
        </is>
      </c>
      <c r="C129" t="inlineStr">
        <is>
          <t>Main office</t>
        </is>
      </c>
      <c r="D129" t="inlineStr">
        <is>
          <t>77 Mason Highway</t>
        </is>
      </c>
      <c r="E129" t="inlineStr">
        <is>
          <t>Mitcham</t>
        </is>
      </c>
      <c r="F129" t="inlineStr">
        <is>
          <t>East</t>
        </is>
      </c>
      <c r="G129" t="inlineStr"/>
      <c r="H129" t="n">
        <v>0</v>
      </c>
      <c r="I129">
        <f>COUNTIF('Jobber Jobs'!$B$5:$B$367,A129)</f>
        <v>2</v>
      </c>
    </row>
    <row r="130">
      <c r="A130" t="inlineStr">
        <is>
          <t>JP0126</t>
        </is>
      </c>
      <c r="B130" t="inlineStr">
        <is>
          <t>JC0078</t>
        </is>
      </c>
      <c r="C130" t="inlineStr">
        <is>
          <t>Main office</t>
        </is>
      </c>
      <c r="D130" t="inlineStr">
        <is>
          <t>170 Railway Highway</t>
        </is>
      </c>
      <c r="E130" t="inlineStr">
        <is>
          <t>Reservoir</t>
        </is>
      </c>
      <c r="F130" t="inlineStr">
        <is>
          <t>North</t>
        </is>
      </c>
      <c r="G130" t="inlineStr">
        <is>
          <t>Do not use bleach on the timber floor</t>
        </is>
      </c>
      <c r="H130" t="n">
        <v>0</v>
      </c>
      <c r="I130">
        <f>COUNTIF('Jobber Jobs'!$B$5:$B$367,A130)</f>
        <v>1</v>
      </c>
    </row>
    <row r="131">
      <c r="A131" t="inlineStr">
        <is>
          <t>JP0127</t>
        </is>
      </c>
      <c r="B131" t="inlineStr">
        <is>
          <t>JC0078</t>
        </is>
      </c>
      <c r="C131" t="inlineStr">
        <is>
          <t>Clinic</t>
        </is>
      </c>
      <c r="D131" t="inlineStr">
        <is>
          <t>208 Glenferrie Road</t>
        </is>
      </c>
      <c r="E131" t="inlineStr">
        <is>
          <t>Mitcham</t>
        </is>
      </c>
      <c r="F131" t="inlineStr">
        <is>
          <t>East</t>
        </is>
      </c>
      <c r="G131" t="inlineStr">
        <is>
          <t>Park in bay 12 under the building</t>
        </is>
      </c>
      <c r="H131" t="n">
        <v>0</v>
      </c>
      <c r="I131">
        <f>COUNTIF('Jobber Jobs'!$B$5:$B$367,A131)</f>
        <v>2</v>
      </c>
    </row>
    <row r="132">
      <c r="A132" t="inlineStr">
        <is>
          <t>JP0128</t>
        </is>
      </c>
      <c r="B132" t="inlineStr">
        <is>
          <t>JC0079</t>
        </is>
      </c>
      <c r="C132" t="inlineStr">
        <is>
          <t>Main office</t>
        </is>
      </c>
      <c r="D132" t="inlineStr">
        <is>
          <t>212 Sydney Avenue</t>
        </is>
      </c>
      <c r="E132" t="inlineStr">
        <is>
          <t>Yarraville</t>
        </is>
      </c>
      <c r="F132" t="inlineStr">
        <is>
          <t>West</t>
        </is>
      </c>
      <c r="G132" t="inlineStr">
        <is>
          <t>Kitchen: 2 fridges, empty on Fridays</t>
        </is>
      </c>
      <c r="H132" t="n">
        <v>0</v>
      </c>
      <c r="I132">
        <f>COUNTIF('Jobber Jobs'!$B$5:$B$367,A132)</f>
        <v>1</v>
      </c>
    </row>
    <row r="133">
      <c r="A133" t="inlineStr">
        <is>
          <t>JP0129</t>
        </is>
      </c>
      <c r="B133" t="inlineStr">
        <is>
          <t>JC0080</t>
        </is>
      </c>
      <c r="C133" t="inlineStr">
        <is>
          <t>Main office</t>
        </is>
      </c>
      <c r="D133" t="inlineStr">
        <is>
          <t>268 Sydney Road</t>
        </is>
      </c>
      <c r="E133" t="inlineStr">
        <is>
          <t>Heidelberg</t>
        </is>
      </c>
      <c r="F133" t="inlineStr">
        <is>
          <t>North</t>
        </is>
      </c>
      <c r="G133" t="inlineStr">
        <is>
          <t>Back door keypad 595954*</t>
        </is>
      </c>
      <c r="H133" t="n">
        <v>1</v>
      </c>
      <c r="I133">
        <f>COUNTIF('Jobber Jobs'!$B$5:$B$367,A133)</f>
        <v>2</v>
      </c>
    </row>
    <row r="134">
      <c r="A134" t="inlineStr">
        <is>
          <t>JP0130</t>
        </is>
      </c>
      <c r="B134" t="inlineStr">
        <is>
          <t>JC0081</t>
        </is>
      </c>
      <c r="C134" t="inlineStr">
        <is>
          <t>Main office</t>
        </is>
      </c>
      <c r="D134" t="inlineStr">
        <is>
          <t>369 Station Road</t>
        </is>
      </c>
      <c r="E134" t="inlineStr">
        <is>
          <t>Burwood</t>
        </is>
      </c>
      <c r="F134" t="inlineStr">
        <is>
          <t>East</t>
        </is>
      </c>
      <c r="G134" t="inlineStr">
        <is>
          <t>Kitchen: 2 fridges, empty on Fridays</t>
        </is>
      </c>
      <c r="H134" t="n">
        <v>0</v>
      </c>
      <c r="I134">
        <f>COUNTIF('Jobber Jobs'!$B$5:$B$367,A134)</f>
        <v>1</v>
      </c>
    </row>
    <row r="135">
      <c r="A135" t="inlineStr">
        <is>
          <t>JP0131</t>
        </is>
      </c>
      <c r="B135" t="inlineStr">
        <is>
          <t>JC0081</t>
        </is>
      </c>
      <c r="C135" t="inlineStr">
        <is>
          <t>Clinic</t>
        </is>
      </c>
      <c r="D135" t="inlineStr">
        <is>
          <t>264 Queen Parade</t>
        </is>
      </c>
      <c r="E135" t="inlineStr">
        <is>
          <t>Mitcham</t>
        </is>
      </c>
      <c r="F135" t="inlineStr">
        <is>
          <t>East</t>
        </is>
      </c>
      <c r="G135" t="inlineStr">
        <is>
          <t>Level 3, lift to the left</t>
        </is>
      </c>
      <c r="H135" t="n">
        <v>0</v>
      </c>
      <c r="I135">
        <f>COUNTIF('Jobber Jobs'!$B$5:$B$367,A135)</f>
        <v>1</v>
      </c>
    </row>
    <row r="136">
      <c r="A136" t="inlineStr">
        <is>
          <t>JP0132</t>
        </is>
      </c>
      <c r="B136" t="inlineStr">
        <is>
          <t>JC0082</t>
        </is>
      </c>
      <c r="C136" t="inlineStr">
        <is>
          <t>Main office</t>
        </is>
      </c>
      <c r="D136" t="inlineStr">
        <is>
          <t>130 Barkly Road</t>
        </is>
      </c>
      <c r="E136" t="inlineStr">
        <is>
          <t>Sunshine</t>
        </is>
      </c>
      <c r="F136" t="inlineStr">
        <is>
          <t>West</t>
        </is>
      </c>
      <c r="G136" t="inlineStr">
        <is>
          <t>Level 3, lift to the left</t>
        </is>
      </c>
      <c r="H136" t="n">
        <v>0</v>
      </c>
      <c r="I136">
        <f>COUNTIF('Jobber Jobs'!$B$5:$B$367,A136)</f>
        <v>1</v>
      </c>
    </row>
    <row r="137">
      <c r="A137" t="inlineStr">
        <is>
          <t>JP0133</t>
        </is>
      </c>
      <c r="B137" t="inlineStr">
        <is>
          <t>JC0083</t>
        </is>
      </c>
      <c r="C137" t="inlineStr">
        <is>
          <t>Main office</t>
        </is>
      </c>
      <c r="D137" t="inlineStr">
        <is>
          <t>180 Union Avenue</t>
        </is>
      </c>
      <c r="E137" t="inlineStr">
        <is>
          <t>Mentone</t>
        </is>
      </c>
      <c r="F137" t="inlineStr">
        <is>
          <t>South</t>
        </is>
      </c>
      <c r="G137" t="inlineStr">
        <is>
          <t>Do not use bleach on the timber floor</t>
        </is>
      </c>
      <c r="H137" t="n">
        <v>0</v>
      </c>
      <c r="I137">
        <f>COUNTIF('Jobber Jobs'!$B$5:$B$367,A137)</f>
        <v>1</v>
      </c>
    </row>
    <row r="138">
      <c r="A138" t="inlineStr">
        <is>
          <t>JP0134</t>
        </is>
      </c>
      <c r="B138" t="inlineStr">
        <is>
          <t>JC0083</t>
        </is>
      </c>
      <c r="C138" t="inlineStr">
        <is>
          <t>Clinic</t>
        </is>
      </c>
      <c r="D138" t="inlineStr">
        <is>
          <t>148 Plenty Street</t>
        </is>
      </c>
      <c r="E138" t="inlineStr">
        <is>
          <t>Cheltenham</t>
        </is>
      </c>
      <c r="F138" t="inlineStr">
        <is>
          <t>South</t>
        </is>
      </c>
      <c r="G138" t="inlineStr">
        <is>
          <t>Park in bay 12 under the building</t>
        </is>
      </c>
      <c r="H138" t="n">
        <v>0</v>
      </c>
      <c r="I138">
        <f>COUNTIF('Jobber Jobs'!$B$5:$B$367,A138)</f>
        <v>2</v>
      </c>
    </row>
    <row r="139">
      <c r="A139" t="inlineStr">
        <is>
          <t>JP0135</t>
        </is>
      </c>
      <c r="B139" t="inlineStr">
        <is>
          <t>JC0083</t>
        </is>
      </c>
      <c r="C139" t="inlineStr">
        <is>
          <t>Warehouse</t>
        </is>
      </c>
      <c r="D139" t="inlineStr">
        <is>
          <t>4A Main Highway</t>
        </is>
      </c>
      <c r="E139" t="inlineStr">
        <is>
          <t>Moorabbin</t>
        </is>
      </c>
      <c r="F139" t="inlineStr">
        <is>
          <t>South</t>
        </is>
      </c>
      <c r="G139" t="inlineStr"/>
      <c r="H139" t="n">
        <v>0</v>
      </c>
      <c r="I139">
        <f>COUNTIF('Jobber Jobs'!$B$5:$B$367,A139)</f>
        <v>2</v>
      </c>
    </row>
    <row r="140">
      <c r="A140" t="inlineStr">
        <is>
          <t>JP0136</t>
        </is>
      </c>
      <c r="B140" t="inlineStr">
        <is>
          <t>JC0084</t>
        </is>
      </c>
      <c r="C140" t="inlineStr">
        <is>
          <t>Main office</t>
        </is>
      </c>
      <c r="D140" t="inlineStr">
        <is>
          <t>165 Hopkins Road</t>
        </is>
      </c>
      <c r="E140" t="inlineStr">
        <is>
          <t>Cheltenham</t>
        </is>
      </c>
      <c r="F140" t="inlineStr">
        <is>
          <t>South</t>
        </is>
      </c>
      <c r="G140" t="inlineStr">
        <is>
          <t>Key safe at side gate, code 733532; Sign in at security desk</t>
        </is>
      </c>
      <c r="H140" t="n">
        <v>1</v>
      </c>
      <c r="I140">
        <f>COUNTIF('Jobber Jobs'!$B$5:$B$367,A140)</f>
        <v>1</v>
      </c>
    </row>
    <row r="141">
      <c r="A141" t="inlineStr">
        <is>
          <t>JP0137</t>
        </is>
      </c>
      <c r="B141" t="inlineStr">
        <is>
          <t>JC0084</t>
        </is>
      </c>
      <c r="C141" t="inlineStr">
        <is>
          <t>Clinic</t>
        </is>
      </c>
      <c r="D141" t="inlineStr">
        <is>
          <t>245 Victoria Road</t>
        </is>
      </c>
      <c r="E141" t="inlineStr">
        <is>
          <t>Frankston</t>
        </is>
      </c>
      <c r="F141" t="inlineStr">
        <is>
          <t>South</t>
        </is>
      </c>
      <c r="G141" t="inlineStr"/>
      <c r="H141" t="n">
        <v>0</v>
      </c>
      <c r="I141">
        <f>COUNTIF('Jobber Jobs'!$B$5:$B$367,A141)</f>
        <v>1</v>
      </c>
    </row>
    <row r="142">
      <c r="A142" t="inlineStr">
        <is>
          <t>JP0138</t>
        </is>
      </c>
      <c r="B142" t="inlineStr">
        <is>
          <t>JC0084</t>
        </is>
      </c>
      <c r="C142" t="inlineStr">
        <is>
          <t>Warehouse</t>
        </is>
      </c>
      <c r="D142" t="inlineStr">
        <is>
          <t>274 Gilbert Avenue</t>
        </is>
      </c>
      <c r="E142" t="inlineStr">
        <is>
          <t>Glen Waverley</t>
        </is>
      </c>
      <c r="F142" t="inlineStr">
        <is>
          <t>East</t>
        </is>
      </c>
      <c r="G142" t="inlineStr">
        <is>
          <t>Do not use bleach on the timber floor</t>
        </is>
      </c>
      <c r="H142" t="n">
        <v>0</v>
      </c>
      <c r="I142">
        <f>COUNTIF('Jobber Jobs'!$B$5:$B$367,A142)</f>
        <v>2</v>
      </c>
    </row>
    <row r="143">
      <c r="A143" t="inlineStr">
        <is>
          <t>JP0139</t>
        </is>
      </c>
      <c r="B143" t="inlineStr">
        <is>
          <t>JC0085</t>
        </is>
      </c>
      <c r="C143" t="inlineStr">
        <is>
          <t>Main office</t>
        </is>
      </c>
      <c r="D143" t="inlineStr">
        <is>
          <t>198 Station Avenue</t>
        </is>
      </c>
      <c r="E143" t="inlineStr">
        <is>
          <t>Burwood</t>
        </is>
      </c>
      <c r="F143" t="inlineStr">
        <is>
          <t>East</t>
        </is>
      </c>
      <c r="G143" t="inlineStr">
        <is>
          <t>Code for roller door: 30177</t>
        </is>
      </c>
      <c r="H143" t="n">
        <v>1</v>
      </c>
      <c r="I143">
        <f>COUNTIF('Jobber Jobs'!$B$5:$B$367,A143)</f>
        <v>1</v>
      </c>
    </row>
    <row r="144">
      <c r="A144" t="inlineStr">
        <is>
          <t>JP0140</t>
        </is>
      </c>
      <c r="B144" t="inlineStr">
        <is>
          <t>JC0086</t>
        </is>
      </c>
      <c r="C144" t="inlineStr">
        <is>
          <t>Main office</t>
        </is>
      </c>
      <c r="D144" t="inlineStr">
        <is>
          <t>387 Burke Parade</t>
        </is>
      </c>
      <c r="E144" t="inlineStr">
        <is>
          <t>Northcote</t>
        </is>
      </c>
      <c r="F144" t="inlineStr">
        <is>
          <t>North</t>
        </is>
      </c>
      <c r="G144" t="inlineStr">
        <is>
          <t>Reception closes 5:30 pm, use the side entry</t>
        </is>
      </c>
      <c r="H144" t="n">
        <v>0</v>
      </c>
      <c r="I144">
        <f>COUNTIF('Jobber Jobs'!$B$5:$B$367,A144)</f>
        <v>1</v>
      </c>
    </row>
    <row r="145">
      <c r="A145" t="inlineStr">
        <is>
          <t>JP0141</t>
        </is>
      </c>
      <c r="B145" t="inlineStr">
        <is>
          <t>JC0086</t>
        </is>
      </c>
      <c r="C145" t="inlineStr">
        <is>
          <t>Clinic</t>
        </is>
      </c>
      <c r="D145" t="inlineStr">
        <is>
          <t>467 High Avenue</t>
        </is>
      </c>
      <c r="E145" t="inlineStr">
        <is>
          <t>Northcote</t>
        </is>
      </c>
      <c r="F145" t="inlineStr">
        <is>
          <t>North</t>
        </is>
      </c>
      <c r="G145" t="inlineStr"/>
      <c r="H145" t="n">
        <v>0</v>
      </c>
      <c r="I145">
        <f>COUNTIF('Jobber Jobs'!$B$5:$B$367,A145)</f>
        <v>1</v>
      </c>
    </row>
    <row r="146">
      <c r="A146" t="inlineStr">
        <is>
          <t>JP0142</t>
        </is>
      </c>
      <c r="B146" t="inlineStr">
        <is>
          <t>JC0086</t>
        </is>
      </c>
      <c r="C146" t="inlineStr">
        <is>
          <t>Warehouse</t>
        </is>
      </c>
      <c r="D146" t="inlineStr">
        <is>
          <t>458 Glenferrie Parade</t>
        </is>
      </c>
      <c r="E146" t="inlineStr">
        <is>
          <t>Thornbury</t>
        </is>
      </c>
      <c r="F146" t="inlineStr">
        <is>
          <t>North</t>
        </is>
      </c>
      <c r="G146" t="inlineStr"/>
      <c r="H146" t="n">
        <v>0</v>
      </c>
      <c r="I146">
        <f>COUNTIF('Jobber Jobs'!$B$5:$B$367,A146)</f>
        <v>1</v>
      </c>
    </row>
    <row r="147">
      <c r="A147" t="inlineStr">
        <is>
          <t>JP0143</t>
        </is>
      </c>
      <c r="B147" t="inlineStr">
        <is>
          <t>JC0087</t>
        </is>
      </c>
      <c r="C147" t="inlineStr">
        <is>
          <t>Main office</t>
        </is>
      </c>
      <c r="D147" t="inlineStr">
        <is>
          <t>111A Plenty Street</t>
        </is>
      </c>
      <c r="E147" t="inlineStr">
        <is>
          <t>Epping</t>
        </is>
      </c>
      <c r="F147" t="inlineStr">
        <is>
          <t>North</t>
        </is>
      </c>
      <c r="G147" t="inlineStr">
        <is>
          <t>Lockbox on meter box, 263916</t>
        </is>
      </c>
      <c r="H147" t="n">
        <v>1</v>
      </c>
      <c r="I147">
        <f>COUNTIF('Jobber Jobs'!$B$5:$B$367,A147)</f>
        <v>2</v>
      </c>
    </row>
    <row r="148">
      <c r="A148" t="inlineStr">
        <is>
          <t>JP0144</t>
        </is>
      </c>
      <c r="B148" t="inlineStr">
        <is>
          <t>JC0088</t>
        </is>
      </c>
      <c r="C148" t="inlineStr">
        <is>
          <t>Main office</t>
        </is>
      </c>
      <c r="D148" t="inlineStr">
        <is>
          <t>12 Sydney Road</t>
        </is>
      </c>
      <c r="E148" t="inlineStr">
        <is>
          <t>Bundoora</t>
        </is>
      </c>
      <c r="F148" t="inlineStr">
        <is>
          <t>North</t>
        </is>
      </c>
      <c r="G148" t="inlineStr">
        <is>
          <t>Key safe at side gate, code 250164</t>
        </is>
      </c>
      <c r="H148" t="n">
        <v>1</v>
      </c>
      <c r="I148">
        <f>COUNTIF('Jobber Jobs'!$B$5:$B$367,A148)</f>
        <v>1</v>
      </c>
    </row>
    <row r="149">
      <c r="A149" t="inlineStr">
        <is>
          <t>JP0145</t>
        </is>
      </c>
      <c r="B149" t="inlineStr">
        <is>
          <t>JC0089</t>
        </is>
      </c>
      <c r="C149" t="inlineStr">
        <is>
          <t>Main office</t>
        </is>
      </c>
      <c r="D149" t="inlineStr">
        <is>
          <t>272 Gilbert Street</t>
        </is>
      </c>
      <c r="E149" t="inlineStr">
        <is>
          <t>Maribyrnong</t>
        </is>
      </c>
      <c r="F149" t="inlineStr">
        <is>
          <t>West</t>
        </is>
      </c>
      <c r="G149" t="inlineStr">
        <is>
          <t>Park in bay 12 under the building</t>
        </is>
      </c>
      <c r="H149" t="n">
        <v>0</v>
      </c>
      <c r="I149">
        <f>COUNTIF('Jobber Jobs'!$B$5:$B$367,A149)</f>
        <v>2</v>
      </c>
    </row>
    <row r="150">
      <c r="A150" t="inlineStr">
        <is>
          <t>JP0146</t>
        </is>
      </c>
      <c r="B150" t="inlineStr">
        <is>
          <t>JC0090</t>
        </is>
      </c>
      <c r="C150" t="inlineStr">
        <is>
          <t>Main office</t>
        </is>
      </c>
      <c r="D150" t="inlineStr">
        <is>
          <t>416 Park Road</t>
        </is>
      </c>
      <c r="E150" t="inlineStr">
        <is>
          <t>Ringwood</t>
        </is>
      </c>
      <c r="F150" t="inlineStr">
        <is>
          <t>East</t>
        </is>
      </c>
      <c r="G150" t="inlineStr">
        <is>
          <t>Kitchen: 2 fridges, empty on Fridays</t>
        </is>
      </c>
      <c r="H150" t="n">
        <v>0</v>
      </c>
      <c r="I150">
        <f>COUNTIF('Jobber Jobs'!$B$5:$B$367,A150)</f>
        <v>1</v>
      </c>
    </row>
    <row r="151">
      <c r="A151" t="inlineStr">
        <is>
          <t>JP0147</t>
        </is>
      </c>
      <c r="B151" t="inlineStr">
        <is>
          <t>JC0091</t>
        </is>
      </c>
      <c r="C151" t="inlineStr">
        <is>
          <t>Main office</t>
        </is>
      </c>
      <c r="D151" t="inlineStr">
        <is>
          <t>1 Mason Parade</t>
        </is>
      </c>
      <c r="E151" t="inlineStr">
        <is>
          <t>Glen Waverley</t>
        </is>
      </c>
      <c r="F151" t="inlineStr">
        <is>
          <t>East</t>
        </is>
      </c>
      <c r="G151" t="inlineStr">
        <is>
          <t>Store room on level 1, room 104</t>
        </is>
      </c>
      <c r="H151" t="n">
        <v>0</v>
      </c>
      <c r="I151">
        <f>COUNTIF('Jobber Jobs'!$B$5:$B$367,A151)</f>
        <v>1</v>
      </c>
    </row>
    <row r="152">
      <c r="A152" t="inlineStr">
        <is>
          <t>JP0148</t>
        </is>
      </c>
      <c r="B152" t="inlineStr">
        <is>
          <t>JC0092</t>
        </is>
      </c>
      <c r="C152" t="inlineStr">
        <is>
          <t>Main office</t>
        </is>
      </c>
      <c r="D152" t="inlineStr">
        <is>
          <t>460 Sydney Highway</t>
        </is>
      </c>
      <c r="E152" t="inlineStr">
        <is>
          <t>Werribee</t>
        </is>
      </c>
      <c r="F152" t="inlineStr">
        <is>
          <t>West</t>
        </is>
      </c>
      <c r="G152" t="inlineStr">
        <is>
          <t>Lockbox on meter box, 623698</t>
        </is>
      </c>
      <c r="H152" t="n">
        <v>1</v>
      </c>
      <c r="I152">
        <f>COUNTIF('Jobber Jobs'!$B$5:$B$367,A152)</f>
        <v>2</v>
      </c>
    </row>
    <row r="153">
      <c r="A153" t="inlineStr">
        <is>
          <t>JP0149</t>
        </is>
      </c>
      <c r="B153" t="inlineStr">
        <is>
          <t>JC0093</t>
        </is>
      </c>
      <c r="C153" t="inlineStr">
        <is>
          <t>Main office</t>
        </is>
      </c>
      <c r="D153" t="inlineStr">
        <is>
          <t>35 Nepean Avenue</t>
        </is>
      </c>
      <c r="E153" t="inlineStr">
        <is>
          <t>Footscray</t>
        </is>
      </c>
      <c r="F153" t="inlineStr">
        <is>
          <t>West</t>
        </is>
      </c>
      <c r="G153" t="inlineStr">
        <is>
          <t>Store room on level 1, room 104</t>
        </is>
      </c>
      <c r="H153" t="n">
        <v>0</v>
      </c>
      <c r="I153">
        <f>COUNTIF('Jobber Jobs'!$B$5:$B$367,A153)</f>
        <v>2</v>
      </c>
    </row>
    <row r="154">
      <c r="A154" t="inlineStr">
        <is>
          <t>JP0150</t>
        </is>
      </c>
      <c r="B154" t="inlineStr">
        <is>
          <t>JC0094</t>
        </is>
      </c>
      <c r="C154" t="inlineStr">
        <is>
          <t>Main office</t>
        </is>
      </c>
      <c r="D154" t="inlineStr">
        <is>
          <t>271 Victoria Avenue</t>
        </is>
      </c>
      <c r="E154" t="inlineStr">
        <is>
          <t>Hawthorn</t>
        </is>
      </c>
      <c r="F154" t="inlineStr">
        <is>
          <t>East</t>
        </is>
      </c>
      <c r="G154" t="inlineStr">
        <is>
          <t>Code for roller door: 226931</t>
        </is>
      </c>
      <c r="H154" t="n">
        <v>1</v>
      </c>
      <c r="I154">
        <f>COUNTIF('Jobber Jobs'!$B$5:$B$367,A154)</f>
        <v>1</v>
      </c>
    </row>
    <row r="155">
      <c r="A155" t="inlineStr">
        <is>
          <t>JP0151</t>
        </is>
      </c>
      <c r="B155" t="inlineStr">
        <is>
          <t>JC0095</t>
        </is>
      </c>
      <c r="C155" t="inlineStr">
        <is>
          <t>Main office</t>
        </is>
      </c>
      <c r="D155" t="inlineStr">
        <is>
          <t>375 Railway Road</t>
        </is>
      </c>
      <c r="E155" t="inlineStr">
        <is>
          <t>Altona</t>
        </is>
      </c>
      <c r="F155" t="inlineStr">
        <is>
          <t>West</t>
        </is>
      </c>
      <c r="G155" t="inlineStr"/>
      <c r="H155" t="n">
        <v>0</v>
      </c>
      <c r="I155">
        <f>COUNTIF('Jobber Jobs'!$B$5:$B$367,A155)</f>
        <v>1</v>
      </c>
    </row>
    <row r="156">
      <c r="A156" t="inlineStr">
        <is>
          <t>JP0152</t>
        </is>
      </c>
      <c r="B156" t="inlineStr">
        <is>
          <t>JC0096</t>
        </is>
      </c>
      <c r="C156" t="inlineStr">
        <is>
          <t>Main office</t>
        </is>
      </c>
      <c r="D156" t="inlineStr">
        <is>
          <t>186 Sydney Avenue</t>
        </is>
      </c>
      <c r="E156" t="inlineStr">
        <is>
          <t>Coburg</t>
        </is>
      </c>
      <c r="F156" t="inlineStr">
        <is>
          <t>North</t>
        </is>
      </c>
      <c r="G156" t="inlineStr">
        <is>
          <t>Key safe at side gate, code 326061; Vacuum bags in cupboard 2</t>
        </is>
      </c>
      <c r="H156" t="n">
        <v>1</v>
      </c>
      <c r="I156">
        <f>COUNTIF('Jobber Jobs'!$B$5:$B$367,A156)</f>
        <v>2</v>
      </c>
    </row>
    <row r="157">
      <c r="A157" t="inlineStr">
        <is>
          <t>JP0153</t>
        </is>
      </c>
      <c r="B157" t="inlineStr">
        <is>
          <t>JC0096</t>
        </is>
      </c>
      <c r="C157" t="inlineStr">
        <is>
          <t>Clinic</t>
        </is>
      </c>
      <c r="D157" t="inlineStr">
        <is>
          <t>399 Whitehorse Road</t>
        </is>
      </c>
      <c r="E157" t="inlineStr">
        <is>
          <t>Reservoir</t>
        </is>
      </c>
      <c r="F157" t="inlineStr">
        <is>
          <t>North</t>
        </is>
      </c>
      <c r="G157" t="inlineStr">
        <is>
          <t>Vacuum bags in cupboard 2</t>
        </is>
      </c>
      <c r="H157" t="n">
        <v>0</v>
      </c>
      <c r="I157">
        <f>COUNTIF('Jobber Jobs'!$B$5:$B$367,A157)</f>
        <v>2</v>
      </c>
    </row>
    <row r="158">
      <c r="A158" t="inlineStr">
        <is>
          <t>JP0154</t>
        </is>
      </c>
      <c r="B158" t="inlineStr">
        <is>
          <t>JC0097</t>
        </is>
      </c>
      <c r="C158" t="inlineStr">
        <is>
          <t>Main office</t>
        </is>
      </c>
      <c r="D158" t="inlineStr">
        <is>
          <t>453 Railway Parade</t>
        </is>
      </c>
      <c r="E158" t="inlineStr">
        <is>
          <t>Camberwell</t>
        </is>
      </c>
      <c r="F158" t="inlineStr">
        <is>
          <t>East</t>
        </is>
      </c>
      <c r="G158" t="inlineStr">
        <is>
          <t>Back door keypad 64069*; Level 3, lift to the left</t>
        </is>
      </c>
      <c r="H158" t="n">
        <v>1</v>
      </c>
      <c r="I158">
        <f>COUNTIF('Jobber Jobs'!$B$5:$B$367,A158)</f>
        <v>1</v>
      </c>
    </row>
    <row r="159">
      <c r="A159" t="inlineStr">
        <is>
          <t>JP0155</t>
        </is>
      </c>
      <c r="B159" t="inlineStr">
        <is>
          <t>JC0098</t>
        </is>
      </c>
      <c r="C159" t="inlineStr">
        <is>
          <t>Main office</t>
        </is>
      </c>
      <c r="D159" t="inlineStr">
        <is>
          <t>326 Main Highway</t>
        </is>
      </c>
      <c r="E159" t="inlineStr">
        <is>
          <t>Glen Waverley</t>
        </is>
      </c>
      <c r="F159" t="inlineStr">
        <is>
          <t>East</t>
        </is>
      </c>
      <c r="G159" t="inlineStr"/>
      <c r="H159" t="n">
        <v>0</v>
      </c>
      <c r="I159">
        <f>COUNTIF('Jobber Jobs'!$B$5:$B$367,A159)</f>
        <v>2</v>
      </c>
    </row>
    <row r="160">
      <c r="A160" t="inlineStr">
        <is>
          <t>JP0156</t>
        </is>
      </c>
      <c r="B160" t="inlineStr">
        <is>
          <t>JC0099</t>
        </is>
      </c>
      <c r="C160" t="inlineStr">
        <is>
          <t>Main office</t>
        </is>
      </c>
      <c r="D160" t="inlineStr">
        <is>
          <t>306 Bridge Road</t>
        </is>
      </c>
      <c r="E160" t="inlineStr">
        <is>
          <t>Glen Waverley</t>
        </is>
      </c>
      <c r="F160" t="inlineStr">
        <is>
          <t>East</t>
        </is>
      </c>
      <c r="G160" t="inlineStr">
        <is>
          <t>Bins out on Tuesday night</t>
        </is>
      </c>
      <c r="H160" t="n">
        <v>0</v>
      </c>
      <c r="I160">
        <f>COUNTIF('Jobber Jobs'!$B$5:$B$367,A160)</f>
        <v>1</v>
      </c>
    </row>
    <row r="161">
      <c r="A161" t="inlineStr">
        <is>
          <t>JP0157</t>
        </is>
      </c>
      <c r="B161" t="inlineStr">
        <is>
          <t>JC0100</t>
        </is>
      </c>
      <c r="C161" t="inlineStr">
        <is>
          <t>Main office</t>
        </is>
      </c>
      <c r="D161" t="inlineStr">
        <is>
          <t>79 Ballarat Street</t>
        </is>
      </c>
      <c r="E161" t="inlineStr">
        <is>
          <t>Point Cook</t>
        </is>
      </c>
      <c r="F161" t="inlineStr">
        <is>
          <t>West</t>
        </is>
      </c>
      <c r="G161" t="inlineStr"/>
      <c r="H161" t="n">
        <v>0</v>
      </c>
      <c r="I161">
        <f>COUNTIF('Jobber Jobs'!$B$5:$B$367,A161)</f>
        <v>1</v>
      </c>
    </row>
    <row r="162">
      <c r="A162" t="inlineStr">
        <is>
          <t>JP0158</t>
        </is>
      </c>
      <c r="B162" t="inlineStr">
        <is>
          <t>JC0100</t>
        </is>
      </c>
      <c r="C162" t="inlineStr">
        <is>
          <t>Clinic</t>
        </is>
      </c>
      <c r="D162" t="inlineStr">
        <is>
          <t>145 Church Avenue</t>
        </is>
      </c>
      <c r="E162" t="inlineStr">
        <is>
          <t>Brighton</t>
        </is>
      </c>
      <c r="F162" t="inlineStr">
        <is>
          <t>South</t>
        </is>
      </c>
      <c r="G162" t="inlineStr">
        <is>
          <t>Call 0400 000 000 if the door is locked</t>
        </is>
      </c>
      <c r="H162" t="n">
        <v>0</v>
      </c>
      <c r="I162">
        <f>COUNTIF('Jobber Jobs'!$B$5:$B$367,A162)</f>
        <v>1</v>
      </c>
    </row>
    <row r="163">
      <c r="A163" t="inlineStr">
        <is>
          <t>JP0159</t>
        </is>
      </c>
      <c r="B163" t="inlineStr">
        <is>
          <t>JC0101</t>
        </is>
      </c>
      <c r="C163" t="inlineStr">
        <is>
          <t>Main office</t>
        </is>
      </c>
      <c r="D163" t="inlineStr">
        <is>
          <t>190 Nicholson Avenue</t>
        </is>
      </c>
      <c r="E163" t="inlineStr">
        <is>
          <t>Camberwell</t>
        </is>
      </c>
      <c r="F163" t="inlineStr">
        <is>
          <t>East</t>
        </is>
      </c>
      <c r="G163" t="inlineStr">
        <is>
          <t>Kitchen: 2 fridges, empty on Fridays</t>
        </is>
      </c>
      <c r="H163" t="n">
        <v>0</v>
      </c>
      <c r="I163">
        <f>COUNTIF('Jobber Jobs'!$B$5:$B$367,A163)</f>
        <v>1</v>
      </c>
    </row>
    <row r="164">
      <c r="A164" t="inlineStr">
        <is>
          <t>JP0160</t>
        </is>
      </c>
      <c r="B164" t="inlineStr">
        <is>
          <t>JC0102</t>
        </is>
      </c>
      <c r="C164" t="inlineStr">
        <is>
          <t>Main office</t>
        </is>
      </c>
      <c r="D164" t="inlineStr">
        <is>
          <t>387 Barkly Highway</t>
        </is>
      </c>
      <c r="E164" t="inlineStr">
        <is>
          <t>Hawthorn</t>
        </is>
      </c>
      <c r="F164" t="inlineStr">
        <is>
          <t>East</t>
        </is>
      </c>
      <c r="G164" t="inlineStr">
        <is>
          <t>Alarm 702196 then press OFF; Vacuum bags in cupboard 2</t>
        </is>
      </c>
      <c r="H164" t="n">
        <v>1</v>
      </c>
      <c r="I164">
        <f>COUNTIF('Jobber Jobs'!$B$5:$B$367,A164)</f>
        <v>1</v>
      </c>
    </row>
    <row r="165">
      <c r="A165" t="inlineStr">
        <is>
          <t>JP0161</t>
        </is>
      </c>
      <c r="B165" t="inlineStr">
        <is>
          <t>JC0102</t>
        </is>
      </c>
      <c r="C165" t="inlineStr">
        <is>
          <t>Clinic</t>
        </is>
      </c>
      <c r="D165" t="inlineStr">
        <is>
          <t>5 Park Highway</t>
        </is>
      </c>
      <c r="E165" t="inlineStr">
        <is>
          <t>Kew</t>
        </is>
      </c>
      <c r="F165" t="inlineStr">
        <is>
          <t>East</t>
        </is>
      </c>
      <c r="G165" t="inlineStr">
        <is>
          <t>Key safe at side gate, code 63156; Park in bay 12 under the building</t>
        </is>
      </c>
      <c r="H165" t="n">
        <v>1</v>
      </c>
      <c r="I165">
        <f>COUNTIF('Jobber Jobs'!$B$5:$B$367,A165)</f>
        <v>1</v>
      </c>
    </row>
    <row r="166">
      <c r="A166" t="inlineStr">
        <is>
          <t>JP0162</t>
        </is>
      </c>
      <c r="B166" t="inlineStr">
        <is>
          <t>JC0103</t>
        </is>
      </c>
      <c r="C166" t="inlineStr">
        <is>
          <t>Main office</t>
        </is>
      </c>
      <c r="D166" t="inlineStr">
        <is>
          <t>204 Mason Parade</t>
        </is>
      </c>
      <c r="E166" t="inlineStr">
        <is>
          <t>Williamstown</t>
        </is>
      </c>
      <c r="F166" t="inlineStr">
        <is>
          <t>West</t>
        </is>
      </c>
      <c r="G166" t="inlineStr">
        <is>
          <t>Level 3, lift to the left</t>
        </is>
      </c>
      <c r="H166" t="n">
        <v>0</v>
      </c>
      <c r="I166">
        <f>COUNTIF('Jobber Jobs'!$B$5:$B$367,A166)</f>
        <v>2</v>
      </c>
    </row>
    <row r="167">
      <c r="A167" t="inlineStr">
        <is>
          <t>JP0163</t>
        </is>
      </c>
      <c r="B167" t="inlineStr">
        <is>
          <t>JC0103</t>
        </is>
      </c>
      <c r="C167" t="inlineStr">
        <is>
          <t>Clinic</t>
        </is>
      </c>
      <c r="D167" t="inlineStr">
        <is>
          <t>445 Barkly Avenue</t>
        </is>
      </c>
      <c r="E167" t="inlineStr">
        <is>
          <t>Cheltenham</t>
        </is>
      </c>
      <c r="F167" t="inlineStr">
        <is>
          <t>South</t>
        </is>
      </c>
      <c r="G167" t="inlineStr">
        <is>
          <t>Do not use bleach on the timber floor</t>
        </is>
      </c>
      <c r="H167" t="n">
        <v>0</v>
      </c>
      <c r="I167">
        <f>COUNTIF('Jobber Jobs'!$B$5:$B$367,A167)</f>
        <v>2</v>
      </c>
    </row>
    <row r="168">
      <c r="A168" t="inlineStr">
        <is>
          <t>JP0164</t>
        </is>
      </c>
      <c r="B168" t="inlineStr">
        <is>
          <t>JC0104</t>
        </is>
      </c>
      <c r="C168" t="inlineStr">
        <is>
          <t>Main office</t>
        </is>
      </c>
      <c r="D168" t="inlineStr">
        <is>
          <t>151 Glenferrie Highway</t>
        </is>
      </c>
      <c r="E168" t="inlineStr">
        <is>
          <t>Oakleigh</t>
        </is>
      </c>
      <c r="F168" t="inlineStr">
        <is>
          <t>South</t>
        </is>
      </c>
      <c r="G168" t="inlineStr"/>
      <c r="H168" t="n">
        <v>0</v>
      </c>
      <c r="I168">
        <f>COUNTIF('Jobber Jobs'!$B$5:$B$367,A168)</f>
        <v>1</v>
      </c>
    </row>
    <row r="169">
      <c r="A169" t="inlineStr">
        <is>
          <t>JP0165</t>
        </is>
      </c>
      <c r="B169" t="inlineStr">
        <is>
          <t>JC0104</t>
        </is>
      </c>
      <c r="C169" t="inlineStr">
        <is>
          <t>Clinic</t>
        </is>
      </c>
      <c r="D169" t="inlineStr">
        <is>
          <t>284 Mason Highway</t>
        </is>
      </c>
      <c r="E169" t="inlineStr">
        <is>
          <t>Moorabbin</t>
        </is>
      </c>
      <c r="F169" t="inlineStr">
        <is>
          <t>South</t>
        </is>
      </c>
      <c r="G169" t="inlineStr">
        <is>
          <t>Do not use bleach on the timber floor</t>
        </is>
      </c>
      <c r="H169" t="n">
        <v>0</v>
      </c>
      <c r="I169">
        <f>COUNTIF('Jobber Jobs'!$B$5:$B$367,A169)</f>
        <v>2</v>
      </c>
    </row>
    <row r="170">
      <c r="A170" t="inlineStr">
        <is>
          <t>JP0166</t>
        </is>
      </c>
      <c r="B170" t="inlineStr">
        <is>
          <t>JC0104</t>
        </is>
      </c>
      <c r="C170" t="inlineStr">
        <is>
          <t>Warehouse</t>
        </is>
      </c>
      <c r="D170" t="inlineStr">
        <is>
          <t>218 Burke Street</t>
        </is>
      </c>
      <c r="E170" t="inlineStr">
        <is>
          <t>St Kilda</t>
        </is>
      </c>
      <c r="F170" t="inlineStr">
        <is>
          <t>South</t>
        </is>
      </c>
      <c r="G170" t="inlineStr">
        <is>
          <t>Park in bay 12 under the building</t>
        </is>
      </c>
      <c r="H170" t="n">
        <v>0</v>
      </c>
      <c r="I170">
        <f>COUNTIF('Jobber Jobs'!$B$5:$B$367,A170)</f>
        <v>1</v>
      </c>
    </row>
    <row r="171">
      <c r="A171" t="inlineStr">
        <is>
          <t>JP0167</t>
        </is>
      </c>
      <c r="B171" t="inlineStr">
        <is>
          <t>JC0105</t>
        </is>
      </c>
      <c r="C171" t="inlineStr">
        <is>
          <t>Main office</t>
        </is>
      </c>
      <c r="D171" t="inlineStr">
        <is>
          <t>362 Barkly Avenue</t>
        </is>
      </c>
      <c r="E171" t="inlineStr">
        <is>
          <t>Mentone</t>
        </is>
      </c>
      <c r="F171" t="inlineStr">
        <is>
          <t>South</t>
        </is>
      </c>
      <c r="G171" t="inlineStr"/>
      <c r="H171" t="n">
        <v>0</v>
      </c>
      <c r="I171">
        <f>COUNTIF('Jobber Jobs'!$B$5:$B$367,A171)</f>
        <v>1</v>
      </c>
    </row>
    <row r="172">
      <c r="A172" t="inlineStr">
        <is>
          <t>JP0168</t>
        </is>
      </c>
      <c r="B172" t="inlineStr">
        <is>
          <t>JC0105</t>
        </is>
      </c>
      <c r="C172" t="inlineStr">
        <is>
          <t>Clinic</t>
        </is>
      </c>
      <c r="D172" t="inlineStr">
        <is>
          <t>418 Main Avenue</t>
        </is>
      </c>
      <c r="E172" t="inlineStr">
        <is>
          <t>Northcote</t>
        </is>
      </c>
      <c r="F172" t="inlineStr">
        <is>
          <t>North</t>
        </is>
      </c>
      <c r="G172" t="inlineStr">
        <is>
          <t>Do not use bleach on the timber floor</t>
        </is>
      </c>
      <c r="H172" t="n">
        <v>0</v>
      </c>
      <c r="I172">
        <f>COUNTIF('Jobber Jobs'!$B$5:$B$367,A172)</f>
        <v>2</v>
      </c>
    </row>
    <row r="173">
      <c r="A173" t="inlineStr">
        <is>
          <t>JP0169</t>
        </is>
      </c>
      <c r="B173" t="inlineStr">
        <is>
          <t>JC0106</t>
        </is>
      </c>
      <c r="C173" t="inlineStr">
        <is>
          <t>Main office</t>
        </is>
      </c>
      <c r="D173" t="inlineStr">
        <is>
          <t>176 High Highway</t>
        </is>
      </c>
      <c r="E173" t="inlineStr">
        <is>
          <t>Brunswick</t>
        </is>
      </c>
      <c r="F173" t="inlineStr">
        <is>
          <t>North</t>
        </is>
      </c>
      <c r="G173" t="inlineStr">
        <is>
          <t>Back door keypad 306031*</t>
        </is>
      </c>
      <c r="H173" t="n">
        <v>1</v>
      </c>
      <c r="I173">
        <f>COUNTIF('Jobber Jobs'!$B$5:$B$367,A173)</f>
        <v>2</v>
      </c>
    </row>
    <row r="174">
      <c r="A174" t="inlineStr">
        <is>
          <t>JP0170</t>
        </is>
      </c>
      <c r="B174" t="inlineStr">
        <is>
          <t>JC0106</t>
        </is>
      </c>
      <c r="C174" t="inlineStr">
        <is>
          <t>Clinic</t>
        </is>
      </c>
      <c r="D174" t="inlineStr">
        <is>
          <t>356 Glenferrie Parade</t>
        </is>
      </c>
      <c r="E174" t="inlineStr">
        <is>
          <t>Frankston</t>
        </is>
      </c>
      <c r="F174" t="inlineStr">
        <is>
          <t>South</t>
        </is>
      </c>
      <c r="G174" t="inlineStr">
        <is>
          <t>Bins out on Tuesday night</t>
        </is>
      </c>
      <c r="H174" t="n">
        <v>0</v>
      </c>
      <c r="I174">
        <f>COUNTIF('Jobber Jobs'!$B$5:$B$367,A174)</f>
        <v>1</v>
      </c>
    </row>
    <row r="175">
      <c r="A175" t="inlineStr">
        <is>
          <t>JP0171</t>
        </is>
      </c>
      <c r="B175" t="inlineStr">
        <is>
          <t>JC0107</t>
        </is>
      </c>
      <c r="C175" t="inlineStr">
        <is>
          <t>Main office</t>
        </is>
      </c>
      <c r="D175" t="inlineStr">
        <is>
          <t>64 Glenferrie Parade</t>
        </is>
      </c>
      <c r="E175" t="inlineStr">
        <is>
          <t>Bentleigh</t>
        </is>
      </c>
      <c r="F175" t="inlineStr">
        <is>
          <t>South</t>
        </is>
      </c>
      <c r="G175" t="inlineStr">
        <is>
          <t>Bins out on Tuesday night</t>
        </is>
      </c>
      <c r="H175" t="n">
        <v>0</v>
      </c>
      <c r="I175">
        <f>COUNTIF('Jobber Jobs'!$B$5:$B$367,A175)</f>
        <v>2</v>
      </c>
    </row>
    <row r="176">
      <c r="A176" t="inlineStr">
        <is>
          <t>JP0172</t>
        </is>
      </c>
      <c r="B176" t="inlineStr">
        <is>
          <t>JC0108</t>
        </is>
      </c>
      <c r="C176" t="inlineStr">
        <is>
          <t>Main office</t>
        </is>
      </c>
      <c r="D176" t="inlineStr">
        <is>
          <t>433 Mason Parade</t>
        </is>
      </c>
      <c r="E176" t="inlineStr">
        <is>
          <t>Brunswick</t>
        </is>
      </c>
      <c r="F176" t="inlineStr">
        <is>
          <t>North</t>
        </is>
      </c>
      <c r="G176" t="inlineStr">
        <is>
          <t>Alarm 855496 then press OFF; Park in bay 12 under the building</t>
        </is>
      </c>
      <c r="H176" t="n">
        <v>1</v>
      </c>
      <c r="I176">
        <f>COUNTIF('Jobber Jobs'!$B$5:$B$367,A176)</f>
        <v>1</v>
      </c>
    </row>
    <row r="177">
      <c r="A177" t="inlineStr">
        <is>
          <t>JP0173</t>
        </is>
      </c>
      <c r="B177" t="inlineStr">
        <is>
          <t>JC0108</t>
        </is>
      </c>
      <c r="C177" t="inlineStr">
        <is>
          <t>Clinic</t>
        </is>
      </c>
      <c r="D177" t="inlineStr">
        <is>
          <t>291 Burke Highway</t>
        </is>
      </c>
      <c r="E177" t="inlineStr">
        <is>
          <t>Hawthorn</t>
        </is>
      </c>
      <c r="F177" t="inlineStr">
        <is>
          <t>East</t>
        </is>
      </c>
      <c r="G177" t="inlineStr">
        <is>
          <t>Alarm code 745388#, panel behind reception door; Bins out on Tuesday night</t>
        </is>
      </c>
      <c r="H177" t="n">
        <v>1</v>
      </c>
      <c r="I177">
        <f>COUNTIF('Jobber Jobs'!$B$5:$B$367,A177)</f>
        <v>1</v>
      </c>
    </row>
    <row r="178">
      <c r="A178" t="inlineStr">
        <is>
          <t>JP0174</t>
        </is>
      </c>
      <c r="B178" t="inlineStr">
        <is>
          <t>JC0108</t>
        </is>
      </c>
      <c r="C178" t="inlineStr">
        <is>
          <t>Warehouse</t>
        </is>
      </c>
      <c r="D178" t="inlineStr">
        <is>
          <t>186 Plenty Street</t>
        </is>
      </c>
      <c r="E178" t="inlineStr">
        <is>
          <t>Altona</t>
        </is>
      </c>
      <c r="F178" t="inlineStr">
        <is>
          <t>West</t>
        </is>
      </c>
      <c r="G178" t="inlineStr">
        <is>
          <t>Park in bay 12 under the building</t>
        </is>
      </c>
      <c r="H178" t="n">
        <v>0</v>
      </c>
      <c r="I178">
        <f>COUNTIF('Jobber Jobs'!$B$5:$B$367,A178)</f>
        <v>2</v>
      </c>
    </row>
    <row r="179">
      <c r="A179" t="inlineStr">
        <is>
          <t>JP0175</t>
        </is>
      </c>
      <c r="B179" t="inlineStr">
        <is>
          <t>JC0109</t>
        </is>
      </c>
      <c r="C179" t="inlineStr">
        <is>
          <t>Main office</t>
        </is>
      </c>
      <c r="D179" t="inlineStr">
        <is>
          <t>279 Nicholson Avenue</t>
        </is>
      </c>
      <c r="E179" t="inlineStr">
        <is>
          <t>Deer Park</t>
        </is>
      </c>
      <c r="F179" t="inlineStr">
        <is>
          <t>West</t>
        </is>
      </c>
      <c r="G179" t="inlineStr">
        <is>
          <t>Vacuum bags in cupboard 2</t>
        </is>
      </c>
      <c r="H179" t="n">
        <v>0</v>
      </c>
      <c r="I179">
        <f>COUNTIF('Jobber Jobs'!$B$5:$B$367,A179)</f>
        <v>1</v>
      </c>
    </row>
    <row r="180">
      <c r="A180" t="inlineStr">
        <is>
          <t>JP0176</t>
        </is>
      </c>
      <c r="B180" t="inlineStr">
        <is>
          <t>JC0109</t>
        </is>
      </c>
      <c r="C180" t="inlineStr">
        <is>
          <t>Clinic</t>
        </is>
      </c>
      <c r="D180" t="inlineStr">
        <is>
          <t>313 Victoria Road</t>
        </is>
      </c>
      <c r="E180" t="inlineStr">
        <is>
          <t>Reservoir</t>
        </is>
      </c>
      <c r="F180" t="inlineStr">
        <is>
          <t>North</t>
        </is>
      </c>
      <c r="G180" t="inlineStr">
        <is>
          <t>Call 0400 000 000 if the door is locked</t>
        </is>
      </c>
      <c r="H180" t="n">
        <v>0</v>
      </c>
      <c r="I180">
        <f>COUNTIF('Jobber Jobs'!$B$5:$B$367,A180)</f>
        <v>2</v>
      </c>
    </row>
    <row r="181">
      <c r="A181" t="inlineStr">
        <is>
          <t>JP0177</t>
        </is>
      </c>
      <c r="B181" t="inlineStr">
        <is>
          <t>JC0110</t>
        </is>
      </c>
      <c r="C181" t="inlineStr">
        <is>
          <t>Main office</t>
        </is>
      </c>
      <c r="D181" t="inlineStr">
        <is>
          <t>44 Nepean Parade</t>
        </is>
      </c>
      <c r="E181" t="inlineStr">
        <is>
          <t>Brunswick</t>
        </is>
      </c>
      <c r="F181" t="inlineStr">
        <is>
          <t>North</t>
        </is>
      </c>
      <c r="G181" t="inlineStr">
        <is>
          <t>Sign in at security desk</t>
        </is>
      </c>
      <c r="H181" t="n">
        <v>0</v>
      </c>
      <c r="I181">
        <f>COUNTIF('Jobber Jobs'!$B$5:$B$367,A181)</f>
        <v>2</v>
      </c>
    </row>
    <row r="182">
      <c r="A182" t="inlineStr">
        <is>
          <t>JP0178</t>
        </is>
      </c>
      <c r="B182" t="inlineStr">
        <is>
          <t>JC0110</t>
        </is>
      </c>
      <c r="C182" t="inlineStr">
        <is>
          <t>Clinic</t>
        </is>
      </c>
      <c r="D182" t="inlineStr">
        <is>
          <t>67 Glenferrie Road</t>
        </is>
      </c>
      <c r="E182" t="inlineStr">
        <is>
          <t>Preston</t>
        </is>
      </c>
      <c r="F182" t="inlineStr">
        <is>
          <t>North</t>
        </is>
      </c>
      <c r="G182" t="inlineStr">
        <is>
          <t>Level 3, lift to the left</t>
        </is>
      </c>
      <c r="H182" t="n">
        <v>0</v>
      </c>
      <c r="I182">
        <f>COUNTIF('Jobber Jobs'!$B$5:$B$367,A182)</f>
        <v>1</v>
      </c>
    </row>
    <row r="183">
      <c r="A183" t="inlineStr">
        <is>
          <t>JP0179</t>
        </is>
      </c>
      <c r="B183" t="inlineStr">
        <is>
          <t>JC0110</t>
        </is>
      </c>
      <c r="C183" t="inlineStr">
        <is>
          <t>Warehouse</t>
        </is>
      </c>
      <c r="D183" t="inlineStr">
        <is>
          <t>6 Whitehorse Street</t>
        </is>
      </c>
      <c r="E183" t="inlineStr">
        <is>
          <t>Mitcham</t>
        </is>
      </c>
      <c r="F183" t="inlineStr">
        <is>
          <t>East</t>
        </is>
      </c>
      <c r="G183" t="inlineStr">
        <is>
          <t>Lockbox on meter box, 217750</t>
        </is>
      </c>
      <c r="H183" t="n">
        <v>1</v>
      </c>
      <c r="I183">
        <f>COUNTIF('Jobber Jobs'!$B$5:$B$367,A183)</f>
        <v>3</v>
      </c>
    </row>
    <row r="184">
      <c r="A184" t="inlineStr">
        <is>
          <t>JP0180</t>
        </is>
      </c>
      <c r="B184" t="inlineStr">
        <is>
          <t>JC0111</t>
        </is>
      </c>
      <c r="C184" t="inlineStr">
        <is>
          <t>Main office</t>
        </is>
      </c>
      <c r="D184" t="inlineStr">
        <is>
          <t>267 Nepean Street</t>
        </is>
      </c>
      <c r="E184" t="inlineStr">
        <is>
          <t>Yarraville</t>
        </is>
      </c>
      <c r="F184" t="inlineStr">
        <is>
          <t>West</t>
        </is>
      </c>
      <c r="G184" t="inlineStr">
        <is>
          <t>Alarm 749161 then press OFF</t>
        </is>
      </c>
      <c r="H184" t="n">
        <v>1</v>
      </c>
      <c r="I184">
        <f>COUNTIF('Jobber Jobs'!$B$5:$B$367,A184)</f>
        <v>1</v>
      </c>
    </row>
    <row r="185">
      <c r="A185" t="inlineStr">
        <is>
          <t>JP0181</t>
        </is>
      </c>
      <c r="B185" t="inlineStr">
        <is>
          <t>JC0111</t>
        </is>
      </c>
      <c r="C185" t="inlineStr">
        <is>
          <t>Clinic</t>
        </is>
      </c>
      <c r="D185" t="inlineStr">
        <is>
          <t>266 Park Road</t>
        </is>
      </c>
      <c r="E185" t="inlineStr">
        <is>
          <t>Williamstown</t>
        </is>
      </c>
      <c r="F185" t="inlineStr">
        <is>
          <t>West</t>
        </is>
      </c>
      <c r="G185" t="inlineStr">
        <is>
          <t>Store room on level 1, room 104</t>
        </is>
      </c>
      <c r="H185" t="n">
        <v>0</v>
      </c>
      <c r="I185">
        <f>COUNTIF('Jobber Jobs'!$B$5:$B$367,A185)</f>
        <v>1</v>
      </c>
    </row>
    <row r="186">
      <c r="A186" t="inlineStr">
        <is>
          <t>JP0182</t>
        </is>
      </c>
      <c r="B186" t="inlineStr">
        <is>
          <t>JC0112</t>
        </is>
      </c>
      <c r="C186" t="inlineStr">
        <is>
          <t>Main office</t>
        </is>
      </c>
      <c r="D186" t="inlineStr">
        <is>
          <t>158 Nepean Avenue</t>
        </is>
      </c>
      <c r="E186" t="inlineStr">
        <is>
          <t>Footscray</t>
        </is>
      </c>
      <c r="F186" t="inlineStr">
        <is>
          <t>West</t>
        </is>
      </c>
      <c r="G186" t="inlineStr">
        <is>
          <t>Level 3, lift to the left</t>
        </is>
      </c>
      <c r="H186" t="n">
        <v>0</v>
      </c>
      <c r="I186">
        <f>COUNTIF('Jobber Jobs'!$B$5:$B$367,A186)</f>
        <v>1</v>
      </c>
    </row>
    <row r="187">
      <c r="A187" t="inlineStr">
        <is>
          <t>JP0183</t>
        </is>
      </c>
      <c r="B187" t="inlineStr">
        <is>
          <t>JC0113</t>
        </is>
      </c>
      <c r="C187" t="inlineStr">
        <is>
          <t>Main office</t>
        </is>
      </c>
      <c r="D187" t="inlineStr">
        <is>
          <t>135 Main Avenue</t>
        </is>
      </c>
      <c r="E187" t="inlineStr">
        <is>
          <t>Frankston</t>
        </is>
      </c>
      <c r="F187" t="inlineStr">
        <is>
          <t>South</t>
        </is>
      </c>
      <c r="G187" t="inlineStr">
        <is>
          <t>Alarm 548524 then press OFF</t>
        </is>
      </c>
      <c r="H187" t="n">
        <v>1</v>
      </c>
      <c r="I187">
        <f>COUNTIF('Jobber Jobs'!$B$5:$B$367,A187)</f>
        <v>1</v>
      </c>
    </row>
    <row r="188">
      <c r="A188" t="inlineStr">
        <is>
          <t>JP0184</t>
        </is>
      </c>
      <c r="B188" t="inlineStr">
        <is>
          <t>JC0114</t>
        </is>
      </c>
      <c r="C188" t="inlineStr">
        <is>
          <t>Main office</t>
        </is>
      </c>
      <c r="D188" t="inlineStr">
        <is>
          <t>256 Albert Parade</t>
        </is>
      </c>
      <c r="E188" t="inlineStr">
        <is>
          <t>Northcote</t>
        </is>
      </c>
      <c r="F188" t="inlineStr">
        <is>
          <t>North</t>
        </is>
      </c>
      <c r="G188" t="inlineStr">
        <is>
          <t>Do not use bleach on the timber floor</t>
        </is>
      </c>
      <c r="H188" t="n">
        <v>0</v>
      </c>
      <c r="I188">
        <f>COUNTIF('Jobber Jobs'!$B$5:$B$367,A188)</f>
        <v>2</v>
      </c>
    </row>
    <row r="189">
      <c r="A189" t="inlineStr">
        <is>
          <t>JP0185</t>
        </is>
      </c>
      <c r="B189" t="inlineStr">
        <is>
          <t>JC0115</t>
        </is>
      </c>
      <c r="C189" t="inlineStr">
        <is>
          <t>Main office</t>
        </is>
      </c>
      <c r="D189" t="inlineStr">
        <is>
          <t>215 Barkly Street</t>
        </is>
      </c>
      <c r="E189" t="inlineStr">
        <is>
          <t>Laverton</t>
        </is>
      </c>
      <c r="F189" t="inlineStr">
        <is>
          <t>West</t>
        </is>
      </c>
      <c r="G189" t="inlineStr">
        <is>
          <t>Key safe at side gate, code 726938</t>
        </is>
      </c>
      <c r="H189" t="n">
        <v>1</v>
      </c>
      <c r="I189">
        <f>COUNTIF('Jobber Jobs'!$B$5:$B$367,A189)</f>
        <v>2</v>
      </c>
    </row>
    <row r="190">
      <c r="A190" t="inlineStr">
        <is>
          <t>JP0186</t>
        </is>
      </c>
      <c r="B190" t="inlineStr">
        <is>
          <t>JC0115</t>
        </is>
      </c>
      <c r="C190" t="inlineStr">
        <is>
          <t>Clinic</t>
        </is>
      </c>
      <c r="D190" t="inlineStr">
        <is>
          <t>329 Station Avenue</t>
        </is>
      </c>
      <c r="E190" t="inlineStr">
        <is>
          <t>Brighton</t>
        </is>
      </c>
      <c r="F190" t="inlineStr">
        <is>
          <t>South</t>
        </is>
      </c>
      <c r="G190" t="inlineStr">
        <is>
          <t>Call 0400 000 000 if the door is locked</t>
        </is>
      </c>
      <c r="H190" t="n">
        <v>0</v>
      </c>
      <c r="I190">
        <f>COUNTIF('Jobber Jobs'!$B$5:$B$367,A190)</f>
        <v>1</v>
      </c>
    </row>
    <row r="191">
      <c r="A191" t="inlineStr">
        <is>
          <t>JP0187</t>
        </is>
      </c>
      <c r="B191" t="inlineStr">
        <is>
          <t>JC0116</t>
        </is>
      </c>
      <c r="C191" t="inlineStr">
        <is>
          <t>Main office</t>
        </is>
      </c>
      <c r="D191" t="inlineStr">
        <is>
          <t>462A Victoria Road</t>
        </is>
      </c>
      <c r="E191" t="inlineStr">
        <is>
          <t>Yarraville</t>
        </is>
      </c>
      <c r="F191" t="inlineStr">
        <is>
          <t>West</t>
        </is>
      </c>
      <c r="G191" t="inlineStr">
        <is>
          <t>Reception closes 5:30 pm, use the side entry</t>
        </is>
      </c>
      <c r="H191" t="n">
        <v>0</v>
      </c>
      <c r="I191">
        <f>COUNTIF('Jobber Jobs'!$B$5:$B$367,A191)</f>
        <v>1</v>
      </c>
    </row>
    <row r="192">
      <c r="A192" t="inlineStr">
        <is>
          <t>JP0188</t>
        </is>
      </c>
      <c r="B192" t="inlineStr">
        <is>
          <t>JC0117</t>
        </is>
      </c>
      <c r="C192" t="inlineStr">
        <is>
          <t>Main office</t>
        </is>
      </c>
      <c r="D192" t="inlineStr">
        <is>
          <t>248 Sydney Street</t>
        </is>
      </c>
      <c r="E192" t="inlineStr">
        <is>
          <t>Cheltenham</t>
        </is>
      </c>
      <c r="F192" t="inlineStr">
        <is>
          <t>South</t>
        </is>
      </c>
      <c r="G192" t="inlineStr"/>
      <c r="H192" t="n">
        <v>0</v>
      </c>
      <c r="I192">
        <f>COUNTIF('Jobber Jobs'!$B$5:$B$367,A192)</f>
        <v>2</v>
      </c>
    </row>
    <row r="193">
      <c r="A193" t="inlineStr">
        <is>
          <t>JP0189</t>
        </is>
      </c>
      <c r="B193" t="inlineStr">
        <is>
          <t>JC0118</t>
        </is>
      </c>
      <c r="C193" t="inlineStr">
        <is>
          <t>Main office</t>
        </is>
      </c>
      <c r="D193" t="inlineStr">
        <is>
          <t>251 Plenty Highway</t>
        </is>
      </c>
      <c r="E193" t="inlineStr">
        <is>
          <t>Bentleigh</t>
        </is>
      </c>
      <c r="F193" t="inlineStr">
        <is>
          <t>South</t>
        </is>
      </c>
      <c r="G193" t="inlineStr">
        <is>
          <t>Do not use bleach on the timber floor</t>
        </is>
      </c>
      <c r="H193" t="n">
        <v>0</v>
      </c>
      <c r="I193">
        <f>COUNTIF('Jobber Jobs'!$B$5:$B$367,A193)</f>
        <v>1</v>
      </c>
    </row>
    <row r="194">
      <c r="A194" t="inlineStr">
        <is>
          <t>JP0190</t>
        </is>
      </c>
      <c r="B194" t="inlineStr">
        <is>
          <t>JC0119</t>
        </is>
      </c>
      <c r="C194" t="inlineStr">
        <is>
          <t>Main office</t>
        </is>
      </c>
      <c r="D194" t="inlineStr">
        <is>
          <t>148 Nepean Street</t>
        </is>
      </c>
      <c r="E194" t="inlineStr">
        <is>
          <t>Bentleigh</t>
        </is>
      </c>
      <c r="F194" t="inlineStr">
        <is>
          <t>South</t>
        </is>
      </c>
      <c r="G194" t="inlineStr">
        <is>
          <t>Alarm 761060 then press OFF; Park in bay 12 under the building</t>
        </is>
      </c>
      <c r="H194" t="n">
        <v>1</v>
      </c>
      <c r="I194">
        <f>COUNTIF('Jobber Jobs'!$B$5:$B$367,A194)</f>
        <v>1</v>
      </c>
    </row>
    <row r="195">
      <c r="A195" t="inlineStr">
        <is>
          <t>JP0191</t>
        </is>
      </c>
      <c r="B195" t="inlineStr">
        <is>
          <t>JC0120</t>
        </is>
      </c>
      <c r="C195" t="inlineStr">
        <is>
          <t>Main office</t>
        </is>
      </c>
      <c r="D195" t="inlineStr">
        <is>
          <t>431 Union Avenue</t>
        </is>
      </c>
      <c r="E195" t="inlineStr">
        <is>
          <t>Hawthorn</t>
        </is>
      </c>
      <c r="F195" t="inlineStr">
        <is>
          <t>East</t>
        </is>
      </c>
      <c r="G195" t="inlineStr">
        <is>
          <t>Vacuum bags in cupboard 2</t>
        </is>
      </c>
      <c r="H195" t="n">
        <v>0</v>
      </c>
      <c r="I195">
        <f>COUNTIF('Jobber Jobs'!$B$5:$B$367,A195)</f>
        <v>2</v>
      </c>
    </row>
    <row r="196">
      <c r="A196" t="inlineStr">
        <is>
          <t>JP0192</t>
        </is>
      </c>
      <c r="B196" t="inlineStr">
        <is>
          <t>JC0120</t>
        </is>
      </c>
      <c r="C196" t="inlineStr">
        <is>
          <t>Clinic</t>
        </is>
      </c>
      <c r="D196" t="inlineStr">
        <is>
          <t>356 Main Road</t>
        </is>
      </c>
      <c r="E196" t="inlineStr">
        <is>
          <t>Camberwell</t>
        </is>
      </c>
      <c r="F196" t="inlineStr">
        <is>
          <t>East</t>
        </is>
      </c>
      <c r="G196" t="inlineStr">
        <is>
          <t>Do not use bleach on the timber floor</t>
        </is>
      </c>
      <c r="H196" t="n">
        <v>0</v>
      </c>
      <c r="I196">
        <f>COUNTIF('Jobber Jobs'!$B$5:$B$367,A196)</f>
        <v>1</v>
      </c>
    </row>
    <row r="197">
      <c r="A197" t="inlineStr">
        <is>
          <t>JP0193</t>
        </is>
      </c>
      <c r="B197" t="inlineStr">
        <is>
          <t>JC0120</t>
        </is>
      </c>
      <c r="C197" t="inlineStr">
        <is>
          <t>Warehouse</t>
        </is>
      </c>
      <c r="D197" t="inlineStr">
        <is>
          <t>422 Nicholson Parade</t>
        </is>
      </c>
      <c r="E197" t="inlineStr">
        <is>
          <t>Glen Waverley</t>
        </is>
      </c>
      <c r="F197" t="inlineStr">
        <is>
          <t>East</t>
        </is>
      </c>
      <c r="G197" t="inlineStr">
        <is>
          <t>Alarm 676574 then press OFF; Reception closes 5:30 pm, use the side entry</t>
        </is>
      </c>
      <c r="H197" t="n">
        <v>1</v>
      </c>
      <c r="I197">
        <f>COUNTIF('Jobber Jobs'!$B$5:$B$367,A197)</f>
        <v>3</v>
      </c>
    </row>
    <row r="198">
      <c r="A198" t="inlineStr">
        <is>
          <t>JP0194</t>
        </is>
      </c>
      <c r="B198" t="inlineStr">
        <is>
          <t>JC0121</t>
        </is>
      </c>
      <c r="C198" t="inlineStr">
        <is>
          <t>Main office</t>
        </is>
      </c>
      <c r="D198" t="inlineStr">
        <is>
          <t>455 Railway Road</t>
        </is>
      </c>
      <c r="E198" t="inlineStr">
        <is>
          <t>Williamstown</t>
        </is>
      </c>
      <c r="F198" t="inlineStr">
        <is>
          <t>West</t>
        </is>
      </c>
      <c r="G198" t="inlineStr">
        <is>
          <t>Level 3, lift to the left</t>
        </is>
      </c>
      <c r="H198" t="n">
        <v>0</v>
      </c>
      <c r="I198">
        <f>COUNTIF('Jobber Jobs'!$B$5:$B$367,A198)</f>
        <v>1</v>
      </c>
    </row>
    <row r="199">
      <c r="A199" t="inlineStr">
        <is>
          <t>JP0195</t>
        </is>
      </c>
      <c r="B199" t="inlineStr">
        <is>
          <t>JC0121</t>
        </is>
      </c>
      <c r="C199" t="inlineStr">
        <is>
          <t>Clinic</t>
        </is>
      </c>
      <c r="D199" t="inlineStr">
        <is>
          <t>217 King Street</t>
        </is>
      </c>
      <c r="E199" t="inlineStr">
        <is>
          <t>Epping</t>
        </is>
      </c>
      <c r="F199" t="inlineStr">
        <is>
          <t>North</t>
        </is>
      </c>
      <c r="G199" t="inlineStr">
        <is>
          <t>Park in bay 12 under the building</t>
        </is>
      </c>
      <c r="H199" t="n">
        <v>0</v>
      </c>
      <c r="I199">
        <f>COUNTIF('Jobber Jobs'!$B$5:$B$367,A199)</f>
        <v>1</v>
      </c>
    </row>
    <row r="200">
      <c r="A200" t="inlineStr">
        <is>
          <t>JP0196</t>
        </is>
      </c>
      <c r="B200" t="inlineStr">
        <is>
          <t>JC0122</t>
        </is>
      </c>
      <c r="C200" t="inlineStr">
        <is>
          <t>Main office</t>
        </is>
      </c>
      <c r="D200" t="inlineStr">
        <is>
          <t>58 Station Road</t>
        </is>
      </c>
      <c r="E200" t="inlineStr">
        <is>
          <t>Mitcham</t>
        </is>
      </c>
      <c r="F200" t="inlineStr">
        <is>
          <t>East</t>
        </is>
      </c>
      <c r="G200" t="inlineStr"/>
      <c r="H200" t="n">
        <v>0</v>
      </c>
      <c r="I200">
        <f>COUNTIF('Jobber Jobs'!$B$5:$B$367,A200)</f>
        <v>1</v>
      </c>
    </row>
    <row r="201">
      <c r="A201" t="inlineStr">
        <is>
          <t>JP0197</t>
        </is>
      </c>
      <c r="B201" t="inlineStr">
        <is>
          <t>JC0123</t>
        </is>
      </c>
      <c r="C201" t="inlineStr">
        <is>
          <t>Main office</t>
        </is>
      </c>
      <c r="D201" t="inlineStr">
        <is>
          <t>343 Sydney Street</t>
        </is>
      </c>
      <c r="E201" t="inlineStr">
        <is>
          <t>Kew</t>
        </is>
      </c>
      <c r="F201" t="inlineStr">
        <is>
          <t>East</t>
        </is>
      </c>
      <c r="G201" t="inlineStr">
        <is>
          <t>Kitchen: 2 fridges, empty on Fridays</t>
        </is>
      </c>
      <c r="H201" t="n">
        <v>0</v>
      </c>
      <c r="I201">
        <f>COUNTIF('Jobber Jobs'!$B$5:$B$367,A201)</f>
        <v>1</v>
      </c>
    </row>
    <row r="202">
      <c r="A202" t="inlineStr">
        <is>
          <t>JP0198</t>
        </is>
      </c>
      <c r="B202" t="inlineStr">
        <is>
          <t>JC0123</t>
        </is>
      </c>
      <c r="C202" t="inlineStr">
        <is>
          <t>Clinic</t>
        </is>
      </c>
      <c r="D202" t="inlineStr">
        <is>
          <t>399 Plenty Avenue</t>
        </is>
      </c>
      <c r="E202" t="inlineStr">
        <is>
          <t>Ringwood</t>
        </is>
      </c>
      <c r="F202" t="inlineStr">
        <is>
          <t>East</t>
        </is>
      </c>
      <c r="G202" t="inlineStr">
        <is>
          <t>Bins out on Tuesday night</t>
        </is>
      </c>
      <c r="H202" t="n">
        <v>0</v>
      </c>
      <c r="I202">
        <f>COUNTIF('Jobber Jobs'!$B$5:$B$367,A202)</f>
        <v>1</v>
      </c>
    </row>
    <row r="203">
      <c r="A203" t="inlineStr">
        <is>
          <t>JP0199</t>
        </is>
      </c>
      <c r="B203" t="inlineStr">
        <is>
          <t>JC0123</t>
        </is>
      </c>
      <c r="C203" t="inlineStr">
        <is>
          <t>Warehouse</t>
        </is>
      </c>
      <c r="D203" t="inlineStr">
        <is>
          <t>256 Station Street</t>
        </is>
      </c>
      <c r="E203" t="inlineStr">
        <is>
          <t>Blackburn</t>
        </is>
      </c>
      <c r="F203" t="inlineStr">
        <is>
          <t>East</t>
        </is>
      </c>
      <c r="G203" t="inlineStr"/>
      <c r="H203" t="n">
        <v>0</v>
      </c>
      <c r="I203">
        <f>COUNTIF('Jobber Jobs'!$B$5:$B$367,A203)</f>
        <v>2</v>
      </c>
    </row>
    <row r="204">
      <c r="A204" t="inlineStr">
        <is>
          <t>JP0200</t>
        </is>
      </c>
      <c r="B204" t="inlineStr">
        <is>
          <t>JC0124</t>
        </is>
      </c>
      <c r="C204" t="inlineStr">
        <is>
          <t>Main office</t>
        </is>
      </c>
      <c r="D204" t="inlineStr">
        <is>
          <t>459 Whitehorse Parade</t>
        </is>
      </c>
      <c r="E204" t="inlineStr">
        <is>
          <t>Sunshine</t>
        </is>
      </c>
      <c r="F204" t="inlineStr">
        <is>
          <t>West</t>
        </is>
      </c>
      <c r="G204" t="inlineStr">
        <is>
          <t>Vacuum bags in cupboard 2</t>
        </is>
      </c>
      <c r="H204" t="n">
        <v>0</v>
      </c>
      <c r="I204">
        <f>COUNTIF('Jobber Jobs'!$B$5:$B$367,A204)</f>
        <v>2</v>
      </c>
    </row>
    <row r="205">
      <c r="A205" t="inlineStr">
        <is>
          <t>JP0201</t>
        </is>
      </c>
      <c r="B205" t="inlineStr">
        <is>
          <t>JC0125</t>
        </is>
      </c>
      <c r="C205" t="inlineStr">
        <is>
          <t>Main office</t>
        </is>
      </c>
      <c r="D205" t="inlineStr">
        <is>
          <t>87 Main Avenue</t>
        </is>
      </c>
      <c r="E205" t="inlineStr">
        <is>
          <t>Maribyrnong</t>
        </is>
      </c>
      <c r="F205" t="inlineStr">
        <is>
          <t>West</t>
        </is>
      </c>
      <c r="G205" t="inlineStr">
        <is>
          <t>Store room on level 1, room 104</t>
        </is>
      </c>
      <c r="H205" t="n">
        <v>0</v>
      </c>
      <c r="I205">
        <f>COUNTIF('Jobber Jobs'!$B$5:$B$367,A205)</f>
        <v>2</v>
      </c>
    </row>
    <row r="206">
      <c r="A206" t="inlineStr">
        <is>
          <t>JP0202</t>
        </is>
      </c>
      <c r="B206" t="inlineStr">
        <is>
          <t>JC0126</t>
        </is>
      </c>
      <c r="C206" t="inlineStr">
        <is>
          <t>Main office</t>
        </is>
      </c>
      <c r="D206" t="inlineStr">
        <is>
          <t>313/12 Union Avenue</t>
        </is>
      </c>
      <c r="E206" t="inlineStr">
        <is>
          <t>Dandenong</t>
        </is>
      </c>
      <c r="F206" t="inlineStr">
        <is>
          <t>South</t>
        </is>
      </c>
      <c r="G206" t="inlineStr"/>
      <c r="H206" t="n">
        <v>0</v>
      </c>
      <c r="I206">
        <f>COUNTIF('Jobber Jobs'!$B$5:$B$367,A206)</f>
        <v>1</v>
      </c>
    </row>
    <row r="207">
      <c r="A207" t="inlineStr">
        <is>
          <t>JP0203</t>
        </is>
      </c>
      <c r="B207" t="inlineStr">
        <is>
          <t>JC0126</t>
        </is>
      </c>
      <c r="C207" t="inlineStr">
        <is>
          <t>Clinic</t>
        </is>
      </c>
      <c r="D207" t="inlineStr">
        <is>
          <t>354 King Avenue</t>
        </is>
      </c>
      <c r="E207" t="inlineStr">
        <is>
          <t>Moorabbin</t>
        </is>
      </c>
      <c r="F207" t="inlineStr">
        <is>
          <t>South</t>
        </is>
      </c>
      <c r="G207" t="inlineStr"/>
      <c r="H207" t="n">
        <v>0</v>
      </c>
      <c r="I207">
        <f>COUNTIF('Jobber Jobs'!$B$5:$B$367,A207)</f>
        <v>2</v>
      </c>
    </row>
    <row r="208">
      <c r="A208" t="inlineStr">
        <is>
          <t>JP0204</t>
        </is>
      </c>
      <c r="B208" t="inlineStr">
        <is>
          <t>JC0127</t>
        </is>
      </c>
      <c r="C208" t="inlineStr">
        <is>
          <t>Main office</t>
        </is>
      </c>
      <c r="D208" t="inlineStr">
        <is>
          <t>122 Main Avenue</t>
        </is>
      </c>
      <c r="E208" t="inlineStr">
        <is>
          <t>Box Hill</t>
        </is>
      </c>
      <c r="F208" t="inlineStr">
        <is>
          <t>East</t>
        </is>
      </c>
      <c r="G208" t="inlineStr">
        <is>
          <t>Sign in at security desk</t>
        </is>
      </c>
      <c r="H208" t="n">
        <v>0</v>
      </c>
      <c r="I208">
        <f>COUNTIF('Jobber Jobs'!$B$5:$B$367,A208)</f>
        <v>1</v>
      </c>
    </row>
    <row r="209">
      <c r="A209" t="inlineStr">
        <is>
          <t>JP0205</t>
        </is>
      </c>
      <c r="B209" t="inlineStr">
        <is>
          <t>JC0128</t>
        </is>
      </c>
      <c r="C209" t="inlineStr">
        <is>
          <t>Main office</t>
        </is>
      </c>
      <c r="D209" t="inlineStr">
        <is>
          <t>64 Bridge Street</t>
        </is>
      </c>
      <c r="E209" t="inlineStr">
        <is>
          <t>Coburg</t>
        </is>
      </c>
      <c r="F209" t="inlineStr">
        <is>
          <t>North</t>
        </is>
      </c>
      <c r="G209" t="inlineStr">
        <is>
          <t>Code for roller door: 110533</t>
        </is>
      </c>
      <c r="H209" t="n">
        <v>1</v>
      </c>
      <c r="I209">
        <f>COUNTIF('Jobber Jobs'!$B$5:$B$367,A209)</f>
        <v>2</v>
      </c>
    </row>
    <row r="210">
      <c r="A210" t="inlineStr">
        <is>
          <t>JP0206</t>
        </is>
      </c>
      <c r="B210" t="inlineStr">
        <is>
          <t>JC0129</t>
        </is>
      </c>
      <c r="C210" t="inlineStr">
        <is>
          <t>Main office</t>
        </is>
      </c>
      <c r="D210" t="inlineStr">
        <is>
          <t>213 Church Parade</t>
        </is>
      </c>
      <c r="E210" t="inlineStr">
        <is>
          <t>Frankston</t>
        </is>
      </c>
      <c r="F210" t="inlineStr">
        <is>
          <t>South</t>
        </is>
      </c>
      <c r="G210" t="inlineStr">
        <is>
          <t>Lockbox on meter box, 718011; Do not use bleach on the timber floor</t>
        </is>
      </c>
      <c r="H210" t="n">
        <v>1</v>
      </c>
      <c r="I210">
        <f>COUNTIF('Jobber Jobs'!$B$5:$B$367,A210)</f>
        <v>1</v>
      </c>
    </row>
    <row r="211">
      <c r="A211" t="inlineStr">
        <is>
          <t>JP0207</t>
        </is>
      </c>
      <c r="B211" t="inlineStr">
        <is>
          <t>JC0130</t>
        </is>
      </c>
      <c r="C211" t="inlineStr">
        <is>
          <t>Main office</t>
        </is>
      </c>
      <c r="D211" t="inlineStr">
        <is>
          <t>420 Railway Parade</t>
        </is>
      </c>
      <c r="E211" t="inlineStr">
        <is>
          <t>Preston</t>
        </is>
      </c>
      <c r="F211" t="inlineStr">
        <is>
          <t>North</t>
        </is>
      </c>
      <c r="G211" t="inlineStr">
        <is>
          <t>Bins out on Tuesday night</t>
        </is>
      </c>
      <c r="H211" t="n">
        <v>0</v>
      </c>
      <c r="I211">
        <f>COUNTIF('Jobber Jobs'!$B$5:$B$367,A211)</f>
        <v>1</v>
      </c>
    </row>
    <row r="212">
      <c r="A212" t="inlineStr">
        <is>
          <t>JP0208</t>
        </is>
      </c>
      <c r="B212" t="inlineStr">
        <is>
          <t>JC0130</t>
        </is>
      </c>
      <c r="C212" t="inlineStr">
        <is>
          <t>Clinic</t>
        </is>
      </c>
      <c r="D212" t="inlineStr">
        <is>
          <t>301 Whitehorse Highway</t>
        </is>
      </c>
      <c r="E212" t="inlineStr">
        <is>
          <t>Thornbury</t>
        </is>
      </c>
      <c r="F212" t="inlineStr">
        <is>
          <t>North</t>
        </is>
      </c>
      <c r="G212" t="inlineStr"/>
      <c r="H212" t="n">
        <v>0</v>
      </c>
      <c r="I212">
        <f>COUNTIF('Jobber Jobs'!$B$5:$B$367,A212)</f>
        <v>1</v>
      </c>
    </row>
    <row r="213">
      <c r="A213" t="inlineStr">
        <is>
          <t>JP0209</t>
        </is>
      </c>
      <c r="B213" t="inlineStr">
        <is>
          <t>JC0131</t>
        </is>
      </c>
      <c r="C213" t="inlineStr">
        <is>
          <t>Main office</t>
        </is>
      </c>
      <c r="D213" t="inlineStr">
        <is>
          <t>294 Victoria Avenue</t>
        </is>
      </c>
      <c r="E213" t="inlineStr">
        <is>
          <t>Northcote</t>
        </is>
      </c>
      <c r="F213" t="inlineStr">
        <is>
          <t>North</t>
        </is>
      </c>
      <c r="G213" t="inlineStr">
        <is>
          <t>Back door keypad 174251*; Store room on level 1, room 104</t>
        </is>
      </c>
      <c r="H213" t="n">
        <v>1</v>
      </c>
      <c r="I213">
        <f>COUNTIF('Jobber Jobs'!$B$5:$B$367,A213)</f>
        <v>1</v>
      </c>
    </row>
    <row r="214">
      <c r="A214" t="inlineStr">
        <is>
          <t>JP0210</t>
        </is>
      </c>
      <c r="B214" t="inlineStr">
        <is>
          <t>JC0132</t>
        </is>
      </c>
      <c r="C214" t="inlineStr">
        <is>
          <t>Main office</t>
        </is>
      </c>
      <c r="D214" t="inlineStr">
        <is>
          <t>81 Nepean Road</t>
        </is>
      </c>
      <c r="E214" t="inlineStr">
        <is>
          <t>Burwood</t>
        </is>
      </c>
      <c r="F214" t="inlineStr">
        <is>
          <t>East</t>
        </is>
      </c>
      <c r="G214" t="inlineStr">
        <is>
          <t>Park in bay 12 under the building</t>
        </is>
      </c>
      <c r="H214" t="n">
        <v>0</v>
      </c>
      <c r="I214">
        <f>COUNTIF('Jobber Jobs'!$B$5:$B$367,A214)</f>
        <v>1</v>
      </c>
    </row>
    <row r="215">
      <c r="A215" t="inlineStr">
        <is>
          <t>JP0211</t>
        </is>
      </c>
      <c r="B215" t="inlineStr">
        <is>
          <t>JC0132</t>
        </is>
      </c>
      <c r="C215" t="inlineStr">
        <is>
          <t>Clinic</t>
        </is>
      </c>
      <c r="D215" t="inlineStr">
        <is>
          <t>440 Bridge Street</t>
        </is>
      </c>
      <c r="E215" t="inlineStr">
        <is>
          <t>Maribyrnong</t>
        </is>
      </c>
      <c r="F215" t="inlineStr">
        <is>
          <t>West</t>
        </is>
      </c>
      <c r="G215" t="inlineStr">
        <is>
          <t>Store room on level 1, room 104</t>
        </is>
      </c>
      <c r="H215" t="n">
        <v>0</v>
      </c>
      <c r="I215">
        <f>COUNTIF('Jobber Jobs'!$B$5:$B$367,A215)</f>
        <v>2</v>
      </c>
    </row>
    <row r="216">
      <c r="A216" t="inlineStr">
        <is>
          <t>JP0212</t>
        </is>
      </c>
      <c r="B216" t="inlineStr">
        <is>
          <t>JC0133</t>
        </is>
      </c>
      <c r="C216" t="inlineStr">
        <is>
          <t>Main office</t>
        </is>
      </c>
      <c r="D216" t="inlineStr">
        <is>
          <t>347 High Highway</t>
        </is>
      </c>
      <c r="E216" t="inlineStr">
        <is>
          <t>Ringwood</t>
        </is>
      </c>
      <c r="F216" t="inlineStr">
        <is>
          <t>East</t>
        </is>
      </c>
      <c r="G216" t="inlineStr">
        <is>
          <t>Back door keypad 906773*; Kitchen: 2 fridges, empty on Fridays</t>
        </is>
      </c>
      <c r="H216" t="n">
        <v>1</v>
      </c>
      <c r="I216">
        <f>COUNTIF('Jobber Jobs'!$B$5:$B$367,A216)</f>
        <v>2</v>
      </c>
    </row>
    <row r="217">
      <c r="A217" t="inlineStr">
        <is>
          <t>JP0213</t>
        </is>
      </c>
      <c r="B217" t="inlineStr">
        <is>
          <t>JC0133</t>
        </is>
      </c>
      <c r="C217" t="inlineStr">
        <is>
          <t>Clinic</t>
        </is>
      </c>
      <c r="D217" t="inlineStr">
        <is>
          <t>250 Hopkins Highway</t>
        </is>
      </c>
      <c r="E217" t="inlineStr">
        <is>
          <t>Kew</t>
        </is>
      </c>
      <c r="F217" t="inlineStr">
        <is>
          <t>East</t>
        </is>
      </c>
      <c r="G217" t="inlineStr"/>
      <c r="H217" t="n">
        <v>0</v>
      </c>
      <c r="I217">
        <f>COUNTIF('Jobber Jobs'!$B$5:$B$367,A217)</f>
        <v>1</v>
      </c>
    </row>
    <row r="218">
      <c r="A218" t="inlineStr">
        <is>
          <t>JP0214</t>
        </is>
      </c>
      <c r="B218" t="inlineStr">
        <is>
          <t>JC0133</t>
        </is>
      </c>
      <c r="C218" t="inlineStr">
        <is>
          <t>Warehouse</t>
        </is>
      </c>
      <c r="D218" t="inlineStr">
        <is>
          <t>191 Albert Avenue</t>
        </is>
      </c>
      <c r="E218" t="inlineStr">
        <is>
          <t>Burwood</t>
        </is>
      </c>
      <c r="F218" t="inlineStr">
        <is>
          <t>East</t>
        </is>
      </c>
      <c r="G218" t="inlineStr"/>
      <c r="H218" t="n">
        <v>0</v>
      </c>
      <c r="I218">
        <f>COUNTIF('Jobber Jobs'!$B$5:$B$367,A218)</f>
        <v>1</v>
      </c>
    </row>
    <row r="219">
      <c r="A219" t="inlineStr">
        <is>
          <t>JP0215</t>
        </is>
      </c>
      <c r="B219" t="inlineStr">
        <is>
          <t>JC0134</t>
        </is>
      </c>
      <c r="C219" t="inlineStr">
        <is>
          <t>Main office</t>
        </is>
      </c>
      <c r="D219" t="inlineStr">
        <is>
          <t>414 Sydney Avenue</t>
        </is>
      </c>
      <c r="E219" t="inlineStr">
        <is>
          <t>Brighton</t>
        </is>
      </c>
      <c r="F219" t="inlineStr">
        <is>
          <t>South</t>
        </is>
      </c>
      <c r="G219" t="inlineStr">
        <is>
          <t>Reception closes 5:30 pm, use the side entry</t>
        </is>
      </c>
      <c r="H219" t="n">
        <v>0</v>
      </c>
      <c r="I219">
        <f>COUNTIF('Jobber Jobs'!$B$5:$B$367,A219)</f>
        <v>1</v>
      </c>
    </row>
    <row r="220">
      <c r="A220" t="inlineStr">
        <is>
          <t>JP0216</t>
        </is>
      </c>
      <c r="B220" t="inlineStr">
        <is>
          <t>JC0135</t>
        </is>
      </c>
      <c r="C220" t="inlineStr">
        <is>
          <t>Main office</t>
        </is>
      </c>
      <c r="D220" t="inlineStr">
        <is>
          <t>472 Hopkins Highway</t>
        </is>
      </c>
      <c r="E220" t="inlineStr">
        <is>
          <t>Box Hill</t>
        </is>
      </c>
      <c r="F220" t="inlineStr">
        <is>
          <t>East</t>
        </is>
      </c>
      <c r="G220" t="inlineStr">
        <is>
          <t>Park in bay 12 under the building</t>
        </is>
      </c>
      <c r="H220" t="n">
        <v>0</v>
      </c>
      <c r="I220">
        <f>COUNTIF('Jobber Jobs'!$B$5:$B$367,A220)</f>
        <v>1</v>
      </c>
    </row>
    <row r="221">
      <c r="A221" t="inlineStr">
        <is>
          <t>JP0217</t>
        </is>
      </c>
      <c r="B221" t="inlineStr">
        <is>
          <t>JC0135</t>
        </is>
      </c>
      <c r="C221" t="inlineStr">
        <is>
          <t>Clinic</t>
        </is>
      </c>
      <c r="D221" t="inlineStr">
        <is>
          <t>410 Queen Highway</t>
        </is>
      </c>
      <c r="E221" t="inlineStr">
        <is>
          <t>Glen Waverley</t>
        </is>
      </c>
      <c r="F221" t="inlineStr">
        <is>
          <t>East</t>
        </is>
      </c>
      <c r="G221" t="inlineStr">
        <is>
          <t>Level 3, lift to the left</t>
        </is>
      </c>
      <c r="H221" t="n">
        <v>0</v>
      </c>
      <c r="I221">
        <f>COUNTIF('Jobber Jobs'!$B$5:$B$367,A221)</f>
        <v>3</v>
      </c>
    </row>
    <row r="222">
      <c r="A222" t="inlineStr">
        <is>
          <t>JP0218</t>
        </is>
      </c>
      <c r="B222" t="inlineStr">
        <is>
          <t>JC0136</t>
        </is>
      </c>
      <c r="C222" t="inlineStr">
        <is>
          <t>Main office</t>
        </is>
      </c>
      <c r="D222" t="inlineStr">
        <is>
          <t>348 Railway Street</t>
        </is>
      </c>
      <c r="E222" t="inlineStr">
        <is>
          <t>Mentone</t>
        </is>
      </c>
      <c r="F222" t="inlineStr">
        <is>
          <t>South</t>
        </is>
      </c>
      <c r="G222" t="inlineStr">
        <is>
          <t>Park in bay 12 under the building</t>
        </is>
      </c>
      <c r="H222" t="n">
        <v>0</v>
      </c>
      <c r="I222">
        <f>COUNTIF('Jobber Jobs'!$B$5:$B$367,A222)</f>
        <v>2</v>
      </c>
    </row>
    <row r="223">
      <c r="A223" t="inlineStr">
        <is>
          <t>JP0219</t>
        </is>
      </c>
      <c r="B223" t="inlineStr">
        <is>
          <t>JC0136</t>
        </is>
      </c>
      <c r="C223" t="inlineStr">
        <is>
          <t>Clinic</t>
        </is>
      </c>
      <c r="D223" t="inlineStr">
        <is>
          <t>4 Sydney Highway</t>
        </is>
      </c>
      <c r="E223" t="inlineStr">
        <is>
          <t>Cheltenham</t>
        </is>
      </c>
      <c r="F223" t="inlineStr">
        <is>
          <t>South</t>
        </is>
      </c>
      <c r="G223" t="inlineStr">
        <is>
          <t>Park in bay 12 under the building</t>
        </is>
      </c>
      <c r="H223" t="n">
        <v>0</v>
      </c>
      <c r="I223">
        <f>COUNTIF('Jobber Jobs'!$B$5:$B$367,A223)</f>
        <v>3</v>
      </c>
    </row>
    <row r="224">
      <c r="A224" t="inlineStr">
        <is>
          <t>JP0220</t>
        </is>
      </c>
      <c r="B224" t="inlineStr">
        <is>
          <t>JC0137</t>
        </is>
      </c>
      <c r="C224" t="inlineStr">
        <is>
          <t>Main office</t>
        </is>
      </c>
      <c r="D224" t="inlineStr">
        <is>
          <t>395 Plenty Avenue</t>
        </is>
      </c>
      <c r="E224" t="inlineStr">
        <is>
          <t>Oakleigh</t>
        </is>
      </c>
      <c r="F224" t="inlineStr">
        <is>
          <t>South</t>
        </is>
      </c>
      <c r="G224" t="inlineStr"/>
      <c r="H224" t="n">
        <v>0</v>
      </c>
      <c r="I224">
        <f>COUNTIF('Jobber Jobs'!$B$5:$B$367,A224)</f>
        <v>1</v>
      </c>
    </row>
    <row r="225">
      <c r="A225" t="inlineStr">
        <is>
          <t>JP0221</t>
        </is>
      </c>
      <c r="B225" t="inlineStr">
        <is>
          <t>JC0137</t>
        </is>
      </c>
      <c r="C225" t="inlineStr">
        <is>
          <t>Clinic</t>
        </is>
      </c>
      <c r="D225" t="inlineStr">
        <is>
          <t>32 Park Avenue</t>
        </is>
      </c>
      <c r="E225" t="inlineStr">
        <is>
          <t>Oakleigh</t>
        </is>
      </c>
      <c r="F225" t="inlineStr">
        <is>
          <t>South</t>
        </is>
      </c>
      <c r="G225" t="inlineStr">
        <is>
          <t>Code for roller door: 577595; Level 3, lift to the left</t>
        </is>
      </c>
      <c r="H225" t="n">
        <v>1</v>
      </c>
      <c r="I225">
        <f>COUNTIF('Jobber Jobs'!$B$5:$B$367,A225)</f>
        <v>1</v>
      </c>
    </row>
    <row r="226">
      <c r="A226" t="inlineStr">
        <is>
          <t>JP0222</t>
        </is>
      </c>
      <c r="B226" t="inlineStr">
        <is>
          <t>JC0138</t>
        </is>
      </c>
      <c r="C226" t="inlineStr">
        <is>
          <t>Main office</t>
        </is>
      </c>
      <c r="D226" t="inlineStr">
        <is>
          <t>333 Albert Parade</t>
        </is>
      </c>
      <c r="E226" t="inlineStr">
        <is>
          <t>Brighton</t>
        </is>
      </c>
      <c r="F226" t="inlineStr">
        <is>
          <t>South</t>
        </is>
      </c>
      <c r="G226" t="inlineStr">
        <is>
          <t>Call 0400 000 000 if the door is locked</t>
        </is>
      </c>
      <c r="H226" t="n">
        <v>0</v>
      </c>
      <c r="I226">
        <f>COUNTIF('Jobber Jobs'!$B$5:$B$367,A226)</f>
        <v>1</v>
      </c>
    </row>
    <row r="227">
      <c r="A227" t="inlineStr">
        <is>
          <t>JP0223</t>
        </is>
      </c>
      <c r="B227" t="inlineStr">
        <is>
          <t>JC0138</t>
        </is>
      </c>
      <c r="C227" t="inlineStr">
        <is>
          <t>Clinic</t>
        </is>
      </c>
      <c r="D227" t="inlineStr">
        <is>
          <t>280 Station Street</t>
        </is>
      </c>
      <c r="E227" t="inlineStr">
        <is>
          <t>Oakleigh</t>
        </is>
      </c>
      <c r="F227" t="inlineStr">
        <is>
          <t>South</t>
        </is>
      </c>
      <c r="G227" t="inlineStr">
        <is>
          <t>Bins out on Tuesday night</t>
        </is>
      </c>
      <c r="H227" t="n">
        <v>0</v>
      </c>
      <c r="I227">
        <f>COUNTIF('Jobber Jobs'!$B$5:$B$367,A227)</f>
        <v>1</v>
      </c>
    </row>
    <row r="228">
      <c r="A228" t="inlineStr">
        <is>
          <t>JP0224</t>
        </is>
      </c>
      <c r="B228" t="inlineStr">
        <is>
          <t>JC0139</t>
        </is>
      </c>
      <c r="C228" t="inlineStr">
        <is>
          <t>Main office</t>
        </is>
      </c>
      <c r="D228" t="inlineStr">
        <is>
          <t>87/12 Victoria Road</t>
        </is>
      </c>
      <c r="E228" t="inlineStr">
        <is>
          <t>Point Cook</t>
        </is>
      </c>
      <c r="F228" t="inlineStr">
        <is>
          <t>West</t>
        </is>
      </c>
      <c r="G228" t="inlineStr">
        <is>
          <t>Back door keypad 391094*</t>
        </is>
      </c>
      <c r="H228" t="n">
        <v>1</v>
      </c>
      <c r="I228">
        <f>COUNTIF('Jobber Jobs'!$B$5:$B$367,A228)</f>
        <v>1</v>
      </c>
    </row>
    <row r="229">
      <c r="A229" t="inlineStr">
        <is>
          <t>JP0225</t>
        </is>
      </c>
      <c r="B229" t="inlineStr">
        <is>
          <t>JC0140</t>
        </is>
      </c>
      <c r="C229" t="inlineStr">
        <is>
          <t>Main office</t>
        </is>
      </c>
      <c r="D229" t="inlineStr">
        <is>
          <t>241 Mason Road</t>
        </is>
      </c>
      <c r="E229" t="inlineStr">
        <is>
          <t>Northcote</t>
        </is>
      </c>
      <c r="F229" t="inlineStr">
        <is>
          <t>North</t>
        </is>
      </c>
      <c r="G229" t="inlineStr">
        <is>
          <t>Reception closes 5:30 pm, use the side entry</t>
        </is>
      </c>
      <c r="H229" t="n">
        <v>0</v>
      </c>
      <c r="I229">
        <f>COUNTIF('Jobber Jobs'!$B$5:$B$367,A229)</f>
        <v>1</v>
      </c>
    </row>
    <row r="230">
      <c r="A230" t="inlineStr">
        <is>
          <t>JP0226</t>
        </is>
      </c>
      <c r="B230" t="inlineStr">
        <is>
          <t>JC0140</t>
        </is>
      </c>
      <c r="C230" t="inlineStr">
        <is>
          <t>Clinic</t>
        </is>
      </c>
      <c r="D230" t="inlineStr">
        <is>
          <t>448 Barkly Avenue</t>
        </is>
      </c>
      <c r="E230" t="inlineStr">
        <is>
          <t>Mentone</t>
        </is>
      </c>
      <c r="F230" t="inlineStr">
        <is>
          <t>South</t>
        </is>
      </c>
      <c r="G230" t="inlineStr"/>
      <c r="H230" t="n">
        <v>0</v>
      </c>
      <c r="I230">
        <f>COUNTIF('Jobber Jobs'!$B$5:$B$367,A230)</f>
        <v>1</v>
      </c>
    </row>
    <row r="231">
      <c r="A231" t="inlineStr">
        <is>
          <t>JP0227</t>
        </is>
      </c>
      <c r="B231" t="inlineStr">
        <is>
          <t>JC0141</t>
        </is>
      </c>
      <c r="C231" t="inlineStr">
        <is>
          <t>Main office</t>
        </is>
      </c>
      <c r="D231" t="inlineStr">
        <is>
          <t>351 High Street</t>
        </is>
      </c>
      <c r="E231" t="inlineStr">
        <is>
          <t>Altona</t>
        </is>
      </c>
      <c r="F231" t="inlineStr">
        <is>
          <t>West</t>
        </is>
      </c>
      <c r="G231" t="inlineStr">
        <is>
          <t>Alarm code 805010#, panel behind reception door; Store room on level 1, room 104</t>
        </is>
      </c>
      <c r="H231" t="n">
        <v>1</v>
      </c>
      <c r="I231">
        <f>COUNTIF('Jobber Jobs'!$B$5:$B$367,A231)</f>
        <v>2</v>
      </c>
    </row>
    <row r="232">
      <c r="A232" t="inlineStr">
        <is>
          <t>JP0228</t>
        </is>
      </c>
      <c r="B232" t="inlineStr">
        <is>
          <t>JC0141</t>
        </is>
      </c>
      <c r="C232" t="inlineStr">
        <is>
          <t>Clinic</t>
        </is>
      </c>
      <c r="D232" t="inlineStr">
        <is>
          <t>477 Hopkins Avenue</t>
        </is>
      </c>
      <c r="E232" t="inlineStr">
        <is>
          <t>Hawthorn</t>
        </is>
      </c>
      <c r="F232" t="inlineStr">
        <is>
          <t>East</t>
        </is>
      </c>
      <c r="G232" t="inlineStr">
        <is>
          <t>Lockbox on meter box, 1172; Do not use bleach on the timber floor</t>
        </is>
      </c>
      <c r="H232" t="n">
        <v>1</v>
      </c>
      <c r="I232">
        <f>COUNTIF('Jobber Jobs'!$B$5:$B$367,A232)</f>
        <v>3</v>
      </c>
    </row>
    <row r="233">
      <c r="A233" t="inlineStr">
        <is>
          <t>JP0229</t>
        </is>
      </c>
      <c r="B233" t="inlineStr">
        <is>
          <t>JC0142</t>
        </is>
      </c>
      <c r="C233" t="inlineStr">
        <is>
          <t>Main office</t>
        </is>
      </c>
      <c r="D233" t="inlineStr">
        <is>
          <t>428 Church Parade</t>
        </is>
      </c>
      <c r="E233" t="inlineStr">
        <is>
          <t>Maribyrnong</t>
        </is>
      </c>
      <c r="F233" t="inlineStr">
        <is>
          <t>West</t>
        </is>
      </c>
      <c r="G233" t="inlineStr">
        <is>
          <t>Sign in at security desk</t>
        </is>
      </c>
      <c r="H233" t="n">
        <v>0</v>
      </c>
      <c r="I233">
        <f>COUNTIF('Jobber Jobs'!$B$5:$B$367,A233)</f>
        <v>3</v>
      </c>
    </row>
    <row r="234">
      <c r="A234" t="inlineStr">
        <is>
          <t>JP0230</t>
        </is>
      </c>
      <c r="B234" t="inlineStr">
        <is>
          <t>JC0143</t>
        </is>
      </c>
      <c r="C234" t="inlineStr">
        <is>
          <t>Main office</t>
        </is>
      </c>
      <c r="D234" t="inlineStr">
        <is>
          <t>253A Glenferrie Street</t>
        </is>
      </c>
      <c r="E234" t="inlineStr">
        <is>
          <t>Bundoora</t>
        </is>
      </c>
      <c r="F234" t="inlineStr">
        <is>
          <t>North</t>
        </is>
      </c>
      <c r="G234" t="inlineStr"/>
      <c r="H234" t="n">
        <v>0</v>
      </c>
      <c r="I234">
        <f>COUNTIF('Jobber Jobs'!$B$5:$B$367,A234)</f>
        <v>1</v>
      </c>
    </row>
    <row r="235">
      <c r="A235" t="inlineStr">
        <is>
          <t>JP0231</t>
        </is>
      </c>
      <c r="B235" t="inlineStr">
        <is>
          <t>JC0144</t>
        </is>
      </c>
      <c r="C235" t="inlineStr">
        <is>
          <t>Main office</t>
        </is>
      </c>
      <c r="D235" t="inlineStr">
        <is>
          <t>466 Main Street</t>
        </is>
      </c>
      <c r="E235" t="inlineStr">
        <is>
          <t>Werribee</t>
        </is>
      </c>
      <c r="F235" t="inlineStr">
        <is>
          <t>West</t>
        </is>
      </c>
      <c r="G235" t="inlineStr">
        <is>
          <t>Store room on level 1, room 104</t>
        </is>
      </c>
      <c r="H235" t="n">
        <v>0</v>
      </c>
      <c r="I235">
        <f>COUNTIF('Jobber Jobs'!$B$5:$B$367,A235)</f>
        <v>1</v>
      </c>
    </row>
    <row r="236">
      <c r="A236" t="inlineStr">
        <is>
          <t>JP0232</t>
        </is>
      </c>
      <c r="B236" t="inlineStr">
        <is>
          <t>JC0145</t>
        </is>
      </c>
      <c r="C236" t="inlineStr">
        <is>
          <t>Main office</t>
        </is>
      </c>
      <c r="D236" t="inlineStr">
        <is>
          <t>367 Station Parade</t>
        </is>
      </c>
      <c r="E236" t="inlineStr">
        <is>
          <t>Thornbury</t>
        </is>
      </c>
      <c r="F236" t="inlineStr">
        <is>
          <t>North</t>
        </is>
      </c>
      <c r="G236" t="inlineStr">
        <is>
          <t>Lockbox on meter box, 46490; Kitchen: 2 fridges, empty on Fridays</t>
        </is>
      </c>
      <c r="H236" t="n">
        <v>1</v>
      </c>
      <c r="I236">
        <f>COUNTIF('Jobber Jobs'!$B$5:$B$367,A236)</f>
        <v>1</v>
      </c>
    </row>
    <row r="237">
      <c r="A237" t="inlineStr">
        <is>
          <t>JP0233</t>
        </is>
      </c>
      <c r="B237" t="inlineStr">
        <is>
          <t>JC0146</t>
        </is>
      </c>
      <c r="C237" t="inlineStr">
        <is>
          <t>Main office</t>
        </is>
      </c>
      <c r="D237" t="inlineStr">
        <is>
          <t>266/12 Albert Avenue</t>
        </is>
      </c>
      <c r="E237" t="inlineStr">
        <is>
          <t>Mitcham</t>
        </is>
      </c>
      <c r="F237" t="inlineStr">
        <is>
          <t>East</t>
        </is>
      </c>
      <c r="G237" t="inlineStr">
        <is>
          <t>Code for roller door: 176058; Bins out on Tuesday night</t>
        </is>
      </c>
      <c r="H237" t="n">
        <v>1</v>
      </c>
      <c r="I237">
        <f>COUNTIF('Jobber Jobs'!$B$5:$B$367,A237)</f>
        <v>1</v>
      </c>
    </row>
    <row r="238">
      <c r="A238" t="inlineStr">
        <is>
          <t>JP0234</t>
        </is>
      </c>
      <c r="B238" t="inlineStr">
        <is>
          <t>JC0146</t>
        </is>
      </c>
      <c r="C238" t="inlineStr">
        <is>
          <t>Clinic</t>
        </is>
      </c>
      <c r="D238" t="inlineStr">
        <is>
          <t>479 Burke Road</t>
        </is>
      </c>
      <c r="E238" t="inlineStr">
        <is>
          <t>Reservoir</t>
        </is>
      </c>
      <c r="F238" t="inlineStr">
        <is>
          <t>North</t>
        </is>
      </c>
      <c r="G238" t="inlineStr">
        <is>
          <t>Do not use bleach on the timber floor</t>
        </is>
      </c>
      <c r="H238" t="n">
        <v>0</v>
      </c>
      <c r="I238">
        <f>COUNTIF('Jobber Jobs'!$B$5:$B$367,A238)</f>
        <v>2</v>
      </c>
    </row>
    <row r="239">
      <c r="A239" t="inlineStr">
        <is>
          <t>JP0235</t>
        </is>
      </c>
      <c r="B239" t="inlineStr">
        <is>
          <t>JC0147</t>
        </is>
      </c>
      <c r="C239" t="inlineStr">
        <is>
          <t>Main office</t>
        </is>
      </c>
      <c r="D239" t="inlineStr">
        <is>
          <t>216 Plenty Road</t>
        </is>
      </c>
      <c r="E239" t="inlineStr">
        <is>
          <t>Burwood</t>
        </is>
      </c>
      <c r="F239" t="inlineStr">
        <is>
          <t>East</t>
        </is>
      </c>
      <c r="G239" t="inlineStr">
        <is>
          <t>Do not use bleach on the timber floor</t>
        </is>
      </c>
      <c r="H239" t="n">
        <v>0</v>
      </c>
      <c r="I239">
        <f>COUNTIF('Jobber Jobs'!$B$5:$B$367,A239)</f>
        <v>2</v>
      </c>
    </row>
    <row r="240">
      <c r="A240" t="inlineStr">
        <is>
          <t>JP0236</t>
        </is>
      </c>
      <c r="B240" t="inlineStr">
        <is>
          <t>JC0148</t>
        </is>
      </c>
      <c r="C240" t="inlineStr">
        <is>
          <t>Main office</t>
        </is>
      </c>
      <c r="D240" t="inlineStr">
        <is>
          <t>42 Queen Avenue</t>
        </is>
      </c>
      <c r="E240" t="inlineStr">
        <is>
          <t>Bentleigh</t>
        </is>
      </c>
      <c r="F240" t="inlineStr">
        <is>
          <t>South</t>
        </is>
      </c>
      <c r="G240" t="inlineStr"/>
      <c r="H240" t="n">
        <v>0</v>
      </c>
      <c r="I240">
        <f>COUNTIF('Jobber Jobs'!$B$5:$B$367,A240)</f>
        <v>2</v>
      </c>
    </row>
    <row r="241">
      <c r="A241" t="inlineStr">
        <is>
          <t>JP0237</t>
        </is>
      </c>
      <c r="B241" t="inlineStr">
        <is>
          <t>JC0148</t>
        </is>
      </c>
      <c r="C241" t="inlineStr">
        <is>
          <t>Clinic</t>
        </is>
      </c>
      <c r="D241" t="inlineStr">
        <is>
          <t>438 Church Highway</t>
        </is>
      </c>
      <c r="E241" t="inlineStr">
        <is>
          <t>Bentleigh</t>
        </is>
      </c>
      <c r="F241" t="inlineStr">
        <is>
          <t>South</t>
        </is>
      </c>
      <c r="G241" t="inlineStr">
        <is>
          <t>Lockbox on meter box, 432357</t>
        </is>
      </c>
      <c r="H241" t="n">
        <v>1</v>
      </c>
      <c r="I241">
        <f>COUNTIF('Jobber Jobs'!$B$5:$B$367,A241)</f>
        <v>2</v>
      </c>
    </row>
    <row r="242">
      <c r="A242" t="inlineStr">
        <is>
          <t>JP0238</t>
        </is>
      </c>
      <c r="B242" t="inlineStr">
        <is>
          <t>JC0148</t>
        </is>
      </c>
      <c r="C242" t="inlineStr">
        <is>
          <t>Warehouse</t>
        </is>
      </c>
      <c r="D242" t="inlineStr">
        <is>
          <t>337 Plenty Parade</t>
        </is>
      </c>
      <c r="E242" t="inlineStr">
        <is>
          <t>St Kilda</t>
        </is>
      </c>
      <c r="F242" t="inlineStr">
        <is>
          <t>South</t>
        </is>
      </c>
      <c r="G242" t="inlineStr">
        <is>
          <t>Do not use bleach on the timber floor</t>
        </is>
      </c>
      <c r="H242" t="n">
        <v>0</v>
      </c>
      <c r="I242">
        <f>COUNTIF('Jobber Jobs'!$B$5:$B$367,A242)</f>
        <v>1</v>
      </c>
    </row>
    <row r="243">
      <c r="A243" t="inlineStr">
        <is>
          <t>JP0239</t>
        </is>
      </c>
      <c r="B243" t="inlineStr">
        <is>
          <t>JC0149</t>
        </is>
      </c>
      <c r="C243" t="inlineStr">
        <is>
          <t>Main office</t>
        </is>
      </c>
      <c r="D243" t="inlineStr">
        <is>
          <t>314 Plenty Street</t>
        </is>
      </c>
      <c r="E243" t="inlineStr">
        <is>
          <t>Northcote</t>
        </is>
      </c>
      <c r="F243" t="inlineStr">
        <is>
          <t>North</t>
        </is>
      </c>
      <c r="G243" t="inlineStr">
        <is>
          <t>Bins out on Tuesday night</t>
        </is>
      </c>
      <c r="H243" t="n">
        <v>0</v>
      </c>
      <c r="I243">
        <f>COUNTIF('Jobber Jobs'!$B$5:$B$367,A243)</f>
        <v>1</v>
      </c>
    </row>
    <row r="244">
      <c r="A244" t="inlineStr">
        <is>
          <t>JP0240</t>
        </is>
      </c>
      <c r="B244" t="inlineStr">
        <is>
          <t>JC0150</t>
        </is>
      </c>
      <c r="C244" t="inlineStr">
        <is>
          <t>Main office</t>
        </is>
      </c>
      <c r="D244" t="inlineStr">
        <is>
          <t>121 High Parade</t>
        </is>
      </c>
      <c r="E244" t="inlineStr">
        <is>
          <t>Glen Waverley</t>
        </is>
      </c>
      <c r="F244" t="inlineStr">
        <is>
          <t>East</t>
        </is>
      </c>
      <c r="G244" t="inlineStr"/>
      <c r="H244" t="n">
        <v>0</v>
      </c>
      <c r="I244">
        <f>COUNTIF('Jobber Jobs'!$B$5:$B$367,A244)</f>
        <v>1</v>
      </c>
    </row>
    <row r="245">
      <c r="A245" t="inlineStr">
        <is>
          <t>JP0241</t>
        </is>
      </c>
      <c r="B245" t="inlineStr">
        <is>
          <t>JC0150</t>
        </is>
      </c>
      <c r="C245" t="inlineStr">
        <is>
          <t>Clinic</t>
        </is>
      </c>
      <c r="D245" t="inlineStr">
        <is>
          <t>317 Victoria Parade</t>
        </is>
      </c>
      <c r="E245" t="inlineStr">
        <is>
          <t>Clayton</t>
        </is>
      </c>
      <c r="F245" t="inlineStr">
        <is>
          <t>South</t>
        </is>
      </c>
      <c r="G245" t="inlineStr">
        <is>
          <t>Sign in at security desk</t>
        </is>
      </c>
      <c r="H245" t="n">
        <v>0</v>
      </c>
      <c r="I245">
        <f>COUNTIF('Jobber Jobs'!$B$5:$B$367,A245)</f>
        <v>1</v>
      </c>
    </row>
    <row r="246">
      <c r="A246" t="inlineStr">
        <is>
          <t>JP0242</t>
        </is>
      </c>
      <c r="B246" t="inlineStr">
        <is>
          <t>JC0151</t>
        </is>
      </c>
      <c r="C246" t="inlineStr">
        <is>
          <t>Main office</t>
        </is>
      </c>
      <c r="D246" t="inlineStr">
        <is>
          <t>273/12 Plenty Parade</t>
        </is>
      </c>
      <c r="E246" t="inlineStr">
        <is>
          <t>Coburg</t>
        </is>
      </c>
      <c r="F246" t="inlineStr">
        <is>
          <t>North</t>
        </is>
      </c>
      <c r="G246" t="inlineStr">
        <is>
          <t>Lockbox on meter box, 536963; Do not use bleach on the timber floor</t>
        </is>
      </c>
      <c r="H246" t="n">
        <v>1</v>
      </c>
      <c r="I246">
        <f>COUNTIF('Jobber Jobs'!$B$5:$B$367,A246)</f>
        <v>1</v>
      </c>
    </row>
    <row r="247">
      <c r="A247" t="inlineStr">
        <is>
          <t>JP0243</t>
        </is>
      </c>
      <c r="B247" t="inlineStr">
        <is>
          <t>JC0152</t>
        </is>
      </c>
      <c r="C247" t="inlineStr">
        <is>
          <t>Main office</t>
        </is>
      </c>
      <c r="D247" t="inlineStr">
        <is>
          <t>200 Nepean Avenue</t>
        </is>
      </c>
      <c r="E247" t="inlineStr">
        <is>
          <t>Moorabbin</t>
        </is>
      </c>
      <c r="F247" t="inlineStr">
        <is>
          <t>South</t>
        </is>
      </c>
      <c r="G247" t="inlineStr">
        <is>
          <t>Vacuum bags in cupboard 2</t>
        </is>
      </c>
      <c r="H247" t="n">
        <v>0</v>
      </c>
      <c r="I247">
        <f>COUNTIF('Jobber Jobs'!$B$5:$B$367,A247)</f>
        <v>1</v>
      </c>
    </row>
    <row r="248">
      <c r="A248" t="inlineStr">
        <is>
          <t>JP0244</t>
        </is>
      </c>
      <c r="B248" t="inlineStr">
        <is>
          <t>JC0152</t>
        </is>
      </c>
      <c r="C248" t="inlineStr">
        <is>
          <t>Clinic</t>
        </is>
      </c>
      <c r="D248" t="inlineStr">
        <is>
          <t>455 Nicholson Highway</t>
        </is>
      </c>
      <c r="E248" t="inlineStr">
        <is>
          <t>Moorabbin</t>
        </is>
      </c>
      <c r="F248" t="inlineStr">
        <is>
          <t>South</t>
        </is>
      </c>
      <c r="G248" t="inlineStr">
        <is>
          <t>Level 3, lift to the left</t>
        </is>
      </c>
      <c r="H248" t="n">
        <v>0</v>
      </c>
      <c r="I248">
        <f>COUNTIF('Jobber Jobs'!$B$5:$B$367,A248)</f>
        <v>2</v>
      </c>
    </row>
    <row r="249">
      <c r="A249" t="inlineStr">
        <is>
          <t>JP0245</t>
        </is>
      </c>
      <c r="B249" t="inlineStr">
        <is>
          <t>JC0153</t>
        </is>
      </c>
      <c r="C249" t="inlineStr">
        <is>
          <t>Main office</t>
        </is>
      </c>
      <c r="D249" t="inlineStr">
        <is>
          <t>400 Albert Street</t>
        </is>
      </c>
      <c r="E249" t="inlineStr">
        <is>
          <t>Mentone</t>
        </is>
      </c>
      <c r="F249" t="inlineStr">
        <is>
          <t>South</t>
        </is>
      </c>
      <c r="G249" t="inlineStr">
        <is>
          <t>Reception closes 5:30 pm, use the side entry</t>
        </is>
      </c>
      <c r="H249" t="n">
        <v>0</v>
      </c>
      <c r="I249">
        <f>COUNTIF('Jobber Jobs'!$B$5:$B$367,A249)</f>
        <v>2</v>
      </c>
    </row>
    <row r="250">
      <c r="A250" t="inlineStr">
        <is>
          <t>JP0246</t>
        </is>
      </c>
      <c r="B250" t="inlineStr">
        <is>
          <t>JC0154</t>
        </is>
      </c>
      <c r="C250" t="inlineStr">
        <is>
          <t>Main office</t>
        </is>
      </c>
      <c r="D250" t="inlineStr">
        <is>
          <t>257 Hopkins Parade</t>
        </is>
      </c>
      <c r="E250" t="inlineStr">
        <is>
          <t>Point Cook</t>
        </is>
      </c>
      <c r="F250" t="inlineStr">
        <is>
          <t>West</t>
        </is>
      </c>
      <c r="G250" t="inlineStr">
        <is>
          <t>Kitchen: 2 fridges, empty on Fridays</t>
        </is>
      </c>
      <c r="H250" t="n">
        <v>0</v>
      </c>
      <c r="I250">
        <f>COUNTIF('Jobber Jobs'!$B$5:$B$367,A250)</f>
        <v>1</v>
      </c>
    </row>
    <row r="251">
      <c r="A251" t="inlineStr">
        <is>
          <t>JP0247</t>
        </is>
      </c>
      <c r="B251" t="inlineStr">
        <is>
          <t>JC0155</t>
        </is>
      </c>
      <c r="C251" t="inlineStr">
        <is>
          <t>Main office</t>
        </is>
      </c>
      <c r="D251" t="inlineStr">
        <is>
          <t>139 Glenferrie Parade</t>
        </is>
      </c>
      <c r="E251" t="inlineStr">
        <is>
          <t>Brighton</t>
        </is>
      </c>
      <c r="F251" t="inlineStr">
        <is>
          <t>South</t>
        </is>
      </c>
      <c r="G251" t="inlineStr">
        <is>
          <t>Alarm 435194 then press OFF</t>
        </is>
      </c>
      <c r="H251" t="n">
        <v>1</v>
      </c>
      <c r="I251">
        <f>COUNTIF('Jobber Jobs'!$B$5:$B$367,A251)</f>
        <v>1</v>
      </c>
    </row>
    <row r="252">
      <c r="A252" t="inlineStr">
        <is>
          <t>JP0248</t>
        </is>
      </c>
      <c r="B252" t="inlineStr">
        <is>
          <t>JC0155</t>
        </is>
      </c>
      <c r="C252" t="inlineStr">
        <is>
          <t>Clinic</t>
        </is>
      </c>
      <c r="D252" t="inlineStr">
        <is>
          <t>250 Bridge Highway</t>
        </is>
      </c>
      <c r="E252" t="inlineStr">
        <is>
          <t>Werribee</t>
        </is>
      </c>
      <c r="F252" t="inlineStr">
        <is>
          <t>West</t>
        </is>
      </c>
      <c r="G252" t="inlineStr">
        <is>
          <t>Vacuum bags in cupboard 2</t>
        </is>
      </c>
      <c r="H252" t="n">
        <v>0</v>
      </c>
      <c r="I252">
        <f>COUNTIF('Jobber Jobs'!$B$5:$B$367,A252)</f>
        <v>1</v>
      </c>
    </row>
    <row r="253">
      <c r="A253" t="inlineStr">
        <is>
          <t>JP0249</t>
        </is>
      </c>
      <c r="B253" t="inlineStr">
        <is>
          <t>JC0156</t>
        </is>
      </c>
      <c r="C253" t="inlineStr">
        <is>
          <t>Main office</t>
        </is>
      </c>
      <c r="D253" t="inlineStr">
        <is>
          <t>284A Park Road</t>
        </is>
      </c>
      <c r="E253" t="inlineStr">
        <is>
          <t>Point Cook</t>
        </is>
      </c>
      <c r="F253" t="inlineStr">
        <is>
          <t>West</t>
        </is>
      </c>
      <c r="G253" t="inlineStr">
        <is>
          <t>Key safe at side gate, code 607781; Call 0400 000 000 if the door is locked</t>
        </is>
      </c>
      <c r="H253" t="n">
        <v>1</v>
      </c>
      <c r="I253">
        <f>COUNTIF('Jobber Jobs'!$B$5:$B$367,A253)</f>
        <v>2</v>
      </c>
    </row>
    <row r="254">
      <c r="A254" t="inlineStr">
        <is>
          <t>JP0250</t>
        </is>
      </c>
      <c r="B254" t="inlineStr">
        <is>
          <t>JC0156</t>
        </is>
      </c>
      <c r="C254" t="inlineStr">
        <is>
          <t>Clinic</t>
        </is>
      </c>
      <c r="D254" t="inlineStr">
        <is>
          <t>163 Barkly Highway</t>
        </is>
      </c>
      <c r="E254" t="inlineStr">
        <is>
          <t>Essendon</t>
        </is>
      </c>
      <c r="F254" t="inlineStr">
        <is>
          <t>North</t>
        </is>
      </c>
      <c r="G254" t="inlineStr"/>
      <c r="H254" t="n">
        <v>0</v>
      </c>
      <c r="I254">
        <f>COUNTIF('Jobber Jobs'!$B$5:$B$367,A254)</f>
        <v>1</v>
      </c>
    </row>
    <row r="255">
      <c r="A255" t="inlineStr">
        <is>
          <t>JP0251</t>
        </is>
      </c>
      <c r="B255" t="inlineStr">
        <is>
          <t>JC0157</t>
        </is>
      </c>
      <c r="C255" t="inlineStr">
        <is>
          <t>Main office</t>
        </is>
      </c>
      <c r="D255" t="inlineStr">
        <is>
          <t>448 Nicholson Street</t>
        </is>
      </c>
      <c r="E255" t="inlineStr">
        <is>
          <t>Kew</t>
        </is>
      </c>
      <c r="F255" t="inlineStr">
        <is>
          <t>East</t>
        </is>
      </c>
      <c r="G255" t="inlineStr">
        <is>
          <t>Park in bay 12 under the building</t>
        </is>
      </c>
      <c r="H255" t="n">
        <v>0</v>
      </c>
      <c r="I255">
        <f>COUNTIF('Jobber Jobs'!$B$5:$B$367,A255)</f>
        <v>1</v>
      </c>
    </row>
    <row r="256">
      <c r="A256" t="inlineStr">
        <is>
          <t>JP0252</t>
        </is>
      </c>
      <c r="B256" t="inlineStr">
        <is>
          <t>JC0158</t>
        </is>
      </c>
      <c r="C256" t="inlineStr">
        <is>
          <t>Main office</t>
        </is>
      </c>
      <c r="D256" t="inlineStr">
        <is>
          <t>360 Burke Street</t>
        </is>
      </c>
      <c r="E256" t="inlineStr">
        <is>
          <t>Maribyrnong</t>
        </is>
      </c>
      <c r="F256" t="inlineStr">
        <is>
          <t>West</t>
        </is>
      </c>
      <c r="G256" t="inlineStr">
        <is>
          <t>Key safe at side gate, code 480576</t>
        </is>
      </c>
      <c r="H256" t="n">
        <v>1</v>
      </c>
      <c r="I256">
        <f>COUNTIF('Jobber Jobs'!$B$5:$B$367,A256)</f>
        <v>1</v>
      </c>
    </row>
  </sheetData>
  <autoFilter ref="A4:I25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36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28" customWidth="1" min="3" max="3"/>
    <col width="26" customWidth="1" min="4" max="4"/>
    <col width="20" customWidth="1" min="5" max="5"/>
    <col width="13" customWidth="1" min="6" max="6"/>
    <col width="8" customWidth="1" min="7" max="7"/>
    <col width="12" customWidth="1" min="8" max="8"/>
    <col width="7" customWidth="1" min="9" max="9"/>
    <col width="6" customWidth="1" min="10" max="10"/>
    <col width="7" customWidth="1" min="11" max="11"/>
    <col width="9" customWidth="1" min="12" max="12"/>
    <col width="22" customWidth="1" min="13" max="13"/>
    <col width="13" customWidth="1" min="14" max="14"/>
    <col width="9" customWidth="1" min="15" max="15"/>
    <col width="11" customWidth="1" min="16" max="16"/>
    <col width="11" customWidth="1" min="17" max="17"/>
    <col width="10" customWidth="1" min="18" max="18"/>
    <col width="13" customWidth="1" min="19" max="19"/>
  </cols>
  <sheetData>
    <row r="1">
      <c r="A1" s="6" t="inlineStr">
        <is>
          <t>Jobber recurring jobs (export) with billing basis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Job</t>
        </is>
      </c>
      <c r="B4" s="7" t="inlineStr">
        <is>
          <t>Property</t>
        </is>
      </c>
      <c r="C4" s="7" t="inlineStr">
        <is>
          <t>Client</t>
        </is>
      </c>
      <c r="D4" s="7" t="inlineStr">
        <is>
          <t>Location</t>
        </is>
      </c>
      <c r="E4" s="7" t="inlineStr">
        <is>
          <t>Service</t>
        </is>
      </c>
      <c r="F4" s="7" t="inlineStr">
        <is>
          <t>Frequency</t>
        </is>
      </c>
      <c r="G4" s="7" t="inlineStr">
        <is>
          <t>Visits/wk</t>
        </is>
      </c>
      <c r="H4" s="7" t="inlineStr">
        <is>
          <t>Days</t>
        </is>
      </c>
      <c r="I4" s="7" t="inlineStr">
        <is>
          <t>Start</t>
        </is>
      </c>
      <c r="J4" s="7" t="inlineStr">
        <is>
          <t>Hours</t>
        </is>
      </c>
      <c r="K4" s="7" t="inlineStr">
        <is>
          <t>Cleaner</t>
        </is>
      </c>
      <c r="L4" s="7" t="inlineStr">
        <is>
          <t>Rate</t>
        </is>
      </c>
      <c r="M4" s="7" t="inlineStr">
        <is>
          <t>Billing</t>
        </is>
      </c>
      <c r="N4" s="7" t="inlineStr">
        <is>
          <t>Invoicing</t>
        </is>
      </c>
      <c r="O4" s="7" t="inlineStr">
        <is>
          <t>Status</t>
        </is>
      </c>
      <c r="P4" s="7" t="inlineStr">
        <is>
          <t>First visit</t>
        </is>
      </c>
      <c r="Q4" s="7" t="inlineStr">
        <is>
          <t>Monthly basis</t>
        </is>
      </c>
      <c r="R4" s="7" t="inlineStr">
        <is>
          <t>Avg weekly hours</t>
        </is>
      </c>
      <c r="S4" s="7" t="inlineStr">
        <is>
          <t>Wave</t>
        </is>
      </c>
    </row>
    <row r="5">
      <c r="A5" t="inlineStr">
        <is>
          <t>J1001</t>
        </is>
      </c>
      <c r="B5" t="inlineStr">
        <is>
          <t>JP0001</t>
        </is>
      </c>
      <c r="C5" t="inlineStr">
        <is>
          <t>Oakwood Vet Clinic</t>
        </is>
      </c>
      <c r="D5" t="inlineStr">
        <is>
          <t>Main office - Bentleigh</t>
        </is>
      </c>
      <c r="E5" t="inlineStr">
        <is>
          <t>Office clean</t>
        </is>
      </c>
      <c r="F5" t="inlineStr">
        <is>
          <t>Weekly</t>
        </is>
      </c>
      <c r="G5" t="n">
        <v>1</v>
      </c>
      <c r="H5" t="inlineStr">
        <is>
          <t>TU</t>
        </is>
      </c>
      <c r="I5" t="inlineStr">
        <is>
          <t>05:30</t>
        </is>
      </c>
      <c r="J5" t="n">
        <v>2</v>
      </c>
      <c r="K5" t="inlineStr">
        <is>
          <t>CL43</t>
        </is>
      </c>
      <c r="L5" s="9" t="n">
        <v>127</v>
      </c>
      <c r="M5" t="inlineStr">
        <is>
          <t>Per visit, billed monthly</t>
        </is>
      </c>
      <c r="N5" t="inlineStr">
        <is>
          <t>Auto</t>
        </is>
      </c>
      <c r="O5" t="inlineStr">
        <is>
          <t>Active</t>
        </is>
      </c>
      <c r="P5" s="10" t="n">
        <v>46224</v>
      </c>
      <c r="Q5" s="9">
        <f>IF(F5="Weekly",ROUND(L5*G5*52/12,2),L5)</f>
        <v>550.33</v>
      </c>
      <c r="R5">
        <f>IF(O5&lt;&gt;"Active",0,IF(F5="Weekly",J5*G5,J5*0.25))</f>
        <v>2</v>
      </c>
      <c r="S5" t="inlineStr">
        <is>
          <t>Wave 3 South</t>
        </is>
      </c>
    </row>
    <row r="6">
      <c r="A6" t="inlineStr">
        <is>
          <t>J1002</t>
        </is>
      </c>
      <c r="B6" t="inlineStr">
        <is>
          <t>JP0002</t>
        </is>
      </c>
      <c r="C6" t="inlineStr">
        <is>
          <t>Oakwood Vet Clinic</t>
        </is>
      </c>
      <c r="D6" t="inlineStr">
        <is>
          <t>Clinic - Oakleigh</t>
        </is>
      </c>
      <c r="E6" t="inlineStr">
        <is>
          <t>Kitchen and bathrooms</t>
        </is>
      </c>
      <c r="F6" t="inlineStr">
        <is>
          <t>Weekly</t>
        </is>
      </c>
      <c r="G6" t="n">
        <v>1</v>
      </c>
      <c r="H6" t="inlineStr">
        <is>
          <t>TU</t>
        </is>
      </c>
      <c r="I6" t="inlineStr">
        <is>
          <t>05:30</t>
        </is>
      </c>
      <c r="J6" t="n">
        <v>1</v>
      </c>
      <c r="K6" t="inlineStr">
        <is>
          <t>CL39</t>
        </is>
      </c>
      <c r="L6" s="9" t="n">
        <v>58</v>
      </c>
      <c r="M6" t="inlineStr">
        <is>
          <t>Per visit, billed monthly</t>
        </is>
      </c>
      <c r="N6" t="inlineStr">
        <is>
          <t>Outside Jobber</t>
        </is>
      </c>
      <c r="O6" t="inlineStr">
        <is>
          <t>Active</t>
        </is>
      </c>
      <c r="P6" s="10" t="n">
        <v>46203</v>
      </c>
      <c r="Q6" s="9">
        <f>IF(F6="Weekly",ROUND(L6*G6*52/12,2),L6)</f>
        <v>251.33</v>
      </c>
      <c r="R6">
        <f>IF(O6&lt;&gt;"Active",0,IF(F6="Weekly",J6*G6,J6*0.25))</f>
        <v>1</v>
      </c>
      <c r="S6" t="inlineStr">
        <is>
          <t>Wave 3 South</t>
        </is>
      </c>
    </row>
    <row r="7">
      <c r="A7" t="inlineStr">
        <is>
          <t>J1003</t>
        </is>
      </c>
      <c r="B7" t="inlineStr">
        <is>
          <t>JP0002</t>
        </is>
      </c>
      <c r="C7" t="inlineStr">
        <is>
          <t>Oakwood Vet Clinic</t>
        </is>
      </c>
      <c r="D7" t="inlineStr">
        <is>
          <t>Clinic - Oakleigh</t>
        </is>
      </c>
      <c r="E7" t="inlineStr">
        <is>
          <t>Window clean</t>
        </is>
      </c>
      <c r="F7" t="inlineStr">
        <is>
          <t>Every 4 weeks</t>
        </is>
      </c>
      <c r="G7" t="n">
        <v>0</v>
      </c>
      <c r="H7" t="inlineStr">
        <is>
          <t>MO</t>
        </is>
      </c>
      <c r="I7" t="inlineStr">
        <is>
          <t>09:00</t>
        </is>
      </c>
      <c r="J7" t="n">
        <v>3</v>
      </c>
      <c r="K7" t="inlineStr">
        <is>
          <t>CL59</t>
        </is>
      </c>
      <c r="L7" s="9" t="n">
        <v>218</v>
      </c>
      <c r="M7" t="inlineStr">
        <is>
          <t>Fixed 4-weekly</t>
        </is>
      </c>
      <c r="N7" t="inlineStr">
        <is>
          <t>Auto</t>
        </is>
      </c>
      <c r="O7" t="inlineStr">
        <is>
          <t>Active</t>
        </is>
      </c>
      <c r="P7" s="10" t="n">
        <v>46216</v>
      </c>
      <c r="Q7" s="9">
        <f>IF(F7="Weekly",ROUND(L7*G7*52/12,2),L7)</f>
        <v>218</v>
      </c>
      <c r="R7">
        <f>IF(O7&lt;&gt;"Active",0,IF(F7="Weekly",J7*G7,J7*0.25))</f>
        <v>0.75</v>
      </c>
      <c r="S7" t="inlineStr">
        <is>
          <t>Wave 3 South</t>
        </is>
      </c>
    </row>
    <row r="8">
      <c r="A8" t="inlineStr">
        <is>
          <t>J1004</t>
        </is>
      </c>
      <c r="B8" t="inlineStr">
        <is>
          <t>JP0003</t>
        </is>
      </c>
      <c r="C8" t="inlineStr">
        <is>
          <t>Clearwater Dental Pty Ltd</t>
        </is>
      </c>
      <c r="D8" t="inlineStr">
        <is>
          <t>Main office - Deer Park</t>
        </is>
      </c>
      <c r="E8" t="inlineStr">
        <is>
          <t>Kitchen and bathrooms</t>
        </is>
      </c>
      <c r="F8" t="inlineStr">
        <is>
          <t>Weekly</t>
        </is>
      </c>
      <c r="G8" t="n">
        <v>1</v>
      </c>
      <c r="H8" t="inlineStr">
        <is>
          <t>MO</t>
        </is>
      </c>
      <c r="I8" t="inlineStr">
        <is>
          <t>05:30</t>
        </is>
      </c>
      <c r="J8" t="n">
        <v>1</v>
      </c>
      <c r="K8" t="inlineStr">
        <is>
          <t>CL48</t>
        </is>
      </c>
      <c r="L8" s="9" t="n">
        <v>71</v>
      </c>
      <c r="M8" t="inlineStr">
        <is>
          <t>Per visit, billed monthly</t>
        </is>
      </c>
      <c r="N8" t="inlineStr">
        <is>
          <t>Outside Jobber</t>
        </is>
      </c>
      <c r="O8" t="inlineStr">
        <is>
          <t>Active</t>
        </is>
      </c>
      <c r="P8" s="10" t="n">
        <v>46202</v>
      </c>
      <c r="Q8" s="9">
        <f>IF(F8="Weekly",ROUND(L8*G8*52/12,2),L8)</f>
        <v>307.67</v>
      </c>
      <c r="R8">
        <f>IF(O8&lt;&gt;"Active",0,IF(F8="Weekly",J8*G8,J8*0.25))</f>
        <v>1</v>
      </c>
      <c r="S8" t="inlineStr">
        <is>
          <t>Wave 4 West</t>
        </is>
      </c>
    </row>
    <row r="9">
      <c r="A9" t="inlineStr">
        <is>
          <t>J1005</t>
        </is>
      </c>
      <c r="B9" t="inlineStr">
        <is>
          <t>JP0004</t>
        </is>
      </c>
      <c r="C9" t="inlineStr">
        <is>
          <t>Riverside Insurance Brokers Pty Ltd</t>
        </is>
      </c>
      <c r="D9" t="inlineStr">
        <is>
          <t>Main office - Bundoora</t>
        </is>
      </c>
      <c r="E9" t="inlineStr">
        <is>
          <t>Kitchen and bathrooms</t>
        </is>
      </c>
      <c r="F9" t="inlineStr">
        <is>
          <t>Weekly</t>
        </is>
      </c>
      <c r="G9" t="n">
        <v>2</v>
      </c>
      <c r="H9" t="inlineStr">
        <is>
          <t>TU WE</t>
        </is>
      </c>
      <c r="I9" t="inlineStr">
        <is>
          <t>05:30</t>
        </is>
      </c>
      <c r="J9" t="n">
        <v>1</v>
      </c>
      <c r="K9" t="inlineStr">
        <is>
          <t>CL37</t>
        </is>
      </c>
      <c r="L9" s="9" t="n">
        <v>70</v>
      </c>
      <c r="M9" t="inlineStr">
        <is>
          <t>Per visit, billed monthly</t>
        </is>
      </c>
      <c r="N9" t="inlineStr">
        <is>
          <t>Auto</t>
        </is>
      </c>
      <c r="O9" t="inlineStr">
        <is>
          <t>Active</t>
        </is>
      </c>
      <c r="P9" s="10" t="n">
        <v>46224</v>
      </c>
      <c r="Q9" s="9">
        <f>IF(F9="Weekly",ROUND(L9*G9*52/12,2),L9)</f>
        <v>606.67</v>
      </c>
      <c r="R9">
        <f>IF(O9&lt;&gt;"Active",0,IF(F9="Weekly",J9*G9,J9*0.25))</f>
        <v>2</v>
      </c>
      <c r="S9" t="inlineStr">
        <is>
          <t>Wave 1 North</t>
        </is>
      </c>
    </row>
    <row r="10">
      <c r="A10" t="inlineStr">
        <is>
          <t>J1006</t>
        </is>
      </c>
      <c r="B10" t="inlineStr">
        <is>
          <t>JP0004</t>
        </is>
      </c>
      <c r="C10" t="inlineStr">
        <is>
          <t>Riverside Insurance Brokers Pty Ltd</t>
        </is>
      </c>
      <c r="D10" t="inlineStr">
        <is>
          <t>Main office - Bundoora</t>
        </is>
      </c>
      <c r="E10" t="inlineStr">
        <is>
          <t>Window clean</t>
        </is>
      </c>
      <c r="F10" t="inlineStr">
        <is>
          <t>Every 4 weeks</t>
        </is>
      </c>
      <c r="G10" t="n">
        <v>0</v>
      </c>
      <c r="H10" t="inlineStr">
        <is>
          <t>TH</t>
        </is>
      </c>
      <c r="I10" t="inlineStr">
        <is>
          <t>09:00</t>
        </is>
      </c>
      <c r="J10" t="n">
        <v>2</v>
      </c>
      <c r="K10" t="inlineStr">
        <is>
          <t>CL60</t>
        </is>
      </c>
      <c r="L10" s="9" t="n">
        <v>156</v>
      </c>
      <c r="M10" t="inlineStr">
        <is>
          <t>Fixed 4-weekly</t>
        </is>
      </c>
      <c r="N10" t="inlineStr">
        <is>
          <t>Outside Jobber</t>
        </is>
      </c>
      <c r="O10" t="inlineStr">
        <is>
          <t>Active</t>
        </is>
      </c>
      <c r="P10" s="10" t="n">
        <v>46219</v>
      </c>
      <c r="Q10" s="9">
        <f>IF(F10="Weekly",ROUND(L10*G10*52/12,2),L10)</f>
        <v>156</v>
      </c>
      <c r="R10">
        <f>IF(O10&lt;&gt;"Active",0,IF(F10="Weekly",J10*G10,J10*0.25))</f>
        <v>0.5</v>
      </c>
      <c r="S10" t="inlineStr">
        <is>
          <t>Wave 1 North</t>
        </is>
      </c>
    </row>
    <row r="11">
      <c r="A11" t="inlineStr">
        <is>
          <t>J1007</t>
        </is>
      </c>
      <c r="B11" t="inlineStr">
        <is>
          <t>JP0005</t>
        </is>
      </c>
      <c r="C11" t="inlineStr">
        <is>
          <t>Ironbark Pathology Pty Ltd</t>
        </is>
      </c>
      <c r="D11" t="inlineStr">
        <is>
          <t>Main office - Footscray</t>
        </is>
      </c>
      <c r="E11" t="inlineStr">
        <is>
          <t>Kitchen and bathrooms</t>
        </is>
      </c>
      <c r="F11" t="inlineStr">
        <is>
          <t>Weekly</t>
        </is>
      </c>
      <c r="G11" t="n">
        <v>2</v>
      </c>
      <c r="H11" t="inlineStr">
        <is>
          <t>MO WE</t>
        </is>
      </c>
      <c r="I11" t="inlineStr">
        <is>
          <t>05:30</t>
        </is>
      </c>
      <c r="J11" t="n">
        <v>1</v>
      </c>
      <c r="K11" t="inlineStr">
        <is>
          <t>CL12</t>
        </is>
      </c>
      <c r="L11" s="9" t="n">
        <v>69</v>
      </c>
      <c r="M11" t="inlineStr">
        <is>
          <t>Per visit, billed monthly</t>
        </is>
      </c>
      <c r="N11" t="inlineStr">
        <is>
          <t>Outside Jobber</t>
        </is>
      </c>
      <c r="O11" t="inlineStr">
        <is>
          <t>Active</t>
        </is>
      </c>
      <c r="P11" s="10" t="n">
        <v>46223</v>
      </c>
      <c r="Q11" s="9">
        <f>IF(F11="Weekly",ROUND(L11*G11*52/12,2),L11)</f>
        <v>598</v>
      </c>
      <c r="R11">
        <f>IF(O11&lt;&gt;"Active",0,IF(F11="Weekly",J11*G11,J11*0.25))</f>
        <v>2</v>
      </c>
      <c r="S11" t="inlineStr">
        <is>
          <t>Wave 4 West</t>
        </is>
      </c>
    </row>
    <row r="12">
      <c r="A12" t="inlineStr">
        <is>
          <t>J1008</t>
        </is>
      </c>
      <c r="B12" t="inlineStr">
        <is>
          <t>JP0006</t>
        </is>
      </c>
      <c r="C12" t="inlineStr">
        <is>
          <t>Westend Fitness Pty Ltd</t>
        </is>
      </c>
      <c r="D12" t="inlineStr">
        <is>
          <t>Main office - Brighton</t>
        </is>
      </c>
      <c r="E12" t="inlineStr">
        <is>
          <t>Office clean</t>
        </is>
      </c>
      <c r="F12" t="inlineStr">
        <is>
          <t>Weekly</t>
        </is>
      </c>
      <c r="G12" t="n">
        <v>3</v>
      </c>
      <c r="H12" t="inlineStr">
        <is>
          <t>WE TH FR</t>
        </is>
      </c>
      <c r="I12" t="inlineStr">
        <is>
          <t>05:30</t>
        </is>
      </c>
      <c r="J12" t="n">
        <v>2.5</v>
      </c>
      <c r="K12" t="inlineStr">
        <is>
          <t>CL23</t>
        </is>
      </c>
      <c r="L12" s="9" t="n">
        <v>161</v>
      </c>
      <c r="M12" t="inlineStr">
        <is>
          <t>Per visit, billed monthly</t>
        </is>
      </c>
      <c r="N12" t="inlineStr">
        <is>
          <t>Outside Jobber</t>
        </is>
      </c>
      <c r="O12" t="inlineStr">
        <is>
          <t>Active</t>
        </is>
      </c>
      <c r="P12" s="10" t="n">
        <v>46218</v>
      </c>
      <c r="Q12" s="9">
        <f>IF(F12="Weekly",ROUND(L12*G12*52/12,2),L12)</f>
        <v>2093</v>
      </c>
      <c r="R12">
        <f>IF(O12&lt;&gt;"Active",0,IF(F12="Weekly",J12*G12,J12*0.25))</f>
        <v>7.5</v>
      </c>
      <c r="S12" t="inlineStr">
        <is>
          <t>Wave 3 South</t>
        </is>
      </c>
    </row>
    <row r="13">
      <c r="A13" t="inlineStr">
        <is>
          <t>J1009</t>
        </is>
      </c>
      <c r="B13" t="inlineStr">
        <is>
          <t>JP0007</t>
        </is>
      </c>
      <c r="C13" t="inlineStr">
        <is>
          <t>Redgum Dental</t>
        </is>
      </c>
      <c r="D13" t="inlineStr">
        <is>
          <t>Main office - Bundoora</t>
        </is>
      </c>
      <c r="E13" t="inlineStr">
        <is>
          <t>Office clean</t>
        </is>
      </c>
      <c r="F13" t="inlineStr">
        <is>
          <t>Weekly</t>
        </is>
      </c>
      <c r="G13" t="n">
        <v>2</v>
      </c>
      <c r="H13" t="inlineStr">
        <is>
          <t>TU WE</t>
        </is>
      </c>
      <c r="I13" t="inlineStr">
        <is>
          <t>05:30</t>
        </is>
      </c>
      <c r="J13" t="n">
        <v>2</v>
      </c>
      <c r="K13" t="inlineStr">
        <is>
          <t>CL13</t>
        </is>
      </c>
      <c r="L13" s="9" t="n">
        <v>131</v>
      </c>
      <c r="M13" t="inlineStr">
        <is>
          <t>Per visit, billed monthly</t>
        </is>
      </c>
      <c r="N13" t="inlineStr">
        <is>
          <t>Outside Jobber</t>
        </is>
      </c>
      <c r="O13" t="inlineStr">
        <is>
          <t>Active</t>
        </is>
      </c>
      <c r="P13" s="10" t="n">
        <v>46217</v>
      </c>
      <c r="Q13" s="9">
        <f>IF(F13="Weekly",ROUND(L13*G13*52/12,2),L13)</f>
        <v>1135.33</v>
      </c>
      <c r="R13">
        <f>IF(O13&lt;&gt;"Active",0,IF(F13="Weekly",J13*G13,J13*0.25))</f>
        <v>4</v>
      </c>
      <c r="S13" t="inlineStr">
        <is>
          <t>Wave 1 North</t>
        </is>
      </c>
    </row>
    <row r="14">
      <c r="A14" t="inlineStr">
        <is>
          <t>J1010</t>
        </is>
      </c>
      <c r="B14" t="inlineStr">
        <is>
          <t>JP0008</t>
        </is>
      </c>
      <c r="C14" t="inlineStr">
        <is>
          <t>Redgum Dental</t>
        </is>
      </c>
      <c r="D14" t="inlineStr">
        <is>
          <t>Clinic - Werribee</t>
        </is>
      </c>
      <c r="E14" t="inlineStr">
        <is>
          <t>Office clean</t>
        </is>
      </c>
      <c r="F14" t="inlineStr">
        <is>
          <t>Weekly</t>
        </is>
      </c>
      <c r="G14" t="n">
        <v>2</v>
      </c>
      <c r="H14" t="inlineStr">
        <is>
          <t>TU WE</t>
        </is>
      </c>
      <c r="I14" t="inlineStr">
        <is>
          <t>05:30</t>
        </is>
      </c>
      <c r="J14" t="n">
        <v>3</v>
      </c>
      <c r="K14" t="inlineStr">
        <is>
          <t>CL32</t>
        </is>
      </c>
      <c r="L14" s="9" t="n">
        <v>204</v>
      </c>
      <c r="M14" t="inlineStr">
        <is>
          <t>Per visit, billed monthly</t>
        </is>
      </c>
      <c r="N14" t="inlineStr">
        <is>
          <t>Outside Jobber</t>
        </is>
      </c>
      <c r="O14" t="inlineStr">
        <is>
          <t>Active</t>
        </is>
      </c>
      <c r="P14" s="10" t="n">
        <v>46224</v>
      </c>
      <c r="Q14" s="9">
        <f>IF(F14="Weekly",ROUND(L14*G14*52/12,2),L14)</f>
        <v>1768</v>
      </c>
      <c r="R14">
        <f>IF(O14&lt;&gt;"Active",0,IF(F14="Weekly",J14*G14,J14*0.25))</f>
        <v>6</v>
      </c>
      <c r="S14" t="inlineStr">
        <is>
          <t>Wave 4 West</t>
        </is>
      </c>
    </row>
    <row r="15">
      <c r="A15" t="inlineStr">
        <is>
          <t>J1011</t>
        </is>
      </c>
      <c r="B15" t="inlineStr">
        <is>
          <t>JP0009</t>
        </is>
      </c>
      <c r="C15" t="inlineStr">
        <is>
          <t>Elm Street Physiotherapy</t>
        </is>
      </c>
      <c r="D15" t="inlineStr">
        <is>
          <t>Main office - Oakleigh</t>
        </is>
      </c>
      <c r="E15" t="inlineStr">
        <is>
          <t>Office clean</t>
        </is>
      </c>
      <c r="F15" t="inlineStr">
        <is>
          <t>Weekly</t>
        </is>
      </c>
      <c r="G15" t="n">
        <v>1</v>
      </c>
      <c r="H15" t="inlineStr">
        <is>
          <t>WE</t>
        </is>
      </c>
      <c r="I15" t="inlineStr">
        <is>
          <t>05:30</t>
        </is>
      </c>
      <c r="J15" t="n">
        <v>1</v>
      </c>
      <c r="K15" t="inlineStr">
        <is>
          <t>CL27</t>
        </is>
      </c>
      <c r="L15" s="9" t="n">
        <v>64</v>
      </c>
      <c r="M15" t="inlineStr">
        <is>
          <t>Per visit, billed monthly</t>
        </is>
      </c>
      <c r="N15" t="inlineStr">
        <is>
          <t>Outside Jobber</t>
        </is>
      </c>
      <c r="O15" t="inlineStr">
        <is>
          <t>Active</t>
        </is>
      </c>
      <c r="P15" s="10" t="n">
        <v>46204</v>
      </c>
      <c r="Q15" s="9">
        <f>IF(F15="Weekly",ROUND(L15*G15*52/12,2),L15)</f>
        <v>277.33</v>
      </c>
      <c r="R15">
        <f>IF(O15&lt;&gt;"Active",0,IF(F15="Weekly",J15*G15,J15*0.25))</f>
        <v>1</v>
      </c>
      <c r="S15" t="inlineStr">
        <is>
          <t>Wave 3 South</t>
        </is>
      </c>
    </row>
    <row r="16">
      <c r="A16" t="inlineStr">
        <is>
          <t>J1012</t>
        </is>
      </c>
      <c r="B16" t="inlineStr">
        <is>
          <t>JP0010</t>
        </is>
      </c>
      <c r="C16" t="inlineStr">
        <is>
          <t>Elm Street Physiotherapy</t>
        </is>
      </c>
      <c r="D16" t="inlineStr">
        <is>
          <t>Clinic - Point Cook</t>
        </is>
      </c>
      <c r="E16" t="inlineStr">
        <is>
          <t>Office clean</t>
        </is>
      </c>
      <c r="F16" t="inlineStr">
        <is>
          <t>Weekly</t>
        </is>
      </c>
      <c r="G16" t="n">
        <v>2</v>
      </c>
      <c r="H16" t="inlineStr">
        <is>
          <t>MO WE</t>
        </is>
      </c>
      <c r="I16" t="inlineStr">
        <is>
          <t>05:30</t>
        </is>
      </c>
      <c r="J16" t="n">
        <v>1</v>
      </c>
      <c r="K16" t="inlineStr">
        <is>
          <t>CL36</t>
        </is>
      </c>
      <c r="L16" s="9" t="n">
        <v>73</v>
      </c>
      <c r="M16" t="inlineStr">
        <is>
          <t>Per visit, billed monthly</t>
        </is>
      </c>
      <c r="N16" t="inlineStr">
        <is>
          <t>Auto</t>
        </is>
      </c>
      <c r="O16" t="inlineStr">
        <is>
          <t>Active</t>
        </is>
      </c>
      <c r="P16" s="10" t="n">
        <v>46216</v>
      </c>
      <c r="Q16" s="9">
        <f>IF(F16="Weekly",ROUND(L16*G16*52/12,2),L16)</f>
        <v>632.67</v>
      </c>
      <c r="R16">
        <f>IF(O16&lt;&gt;"Active",0,IF(F16="Weekly",J16*G16,J16*0.25))</f>
        <v>2</v>
      </c>
      <c r="S16" t="inlineStr">
        <is>
          <t>Wave 4 West</t>
        </is>
      </c>
    </row>
    <row r="17">
      <c r="A17" t="inlineStr">
        <is>
          <t>J1013</t>
        </is>
      </c>
      <c r="B17" t="inlineStr">
        <is>
          <t>JP0010</t>
        </is>
      </c>
      <c r="C17" t="inlineStr">
        <is>
          <t>Elm Street Physiotherapy</t>
        </is>
      </c>
      <c r="D17" t="inlineStr">
        <is>
          <t>Clinic - Point Cook</t>
        </is>
      </c>
      <c r="E17" t="inlineStr">
        <is>
          <t>Washroom service</t>
        </is>
      </c>
      <c r="F17" t="inlineStr">
        <is>
          <t>Monthly</t>
        </is>
      </c>
      <c r="G17" t="n">
        <v>0</v>
      </c>
      <c r="H17" t="inlineStr">
        <is>
          <t>TH</t>
        </is>
      </c>
      <c r="I17" t="inlineStr">
        <is>
          <t>09:00</t>
        </is>
      </c>
      <c r="J17" t="n">
        <v>0.5</v>
      </c>
      <c r="K17" t="inlineStr">
        <is>
          <t>CL55</t>
        </is>
      </c>
      <c r="L17" s="9" t="n">
        <v>99</v>
      </c>
      <c r="M17" t="inlineStr">
        <is>
          <t>Fixed monthly</t>
        </is>
      </c>
      <c r="N17" t="inlineStr">
        <is>
          <t>Auto</t>
        </is>
      </c>
      <c r="O17" t="inlineStr">
        <is>
          <t>Active</t>
        </is>
      </c>
      <c r="P17" s="10" t="n">
        <v>46226</v>
      </c>
      <c r="Q17" s="9">
        <f>IF(F17="Weekly",ROUND(L17*G17*52/12,2),L17)</f>
        <v>99</v>
      </c>
      <c r="R17">
        <f>IF(O17&lt;&gt;"Active",0,IF(F17="Weekly",J17*G17,J17*0.25))</f>
        <v>0.125</v>
      </c>
      <c r="S17" t="inlineStr">
        <is>
          <t>Wave 4 West</t>
        </is>
      </c>
    </row>
    <row r="18">
      <c r="A18" t="inlineStr">
        <is>
          <t>J1014</t>
        </is>
      </c>
      <c r="B18" t="inlineStr">
        <is>
          <t>JP0011</t>
        </is>
      </c>
      <c r="C18" t="inlineStr">
        <is>
          <t>Wattle Grove Property Group</t>
        </is>
      </c>
      <c r="D18" t="inlineStr">
        <is>
          <t>Main office - Hawthorn</t>
        </is>
      </c>
      <c r="E18" t="inlineStr">
        <is>
          <t>Office clean</t>
        </is>
      </c>
      <c r="F18" t="inlineStr">
        <is>
          <t>Weekly</t>
        </is>
      </c>
      <c r="G18" t="n">
        <v>2</v>
      </c>
      <c r="H18" t="inlineStr">
        <is>
          <t>MO TU</t>
        </is>
      </c>
      <c r="I18" t="inlineStr">
        <is>
          <t>05:30</t>
        </is>
      </c>
      <c r="J18" t="n">
        <v>1</v>
      </c>
      <c r="K18" t="inlineStr">
        <is>
          <t>CL10</t>
        </is>
      </c>
      <c r="L18" s="9" t="n">
        <v>68</v>
      </c>
      <c r="M18" t="inlineStr">
        <is>
          <t>Per visit, billed monthly</t>
        </is>
      </c>
      <c r="N18" t="inlineStr">
        <is>
          <t>Auto</t>
        </is>
      </c>
      <c r="O18" t="inlineStr">
        <is>
          <t>Active</t>
        </is>
      </c>
      <c r="P18" s="10" t="n">
        <v>46202</v>
      </c>
      <c r="Q18" s="9">
        <f>IF(F18="Weekly",ROUND(L18*G18*52/12,2),L18)</f>
        <v>589.33</v>
      </c>
      <c r="R18">
        <f>IF(O18&lt;&gt;"Active",0,IF(F18="Weekly",J18*G18,J18*0.25))</f>
        <v>2</v>
      </c>
      <c r="S18" t="inlineStr">
        <is>
          <t>Wave 2 East</t>
        </is>
      </c>
    </row>
    <row r="19">
      <c r="A19" t="inlineStr">
        <is>
          <t>J1015</t>
        </is>
      </c>
      <c r="B19" t="inlineStr">
        <is>
          <t>JP0011</t>
        </is>
      </c>
      <c r="C19" t="inlineStr">
        <is>
          <t>Wattle Grove Property Group</t>
        </is>
      </c>
      <c r="D19" t="inlineStr">
        <is>
          <t>Main office - Hawthorn</t>
        </is>
      </c>
      <c r="E19" t="inlineStr">
        <is>
          <t>Washroom service</t>
        </is>
      </c>
      <c r="F19" t="inlineStr">
        <is>
          <t>Monthly</t>
        </is>
      </c>
      <c r="G19" t="n">
        <v>0</v>
      </c>
      <c r="H19" t="inlineStr">
        <is>
          <t>WE</t>
        </is>
      </c>
      <c r="I19" t="inlineStr">
        <is>
          <t>09:00</t>
        </is>
      </c>
      <c r="J19" t="n">
        <v>0.5</v>
      </c>
      <c r="K19" t="inlineStr">
        <is>
          <t>CL53</t>
        </is>
      </c>
      <c r="L19" s="9" t="n">
        <v>88</v>
      </c>
      <c r="M19" t="inlineStr">
        <is>
          <t>Fixed monthly</t>
        </is>
      </c>
      <c r="N19" t="inlineStr">
        <is>
          <t>Outside Jobber</t>
        </is>
      </c>
      <c r="O19" t="inlineStr">
        <is>
          <t>Active</t>
        </is>
      </c>
      <c r="P19" s="10" t="n">
        <v>46225</v>
      </c>
      <c r="Q19" s="9">
        <f>IF(F19="Weekly",ROUND(L19*G19*52/12,2),L19)</f>
        <v>88</v>
      </c>
      <c r="R19">
        <f>IF(O19&lt;&gt;"Active",0,IF(F19="Weekly",J19*G19,J19*0.25))</f>
        <v>0.125</v>
      </c>
      <c r="S19" t="inlineStr">
        <is>
          <t>Wave 2 East</t>
        </is>
      </c>
    </row>
    <row r="20">
      <c r="A20" t="inlineStr">
        <is>
          <t>J1016</t>
        </is>
      </c>
      <c r="B20" t="inlineStr">
        <is>
          <t>JP0012</t>
        </is>
      </c>
      <c r="C20" t="inlineStr">
        <is>
          <t>Hillcrest Physiotherapy Pty Ltd</t>
        </is>
      </c>
      <c r="D20" t="inlineStr">
        <is>
          <t>Main office - Epping</t>
        </is>
      </c>
      <c r="E20" t="inlineStr">
        <is>
          <t>Kitchen and bathrooms</t>
        </is>
      </c>
      <c r="F20" t="inlineStr">
        <is>
          <t>Weekly</t>
        </is>
      </c>
      <c r="G20" t="n">
        <v>5</v>
      </c>
      <c r="H20" t="inlineStr">
        <is>
          <t>MO TU WE TH FR</t>
        </is>
      </c>
      <c r="I20" t="inlineStr">
        <is>
          <t>05:30</t>
        </is>
      </c>
      <c r="J20" t="n">
        <v>1</v>
      </c>
      <c r="K20" t="inlineStr">
        <is>
          <t>CL45</t>
        </is>
      </c>
      <c r="L20" s="9" t="n">
        <v>64</v>
      </c>
      <c r="M20" t="inlineStr">
        <is>
          <t>Per visit, billed monthly</t>
        </is>
      </c>
      <c r="N20" t="inlineStr">
        <is>
          <t>Outside Jobber</t>
        </is>
      </c>
      <c r="O20" t="inlineStr">
        <is>
          <t>Active</t>
        </is>
      </c>
      <c r="P20" s="10" t="n">
        <v>46209</v>
      </c>
      <c r="Q20" s="9">
        <f>IF(F20="Weekly",ROUND(L20*G20*52/12,2),L20)</f>
        <v>1386.67</v>
      </c>
      <c r="R20">
        <f>IF(O20&lt;&gt;"Active",0,IF(F20="Weekly",J20*G20,J20*0.25))</f>
        <v>5</v>
      </c>
      <c r="S20" t="inlineStr">
        <is>
          <t>Wave 1 North</t>
        </is>
      </c>
    </row>
    <row r="21">
      <c r="A21" t="inlineStr">
        <is>
          <t>J1017</t>
        </is>
      </c>
      <c r="B21" t="inlineStr">
        <is>
          <t>JP0013</t>
        </is>
      </c>
      <c r="C21" t="inlineStr">
        <is>
          <t>Hillcrest Physiotherapy Pty Ltd</t>
        </is>
      </c>
      <c r="D21" t="inlineStr">
        <is>
          <t>Clinic - Thornbury</t>
        </is>
      </c>
      <c r="E21" t="inlineStr">
        <is>
          <t>Office clean</t>
        </is>
      </c>
      <c r="F21" t="inlineStr">
        <is>
          <t>Weekly</t>
        </is>
      </c>
      <c r="G21" t="n">
        <v>2</v>
      </c>
      <c r="H21" t="inlineStr">
        <is>
          <t>WE TH</t>
        </is>
      </c>
      <c r="I21" t="inlineStr">
        <is>
          <t>05:30</t>
        </is>
      </c>
      <c r="J21" t="n">
        <v>1.5</v>
      </c>
      <c r="K21" t="inlineStr">
        <is>
          <t>CL29</t>
        </is>
      </c>
      <c r="L21" s="9" t="n">
        <v>96</v>
      </c>
      <c r="M21" t="inlineStr">
        <is>
          <t>Per visit, billed monthly</t>
        </is>
      </c>
      <c r="N21" t="inlineStr">
        <is>
          <t>Outside Jobber</t>
        </is>
      </c>
      <c r="O21" t="inlineStr">
        <is>
          <t>Active</t>
        </is>
      </c>
      <c r="P21" s="10" t="n">
        <v>46204</v>
      </c>
      <c r="Q21" s="9">
        <f>IF(F21="Weekly",ROUND(L21*G21*52/12,2),L21)</f>
        <v>832</v>
      </c>
      <c r="R21">
        <f>IF(O21&lt;&gt;"Active",0,IF(F21="Weekly",J21*G21,J21*0.25))</f>
        <v>3</v>
      </c>
      <c r="S21" t="inlineStr">
        <is>
          <t>Wave 1 North</t>
        </is>
      </c>
    </row>
    <row r="22">
      <c r="A22" t="inlineStr">
        <is>
          <t>J1018</t>
        </is>
      </c>
      <c r="B22" t="inlineStr">
        <is>
          <t>JP0014</t>
        </is>
      </c>
      <c r="C22" t="inlineStr">
        <is>
          <t>Kingsley Real Estate</t>
        </is>
      </c>
      <c r="D22" t="inlineStr">
        <is>
          <t>Main office - Mitcham</t>
        </is>
      </c>
      <c r="E22" t="inlineStr">
        <is>
          <t>Office clean</t>
        </is>
      </c>
      <c r="F22" t="inlineStr">
        <is>
          <t>Weekly</t>
        </is>
      </c>
      <c r="G22" t="n">
        <v>1</v>
      </c>
      <c r="H22" t="inlineStr">
        <is>
          <t>TH</t>
        </is>
      </c>
      <c r="I22" t="inlineStr">
        <is>
          <t>05:30</t>
        </is>
      </c>
      <c r="J22" t="n">
        <v>1.5</v>
      </c>
      <c r="K22" t="inlineStr">
        <is>
          <t>CL34</t>
        </is>
      </c>
      <c r="L22" s="9" t="n">
        <v>90</v>
      </c>
      <c r="M22" t="inlineStr">
        <is>
          <t>Per visit, billed monthly</t>
        </is>
      </c>
      <c r="N22" t="inlineStr">
        <is>
          <t>Outside Jobber</t>
        </is>
      </c>
      <c r="O22" t="inlineStr">
        <is>
          <t>Active</t>
        </is>
      </c>
      <c r="P22" s="10" t="n">
        <v>46205</v>
      </c>
      <c r="Q22" s="9">
        <f>IF(F22="Weekly",ROUND(L22*G22*52/12,2),L22)</f>
        <v>390</v>
      </c>
      <c r="R22">
        <f>IF(O22&lt;&gt;"Active",0,IF(F22="Weekly",J22*G22,J22*0.25))</f>
        <v>1.5</v>
      </c>
      <c r="S22" t="inlineStr">
        <is>
          <t>Wave 2 East</t>
        </is>
      </c>
    </row>
    <row r="23">
      <c r="A23" t="inlineStr">
        <is>
          <t>J1019</t>
        </is>
      </c>
      <c r="B23" t="inlineStr">
        <is>
          <t>JP0015</t>
        </is>
      </c>
      <c r="C23" t="inlineStr">
        <is>
          <t>Kingsley Real Estate</t>
        </is>
      </c>
      <c r="D23" t="inlineStr">
        <is>
          <t>Clinic - Kew</t>
        </is>
      </c>
      <c r="E23" t="inlineStr">
        <is>
          <t>Office clean</t>
        </is>
      </c>
      <c r="F23" t="inlineStr">
        <is>
          <t>Weekly</t>
        </is>
      </c>
      <c r="G23" t="n">
        <v>1</v>
      </c>
      <c r="H23" t="inlineStr">
        <is>
          <t>FR</t>
        </is>
      </c>
      <c r="I23" t="inlineStr">
        <is>
          <t>05:30</t>
        </is>
      </c>
      <c r="J23" t="n">
        <v>1.5</v>
      </c>
      <c r="K23" t="inlineStr">
        <is>
          <t>CL50</t>
        </is>
      </c>
      <c r="L23" s="9" t="n">
        <v>102</v>
      </c>
      <c r="M23" t="inlineStr">
        <is>
          <t>Per visit, billed monthly</t>
        </is>
      </c>
      <c r="N23" t="inlineStr">
        <is>
          <t>Outside Jobber</t>
        </is>
      </c>
      <c r="O23" t="inlineStr">
        <is>
          <t>Active</t>
        </is>
      </c>
      <c r="P23" s="10" t="n">
        <v>46227</v>
      </c>
      <c r="Q23" s="9">
        <f>IF(F23="Weekly",ROUND(L23*G23*52/12,2),L23)</f>
        <v>442</v>
      </c>
      <c r="R23">
        <f>IF(O23&lt;&gt;"Active",0,IF(F23="Weekly",J23*G23,J23*0.25))</f>
        <v>1.5</v>
      </c>
      <c r="S23" t="inlineStr">
        <is>
          <t>Wave 2 East</t>
        </is>
      </c>
    </row>
    <row r="24">
      <c r="A24" t="inlineStr">
        <is>
          <t>J1020</t>
        </is>
      </c>
      <c r="B24" t="inlineStr">
        <is>
          <t>JP0016</t>
        </is>
      </c>
      <c r="C24" t="inlineStr">
        <is>
          <t>Wattle Grove Medical Centre Pty Ltd</t>
        </is>
      </c>
      <c r="D24" t="inlineStr">
        <is>
          <t>Main office - Clayton</t>
        </is>
      </c>
      <c r="E24" t="inlineStr">
        <is>
          <t>Office clean</t>
        </is>
      </c>
      <c r="F24" t="inlineStr">
        <is>
          <t>Weekly</t>
        </is>
      </c>
      <c r="G24" t="n">
        <v>1</v>
      </c>
      <c r="H24" t="inlineStr">
        <is>
          <t>TH</t>
        </is>
      </c>
      <c r="I24" t="inlineStr">
        <is>
          <t>05:30</t>
        </is>
      </c>
      <c r="J24" t="n">
        <v>3</v>
      </c>
      <c r="K24" t="inlineStr">
        <is>
          <t>CL11</t>
        </is>
      </c>
      <c r="L24" s="9" t="n">
        <v>186</v>
      </c>
      <c r="M24" t="inlineStr">
        <is>
          <t>Per visit, billed monthly</t>
        </is>
      </c>
      <c r="N24" t="inlineStr">
        <is>
          <t>Auto</t>
        </is>
      </c>
      <c r="O24" t="inlineStr">
        <is>
          <t>Active</t>
        </is>
      </c>
      <c r="P24" s="10" t="n">
        <v>46205</v>
      </c>
      <c r="Q24" s="9">
        <f>IF(F24="Weekly",ROUND(L24*G24*52/12,2),L24)</f>
        <v>806</v>
      </c>
      <c r="R24">
        <f>IF(O24&lt;&gt;"Active",0,IF(F24="Weekly",J24*G24,J24*0.25))</f>
        <v>3</v>
      </c>
      <c r="S24" t="inlineStr">
        <is>
          <t>Wave 3 South</t>
        </is>
      </c>
    </row>
    <row r="25">
      <c r="A25" t="inlineStr">
        <is>
          <t>J1021</t>
        </is>
      </c>
      <c r="B25" t="inlineStr">
        <is>
          <t>JP0017</t>
        </is>
      </c>
      <c r="C25" t="inlineStr">
        <is>
          <t>Bluestone Engineering</t>
        </is>
      </c>
      <c r="D25" t="inlineStr">
        <is>
          <t>Main office - Coburg</t>
        </is>
      </c>
      <c r="E25" t="inlineStr">
        <is>
          <t>Office clean</t>
        </is>
      </c>
      <c r="F25" t="inlineStr">
        <is>
          <t>Weekly</t>
        </is>
      </c>
      <c r="G25" t="n">
        <v>2</v>
      </c>
      <c r="H25" t="inlineStr">
        <is>
          <t>MO TU</t>
        </is>
      </c>
      <c r="I25" t="inlineStr">
        <is>
          <t>05:30</t>
        </is>
      </c>
      <c r="J25" t="n">
        <v>2.5</v>
      </c>
      <c r="K25" t="inlineStr">
        <is>
          <t>CL25</t>
        </is>
      </c>
      <c r="L25" s="9" t="n">
        <v>156</v>
      </c>
      <c r="M25" t="inlineStr">
        <is>
          <t>Per visit, billed monthly</t>
        </is>
      </c>
      <c r="N25" t="inlineStr">
        <is>
          <t>Outside Jobber</t>
        </is>
      </c>
      <c r="O25" t="inlineStr">
        <is>
          <t>Active</t>
        </is>
      </c>
      <c r="P25" s="10" t="n">
        <v>46216</v>
      </c>
      <c r="Q25" s="9">
        <f>IF(F25="Weekly",ROUND(L25*G25*52/12,2),L25)</f>
        <v>1352</v>
      </c>
      <c r="R25">
        <f>IF(O25&lt;&gt;"Active",0,IF(F25="Weekly",J25*G25,J25*0.25))</f>
        <v>5</v>
      </c>
      <c r="S25" t="inlineStr">
        <is>
          <t>Wave 1 North</t>
        </is>
      </c>
    </row>
    <row r="26">
      <c r="A26" t="inlineStr">
        <is>
          <t>J1022</t>
        </is>
      </c>
      <c r="B26" t="inlineStr">
        <is>
          <t>JP0018</t>
        </is>
      </c>
      <c r="C26" t="inlineStr">
        <is>
          <t>Clearwater Insurance Brokers Pty Ltd</t>
        </is>
      </c>
      <c r="D26" t="inlineStr">
        <is>
          <t>Main office - Mentone</t>
        </is>
      </c>
      <c r="E26" t="inlineStr">
        <is>
          <t>Office clean</t>
        </is>
      </c>
      <c r="F26" t="inlineStr">
        <is>
          <t>Weekly</t>
        </is>
      </c>
      <c r="G26" t="n">
        <v>3</v>
      </c>
      <c r="H26" t="inlineStr">
        <is>
          <t>MO TU WE</t>
        </is>
      </c>
      <c r="I26" t="inlineStr">
        <is>
          <t>05:30</t>
        </is>
      </c>
      <c r="J26" t="n">
        <v>1</v>
      </c>
      <c r="K26" t="inlineStr">
        <is>
          <t>CL51</t>
        </is>
      </c>
      <c r="L26" s="9" t="n">
        <v>63</v>
      </c>
      <c r="M26" t="inlineStr">
        <is>
          <t>Per visit, billed monthly</t>
        </is>
      </c>
      <c r="N26" t="inlineStr">
        <is>
          <t>Outside Jobber</t>
        </is>
      </c>
      <c r="O26" t="inlineStr">
        <is>
          <t>Active</t>
        </is>
      </c>
      <c r="P26" s="10" t="n">
        <v>46216</v>
      </c>
      <c r="Q26" s="9">
        <f>IF(F26="Weekly",ROUND(L26*G26*52/12,2),L26)</f>
        <v>819</v>
      </c>
      <c r="R26">
        <f>IF(O26&lt;&gt;"Active",0,IF(F26="Weekly",J26*G26,J26*0.25))</f>
        <v>3</v>
      </c>
      <c r="S26" t="inlineStr">
        <is>
          <t>Wave 3 South</t>
        </is>
      </c>
    </row>
    <row r="27">
      <c r="A27" t="inlineStr">
        <is>
          <t>J1023</t>
        </is>
      </c>
      <c r="B27" t="inlineStr">
        <is>
          <t>JP0019</t>
        </is>
      </c>
      <c r="C27" t="inlineStr">
        <is>
          <t>Redgum Optometrists Pty Ltd</t>
        </is>
      </c>
      <c r="D27" t="inlineStr">
        <is>
          <t>Main office - Camberwell</t>
        </is>
      </c>
      <c r="E27" t="inlineStr">
        <is>
          <t>Office clean</t>
        </is>
      </c>
      <c r="F27" t="inlineStr">
        <is>
          <t>Weekly</t>
        </is>
      </c>
      <c r="G27" t="n">
        <v>2</v>
      </c>
      <c r="H27" t="inlineStr">
        <is>
          <t>WE FR</t>
        </is>
      </c>
      <c r="I27" t="inlineStr">
        <is>
          <t>05:30</t>
        </is>
      </c>
      <c r="J27" t="n">
        <v>2.5</v>
      </c>
      <c r="K27" t="inlineStr">
        <is>
          <t>CL46</t>
        </is>
      </c>
      <c r="L27" s="9" t="n">
        <v>151</v>
      </c>
      <c r="M27" t="inlineStr">
        <is>
          <t>Per visit, billed monthly</t>
        </is>
      </c>
      <c r="N27" t="inlineStr">
        <is>
          <t>Outside Jobber</t>
        </is>
      </c>
      <c r="O27" t="inlineStr">
        <is>
          <t>Active</t>
        </is>
      </c>
      <c r="P27" s="10" t="n">
        <v>46204</v>
      </c>
      <c r="Q27" s="9">
        <f>IF(F27="Weekly",ROUND(L27*G27*52/12,2),L27)</f>
        <v>1308.67</v>
      </c>
      <c r="R27">
        <f>IF(O27&lt;&gt;"Active",0,IF(F27="Weekly",J27*G27,J27*0.25))</f>
        <v>5</v>
      </c>
      <c r="S27" t="inlineStr">
        <is>
          <t>Wave 2 East</t>
        </is>
      </c>
    </row>
    <row r="28">
      <c r="A28" t="inlineStr">
        <is>
          <t>J1024</t>
        </is>
      </c>
      <c r="B28" t="inlineStr">
        <is>
          <t>JP0019</t>
        </is>
      </c>
      <c r="C28" t="inlineStr">
        <is>
          <t>Redgum Optometrists Pty Ltd</t>
        </is>
      </c>
      <c r="D28" t="inlineStr">
        <is>
          <t>Main office - Camberwell</t>
        </is>
      </c>
      <c r="E28" t="inlineStr">
        <is>
          <t>Carpet steam clean</t>
        </is>
      </c>
      <c r="F28" t="inlineStr">
        <is>
          <t>Every 4 weeks</t>
        </is>
      </c>
      <c r="G28" t="n">
        <v>0</v>
      </c>
      <c r="H28" t="inlineStr">
        <is>
          <t>FR</t>
        </is>
      </c>
      <c r="I28" t="inlineStr">
        <is>
          <t>09:00</t>
        </is>
      </c>
      <c r="J28" t="n">
        <v>3</v>
      </c>
      <c r="K28" t="inlineStr">
        <is>
          <t>CL58</t>
        </is>
      </c>
      <c r="L28" s="9" t="n">
        <v>218</v>
      </c>
      <c r="M28" t="inlineStr">
        <is>
          <t>Fixed 4-weekly</t>
        </is>
      </c>
      <c r="N28" t="inlineStr">
        <is>
          <t>Outside Jobber</t>
        </is>
      </c>
      <c r="O28" t="inlineStr">
        <is>
          <t>Active</t>
        </is>
      </c>
      <c r="P28" s="10" t="n">
        <v>46227</v>
      </c>
      <c r="Q28" s="9">
        <f>IF(F28="Weekly",ROUND(L28*G28*52/12,2),L28)</f>
        <v>218</v>
      </c>
      <c r="R28">
        <f>IF(O28&lt;&gt;"Active",0,IF(F28="Weekly",J28*G28,J28*0.25))</f>
        <v>0.75</v>
      </c>
      <c r="S28" t="inlineStr">
        <is>
          <t>Wave 2 East</t>
        </is>
      </c>
    </row>
    <row r="29">
      <c r="A29" t="inlineStr">
        <is>
          <t>J1025</t>
        </is>
      </c>
      <c r="B29" t="inlineStr">
        <is>
          <t>JP0020</t>
        </is>
      </c>
      <c r="C29" t="inlineStr">
        <is>
          <t>Northside Accountants Pty Ltd</t>
        </is>
      </c>
      <c r="D29" t="inlineStr">
        <is>
          <t>Main office - Cheltenham</t>
        </is>
      </c>
      <c r="E29" t="inlineStr">
        <is>
          <t>Kitchen and bathrooms</t>
        </is>
      </c>
      <c r="F29" t="inlineStr">
        <is>
          <t>Weekly</t>
        </is>
      </c>
      <c r="G29" t="n">
        <v>2</v>
      </c>
      <c r="H29" t="inlineStr">
        <is>
          <t>WE FR</t>
        </is>
      </c>
      <c r="I29" t="inlineStr">
        <is>
          <t>05:30</t>
        </is>
      </c>
      <c r="J29" t="n">
        <v>0.5</v>
      </c>
      <c r="K29" t="inlineStr">
        <is>
          <t>CL07</t>
        </is>
      </c>
      <c r="L29" s="9" t="n">
        <v>35</v>
      </c>
      <c r="M29" t="inlineStr">
        <is>
          <t>Per visit, billed monthly</t>
        </is>
      </c>
      <c r="N29" t="inlineStr">
        <is>
          <t>Outside Jobber</t>
        </is>
      </c>
      <c r="O29" t="inlineStr">
        <is>
          <t>Active</t>
        </is>
      </c>
      <c r="P29" s="10" t="n">
        <v>46211</v>
      </c>
      <c r="Q29" s="9">
        <f>IF(F29="Weekly",ROUND(L29*G29*52/12,2),L29)</f>
        <v>303.33</v>
      </c>
      <c r="R29">
        <f>IF(O29&lt;&gt;"Active",0,IF(F29="Weekly",J29*G29,J29*0.25))</f>
        <v>1</v>
      </c>
      <c r="S29" t="inlineStr">
        <is>
          <t>Wave 3 South</t>
        </is>
      </c>
    </row>
    <row r="30">
      <c r="A30" t="inlineStr">
        <is>
          <t>J1026</t>
        </is>
      </c>
      <c r="B30" t="inlineStr">
        <is>
          <t>JP0020</t>
        </is>
      </c>
      <c r="C30" t="inlineStr">
        <is>
          <t>Northside Accountants Pty Ltd</t>
        </is>
      </c>
      <c r="D30" t="inlineStr">
        <is>
          <t>Main office - Cheltenham</t>
        </is>
      </c>
      <c r="E30" t="inlineStr">
        <is>
          <t>Window clean</t>
        </is>
      </c>
      <c r="F30" t="inlineStr">
        <is>
          <t>Every 4 weeks</t>
        </is>
      </c>
      <c r="G30" t="n">
        <v>0</v>
      </c>
      <c r="H30" t="inlineStr">
        <is>
          <t>TU</t>
        </is>
      </c>
      <c r="I30" t="inlineStr">
        <is>
          <t>09:00</t>
        </is>
      </c>
      <c r="J30" t="n">
        <v>3</v>
      </c>
      <c r="K30" t="inlineStr">
        <is>
          <t>CL54</t>
        </is>
      </c>
      <c r="L30" s="9" t="n">
        <v>218</v>
      </c>
      <c r="M30" t="inlineStr">
        <is>
          <t>Fixed 4-weekly</t>
        </is>
      </c>
      <c r="N30" t="inlineStr">
        <is>
          <t>Outside Jobber</t>
        </is>
      </c>
      <c r="O30" t="inlineStr">
        <is>
          <t>Active</t>
        </is>
      </c>
      <c r="P30" s="10" t="n">
        <v>46203</v>
      </c>
      <c r="Q30" s="9">
        <f>IF(F30="Weekly",ROUND(L30*G30*52/12,2),L30)</f>
        <v>218</v>
      </c>
      <c r="R30">
        <f>IF(O30&lt;&gt;"Active",0,IF(F30="Weekly",J30*G30,J30*0.25))</f>
        <v>0.75</v>
      </c>
      <c r="S30" t="inlineStr">
        <is>
          <t>Wave 3 South</t>
        </is>
      </c>
    </row>
    <row r="31">
      <c r="A31" t="inlineStr">
        <is>
          <t>J1027</t>
        </is>
      </c>
      <c r="B31" t="inlineStr">
        <is>
          <t>JP0021</t>
        </is>
      </c>
      <c r="C31" t="inlineStr">
        <is>
          <t>Northside Accountants Pty Ltd</t>
        </is>
      </c>
      <c r="D31" t="inlineStr">
        <is>
          <t>Clinic - Oakleigh</t>
        </is>
      </c>
      <c r="E31" t="inlineStr">
        <is>
          <t>Office clean</t>
        </is>
      </c>
      <c r="F31" t="inlineStr">
        <is>
          <t>Weekly</t>
        </is>
      </c>
      <c r="G31" t="n">
        <v>3</v>
      </c>
      <c r="H31" t="inlineStr">
        <is>
          <t>MO WE TH</t>
        </is>
      </c>
      <c r="I31" t="inlineStr">
        <is>
          <t>05:30</t>
        </is>
      </c>
      <c r="J31" t="n">
        <v>2</v>
      </c>
      <c r="K31" t="inlineStr">
        <is>
          <t>CL31</t>
        </is>
      </c>
      <c r="L31" s="9" t="n">
        <v>122</v>
      </c>
      <c r="M31" t="inlineStr">
        <is>
          <t>Per visit, billed monthly</t>
        </is>
      </c>
      <c r="N31" t="inlineStr">
        <is>
          <t>Outside Jobber</t>
        </is>
      </c>
      <c r="O31" t="inlineStr">
        <is>
          <t>Active</t>
        </is>
      </c>
      <c r="P31" s="10" t="n">
        <v>46202</v>
      </c>
      <c r="Q31" s="9">
        <f>IF(F31="Weekly",ROUND(L31*G31*52/12,2),L31)</f>
        <v>1586</v>
      </c>
      <c r="R31">
        <f>IF(O31&lt;&gt;"Active",0,IF(F31="Weekly",J31*G31,J31*0.25))</f>
        <v>6</v>
      </c>
      <c r="S31" t="inlineStr">
        <is>
          <t>Wave 3 South</t>
        </is>
      </c>
    </row>
    <row r="32">
      <c r="A32" t="inlineStr">
        <is>
          <t>J1028</t>
        </is>
      </c>
      <c r="B32" t="inlineStr">
        <is>
          <t>JP0022</t>
        </is>
      </c>
      <c r="C32" t="inlineStr">
        <is>
          <t>Northside Accountants Pty Ltd</t>
        </is>
      </c>
      <c r="D32" t="inlineStr">
        <is>
          <t>Warehouse - Clayton</t>
        </is>
      </c>
      <c r="E32" t="inlineStr">
        <is>
          <t>Kitchen and bathrooms</t>
        </is>
      </c>
      <c r="F32" t="inlineStr">
        <is>
          <t>Weekly</t>
        </is>
      </c>
      <c r="G32" t="n">
        <v>2</v>
      </c>
      <c r="H32" t="inlineStr">
        <is>
          <t>MO TH</t>
        </is>
      </c>
      <c r="I32" t="inlineStr">
        <is>
          <t>05:30</t>
        </is>
      </c>
      <c r="J32" t="n">
        <v>1</v>
      </c>
      <c r="K32" t="inlineStr">
        <is>
          <t>CL03</t>
        </is>
      </c>
      <c r="L32" s="9" t="n">
        <v>62</v>
      </c>
      <c r="M32" t="inlineStr">
        <is>
          <t>Per visit, billed monthly</t>
        </is>
      </c>
      <c r="N32" t="inlineStr">
        <is>
          <t>Outside Jobber</t>
        </is>
      </c>
      <c r="O32" t="inlineStr">
        <is>
          <t>Active</t>
        </is>
      </c>
      <c r="P32" s="10" t="n">
        <v>46209</v>
      </c>
      <c r="Q32" s="9">
        <f>IF(F32="Weekly",ROUND(L32*G32*52/12,2),L32)</f>
        <v>537.33</v>
      </c>
      <c r="R32">
        <f>IF(O32&lt;&gt;"Active",0,IF(F32="Weekly",J32*G32,J32*0.25))</f>
        <v>2</v>
      </c>
      <c r="S32" t="inlineStr">
        <is>
          <t>Wave 3 South</t>
        </is>
      </c>
    </row>
    <row r="33">
      <c r="A33" t="inlineStr">
        <is>
          <t>J1029</t>
        </is>
      </c>
      <c r="B33" t="inlineStr">
        <is>
          <t>JP0023</t>
        </is>
      </c>
      <c r="C33" t="inlineStr">
        <is>
          <t>Oakwood Accountants Pty Ltd</t>
        </is>
      </c>
      <c r="D33" t="inlineStr">
        <is>
          <t>Main office - Reservoir</t>
        </is>
      </c>
      <c r="E33" t="inlineStr">
        <is>
          <t>Office clean</t>
        </is>
      </c>
      <c r="F33" t="inlineStr">
        <is>
          <t>Weekly</t>
        </is>
      </c>
      <c r="G33" t="n">
        <v>1</v>
      </c>
      <c r="H33" t="inlineStr">
        <is>
          <t>MO</t>
        </is>
      </c>
      <c r="I33" t="inlineStr">
        <is>
          <t>05:30</t>
        </is>
      </c>
      <c r="J33" t="n">
        <v>1.5</v>
      </c>
      <c r="K33" t="inlineStr">
        <is>
          <t>CL33</t>
        </is>
      </c>
      <c r="L33" s="9" t="n">
        <v>102</v>
      </c>
      <c r="M33" t="inlineStr">
        <is>
          <t>Per visit, billed monthly</t>
        </is>
      </c>
      <c r="N33" t="inlineStr">
        <is>
          <t>Outside Jobber</t>
        </is>
      </c>
      <c r="O33" t="inlineStr">
        <is>
          <t>Active</t>
        </is>
      </c>
      <c r="P33" s="10" t="n">
        <v>46209</v>
      </c>
      <c r="Q33" s="9">
        <f>IF(F33="Weekly",ROUND(L33*G33*52/12,2),L33)</f>
        <v>442</v>
      </c>
      <c r="R33">
        <f>IF(O33&lt;&gt;"Active",0,IF(F33="Weekly",J33*G33,J33*0.25))</f>
        <v>1.5</v>
      </c>
      <c r="S33" t="inlineStr">
        <is>
          <t>Pilot</t>
        </is>
      </c>
    </row>
    <row r="34">
      <c r="A34" t="inlineStr">
        <is>
          <t>J1030</t>
        </is>
      </c>
      <c r="B34" t="inlineStr">
        <is>
          <t>JP0024</t>
        </is>
      </c>
      <c r="C34" t="inlineStr">
        <is>
          <t>Northside Engineering Pty Ltd</t>
        </is>
      </c>
      <c r="D34" t="inlineStr">
        <is>
          <t>Main office - St Kilda</t>
        </is>
      </c>
      <c r="E34" t="inlineStr">
        <is>
          <t>Office clean</t>
        </is>
      </c>
      <c r="F34" t="inlineStr">
        <is>
          <t>Weekly</t>
        </is>
      </c>
      <c r="G34" t="n">
        <v>2</v>
      </c>
      <c r="H34" t="inlineStr">
        <is>
          <t>MO WE</t>
        </is>
      </c>
      <c r="I34" t="inlineStr">
        <is>
          <t>05:30</t>
        </is>
      </c>
      <c r="J34" t="n">
        <v>1.5</v>
      </c>
      <c r="K34" t="inlineStr">
        <is>
          <t>CL47</t>
        </is>
      </c>
      <c r="L34" s="9" t="n">
        <v>102</v>
      </c>
      <c r="M34" t="inlineStr">
        <is>
          <t>Per visit, billed monthly</t>
        </is>
      </c>
      <c r="N34" t="inlineStr">
        <is>
          <t>Outside Jobber</t>
        </is>
      </c>
      <c r="O34" t="inlineStr">
        <is>
          <t>Active</t>
        </is>
      </c>
      <c r="P34" s="10" t="n">
        <v>46209</v>
      </c>
      <c r="Q34" s="9">
        <f>IF(F34="Weekly",ROUND(L34*G34*52/12,2),L34)</f>
        <v>884</v>
      </c>
      <c r="R34">
        <f>IF(O34&lt;&gt;"Active",0,IF(F34="Weekly",J34*G34,J34*0.25))</f>
        <v>3</v>
      </c>
      <c r="S34" t="inlineStr">
        <is>
          <t>Wave 3 South</t>
        </is>
      </c>
    </row>
    <row r="35">
      <c r="A35" t="inlineStr">
        <is>
          <t>J1031</t>
        </is>
      </c>
      <c r="B35" t="inlineStr">
        <is>
          <t>JP0025</t>
        </is>
      </c>
      <c r="C35" t="inlineStr">
        <is>
          <t>Northside Engineering Pty Ltd</t>
        </is>
      </c>
      <c r="D35" t="inlineStr">
        <is>
          <t>Clinic - Bentleigh</t>
        </is>
      </c>
      <c r="E35" t="inlineStr">
        <is>
          <t>Office clean</t>
        </is>
      </c>
      <c r="F35" t="inlineStr">
        <is>
          <t>Weekly</t>
        </is>
      </c>
      <c r="G35" t="n">
        <v>2</v>
      </c>
      <c r="H35" t="inlineStr">
        <is>
          <t>WE FR</t>
        </is>
      </c>
      <c r="I35" t="inlineStr">
        <is>
          <t>05:30</t>
        </is>
      </c>
      <c r="J35" t="n">
        <v>1.5</v>
      </c>
      <c r="K35" t="inlineStr">
        <is>
          <t>CL15</t>
        </is>
      </c>
      <c r="L35" s="9" t="n">
        <v>93</v>
      </c>
      <c r="M35" t="inlineStr">
        <is>
          <t>Per visit, billed monthly</t>
        </is>
      </c>
      <c r="N35" t="inlineStr">
        <is>
          <t>Auto</t>
        </is>
      </c>
      <c r="O35" t="inlineStr">
        <is>
          <t>Active</t>
        </is>
      </c>
      <c r="P35" s="10" t="n">
        <v>46225</v>
      </c>
      <c r="Q35" s="9">
        <f>IF(F35="Weekly",ROUND(L35*G35*52/12,2),L35)</f>
        <v>806</v>
      </c>
      <c r="R35">
        <f>IF(O35&lt;&gt;"Active",0,IF(F35="Weekly",J35*G35,J35*0.25))</f>
        <v>3</v>
      </c>
      <c r="S35" t="inlineStr">
        <is>
          <t>Wave 3 South</t>
        </is>
      </c>
    </row>
    <row r="36">
      <c r="A36" t="inlineStr">
        <is>
          <t>J1032</t>
        </is>
      </c>
      <c r="B36" t="inlineStr">
        <is>
          <t>JP0025</t>
        </is>
      </c>
      <c r="C36" t="inlineStr">
        <is>
          <t>Northside Engineering Pty Ltd</t>
        </is>
      </c>
      <c r="D36" t="inlineStr">
        <is>
          <t>Clinic - Bentleigh</t>
        </is>
      </c>
      <c r="E36" t="inlineStr">
        <is>
          <t>Carpet steam clean</t>
        </is>
      </c>
      <c r="F36" t="inlineStr">
        <is>
          <t>Every 4 weeks</t>
        </is>
      </c>
      <c r="G36" t="n">
        <v>0</v>
      </c>
      <c r="H36" t="inlineStr">
        <is>
          <t>TH</t>
        </is>
      </c>
      <c r="I36" t="inlineStr">
        <is>
          <t>09:00</t>
        </is>
      </c>
      <c r="J36" t="n">
        <v>3</v>
      </c>
      <c r="K36" t="inlineStr">
        <is>
          <t>CL56</t>
        </is>
      </c>
      <c r="L36" s="9" t="n">
        <v>234</v>
      </c>
      <c r="M36" t="inlineStr">
        <is>
          <t>Fixed 4-weekly</t>
        </is>
      </c>
      <c r="N36" t="inlineStr">
        <is>
          <t>Auto</t>
        </is>
      </c>
      <c r="O36" t="inlineStr">
        <is>
          <t>Active</t>
        </is>
      </c>
      <c r="P36" s="10" t="n">
        <v>46219</v>
      </c>
      <c r="Q36" s="9">
        <f>IF(F36="Weekly",ROUND(L36*G36*52/12,2),L36)</f>
        <v>234</v>
      </c>
      <c r="R36">
        <f>IF(O36&lt;&gt;"Active",0,IF(F36="Weekly",J36*G36,J36*0.25))</f>
        <v>0.75</v>
      </c>
      <c r="S36" t="inlineStr">
        <is>
          <t>Wave 3 South</t>
        </is>
      </c>
    </row>
    <row r="37">
      <c r="A37" t="inlineStr">
        <is>
          <t>J1033</t>
        </is>
      </c>
      <c r="B37" t="inlineStr">
        <is>
          <t>JP0026</t>
        </is>
      </c>
      <c r="C37" t="inlineStr">
        <is>
          <t>Northside Engineering Pty Ltd</t>
        </is>
      </c>
      <c r="D37" t="inlineStr">
        <is>
          <t>Warehouse - Deer Park</t>
        </is>
      </c>
      <c r="E37" t="inlineStr">
        <is>
          <t>Office clean</t>
        </is>
      </c>
      <c r="F37" t="inlineStr">
        <is>
          <t>Weekly</t>
        </is>
      </c>
      <c r="G37" t="n">
        <v>5</v>
      </c>
      <c r="H37" t="inlineStr">
        <is>
          <t>MO TU WE TH FR</t>
        </is>
      </c>
      <c r="I37" t="inlineStr">
        <is>
          <t>05:30</t>
        </is>
      </c>
      <c r="J37" t="n">
        <v>3</v>
      </c>
      <c r="K37" t="inlineStr">
        <is>
          <t>CL52</t>
        </is>
      </c>
      <c r="L37" s="9" t="n">
        <v>187</v>
      </c>
      <c r="M37" t="inlineStr">
        <is>
          <t>Per visit, billed monthly</t>
        </is>
      </c>
      <c r="N37" t="inlineStr">
        <is>
          <t>Outside Jobber</t>
        </is>
      </c>
      <c r="O37" t="inlineStr">
        <is>
          <t>Active</t>
        </is>
      </c>
      <c r="P37" s="10" t="n">
        <v>46216</v>
      </c>
      <c r="Q37" s="9">
        <f>IF(F37="Weekly",ROUND(L37*G37*52/12,2),L37)</f>
        <v>4051.67</v>
      </c>
      <c r="R37">
        <f>IF(O37&lt;&gt;"Active",0,IF(F37="Weekly",J37*G37,J37*0.25))</f>
        <v>15</v>
      </c>
      <c r="S37" t="inlineStr">
        <is>
          <t>Wave 4 West</t>
        </is>
      </c>
    </row>
    <row r="38">
      <c r="A38" t="inlineStr">
        <is>
          <t>J1034</t>
        </is>
      </c>
      <c r="B38" t="inlineStr">
        <is>
          <t>JP0027</t>
        </is>
      </c>
      <c r="C38" t="inlineStr">
        <is>
          <t>Northside Engineering Pty Ltd</t>
        </is>
      </c>
      <c r="D38" t="inlineStr">
        <is>
          <t>Showroom - St Kilda</t>
        </is>
      </c>
      <c r="E38" t="inlineStr">
        <is>
          <t>Kitchen and bathrooms</t>
        </is>
      </c>
      <c r="F38" t="inlineStr">
        <is>
          <t>Weekly</t>
        </is>
      </c>
      <c r="G38" t="n">
        <v>2</v>
      </c>
      <c r="H38" t="inlineStr">
        <is>
          <t>MO WE</t>
        </is>
      </c>
      <c r="I38" t="inlineStr">
        <is>
          <t>05:30</t>
        </is>
      </c>
      <c r="J38" t="n">
        <v>1</v>
      </c>
      <c r="K38" t="inlineStr">
        <is>
          <t>CL19</t>
        </is>
      </c>
      <c r="L38" s="9" t="n">
        <v>70</v>
      </c>
      <c r="M38" t="inlineStr">
        <is>
          <t>Per visit, billed monthly</t>
        </is>
      </c>
      <c r="N38" t="inlineStr">
        <is>
          <t>Outside Jobber</t>
        </is>
      </c>
      <c r="O38" t="inlineStr">
        <is>
          <t>Active</t>
        </is>
      </c>
      <c r="P38" s="10" t="n">
        <v>46216</v>
      </c>
      <c r="Q38" s="9">
        <f>IF(F38="Weekly",ROUND(L38*G38*52/12,2),L38)</f>
        <v>606.67</v>
      </c>
      <c r="R38">
        <f>IF(O38&lt;&gt;"Active",0,IF(F38="Weekly",J38*G38,J38*0.25))</f>
        <v>2</v>
      </c>
      <c r="S38" t="inlineStr">
        <is>
          <t>Wave 3 South</t>
        </is>
      </c>
    </row>
    <row r="39">
      <c r="A39" t="inlineStr">
        <is>
          <t>J1035</t>
        </is>
      </c>
      <c r="B39" t="inlineStr">
        <is>
          <t>JP0028</t>
        </is>
      </c>
      <c r="C39" t="inlineStr">
        <is>
          <t>Ashwood Early Learning</t>
        </is>
      </c>
      <c r="D39" t="inlineStr">
        <is>
          <t>Main office - Camberwell</t>
        </is>
      </c>
      <c r="E39" t="inlineStr">
        <is>
          <t>Office clean</t>
        </is>
      </c>
      <c r="F39" t="inlineStr">
        <is>
          <t>Weekly</t>
        </is>
      </c>
      <c r="G39" t="n">
        <v>3</v>
      </c>
      <c r="H39" t="inlineStr">
        <is>
          <t>MO TH FR</t>
        </is>
      </c>
      <c r="I39" t="inlineStr">
        <is>
          <t>05:30</t>
        </is>
      </c>
      <c r="J39" t="n">
        <v>1</v>
      </c>
      <c r="K39" t="inlineStr">
        <is>
          <t>CL14</t>
        </is>
      </c>
      <c r="L39" s="9" t="n">
        <v>70</v>
      </c>
      <c r="M39" t="inlineStr">
        <is>
          <t>Per visit, billed monthly</t>
        </is>
      </c>
      <c r="N39" t="inlineStr">
        <is>
          <t>Outside Jobber</t>
        </is>
      </c>
      <c r="O39" t="inlineStr">
        <is>
          <t>Active</t>
        </is>
      </c>
      <c r="P39" s="10" t="n">
        <v>46209</v>
      </c>
      <c r="Q39" s="9">
        <f>IF(F39="Weekly",ROUND(L39*G39*52/12,2),L39)</f>
        <v>910</v>
      </c>
      <c r="R39">
        <f>IF(O39&lt;&gt;"Active",0,IF(F39="Weekly",J39*G39,J39*0.25))</f>
        <v>3</v>
      </c>
      <c r="S39" t="inlineStr">
        <is>
          <t>Wave 2 East</t>
        </is>
      </c>
    </row>
    <row r="40">
      <c r="A40" t="inlineStr">
        <is>
          <t>J1036</t>
        </is>
      </c>
      <c r="B40" t="inlineStr">
        <is>
          <t>JP0028</t>
        </is>
      </c>
      <c r="C40" t="inlineStr">
        <is>
          <t>Ashwood Early Learning</t>
        </is>
      </c>
      <c r="D40" t="inlineStr">
        <is>
          <t>Main office - Camberwell</t>
        </is>
      </c>
      <c r="E40" t="inlineStr">
        <is>
          <t>Window clean</t>
        </is>
      </c>
      <c r="F40" t="inlineStr">
        <is>
          <t>Every 4 weeks</t>
        </is>
      </c>
      <c r="G40" t="n">
        <v>0</v>
      </c>
      <c r="H40" t="inlineStr">
        <is>
          <t>TU</t>
        </is>
      </c>
      <c r="I40" t="inlineStr">
        <is>
          <t>09:00</t>
        </is>
      </c>
      <c r="J40" t="n">
        <v>3</v>
      </c>
      <c r="K40" t="inlineStr">
        <is>
          <t>CL56</t>
        </is>
      </c>
      <c r="L40" s="9" t="n">
        <v>203</v>
      </c>
      <c r="M40" t="inlineStr">
        <is>
          <t>Fixed 4-weekly</t>
        </is>
      </c>
      <c r="N40" t="inlineStr">
        <is>
          <t>Auto</t>
        </is>
      </c>
      <c r="O40" t="inlineStr">
        <is>
          <t>Active</t>
        </is>
      </c>
      <c r="P40" s="10" t="n">
        <v>46224</v>
      </c>
      <c r="Q40" s="9">
        <f>IF(F40="Weekly",ROUND(L40*G40*52/12,2),L40)</f>
        <v>203</v>
      </c>
      <c r="R40">
        <f>IF(O40&lt;&gt;"Active",0,IF(F40="Weekly",J40*G40,J40*0.25))</f>
        <v>0.75</v>
      </c>
      <c r="S40" t="inlineStr">
        <is>
          <t>Wave 2 East</t>
        </is>
      </c>
    </row>
    <row r="41">
      <c r="A41" t="inlineStr">
        <is>
          <t>J1037</t>
        </is>
      </c>
      <c r="B41" t="inlineStr">
        <is>
          <t>JP0029</t>
        </is>
      </c>
      <c r="C41" t="inlineStr">
        <is>
          <t>Silverton Pharmacy</t>
        </is>
      </c>
      <c r="D41" t="inlineStr">
        <is>
          <t>Main office - Point Cook</t>
        </is>
      </c>
      <c r="E41" t="inlineStr">
        <is>
          <t>Office clean</t>
        </is>
      </c>
      <c r="F41" t="inlineStr">
        <is>
          <t>Weekly</t>
        </is>
      </c>
      <c r="G41" t="n">
        <v>1</v>
      </c>
      <c r="H41" t="inlineStr">
        <is>
          <t>MO</t>
        </is>
      </c>
      <c r="I41" t="inlineStr">
        <is>
          <t>05:30</t>
        </is>
      </c>
      <c r="J41" t="n">
        <v>1</v>
      </c>
      <c r="K41" t="inlineStr">
        <is>
          <t>CL40</t>
        </is>
      </c>
      <c r="L41" s="9" t="n">
        <v>66</v>
      </c>
      <c r="M41" t="inlineStr">
        <is>
          <t>Per visit, billed monthly</t>
        </is>
      </c>
      <c r="N41" t="inlineStr">
        <is>
          <t>Outside Jobber</t>
        </is>
      </c>
      <c r="O41" t="inlineStr">
        <is>
          <t>Active</t>
        </is>
      </c>
      <c r="P41" s="10" t="n">
        <v>46223</v>
      </c>
      <c r="Q41" s="9">
        <f>IF(F41="Weekly",ROUND(L41*G41*52/12,2),L41)</f>
        <v>286</v>
      </c>
      <c r="R41">
        <f>IF(O41&lt;&gt;"Active",0,IF(F41="Weekly",J41*G41,J41*0.25))</f>
        <v>1</v>
      </c>
      <c r="S41" t="inlineStr">
        <is>
          <t>Wave 4 West</t>
        </is>
      </c>
    </row>
    <row r="42">
      <c r="A42" t="inlineStr">
        <is>
          <t>J1038</t>
        </is>
      </c>
      <c r="B42" t="inlineStr">
        <is>
          <t>JP0030</t>
        </is>
      </c>
      <c r="C42" t="inlineStr">
        <is>
          <t>Silverton Pharmacy</t>
        </is>
      </c>
      <c r="D42" t="inlineStr">
        <is>
          <t>Clinic - Kew</t>
        </is>
      </c>
      <c r="E42" t="inlineStr">
        <is>
          <t>Office clean</t>
        </is>
      </c>
      <c r="F42" t="inlineStr">
        <is>
          <t>Weekly</t>
        </is>
      </c>
      <c r="G42" t="n">
        <v>1</v>
      </c>
      <c r="H42" t="inlineStr">
        <is>
          <t>TH</t>
        </is>
      </c>
      <c r="I42" t="inlineStr">
        <is>
          <t>05:30</t>
        </is>
      </c>
      <c r="J42" t="n">
        <v>1</v>
      </c>
      <c r="K42" t="inlineStr">
        <is>
          <t>CL22</t>
        </is>
      </c>
      <c r="L42" s="9" t="n">
        <v>69</v>
      </c>
      <c r="M42" t="inlineStr">
        <is>
          <t>Per visit, billed monthly</t>
        </is>
      </c>
      <c r="N42" t="inlineStr">
        <is>
          <t>Auto</t>
        </is>
      </c>
      <c r="O42" t="inlineStr">
        <is>
          <t>Active</t>
        </is>
      </c>
      <c r="P42" s="10" t="n">
        <v>46212</v>
      </c>
      <c r="Q42" s="9">
        <f>IF(F42="Weekly",ROUND(L42*G42*52/12,2),L42)</f>
        <v>299</v>
      </c>
      <c r="R42">
        <f>IF(O42&lt;&gt;"Active",0,IF(F42="Weekly",J42*G42,J42*0.25))</f>
        <v>1</v>
      </c>
      <c r="S42" t="inlineStr">
        <is>
          <t>Wave 2 East</t>
        </is>
      </c>
    </row>
    <row r="43">
      <c r="A43" t="inlineStr">
        <is>
          <t>J1039</t>
        </is>
      </c>
      <c r="B43" t="inlineStr">
        <is>
          <t>JP0031</t>
        </is>
      </c>
      <c r="C43" t="inlineStr">
        <is>
          <t>Silverton Pharmacy</t>
        </is>
      </c>
      <c r="D43" t="inlineStr">
        <is>
          <t>Warehouse - Bundoora</t>
        </is>
      </c>
      <c r="E43" t="inlineStr">
        <is>
          <t>Office clean</t>
        </is>
      </c>
      <c r="F43" t="inlineStr">
        <is>
          <t>Weekly</t>
        </is>
      </c>
      <c r="G43" t="n">
        <v>1</v>
      </c>
      <c r="H43" t="inlineStr">
        <is>
          <t>WE</t>
        </is>
      </c>
      <c r="I43" t="inlineStr">
        <is>
          <t>05:30</t>
        </is>
      </c>
      <c r="J43" t="n">
        <v>3</v>
      </c>
      <c r="K43" t="inlineStr">
        <is>
          <t>CL21</t>
        </is>
      </c>
      <c r="L43" s="9" t="n">
        <v>187</v>
      </c>
      <c r="M43" t="inlineStr">
        <is>
          <t>Per visit, billed monthly</t>
        </is>
      </c>
      <c r="N43" t="inlineStr">
        <is>
          <t>Outside Jobber</t>
        </is>
      </c>
      <c r="O43" t="inlineStr">
        <is>
          <t>Active</t>
        </is>
      </c>
      <c r="P43" s="10" t="n">
        <v>46211</v>
      </c>
      <c r="Q43" s="9">
        <f>IF(F43="Weekly",ROUND(L43*G43*52/12,2),L43)</f>
        <v>810.33</v>
      </c>
      <c r="R43">
        <f>IF(O43&lt;&gt;"Active",0,IF(F43="Weekly",J43*G43,J43*0.25))</f>
        <v>3</v>
      </c>
      <c r="S43" t="inlineStr">
        <is>
          <t>Wave 1 North</t>
        </is>
      </c>
    </row>
    <row r="44">
      <c r="A44" t="inlineStr">
        <is>
          <t>J1040</t>
        </is>
      </c>
      <c r="B44" t="inlineStr">
        <is>
          <t>JP0032</t>
        </is>
      </c>
      <c r="C44" t="inlineStr">
        <is>
          <t>Silverton Pharmacy</t>
        </is>
      </c>
      <c r="D44" t="inlineStr">
        <is>
          <t>Showroom - Footscray</t>
        </is>
      </c>
      <c r="E44" t="inlineStr">
        <is>
          <t>Office clean</t>
        </is>
      </c>
      <c r="F44" t="inlineStr">
        <is>
          <t>Weekly</t>
        </is>
      </c>
      <c r="G44" t="n">
        <v>2</v>
      </c>
      <c r="H44" t="inlineStr">
        <is>
          <t>TU WE</t>
        </is>
      </c>
      <c r="I44" t="inlineStr">
        <is>
          <t>05:30</t>
        </is>
      </c>
      <c r="J44" t="n">
        <v>1.5</v>
      </c>
      <c r="K44" t="inlineStr">
        <is>
          <t>CL20</t>
        </is>
      </c>
      <c r="L44" s="9" t="n">
        <v>97</v>
      </c>
      <c r="M44" t="inlineStr">
        <is>
          <t>Per visit, billed monthly</t>
        </is>
      </c>
      <c r="N44" t="inlineStr">
        <is>
          <t>Outside Jobber</t>
        </is>
      </c>
      <c r="O44" t="inlineStr">
        <is>
          <t>Active</t>
        </is>
      </c>
      <c r="P44" s="10" t="n">
        <v>46217</v>
      </c>
      <c r="Q44" s="9">
        <f>IF(F44="Weekly",ROUND(L44*G44*52/12,2),L44)</f>
        <v>840.67</v>
      </c>
      <c r="R44">
        <f>IF(O44&lt;&gt;"Active",0,IF(F44="Weekly",J44*G44,J44*0.25))</f>
        <v>3</v>
      </c>
      <c r="S44" t="inlineStr">
        <is>
          <t>Wave 4 West</t>
        </is>
      </c>
    </row>
    <row r="45">
      <c r="A45" t="inlineStr">
        <is>
          <t>J1041</t>
        </is>
      </c>
      <c r="B45" t="inlineStr">
        <is>
          <t>JP0032</t>
        </is>
      </c>
      <c r="C45" t="inlineStr">
        <is>
          <t>Silverton Pharmacy</t>
        </is>
      </c>
      <c r="D45" t="inlineStr">
        <is>
          <t>Showroom - Footscray</t>
        </is>
      </c>
      <c r="E45" t="inlineStr">
        <is>
          <t>Carpet steam clean</t>
        </is>
      </c>
      <c r="F45" t="inlineStr">
        <is>
          <t>Every 4 weeks</t>
        </is>
      </c>
      <c r="G45" t="n">
        <v>0</v>
      </c>
      <c r="H45" t="inlineStr">
        <is>
          <t>MO</t>
        </is>
      </c>
      <c r="I45" t="inlineStr">
        <is>
          <t>09:00</t>
        </is>
      </c>
      <c r="J45" t="n">
        <v>2</v>
      </c>
      <c r="K45" t="inlineStr">
        <is>
          <t>CL58</t>
        </is>
      </c>
      <c r="L45" s="9" t="n">
        <v>135</v>
      </c>
      <c r="M45" t="inlineStr">
        <is>
          <t>Fixed 4-weekly</t>
        </is>
      </c>
      <c r="N45" t="inlineStr">
        <is>
          <t>Outside Jobber</t>
        </is>
      </c>
      <c r="O45" t="inlineStr">
        <is>
          <t>Active</t>
        </is>
      </c>
      <c r="P45" s="10" t="n">
        <v>46216</v>
      </c>
      <c r="Q45" s="9">
        <f>IF(F45="Weekly",ROUND(L45*G45*52/12,2),L45)</f>
        <v>135</v>
      </c>
      <c r="R45">
        <f>IF(O45&lt;&gt;"Active",0,IF(F45="Weekly",J45*G45,J45*0.25))</f>
        <v>0.5</v>
      </c>
      <c r="S45" t="inlineStr">
        <is>
          <t>Wave 4 West</t>
        </is>
      </c>
    </row>
    <row r="46">
      <c r="A46" t="inlineStr">
        <is>
          <t>J1042</t>
        </is>
      </c>
      <c r="B46" t="inlineStr">
        <is>
          <t>JP0033</t>
        </is>
      </c>
      <c r="C46" t="inlineStr">
        <is>
          <t>Brightside Podiatry</t>
        </is>
      </c>
      <c r="D46" t="inlineStr">
        <is>
          <t>Main office - Camberwell</t>
        </is>
      </c>
      <c r="E46" t="inlineStr">
        <is>
          <t>Kitchen and bathrooms</t>
        </is>
      </c>
      <c r="F46" t="inlineStr">
        <is>
          <t>Weekly</t>
        </is>
      </c>
      <c r="G46" t="n">
        <v>1</v>
      </c>
      <c r="H46" t="inlineStr">
        <is>
          <t>TU</t>
        </is>
      </c>
      <c r="I46" t="inlineStr">
        <is>
          <t>05:30</t>
        </is>
      </c>
      <c r="J46" t="n">
        <v>0.5</v>
      </c>
      <c r="K46" t="inlineStr">
        <is>
          <t>CL06</t>
        </is>
      </c>
      <c r="L46" s="9" t="n">
        <v>32</v>
      </c>
      <c r="M46" t="inlineStr">
        <is>
          <t>Per visit, billed monthly</t>
        </is>
      </c>
      <c r="N46" t="inlineStr">
        <is>
          <t>Outside Jobber</t>
        </is>
      </c>
      <c r="O46" t="inlineStr">
        <is>
          <t>Active</t>
        </is>
      </c>
      <c r="P46" s="10" t="n">
        <v>46217</v>
      </c>
      <c r="Q46" s="9">
        <f>IF(F46="Weekly",ROUND(L46*G46*52/12,2),L46)</f>
        <v>138.67</v>
      </c>
      <c r="R46">
        <f>IF(O46&lt;&gt;"Active",0,IF(F46="Weekly",J46*G46,J46*0.25))</f>
        <v>0.5</v>
      </c>
      <c r="S46" t="inlineStr">
        <is>
          <t>Wave 2 East</t>
        </is>
      </c>
    </row>
    <row r="47">
      <c r="A47" t="inlineStr">
        <is>
          <t>J1043</t>
        </is>
      </c>
      <c r="B47" t="inlineStr">
        <is>
          <t>JP0034</t>
        </is>
      </c>
      <c r="C47" t="inlineStr">
        <is>
          <t>Ashwood Optometrists</t>
        </is>
      </c>
      <c r="D47" t="inlineStr">
        <is>
          <t>Main office - Ringwood</t>
        </is>
      </c>
      <c r="E47" t="inlineStr">
        <is>
          <t>Office clean</t>
        </is>
      </c>
      <c r="F47" t="inlineStr">
        <is>
          <t>Weekly</t>
        </is>
      </c>
      <c r="G47" t="n">
        <v>2</v>
      </c>
      <c r="H47" t="inlineStr">
        <is>
          <t>TU WE</t>
        </is>
      </c>
      <c r="I47" t="inlineStr">
        <is>
          <t>05:30</t>
        </is>
      </c>
      <c r="J47" t="n">
        <v>2</v>
      </c>
      <c r="K47" t="inlineStr">
        <is>
          <t>CL30</t>
        </is>
      </c>
      <c r="L47" s="9" t="n">
        <v>125</v>
      </c>
      <c r="M47" t="inlineStr">
        <is>
          <t>Per visit, billed monthly</t>
        </is>
      </c>
      <c r="N47" t="inlineStr">
        <is>
          <t>Auto</t>
        </is>
      </c>
      <c r="O47" t="inlineStr">
        <is>
          <t>Active</t>
        </is>
      </c>
      <c r="P47" s="10" t="n">
        <v>46224</v>
      </c>
      <c r="Q47" s="9">
        <f>IF(F47="Weekly",ROUND(L47*G47*52/12,2),L47)</f>
        <v>1083.33</v>
      </c>
      <c r="R47">
        <f>IF(O47&lt;&gt;"Active",0,IF(F47="Weekly",J47*G47,J47*0.25))</f>
        <v>4</v>
      </c>
      <c r="S47" t="inlineStr">
        <is>
          <t>Wave 2 East</t>
        </is>
      </c>
    </row>
    <row r="48">
      <c r="A48" t="inlineStr">
        <is>
          <t>J1044</t>
        </is>
      </c>
      <c r="B48" t="inlineStr">
        <is>
          <t>JP0034</t>
        </is>
      </c>
      <c r="C48" t="inlineStr">
        <is>
          <t>Ashwood Optometrists</t>
        </is>
      </c>
      <c r="D48" t="inlineStr">
        <is>
          <t>Main office - Ringwood</t>
        </is>
      </c>
      <c r="E48" t="inlineStr">
        <is>
          <t>Window clean</t>
        </is>
      </c>
      <c r="F48" t="inlineStr">
        <is>
          <t>Every 4 weeks</t>
        </is>
      </c>
      <c r="G48" t="n">
        <v>0</v>
      </c>
      <c r="H48" t="inlineStr">
        <is>
          <t>TU</t>
        </is>
      </c>
      <c r="I48" t="inlineStr">
        <is>
          <t>09:00</t>
        </is>
      </c>
      <c r="J48" t="n">
        <v>1.5</v>
      </c>
      <c r="K48" t="inlineStr">
        <is>
          <t>CL57</t>
        </is>
      </c>
      <c r="L48" s="9" t="n">
        <v>109</v>
      </c>
      <c r="M48" t="inlineStr">
        <is>
          <t>Fixed 4-weekly</t>
        </is>
      </c>
      <c r="N48" t="inlineStr">
        <is>
          <t>Outside Jobber</t>
        </is>
      </c>
      <c r="O48" t="inlineStr">
        <is>
          <t>Active</t>
        </is>
      </c>
      <c r="P48" s="10" t="n">
        <v>46224</v>
      </c>
      <c r="Q48" s="9">
        <f>IF(F48="Weekly",ROUND(L48*G48*52/12,2),L48)</f>
        <v>109</v>
      </c>
      <c r="R48">
        <f>IF(O48&lt;&gt;"Active",0,IF(F48="Weekly",J48*G48,J48*0.25))</f>
        <v>0.375</v>
      </c>
      <c r="S48" t="inlineStr">
        <is>
          <t>Wave 2 East</t>
        </is>
      </c>
    </row>
    <row r="49">
      <c r="A49" t="inlineStr">
        <is>
          <t>J1045</t>
        </is>
      </c>
      <c r="B49" t="inlineStr">
        <is>
          <t>JP0035</t>
        </is>
      </c>
      <c r="C49" t="inlineStr">
        <is>
          <t>Ashwood Optometrists</t>
        </is>
      </c>
      <c r="D49" t="inlineStr">
        <is>
          <t>Clinic - Ringwood</t>
        </is>
      </c>
      <c r="E49" t="inlineStr">
        <is>
          <t>Kitchen and bathrooms</t>
        </is>
      </c>
      <c r="F49" t="inlineStr">
        <is>
          <t>Weekly</t>
        </is>
      </c>
      <c r="G49" t="n">
        <v>1</v>
      </c>
      <c r="H49" t="inlineStr">
        <is>
          <t>TH</t>
        </is>
      </c>
      <c r="I49" t="inlineStr">
        <is>
          <t>05:30</t>
        </is>
      </c>
      <c r="J49" t="n">
        <v>0.5</v>
      </c>
      <c r="K49" t="inlineStr">
        <is>
          <t>CL42</t>
        </is>
      </c>
      <c r="L49" s="9" t="n">
        <v>40</v>
      </c>
      <c r="M49" t="inlineStr">
        <is>
          <t>Per visit, billed monthly</t>
        </is>
      </c>
      <c r="N49" t="inlineStr">
        <is>
          <t>Auto</t>
        </is>
      </c>
      <c r="O49" t="inlineStr">
        <is>
          <t>Active</t>
        </is>
      </c>
      <c r="P49" s="10" t="n">
        <v>46226</v>
      </c>
      <c r="Q49" s="9">
        <f>IF(F49="Weekly",ROUND(L49*G49*52/12,2),L49)</f>
        <v>173.33</v>
      </c>
      <c r="R49">
        <f>IF(O49&lt;&gt;"Active",0,IF(F49="Weekly",J49*G49,J49*0.25))</f>
        <v>0.5</v>
      </c>
      <c r="S49" t="inlineStr">
        <is>
          <t>Wave 2 East</t>
        </is>
      </c>
    </row>
    <row r="50">
      <c r="A50" t="inlineStr">
        <is>
          <t>J1046</t>
        </is>
      </c>
      <c r="B50" t="inlineStr">
        <is>
          <t>JP0035</t>
        </is>
      </c>
      <c r="C50" t="inlineStr">
        <is>
          <t>Ashwood Optometrists</t>
        </is>
      </c>
      <c r="D50" t="inlineStr">
        <is>
          <t>Clinic - Ringwood</t>
        </is>
      </c>
      <c r="E50" t="inlineStr">
        <is>
          <t>Washroom service</t>
        </is>
      </c>
      <c r="F50" t="inlineStr">
        <is>
          <t>Monthly</t>
        </is>
      </c>
      <c r="G50" t="n">
        <v>0</v>
      </c>
      <c r="H50" t="inlineStr">
        <is>
          <t>MO</t>
        </is>
      </c>
      <c r="I50" t="inlineStr">
        <is>
          <t>09:00</t>
        </is>
      </c>
      <c r="J50" t="n">
        <v>0.5</v>
      </c>
      <c r="K50" t="inlineStr">
        <is>
          <t>CL59</t>
        </is>
      </c>
      <c r="L50" s="9" t="n">
        <v>125</v>
      </c>
      <c r="M50" t="inlineStr">
        <is>
          <t>Fixed monthly</t>
        </is>
      </c>
      <c r="N50" t="inlineStr">
        <is>
          <t>Outside Jobber</t>
        </is>
      </c>
      <c r="O50" t="inlineStr">
        <is>
          <t>Active</t>
        </is>
      </c>
      <c r="P50" s="10" t="n">
        <v>46223</v>
      </c>
      <c r="Q50" s="9">
        <f>IF(F50="Weekly",ROUND(L50*G50*52/12,2),L50)</f>
        <v>125</v>
      </c>
      <c r="R50">
        <f>IF(O50&lt;&gt;"Active",0,IF(F50="Weekly",J50*G50,J50*0.25))</f>
        <v>0.125</v>
      </c>
      <c r="S50" t="inlineStr">
        <is>
          <t>Wave 2 East</t>
        </is>
      </c>
    </row>
    <row r="51">
      <c r="A51" t="inlineStr">
        <is>
          <t>J1047</t>
        </is>
      </c>
      <c r="B51" t="inlineStr">
        <is>
          <t>JP0036</t>
        </is>
      </c>
      <c r="C51" t="inlineStr">
        <is>
          <t>Parkside Accountants</t>
        </is>
      </c>
      <c r="D51" t="inlineStr">
        <is>
          <t>Main office - Bundoora</t>
        </is>
      </c>
      <c r="E51" t="inlineStr">
        <is>
          <t>Kitchen and bathrooms</t>
        </is>
      </c>
      <c r="F51" t="inlineStr">
        <is>
          <t>Weekly</t>
        </is>
      </c>
      <c r="G51" t="n">
        <v>2</v>
      </c>
      <c r="H51" t="inlineStr">
        <is>
          <t>TU WE</t>
        </is>
      </c>
      <c r="I51" t="inlineStr">
        <is>
          <t>05:30</t>
        </is>
      </c>
      <c r="J51" t="n">
        <v>0.5</v>
      </c>
      <c r="K51" t="inlineStr">
        <is>
          <t>CL41</t>
        </is>
      </c>
      <c r="L51" s="9" t="n">
        <v>30</v>
      </c>
      <c r="M51" t="inlineStr">
        <is>
          <t>Per visit, billed monthly</t>
        </is>
      </c>
      <c r="N51" t="inlineStr">
        <is>
          <t>Outside Jobber</t>
        </is>
      </c>
      <c r="O51" t="inlineStr">
        <is>
          <t>Active</t>
        </is>
      </c>
      <c r="P51" s="10" t="n">
        <v>46203</v>
      </c>
      <c r="Q51" s="9">
        <f>IF(F51="Weekly",ROUND(L51*G51*52/12,2),L51)</f>
        <v>260</v>
      </c>
      <c r="R51">
        <f>IF(O51&lt;&gt;"Active",0,IF(F51="Weekly",J51*G51,J51*0.25))</f>
        <v>1</v>
      </c>
      <c r="S51" t="inlineStr">
        <is>
          <t>Wave 1 North</t>
        </is>
      </c>
    </row>
    <row r="52">
      <c r="A52" t="inlineStr">
        <is>
          <t>J1048</t>
        </is>
      </c>
      <c r="B52" t="inlineStr">
        <is>
          <t>JP0037</t>
        </is>
      </c>
      <c r="C52" t="inlineStr">
        <is>
          <t>Parkside Accountants</t>
        </is>
      </c>
      <c r="D52" t="inlineStr">
        <is>
          <t>Clinic - Northcote</t>
        </is>
      </c>
      <c r="E52" t="inlineStr">
        <is>
          <t>Office clean</t>
        </is>
      </c>
      <c r="F52" t="inlineStr">
        <is>
          <t>Weekly</t>
        </is>
      </c>
      <c r="G52" t="n">
        <v>1</v>
      </c>
      <c r="H52" t="inlineStr">
        <is>
          <t>FR</t>
        </is>
      </c>
      <c r="I52" t="inlineStr">
        <is>
          <t>05:30</t>
        </is>
      </c>
      <c r="J52" t="n">
        <v>3</v>
      </c>
      <c r="K52" t="inlineStr">
        <is>
          <t>CL09</t>
        </is>
      </c>
      <c r="L52" s="9" t="n">
        <v>193</v>
      </c>
      <c r="M52" t="inlineStr">
        <is>
          <t>Per visit, billed monthly</t>
        </is>
      </c>
      <c r="N52" t="inlineStr">
        <is>
          <t>Outside Jobber</t>
        </is>
      </c>
      <c r="O52" t="inlineStr">
        <is>
          <t>Active</t>
        </is>
      </c>
      <c r="P52" s="10" t="n">
        <v>46227</v>
      </c>
      <c r="Q52" s="9">
        <f>IF(F52="Weekly",ROUND(L52*G52*52/12,2),L52)</f>
        <v>836.33</v>
      </c>
      <c r="R52">
        <f>IF(O52&lt;&gt;"Active",0,IF(F52="Weekly",J52*G52,J52*0.25))</f>
        <v>3</v>
      </c>
      <c r="S52" t="inlineStr">
        <is>
          <t>Pilot</t>
        </is>
      </c>
    </row>
    <row r="53">
      <c r="A53" t="inlineStr">
        <is>
          <t>J1049</t>
        </is>
      </c>
      <c r="B53" t="inlineStr">
        <is>
          <t>JP0037</t>
        </is>
      </c>
      <c r="C53" t="inlineStr">
        <is>
          <t>Parkside Accountants</t>
        </is>
      </c>
      <c r="D53" t="inlineStr">
        <is>
          <t>Clinic - Northcote</t>
        </is>
      </c>
      <c r="E53" t="inlineStr">
        <is>
          <t>Carpet steam clean</t>
        </is>
      </c>
      <c r="F53" t="inlineStr">
        <is>
          <t>Every 4 weeks</t>
        </is>
      </c>
      <c r="G53" t="n">
        <v>0</v>
      </c>
      <c r="H53" t="inlineStr">
        <is>
          <t>TU</t>
        </is>
      </c>
      <c r="I53" t="inlineStr">
        <is>
          <t>09:00</t>
        </is>
      </c>
      <c r="J53" t="n">
        <v>2</v>
      </c>
      <c r="K53" t="inlineStr">
        <is>
          <t>CL57</t>
        </is>
      </c>
      <c r="L53" s="9" t="n">
        <v>135</v>
      </c>
      <c r="M53" t="inlineStr">
        <is>
          <t>Fixed 4-weekly</t>
        </is>
      </c>
      <c r="N53" t="inlineStr">
        <is>
          <t>Outside Jobber</t>
        </is>
      </c>
      <c r="O53" t="inlineStr">
        <is>
          <t>Active</t>
        </is>
      </c>
      <c r="P53" s="10" t="n">
        <v>46210</v>
      </c>
      <c r="Q53" s="9">
        <f>IF(F53="Weekly",ROUND(L53*G53*52/12,2),L53)</f>
        <v>135</v>
      </c>
      <c r="R53">
        <f>IF(O53&lt;&gt;"Active",0,IF(F53="Weekly",J53*G53,J53*0.25))</f>
        <v>0.5</v>
      </c>
      <c r="S53" t="inlineStr">
        <is>
          <t>Wave 1 North</t>
        </is>
      </c>
    </row>
    <row r="54">
      <c r="A54" t="inlineStr">
        <is>
          <t>J1050</t>
        </is>
      </c>
      <c r="B54" t="inlineStr">
        <is>
          <t>JP0038</t>
        </is>
      </c>
      <c r="C54" t="inlineStr">
        <is>
          <t>Brightside Motors Pty Ltd</t>
        </is>
      </c>
      <c r="D54" t="inlineStr">
        <is>
          <t>Main office - Heidelberg</t>
        </is>
      </c>
      <c r="E54" t="inlineStr">
        <is>
          <t>Office clean</t>
        </is>
      </c>
      <c r="F54" t="inlineStr">
        <is>
          <t>Weekly</t>
        </is>
      </c>
      <c r="G54" t="n">
        <v>1</v>
      </c>
      <c r="H54" t="inlineStr">
        <is>
          <t>WE</t>
        </is>
      </c>
      <c r="I54" t="inlineStr">
        <is>
          <t>05:30</t>
        </is>
      </c>
      <c r="J54" t="n">
        <v>1.5</v>
      </c>
      <c r="K54" t="inlineStr">
        <is>
          <t>CL05</t>
        </is>
      </c>
      <c r="L54" s="9" t="n">
        <v>101</v>
      </c>
      <c r="M54" t="inlineStr">
        <is>
          <t>Per visit, billed monthly</t>
        </is>
      </c>
      <c r="N54" t="inlineStr">
        <is>
          <t>Auto</t>
        </is>
      </c>
      <c r="O54" t="inlineStr">
        <is>
          <t>Active</t>
        </is>
      </c>
      <c r="P54" s="10" t="n">
        <v>46211</v>
      </c>
      <c r="Q54" s="9">
        <f>IF(F54="Weekly",ROUND(L54*G54*52/12,2),L54)</f>
        <v>437.67</v>
      </c>
      <c r="R54">
        <f>IF(O54&lt;&gt;"Active",0,IF(F54="Weekly",J54*G54,J54*0.25))</f>
        <v>1.5</v>
      </c>
      <c r="S54" t="inlineStr">
        <is>
          <t>Wave 1 North</t>
        </is>
      </c>
    </row>
    <row r="55">
      <c r="A55" t="inlineStr">
        <is>
          <t>J1051</t>
        </is>
      </c>
      <c r="B55" t="inlineStr">
        <is>
          <t>JP0039</t>
        </is>
      </c>
      <c r="C55" t="inlineStr">
        <is>
          <t>Westend Motors Pty Ltd</t>
        </is>
      </c>
      <c r="D55" t="inlineStr">
        <is>
          <t>Main office - Sunshine</t>
        </is>
      </c>
      <c r="E55" t="inlineStr">
        <is>
          <t>Office clean</t>
        </is>
      </c>
      <c r="F55" t="inlineStr">
        <is>
          <t>Weekly</t>
        </is>
      </c>
      <c r="G55" t="n">
        <v>3</v>
      </c>
      <c r="H55" t="inlineStr">
        <is>
          <t>MO TH FR</t>
        </is>
      </c>
      <c r="I55" t="inlineStr">
        <is>
          <t>05:30</t>
        </is>
      </c>
      <c r="J55" t="n">
        <v>1</v>
      </c>
      <c r="K55" t="inlineStr">
        <is>
          <t>CL24</t>
        </is>
      </c>
      <c r="L55" s="9" t="n">
        <v>71</v>
      </c>
      <c r="M55" t="inlineStr">
        <is>
          <t>Per visit, billed monthly</t>
        </is>
      </c>
      <c r="N55" t="inlineStr">
        <is>
          <t>Outside Jobber</t>
        </is>
      </c>
      <c r="O55" t="inlineStr">
        <is>
          <t>Active</t>
        </is>
      </c>
      <c r="P55" s="10" t="n">
        <v>46223</v>
      </c>
      <c r="Q55" s="9">
        <f>IF(F55="Weekly",ROUND(L55*G55*52/12,2),L55)</f>
        <v>923</v>
      </c>
      <c r="R55">
        <f>IF(O55&lt;&gt;"Active",0,IF(F55="Weekly",J55*G55,J55*0.25))</f>
        <v>3</v>
      </c>
      <c r="S55" t="inlineStr">
        <is>
          <t>Wave 4 West</t>
        </is>
      </c>
    </row>
    <row r="56">
      <c r="A56" t="inlineStr">
        <is>
          <t>J1052</t>
        </is>
      </c>
      <c r="B56" t="inlineStr">
        <is>
          <t>JP0040</t>
        </is>
      </c>
      <c r="C56" t="inlineStr">
        <is>
          <t>Westend Motors Pty Ltd</t>
        </is>
      </c>
      <c r="D56" t="inlineStr">
        <is>
          <t>Clinic - Williamstown</t>
        </is>
      </c>
      <c r="E56" t="inlineStr">
        <is>
          <t>Office clean</t>
        </is>
      </c>
      <c r="F56" t="inlineStr">
        <is>
          <t>Weekly</t>
        </is>
      </c>
      <c r="G56" t="n">
        <v>2</v>
      </c>
      <c r="H56" t="inlineStr">
        <is>
          <t>TU WE</t>
        </is>
      </c>
      <c r="I56" t="inlineStr">
        <is>
          <t>05:30</t>
        </is>
      </c>
      <c r="J56" t="n">
        <v>3</v>
      </c>
      <c r="K56" t="inlineStr">
        <is>
          <t>CL08</t>
        </is>
      </c>
      <c r="L56" s="9" t="n">
        <v>185</v>
      </c>
      <c r="M56" t="inlineStr">
        <is>
          <t>Per visit, billed monthly</t>
        </is>
      </c>
      <c r="N56" t="inlineStr">
        <is>
          <t>Outside Jobber</t>
        </is>
      </c>
      <c r="O56" t="inlineStr">
        <is>
          <t>Active</t>
        </is>
      </c>
      <c r="P56" s="10" t="n">
        <v>46203</v>
      </c>
      <c r="Q56" s="9">
        <f>IF(F56="Weekly",ROUND(L56*G56*52/12,2),L56)</f>
        <v>1603.33</v>
      </c>
      <c r="R56">
        <f>IF(O56&lt;&gt;"Active",0,IF(F56="Weekly",J56*G56,J56*0.25))</f>
        <v>6</v>
      </c>
      <c r="S56" t="inlineStr">
        <is>
          <t>Wave 4 West</t>
        </is>
      </c>
    </row>
    <row r="57">
      <c r="A57" t="inlineStr">
        <is>
          <t>J1053</t>
        </is>
      </c>
      <c r="B57" t="inlineStr">
        <is>
          <t>JP0041</t>
        </is>
      </c>
      <c r="C57" t="inlineStr">
        <is>
          <t>Westend Motors Pty Ltd</t>
        </is>
      </c>
      <c r="D57" t="inlineStr">
        <is>
          <t>Warehouse - Epping</t>
        </is>
      </c>
      <c r="E57" t="inlineStr">
        <is>
          <t>Office clean</t>
        </is>
      </c>
      <c r="F57" t="inlineStr">
        <is>
          <t>Weekly</t>
        </is>
      </c>
      <c r="G57" t="n">
        <v>1</v>
      </c>
      <c r="H57" t="inlineStr">
        <is>
          <t>WE</t>
        </is>
      </c>
      <c r="I57" t="inlineStr">
        <is>
          <t>05:30</t>
        </is>
      </c>
      <c r="J57" t="n">
        <v>2.5</v>
      </c>
      <c r="K57" t="inlineStr">
        <is>
          <t>CL17</t>
        </is>
      </c>
      <c r="L57" s="9" t="n">
        <v>161</v>
      </c>
      <c r="M57" t="inlineStr">
        <is>
          <t>Per visit, billed monthly</t>
        </is>
      </c>
      <c r="N57" t="inlineStr">
        <is>
          <t>Outside Jobber</t>
        </is>
      </c>
      <c r="O57" t="inlineStr">
        <is>
          <t>Active</t>
        </is>
      </c>
      <c r="P57" s="10" t="n">
        <v>46204</v>
      </c>
      <c r="Q57" s="9">
        <f>IF(F57="Weekly",ROUND(L57*G57*52/12,2),L57)</f>
        <v>697.67</v>
      </c>
      <c r="R57">
        <f>IF(O57&lt;&gt;"Active",0,IF(F57="Weekly",J57*G57,J57*0.25))</f>
        <v>2.5</v>
      </c>
      <c r="S57" t="inlineStr">
        <is>
          <t>Wave 1 North</t>
        </is>
      </c>
    </row>
    <row r="58">
      <c r="A58" t="inlineStr">
        <is>
          <t>J1054</t>
        </is>
      </c>
      <c r="B58" t="inlineStr">
        <is>
          <t>JP0042</t>
        </is>
      </c>
      <c r="C58" t="inlineStr">
        <is>
          <t>Oakwood Lawyers Pty Ltd</t>
        </is>
      </c>
      <c r="D58" t="inlineStr">
        <is>
          <t>Main office - Moorabbin</t>
        </is>
      </c>
      <c r="E58" t="inlineStr">
        <is>
          <t>Office clean</t>
        </is>
      </c>
      <c r="F58" t="inlineStr">
        <is>
          <t>Weekly</t>
        </is>
      </c>
      <c r="G58" t="n">
        <v>1</v>
      </c>
      <c r="H58" t="inlineStr">
        <is>
          <t>TU</t>
        </is>
      </c>
      <c r="I58" t="inlineStr">
        <is>
          <t>05:30</t>
        </is>
      </c>
      <c r="J58" t="n">
        <v>2</v>
      </c>
      <c r="K58" t="inlineStr">
        <is>
          <t>CL35</t>
        </is>
      </c>
      <c r="L58" s="9" t="n">
        <v>116</v>
      </c>
      <c r="M58" t="inlineStr">
        <is>
          <t>Per visit, billed monthly</t>
        </is>
      </c>
      <c r="N58" t="inlineStr">
        <is>
          <t>Auto</t>
        </is>
      </c>
      <c r="O58" t="inlineStr">
        <is>
          <t>Active</t>
        </is>
      </c>
      <c r="P58" s="10" t="n">
        <v>46203</v>
      </c>
      <c r="Q58" s="9">
        <f>IF(F58="Weekly",ROUND(L58*G58*52/12,2),L58)</f>
        <v>502.67</v>
      </c>
      <c r="R58">
        <f>IF(O58&lt;&gt;"Active",0,IF(F58="Weekly",J58*G58,J58*0.25))</f>
        <v>2</v>
      </c>
      <c r="S58" t="inlineStr">
        <is>
          <t>Wave 3 South</t>
        </is>
      </c>
    </row>
    <row r="59">
      <c r="A59" t="inlineStr">
        <is>
          <t>J1055</t>
        </is>
      </c>
      <c r="B59" t="inlineStr">
        <is>
          <t>JP0043</t>
        </is>
      </c>
      <c r="C59" t="inlineStr">
        <is>
          <t>Oakwood Lawyers Pty Ltd</t>
        </is>
      </c>
      <c r="D59" t="inlineStr">
        <is>
          <t>Clinic - Essendon</t>
        </is>
      </c>
      <c r="E59" t="inlineStr">
        <is>
          <t>Office clean</t>
        </is>
      </c>
      <c r="F59" t="inlineStr">
        <is>
          <t>Weekly</t>
        </is>
      </c>
      <c r="G59" t="n">
        <v>2</v>
      </c>
      <c r="H59" t="inlineStr">
        <is>
          <t>MO WE</t>
        </is>
      </c>
      <c r="I59" t="inlineStr">
        <is>
          <t>05:30</t>
        </is>
      </c>
      <c r="J59" t="n">
        <v>3</v>
      </c>
      <c r="K59" t="inlineStr">
        <is>
          <t>CL01</t>
        </is>
      </c>
      <c r="L59" s="9" t="n">
        <v>204</v>
      </c>
      <c r="M59" t="inlineStr">
        <is>
          <t>Per visit, billed monthly</t>
        </is>
      </c>
      <c r="N59" t="inlineStr">
        <is>
          <t>Outside Jobber</t>
        </is>
      </c>
      <c r="O59" t="inlineStr">
        <is>
          <t>Active</t>
        </is>
      </c>
      <c r="P59" s="10" t="n">
        <v>46216</v>
      </c>
      <c r="Q59" s="9">
        <f>IF(F59="Weekly",ROUND(L59*G59*52/12,2),L59)</f>
        <v>1768</v>
      </c>
      <c r="R59">
        <f>IF(O59&lt;&gt;"Active",0,IF(F59="Weekly",J59*G59,J59*0.25))</f>
        <v>6</v>
      </c>
      <c r="S59" t="inlineStr">
        <is>
          <t>Wave 1 North</t>
        </is>
      </c>
    </row>
    <row r="60">
      <c r="A60" t="inlineStr">
        <is>
          <t>J1056</t>
        </is>
      </c>
      <c r="B60" t="inlineStr">
        <is>
          <t>JP0044</t>
        </is>
      </c>
      <c r="C60" t="inlineStr">
        <is>
          <t>Riverside Medical Centre</t>
        </is>
      </c>
      <c r="D60" t="inlineStr">
        <is>
          <t>Main office - Camberwell</t>
        </is>
      </c>
      <c r="E60" t="inlineStr">
        <is>
          <t>Office clean</t>
        </is>
      </c>
      <c r="F60" t="inlineStr">
        <is>
          <t>Weekly</t>
        </is>
      </c>
      <c r="G60" t="n">
        <v>1</v>
      </c>
      <c r="H60" t="inlineStr">
        <is>
          <t>MO</t>
        </is>
      </c>
      <c r="I60" t="inlineStr">
        <is>
          <t>05:30</t>
        </is>
      </c>
      <c r="J60" t="n">
        <v>1.5</v>
      </c>
      <c r="K60" t="inlineStr">
        <is>
          <t>CL26</t>
        </is>
      </c>
      <c r="L60" s="9" t="n">
        <v>90</v>
      </c>
      <c r="M60" t="inlineStr">
        <is>
          <t>Per visit, billed monthly</t>
        </is>
      </c>
      <c r="N60" t="inlineStr">
        <is>
          <t>Auto</t>
        </is>
      </c>
      <c r="O60" t="inlineStr">
        <is>
          <t>Active</t>
        </is>
      </c>
      <c r="P60" s="10" t="n">
        <v>46209</v>
      </c>
      <c r="Q60" s="9">
        <f>IF(F60="Weekly",ROUND(L60*G60*52/12,2),L60)</f>
        <v>390</v>
      </c>
      <c r="R60">
        <f>IF(O60&lt;&gt;"Active",0,IF(F60="Weekly",J60*G60,J60*0.25))</f>
        <v>1.5</v>
      </c>
      <c r="S60" t="inlineStr">
        <is>
          <t>Wave 2 East</t>
        </is>
      </c>
    </row>
    <row r="61">
      <c r="A61" t="inlineStr">
        <is>
          <t>J1057</t>
        </is>
      </c>
      <c r="B61" t="inlineStr">
        <is>
          <t>JP0045</t>
        </is>
      </c>
      <c r="C61" t="inlineStr">
        <is>
          <t>Riverside Motors Pty Ltd</t>
        </is>
      </c>
      <c r="D61" t="inlineStr">
        <is>
          <t>Main office - Altona</t>
        </is>
      </c>
      <c r="E61" t="inlineStr">
        <is>
          <t>Office clean</t>
        </is>
      </c>
      <c r="F61" t="inlineStr">
        <is>
          <t>Weekly</t>
        </is>
      </c>
      <c r="G61" t="n">
        <v>1</v>
      </c>
      <c r="H61" t="inlineStr">
        <is>
          <t>WE</t>
        </is>
      </c>
      <c r="I61" t="inlineStr">
        <is>
          <t>06:00</t>
        </is>
      </c>
      <c r="J61" t="n">
        <v>2</v>
      </c>
      <c r="K61" t="inlineStr">
        <is>
          <t>CL44</t>
        </is>
      </c>
      <c r="L61" s="9" t="n">
        <v>121</v>
      </c>
      <c r="M61" t="inlineStr">
        <is>
          <t>Per visit, billed monthly</t>
        </is>
      </c>
      <c r="N61" t="inlineStr">
        <is>
          <t>Outside Jobber</t>
        </is>
      </c>
      <c r="O61" t="inlineStr">
        <is>
          <t>Active</t>
        </is>
      </c>
      <c r="P61" s="10" t="n">
        <v>46211</v>
      </c>
      <c r="Q61" s="9">
        <f>IF(F61="Weekly",ROUND(L61*G61*52/12,2),L61)</f>
        <v>524.33</v>
      </c>
      <c r="R61">
        <f>IF(O61&lt;&gt;"Active",0,IF(F61="Weekly",J61*G61,J61*0.25))</f>
        <v>2</v>
      </c>
      <c r="S61" t="inlineStr">
        <is>
          <t>Wave 4 West</t>
        </is>
      </c>
    </row>
    <row r="62">
      <c r="A62" t="inlineStr">
        <is>
          <t>J1058</t>
        </is>
      </c>
      <c r="B62" t="inlineStr">
        <is>
          <t>JP0046</t>
        </is>
      </c>
      <c r="C62" t="inlineStr">
        <is>
          <t>Parkside Pathology Pty Ltd</t>
        </is>
      </c>
      <c r="D62" t="inlineStr">
        <is>
          <t>Main office - Yarraville</t>
        </is>
      </c>
      <c r="E62" t="inlineStr">
        <is>
          <t>Office clean</t>
        </is>
      </c>
      <c r="F62" t="inlineStr">
        <is>
          <t>Weekly</t>
        </is>
      </c>
      <c r="G62" t="n">
        <v>3</v>
      </c>
      <c r="H62" t="inlineStr">
        <is>
          <t>MO TU WE</t>
        </is>
      </c>
      <c r="I62" t="inlineStr">
        <is>
          <t>05:30</t>
        </is>
      </c>
      <c r="J62" t="n">
        <v>1</v>
      </c>
      <c r="K62" t="inlineStr">
        <is>
          <t>CL04</t>
        </is>
      </c>
      <c r="L62" s="9" t="n">
        <v>75</v>
      </c>
      <c r="M62" t="inlineStr">
        <is>
          <t>Per visit, billed monthly</t>
        </is>
      </c>
      <c r="N62" t="inlineStr">
        <is>
          <t>Outside Jobber</t>
        </is>
      </c>
      <c r="O62" t="inlineStr">
        <is>
          <t>Active</t>
        </is>
      </c>
      <c r="P62" s="10" t="n">
        <v>46216</v>
      </c>
      <c r="Q62" s="9">
        <f>IF(F62="Weekly",ROUND(L62*G62*52/12,2),L62)</f>
        <v>975</v>
      </c>
      <c r="R62">
        <f>IF(O62&lt;&gt;"Active",0,IF(F62="Weekly",J62*G62,J62*0.25))</f>
        <v>3</v>
      </c>
      <c r="S62" t="inlineStr">
        <is>
          <t>Wave 4 West</t>
        </is>
      </c>
    </row>
    <row r="63">
      <c r="A63" t="inlineStr">
        <is>
          <t>J1059</t>
        </is>
      </c>
      <c r="B63" t="inlineStr">
        <is>
          <t>JP0047</t>
        </is>
      </c>
      <c r="C63" t="inlineStr">
        <is>
          <t>Sunbury Accountants Pty Ltd</t>
        </is>
      </c>
      <c r="D63" t="inlineStr">
        <is>
          <t>Main office - Camberwell</t>
        </is>
      </c>
      <c r="E63" t="inlineStr">
        <is>
          <t>Office clean</t>
        </is>
      </c>
      <c r="F63" t="inlineStr">
        <is>
          <t>Weekly</t>
        </is>
      </c>
      <c r="G63" t="n">
        <v>2</v>
      </c>
      <c r="H63" t="inlineStr">
        <is>
          <t>WE FR</t>
        </is>
      </c>
      <c r="I63" t="inlineStr">
        <is>
          <t>05:30</t>
        </is>
      </c>
      <c r="J63" t="n">
        <v>2</v>
      </c>
      <c r="K63" t="inlineStr">
        <is>
          <t>CL18</t>
        </is>
      </c>
      <c r="L63" s="9" t="n">
        <v>135</v>
      </c>
      <c r="M63" t="inlineStr">
        <is>
          <t>Per visit, billed monthly</t>
        </is>
      </c>
      <c r="N63" t="inlineStr">
        <is>
          <t>Outside Jobber</t>
        </is>
      </c>
      <c r="O63" t="inlineStr">
        <is>
          <t>Active</t>
        </is>
      </c>
      <c r="P63" s="10" t="n">
        <v>46218</v>
      </c>
      <c r="Q63" s="9">
        <f>IF(F63="Weekly",ROUND(L63*G63*52/12,2),L63)</f>
        <v>1170</v>
      </c>
      <c r="R63">
        <f>IF(O63&lt;&gt;"Active",0,IF(F63="Weekly",J63*G63,J63*0.25))</f>
        <v>4</v>
      </c>
      <c r="S63" t="inlineStr">
        <is>
          <t>Wave 2 East</t>
        </is>
      </c>
    </row>
    <row r="64">
      <c r="A64" t="inlineStr">
        <is>
          <t>J1060</t>
        </is>
      </c>
      <c r="B64" t="inlineStr">
        <is>
          <t>JP0048</t>
        </is>
      </c>
      <c r="C64" t="inlineStr">
        <is>
          <t>Sunbury Early Learning</t>
        </is>
      </c>
      <c r="D64" t="inlineStr">
        <is>
          <t>Main office - Glen Waverley</t>
        </is>
      </c>
      <c r="E64" t="inlineStr">
        <is>
          <t>Office clean</t>
        </is>
      </c>
      <c r="F64" t="inlineStr">
        <is>
          <t>Weekly</t>
        </is>
      </c>
      <c r="G64" t="n">
        <v>2</v>
      </c>
      <c r="H64" t="inlineStr">
        <is>
          <t>MO TH</t>
        </is>
      </c>
      <c r="I64" t="inlineStr">
        <is>
          <t>05:30</t>
        </is>
      </c>
      <c r="J64" t="n">
        <v>3</v>
      </c>
      <c r="K64" t="inlineStr">
        <is>
          <t>CL38</t>
        </is>
      </c>
      <c r="L64" s="9" t="n">
        <v>185</v>
      </c>
      <c r="M64" t="inlineStr">
        <is>
          <t>Per visit, billed monthly</t>
        </is>
      </c>
      <c r="N64" t="inlineStr">
        <is>
          <t>Outside Jobber</t>
        </is>
      </c>
      <c r="O64" t="inlineStr">
        <is>
          <t>Active</t>
        </is>
      </c>
      <c r="P64" s="10" t="n">
        <v>46223</v>
      </c>
      <c r="Q64" s="9">
        <f>IF(F64="Weekly",ROUND(L64*G64*52/12,2),L64)</f>
        <v>1603.33</v>
      </c>
      <c r="R64">
        <f>IF(O64&lt;&gt;"Active",0,IF(F64="Weekly",J64*G64,J64*0.25))</f>
        <v>6</v>
      </c>
      <c r="S64" t="inlineStr">
        <is>
          <t>Wave 2 East</t>
        </is>
      </c>
    </row>
    <row r="65">
      <c r="A65" t="inlineStr">
        <is>
          <t>J1061</t>
        </is>
      </c>
      <c r="B65" t="inlineStr">
        <is>
          <t>JP0049</t>
        </is>
      </c>
      <c r="C65" t="inlineStr">
        <is>
          <t>Silverton Lawyers Pty Ltd</t>
        </is>
      </c>
      <c r="D65" t="inlineStr">
        <is>
          <t>Main office - Thornbury</t>
        </is>
      </c>
      <c r="E65" t="inlineStr">
        <is>
          <t>Office clean</t>
        </is>
      </c>
      <c r="F65" t="inlineStr">
        <is>
          <t>Weekly</t>
        </is>
      </c>
      <c r="G65" t="n">
        <v>2</v>
      </c>
      <c r="H65" t="inlineStr">
        <is>
          <t>TU TH</t>
        </is>
      </c>
      <c r="I65" t="inlineStr">
        <is>
          <t>08:00</t>
        </is>
      </c>
      <c r="J65" t="n">
        <v>2</v>
      </c>
      <c r="K65" t="inlineStr">
        <is>
          <t>CL29</t>
        </is>
      </c>
      <c r="L65" s="9" t="n">
        <v>127</v>
      </c>
      <c r="M65" t="inlineStr">
        <is>
          <t>Per visit, billed monthly</t>
        </is>
      </c>
      <c r="N65" t="inlineStr">
        <is>
          <t>Auto</t>
        </is>
      </c>
      <c r="O65" t="inlineStr">
        <is>
          <t>Active</t>
        </is>
      </c>
      <c r="P65" s="10" t="n">
        <v>46210</v>
      </c>
      <c r="Q65" s="9">
        <f>IF(F65="Weekly",ROUND(L65*G65*52/12,2),L65)</f>
        <v>1100.67</v>
      </c>
      <c r="R65">
        <f>IF(O65&lt;&gt;"Active",0,IF(F65="Weekly",J65*G65,J65*0.25))</f>
        <v>4</v>
      </c>
      <c r="S65" t="inlineStr">
        <is>
          <t>Wave 1 North</t>
        </is>
      </c>
    </row>
    <row r="66">
      <c r="A66" t="inlineStr">
        <is>
          <t>J1062</t>
        </is>
      </c>
      <c r="B66" t="inlineStr">
        <is>
          <t>JP0050</t>
        </is>
      </c>
      <c r="C66" t="inlineStr">
        <is>
          <t>Waverley Accountants Pty Ltd</t>
        </is>
      </c>
      <c r="D66" t="inlineStr">
        <is>
          <t>Main office - Brunswick</t>
        </is>
      </c>
      <c r="E66" t="inlineStr">
        <is>
          <t>Office clean</t>
        </is>
      </c>
      <c r="F66" t="inlineStr">
        <is>
          <t>Weekly</t>
        </is>
      </c>
      <c r="G66" t="n">
        <v>5</v>
      </c>
      <c r="H66" t="inlineStr">
        <is>
          <t>MO TU WE TH FR</t>
        </is>
      </c>
      <c r="I66" t="inlineStr">
        <is>
          <t>06:30</t>
        </is>
      </c>
      <c r="J66" t="n">
        <v>2</v>
      </c>
      <c r="K66" t="inlineStr">
        <is>
          <t>CL41</t>
        </is>
      </c>
      <c r="L66" s="9" t="n">
        <v>116</v>
      </c>
      <c r="M66" t="inlineStr">
        <is>
          <t>Per visit, billed monthly</t>
        </is>
      </c>
      <c r="N66" t="inlineStr">
        <is>
          <t>Auto</t>
        </is>
      </c>
      <c r="O66" t="inlineStr">
        <is>
          <t>Active</t>
        </is>
      </c>
      <c r="P66" s="10" t="n">
        <v>46202</v>
      </c>
      <c r="Q66" s="9">
        <f>IF(F66="Weekly",ROUND(L66*G66*52/12,2),L66)</f>
        <v>2513.33</v>
      </c>
      <c r="R66">
        <f>IF(O66&lt;&gt;"Active",0,IF(F66="Weekly",J66*G66,J66*0.25))</f>
        <v>10</v>
      </c>
      <c r="S66" t="inlineStr">
        <is>
          <t>Wave 1 North</t>
        </is>
      </c>
    </row>
    <row r="67">
      <c r="A67" t="inlineStr">
        <is>
          <t>J1063</t>
        </is>
      </c>
      <c r="B67" t="inlineStr">
        <is>
          <t>JP0050</t>
        </is>
      </c>
      <c r="C67" t="inlineStr">
        <is>
          <t>Waverley Accountants Pty Ltd</t>
        </is>
      </c>
      <c r="D67" t="inlineStr">
        <is>
          <t>Main office - Brunswick</t>
        </is>
      </c>
      <c r="E67" t="inlineStr">
        <is>
          <t>Window clean</t>
        </is>
      </c>
      <c r="F67" t="inlineStr">
        <is>
          <t>Every 4 weeks</t>
        </is>
      </c>
      <c r="G67" t="n">
        <v>0</v>
      </c>
      <c r="H67" t="inlineStr">
        <is>
          <t>TH</t>
        </is>
      </c>
      <c r="I67" t="inlineStr">
        <is>
          <t>09:00</t>
        </is>
      </c>
      <c r="J67" t="n">
        <v>3</v>
      </c>
      <c r="K67" t="inlineStr">
        <is>
          <t>CL60</t>
        </is>
      </c>
      <c r="L67" s="9" t="n">
        <v>218</v>
      </c>
      <c r="M67" t="inlineStr">
        <is>
          <t>Fixed 4-weekly</t>
        </is>
      </c>
      <c r="N67" t="inlineStr">
        <is>
          <t>Auto</t>
        </is>
      </c>
      <c r="O67" t="inlineStr">
        <is>
          <t>Active</t>
        </is>
      </c>
      <c r="P67" s="10" t="n">
        <v>46212</v>
      </c>
      <c r="Q67" s="9">
        <f>IF(F67="Weekly",ROUND(L67*G67*52/12,2),L67)</f>
        <v>218</v>
      </c>
      <c r="R67">
        <f>IF(O67&lt;&gt;"Active",0,IF(F67="Weekly",J67*G67,J67*0.25))</f>
        <v>0.75</v>
      </c>
      <c r="S67" t="inlineStr">
        <is>
          <t>Wave 1 North</t>
        </is>
      </c>
    </row>
    <row r="68">
      <c r="A68" t="inlineStr">
        <is>
          <t>J1064</t>
        </is>
      </c>
      <c r="B68" t="inlineStr">
        <is>
          <t>JP0051</t>
        </is>
      </c>
      <c r="C68" t="inlineStr">
        <is>
          <t>Westend Podiatry</t>
        </is>
      </c>
      <c r="D68" t="inlineStr">
        <is>
          <t>Main office - Brunswick</t>
        </is>
      </c>
      <c r="E68" t="inlineStr">
        <is>
          <t>Office clean</t>
        </is>
      </c>
      <c r="F68" t="inlineStr">
        <is>
          <t>Weekly</t>
        </is>
      </c>
      <c r="G68" t="n">
        <v>2</v>
      </c>
      <c r="H68" t="inlineStr">
        <is>
          <t>MO TH</t>
        </is>
      </c>
      <c r="I68" t="inlineStr">
        <is>
          <t>05:30</t>
        </is>
      </c>
      <c r="J68" t="n">
        <v>2.5</v>
      </c>
      <c r="K68" t="inlineStr">
        <is>
          <t>CL05</t>
        </is>
      </c>
      <c r="L68" s="9" t="n">
        <v>156</v>
      </c>
      <c r="M68" t="inlineStr">
        <is>
          <t>Per visit, billed monthly</t>
        </is>
      </c>
      <c r="N68" t="inlineStr">
        <is>
          <t>Outside Jobber</t>
        </is>
      </c>
      <c r="O68" t="inlineStr">
        <is>
          <t>Active</t>
        </is>
      </c>
      <c r="P68" s="10" t="n">
        <v>46209</v>
      </c>
      <c r="Q68" s="9">
        <f>IF(F68="Weekly",ROUND(L68*G68*52/12,2),L68)</f>
        <v>1352</v>
      </c>
      <c r="R68">
        <f>IF(O68&lt;&gt;"Active",0,IF(F68="Weekly",J68*G68,J68*0.25))</f>
        <v>5</v>
      </c>
      <c r="S68" t="inlineStr">
        <is>
          <t>Wave 1 North</t>
        </is>
      </c>
    </row>
    <row r="69">
      <c r="A69" t="inlineStr">
        <is>
          <t>J1065</t>
        </is>
      </c>
      <c r="B69" t="inlineStr">
        <is>
          <t>JP0051</t>
        </is>
      </c>
      <c r="C69" t="inlineStr">
        <is>
          <t>Westend Podiatry</t>
        </is>
      </c>
      <c r="D69" t="inlineStr">
        <is>
          <t>Main office - Brunswick</t>
        </is>
      </c>
      <c r="E69" t="inlineStr">
        <is>
          <t>Carpet steam clean</t>
        </is>
      </c>
      <c r="F69" t="inlineStr">
        <is>
          <t>Every 4 weeks</t>
        </is>
      </c>
      <c r="G69" t="n">
        <v>0</v>
      </c>
      <c r="H69" t="inlineStr">
        <is>
          <t>WE</t>
        </is>
      </c>
      <c r="I69" t="inlineStr">
        <is>
          <t>09:00</t>
        </is>
      </c>
      <c r="J69" t="n">
        <v>2</v>
      </c>
      <c r="K69" t="inlineStr">
        <is>
          <t>CL58</t>
        </is>
      </c>
      <c r="L69" s="9" t="n">
        <v>135</v>
      </c>
      <c r="M69" t="inlineStr">
        <is>
          <t>Fixed 4-weekly</t>
        </is>
      </c>
      <c r="N69" t="inlineStr">
        <is>
          <t>Outside Jobber</t>
        </is>
      </c>
      <c r="O69" t="inlineStr">
        <is>
          <t>Active</t>
        </is>
      </c>
      <c r="P69" s="10" t="n">
        <v>46211</v>
      </c>
      <c r="Q69" s="9">
        <f>IF(F69="Weekly",ROUND(L69*G69*52/12,2),L69)</f>
        <v>135</v>
      </c>
      <c r="R69">
        <f>IF(O69&lt;&gt;"Active",0,IF(F69="Weekly",J69*G69,J69*0.25))</f>
        <v>0.5</v>
      </c>
      <c r="S69" t="inlineStr">
        <is>
          <t>Wave 1 North</t>
        </is>
      </c>
    </row>
    <row r="70">
      <c r="A70" t="inlineStr">
        <is>
          <t>J1066</t>
        </is>
      </c>
      <c r="B70" t="inlineStr">
        <is>
          <t>JP0052</t>
        </is>
      </c>
      <c r="C70" t="inlineStr">
        <is>
          <t>Westend Podiatry</t>
        </is>
      </c>
      <c r="D70" t="inlineStr">
        <is>
          <t>Clinic - Thornbury</t>
        </is>
      </c>
      <c r="E70" t="inlineStr">
        <is>
          <t>Office clean</t>
        </is>
      </c>
      <c r="F70" t="inlineStr">
        <is>
          <t>Weekly</t>
        </is>
      </c>
      <c r="G70" t="n">
        <v>3</v>
      </c>
      <c r="H70" t="inlineStr">
        <is>
          <t>MO WE FR</t>
        </is>
      </c>
      <c r="I70" t="inlineStr">
        <is>
          <t>17:30</t>
        </is>
      </c>
      <c r="J70" t="n">
        <v>2.5</v>
      </c>
      <c r="K70" t="inlineStr">
        <is>
          <t>CL33</t>
        </is>
      </c>
      <c r="L70" s="9" t="n">
        <v>161</v>
      </c>
      <c r="M70" t="inlineStr">
        <is>
          <t>Per visit, billed monthly</t>
        </is>
      </c>
      <c r="N70" t="inlineStr">
        <is>
          <t>Outside Jobber</t>
        </is>
      </c>
      <c r="O70" t="inlineStr">
        <is>
          <t>Active</t>
        </is>
      </c>
      <c r="P70" s="10" t="n">
        <v>46216</v>
      </c>
      <c r="Q70" s="9">
        <f>IF(F70="Weekly",ROUND(L70*G70*52/12,2),L70)</f>
        <v>2093</v>
      </c>
      <c r="R70">
        <f>IF(O70&lt;&gt;"Active",0,IF(F70="Weekly",J70*G70,J70*0.25))</f>
        <v>7.5</v>
      </c>
      <c r="S70" t="inlineStr">
        <is>
          <t>Pilot</t>
        </is>
      </c>
    </row>
    <row r="71">
      <c r="A71" t="inlineStr">
        <is>
          <t>J1067</t>
        </is>
      </c>
      <c r="B71" t="inlineStr">
        <is>
          <t>JP0052</t>
        </is>
      </c>
      <c r="C71" t="inlineStr">
        <is>
          <t>Westend Podiatry</t>
        </is>
      </c>
      <c r="D71" t="inlineStr">
        <is>
          <t>Clinic - Thornbury</t>
        </is>
      </c>
      <c r="E71" t="inlineStr">
        <is>
          <t>Window clean</t>
        </is>
      </c>
      <c r="F71" t="inlineStr">
        <is>
          <t>Every 4 weeks</t>
        </is>
      </c>
      <c r="G71" t="n">
        <v>0</v>
      </c>
      <c r="H71" t="inlineStr">
        <is>
          <t>MO</t>
        </is>
      </c>
      <c r="I71" t="inlineStr">
        <is>
          <t>09:00</t>
        </is>
      </c>
      <c r="J71" t="n">
        <v>1.5</v>
      </c>
      <c r="K71" t="inlineStr">
        <is>
          <t>CL56</t>
        </is>
      </c>
      <c r="L71" s="9" t="n">
        <v>116</v>
      </c>
      <c r="M71" t="inlineStr">
        <is>
          <t>Fixed 4-weekly</t>
        </is>
      </c>
      <c r="N71" t="inlineStr">
        <is>
          <t>Outside Jobber</t>
        </is>
      </c>
      <c r="O71" t="inlineStr">
        <is>
          <t>Active</t>
        </is>
      </c>
      <c r="P71" s="10" t="n">
        <v>46209</v>
      </c>
      <c r="Q71" s="9">
        <f>IF(F71="Weekly",ROUND(L71*G71*52/12,2),L71)</f>
        <v>116</v>
      </c>
      <c r="R71">
        <f>IF(O71&lt;&gt;"Active",0,IF(F71="Weekly",J71*G71,J71*0.25))</f>
        <v>0.375</v>
      </c>
      <c r="S71" t="inlineStr">
        <is>
          <t>Wave 1 North</t>
        </is>
      </c>
    </row>
    <row r="72">
      <c r="A72" t="inlineStr">
        <is>
          <t>J1068</t>
        </is>
      </c>
      <c r="B72" t="inlineStr">
        <is>
          <t>JP0053</t>
        </is>
      </c>
      <c r="C72" t="inlineStr">
        <is>
          <t>Westend Podiatry</t>
        </is>
      </c>
      <c r="D72" t="inlineStr">
        <is>
          <t>Warehouse - Essendon</t>
        </is>
      </c>
      <c r="E72" t="inlineStr">
        <is>
          <t>Office clean</t>
        </is>
      </c>
      <c r="F72" t="inlineStr">
        <is>
          <t>Weekly</t>
        </is>
      </c>
      <c r="G72" t="n">
        <v>1</v>
      </c>
      <c r="H72" t="inlineStr">
        <is>
          <t>TH</t>
        </is>
      </c>
      <c r="I72" t="inlineStr">
        <is>
          <t>05:30</t>
        </is>
      </c>
      <c r="J72" t="n">
        <v>2.5</v>
      </c>
      <c r="K72" t="inlineStr">
        <is>
          <t>CL37</t>
        </is>
      </c>
      <c r="L72" s="9" t="n">
        <v>151</v>
      </c>
      <c r="M72" t="inlineStr">
        <is>
          <t>Per visit, billed monthly</t>
        </is>
      </c>
      <c r="N72" t="inlineStr">
        <is>
          <t>Outside Jobber</t>
        </is>
      </c>
      <c r="O72" t="inlineStr">
        <is>
          <t>Active</t>
        </is>
      </c>
      <c r="P72" s="10" t="n">
        <v>46226</v>
      </c>
      <c r="Q72" s="9">
        <f>IF(F72="Weekly",ROUND(L72*G72*52/12,2),L72)</f>
        <v>654.33</v>
      </c>
      <c r="R72">
        <f>IF(O72&lt;&gt;"Active",0,IF(F72="Weekly",J72*G72,J72*0.25))</f>
        <v>2.5</v>
      </c>
      <c r="S72" t="inlineStr">
        <is>
          <t>Wave 1 North</t>
        </is>
      </c>
    </row>
    <row r="73">
      <c r="A73" t="inlineStr">
        <is>
          <t>J1069</t>
        </is>
      </c>
      <c r="B73" t="inlineStr">
        <is>
          <t>JP0054</t>
        </is>
      </c>
      <c r="C73" t="inlineStr">
        <is>
          <t>Lakeside Engineering Pty Ltd</t>
        </is>
      </c>
      <c r="D73" t="inlineStr">
        <is>
          <t>Main office - Deer Park</t>
        </is>
      </c>
      <c r="E73" t="inlineStr">
        <is>
          <t>Office clean</t>
        </is>
      </c>
      <c r="F73" t="inlineStr">
        <is>
          <t>Weekly</t>
        </is>
      </c>
      <c r="G73" t="n">
        <v>3</v>
      </c>
      <c r="H73" t="inlineStr">
        <is>
          <t>MO TH FR</t>
        </is>
      </c>
      <c r="I73" t="inlineStr">
        <is>
          <t>06:00</t>
        </is>
      </c>
      <c r="J73" t="n">
        <v>1</v>
      </c>
      <c r="K73" t="inlineStr">
        <is>
          <t>CL24</t>
        </is>
      </c>
      <c r="L73" s="9" t="n">
        <v>69</v>
      </c>
      <c r="M73" t="inlineStr">
        <is>
          <t>Per visit, billed monthly</t>
        </is>
      </c>
      <c r="N73" t="inlineStr">
        <is>
          <t>Outside Jobber</t>
        </is>
      </c>
      <c r="O73" t="inlineStr">
        <is>
          <t>Active</t>
        </is>
      </c>
      <c r="P73" s="10" t="n">
        <v>46223</v>
      </c>
      <c r="Q73" s="9">
        <f>IF(F73="Weekly",ROUND(L73*G73*52/12,2),L73)</f>
        <v>897</v>
      </c>
      <c r="R73">
        <f>IF(O73&lt;&gt;"Active",0,IF(F73="Weekly",J73*G73,J73*0.25))</f>
        <v>3</v>
      </c>
      <c r="S73" t="inlineStr">
        <is>
          <t>Wave 4 West</t>
        </is>
      </c>
    </row>
    <row r="74">
      <c r="A74" t="inlineStr">
        <is>
          <t>J1070</t>
        </is>
      </c>
      <c r="B74" t="inlineStr">
        <is>
          <t>JP0055</t>
        </is>
      </c>
      <c r="C74" t="inlineStr">
        <is>
          <t>Lakeside Engineering Pty Ltd</t>
        </is>
      </c>
      <c r="D74" t="inlineStr">
        <is>
          <t>Clinic - Maribyrnong</t>
        </is>
      </c>
      <c r="E74" t="inlineStr">
        <is>
          <t>Kitchen and bathrooms</t>
        </is>
      </c>
      <c r="F74" t="inlineStr">
        <is>
          <t>Weekly</t>
        </is>
      </c>
      <c r="G74" t="n">
        <v>2</v>
      </c>
      <c r="H74" t="inlineStr">
        <is>
          <t>TU FR</t>
        </is>
      </c>
      <c r="I74" t="inlineStr">
        <is>
          <t>05:30</t>
        </is>
      </c>
      <c r="J74" t="n">
        <v>1</v>
      </c>
      <c r="K74" t="inlineStr">
        <is>
          <t>CL44</t>
        </is>
      </c>
      <c r="L74" s="9" t="n">
        <v>69</v>
      </c>
      <c r="M74" t="inlineStr">
        <is>
          <t>Per visit, billed monthly</t>
        </is>
      </c>
      <c r="N74" t="inlineStr">
        <is>
          <t>Outside Jobber</t>
        </is>
      </c>
      <c r="O74" t="inlineStr">
        <is>
          <t>Active</t>
        </is>
      </c>
      <c r="P74" s="10" t="n">
        <v>46217</v>
      </c>
      <c r="Q74" s="9">
        <f>IF(F74="Weekly",ROUND(L74*G74*52/12,2),L74)</f>
        <v>598</v>
      </c>
      <c r="R74">
        <f>IF(O74&lt;&gt;"Active",0,IF(F74="Weekly",J74*G74,J74*0.25))</f>
        <v>2</v>
      </c>
      <c r="S74" t="inlineStr">
        <is>
          <t>Wave 4 West</t>
        </is>
      </c>
    </row>
    <row r="75">
      <c r="A75" t="inlineStr">
        <is>
          <t>J1071</t>
        </is>
      </c>
      <c r="B75" t="inlineStr">
        <is>
          <t>JP0056</t>
        </is>
      </c>
      <c r="C75" t="inlineStr">
        <is>
          <t>Kingsley Financial Planning</t>
        </is>
      </c>
      <c r="D75" t="inlineStr">
        <is>
          <t>Main office - Oakleigh</t>
        </is>
      </c>
      <c r="E75" t="inlineStr">
        <is>
          <t>Office clean</t>
        </is>
      </c>
      <c r="F75" t="inlineStr">
        <is>
          <t>Weekly</t>
        </is>
      </c>
      <c r="G75" t="n">
        <v>1</v>
      </c>
      <c r="H75" t="inlineStr">
        <is>
          <t>TH</t>
        </is>
      </c>
      <c r="I75" t="inlineStr">
        <is>
          <t>05:30</t>
        </is>
      </c>
      <c r="J75" t="n">
        <v>3</v>
      </c>
      <c r="K75" t="inlineStr">
        <is>
          <t>CL27</t>
        </is>
      </c>
      <c r="L75" s="9" t="n">
        <v>181</v>
      </c>
      <c r="M75" t="inlineStr">
        <is>
          <t>Per visit, billed monthly</t>
        </is>
      </c>
      <c r="N75" t="inlineStr">
        <is>
          <t>Outside Jobber</t>
        </is>
      </c>
      <c r="O75" t="inlineStr">
        <is>
          <t>Active</t>
        </is>
      </c>
      <c r="P75" s="10" t="n">
        <v>46226</v>
      </c>
      <c r="Q75" s="9">
        <f>IF(F75="Weekly",ROUND(L75*G75*52/12,2),L75)</f>
        <v>784.33</v>
      </c>
      <c r="R75">
        <f>IF(O75&lt;&gt;"Active",0,IF(F75="Weekly",J75*G75,J75*0.25))</f>
        <v>3</v>
      </c>
      <c r="S75" t="inlineStr">
        <is>
          <t>Wave 3 South</t>
        </is>
      </c>
    </row>
    <row r="76">
      <c r="A76" t="inlineStr">
        <is>
          <t>J1072</t>
        </is>
      </c>
      <c r="B76" t="inlineStr">
        <is>
          <t>JP0057</t>
        </is>
      </c>
      <c r="C76" t="inlineStr">
        <is>
          <t>Wattle Grove Physiotherapy</t>
        </is>
      </c>
      <c r="D76" t="inlineStr">
        <is>
          <t>Main office - Cheltenham</t>
        </is>
      </c>
      <c r="E76" t="inlineStr">
        <is>
          <t>Office clean</t>
        </is>
      </c>
      <c r="F76" t="inlineStr">
        <is>
          <t>Weekly</t>
        </is>
      </c>
      <c r="G76" t="n">
        <v>1</v>
      </c>
      <c r="H76" t="inlineStr">
        <is>
          <t>TU</t>
        </is>
      </c>
      <c r="I76" t="inlineStr">
        <is>
          <t>17:30</t>
        </is>
      </c>
      <c r="J76" t="n">
        <v>2</v>
      </c>
      <c r="K76" t="inlineStr">
        <is>
          <t>CL39</t>
        </is>
      </c>
      <c r="L76" s="9" t="n">
        <v>134</v>
      </c>
      <c r="M76" t="inlineStr">
        <is>
          <t>Per visit, billed monthly</t>
        </is>
      </c>
      <c r="N76" t="inlineStr">
        <is>
          <t>Outside Jobber</t>
        </is>
      </c>
      <c r="O76" t="inlineStr">
        <is>
          <t>Active</t>
        </is>
      </c>
      <c r="P76" s="10" t="n">
        <v>46210</v>
      </c>
      <c r="Q76" s="9">
        <f>IF(F76="Weekly",ROUND(L76*G76*52/12,2),L76)</f>
        <v>580.67</v>
      </c>
      <c r="R76">
        <f>IF(O76&lt;&gt;"Active",0,IF(F76="Weekly",J76*G76,J76*0.25))</f>
        <v>2</v>
      </c>
      <c r="S76" t="inlineStr">
        <is>
          <t>Wave 3 South</t>
        </is>
      </c>
    </row>
    <row r="77">
      <c r="A77" t="inlineStr">
        <is>
          <t>J1073</t>
        </is>
      </c>
      <c r="B77" t="inlineStr">
        <is>
          <t>JP0058</t>
        </is>
      </c>
      <c r="C77" t="inlineStr">
        <is>
          <t>Elm Street Fitness Pty Ltd</t>
        </is>
      </c>
      <c r="D77" t="inlineStr">
        <is>
          <t>Main office - Hawthorn</t>
        </is>
      </c>
      <c r="E77" t="inlineStr">
        <is>
          <t>Kitchen and bathrooms</t>
        </is>
      </c>
      <c r="F77" t="inlineStr">
        <is>
          <t>Weekly</t>
        </is>
      </c>
      <c r="G77" t="n">
        <v>1</v>
      </c>
      <c r="H77" t="inlineStr">
        <is>
          <t>MO</t>
        </is>
      </c>
      <c r="I77" t="inlineStr">
        <is>
          <t>05:30</t>
        </is>
      </c>
      <c r="J77" t="n">
        <v>1</v>
      </c>
      <c r="K77" t="inlineStr">
        <is>
          <t>CL02</t>
        </is>
      </c>
      <c r="L77" s="9" t="n">
        <v>63</v>
      </c>
      <c r="M77" t="inlineStr">
        <is>
          <t>Per visit, billed monthly</t>
        </is>
      </c>
      <c r="N77" t="inlineStr">
        <is>
          <t>Outside Jobber</t>
        </is>
      </c>
      <c r="O77" t="inlineStr">
        <is>
          <t>Active</t>
        </is>
      </c>
      <c r="P77" s="10" t="n">
        <v>46209</v>
      </c>
      <c r="Q77" s="9">
        <f>IF(F77="Weekly",ROUND(L77*G77*52/12,2),L77)</f>
        <v>273</v>
      </c>
      <c r="R77">
        <f>IF(O77&lt;&gt;"Active",0,IF(F77="Weekly",J77*G77,J77*0.25))</f>
        <v>1</v>
      </c>
      <c r="S77" t="inlineStr">
        <is>
          <t>Wave 2 East</t>
        </is>
      </c>
    </row>
    <row r="78">
      <c r="A78" t="inlineStr">
        <is>
          <t>J1074</t>
        </is>
      </c>
      <c r="B78" t="inlineStr">
        <is>
          <t>JP0058</t>
        </is>
      </c>
      <c r="C78" t="inlineStr">
        <is>
          <t>Elm Street Fitness Pty Ltd</t>
        </is>
      </c>
      <c r="D78" t="inlineStr">
        <is>
          <t>Main office - Hawthorn</t>
        </is>
      </c>
      <c r="E78" t="inlineStr">
        <is>
          <t>Window clean</t>
        </is>
      </c>
      <c r="F78" t="inlineStr">
        <is>
          <t>Every 4 weeks</t>
        </is>
      </c>
      <c r="G78" t="n">
        <v>0</v>
      </c>
      <c r="H78" t="inlineStr">
        <is>
          <t>FR</t>
        </is>
      </c>
      <c r="I78" t="inlineStr">
        <is>
          <t>09:00</t>
        </is>
      </c>
      <c r="J78" t="n">
        <v>3</v>
      </c>
      <c r="K78" t="inlineStr">
        <is>
          <t>CL60</t>
        </is>
      </c>
      <c r="L78" s="9" t="n">
        <v>218</v>
      </c>
      <c r="M78" t="inlineStr">
        <is>
          <t>Fixed 4-weekly</t>
        </is>
      </c>
      <c r="N78" t="inlineStr">
        <is>
          <t>Auto</t>
        </is>
      </c>
      <c r="O78" t="inlineStr">
        <is>
          <t>Active</t>
        </is>
      </c>
      <c r="P78" s="10" t="n">
        <v>46227</v>
      </c>
      <c r="Q78" s="9">
        <f>IF(F78="Weekly",ROUND(L78*G78*52/12,2),L78)</f>
        <v>218</v>
      </c>
      <c r="R78">
        <f>IF(O78&lt;&gt;"Active",0,IF(F78="Weekly",J78*G78,J78*0.25))</f>
        <v>0.75</v>
      </c>
      <c r="S78" t="inlineStr">
        <is>
          <t>Wave 2 East</t>
        </is>
      </c>
    </row>
    <row r="79">
      <c r="A79" t="inlineStr">
        <is>
          <t>J1075</t>
        </is>
      </c>
      <c r="B79" t="inlineStr">
        <is>
          <t>JP0059</t>
        </is>
      </c>
      <c r="C79" t="inlineStr">
        <is>
          <t>Elm Street Fitness Pty Ltd</t>
        </is>
      </c>
      <c r="D79" t="inlineStr">
        <is>
          <t>Clinic - Doncaster</t>
        </is>
      </c>
      <c r="E79" t="inlineStr">
        <is>
          <t>Kitchen and bathrooms</t>
        </is>
      </c>
      <c r="F79" t="inlineStr">
        <is>
          <t>Weekly</t>
        </is>
      </c>
      <c r="G79" t="n">
        <v>2</v>
      </c>
      <c r="H79" t="inlineStr">
        <is>
          <t>MO TH</t>
        </is>
      </c>
      <c r="I79" t="inlineStr">
        <is>
          <t>05:30</t>
        </is>
      </c>
      <c r="J79" t="n">
        <v>0.5</v>
      </c>
      <c r="K79" t="inlineStr">
        <is>
          <t>CL06</t>
        </is>
      </c>
      <c r="L79" s="9" t="n">
        <v>37</v>
      </c>
      <c r="M79" t="inlineStr">
        <is>
          <t>Per visit, billed monthly</t>
        </is>
      </c>
      <c r="N79" t="inlineStr">
        <is>
          <t>Auto</t>
        </is>
      </c>
      <c r="O79" t="inlineStr">
        <is>
          <t>Active</t>
        </is>
      </c>
      <c r="P79" s="10" t="n">
        <v>46223</v>
      </c>
      <c r="Q79" s="9">
        <f>IF(F79="Weekly",ROUND(L79*G79*52/12,2),L79)</f>
        <v>320.67</v>
      </c>
      <c r="R79">
        <f>IF(O79&lt;&gt;"Active",0,IF(F79="Weekly",J79*G79,J79*0.25))</f>
        <v>1</v>
      </c>
      <c r="S79" t="inlineStr">
        <is>
          <t>Wave 2 East</t>
        </is>
      </c>
    </row>
    <row r="80">
      <c r="A80" t="inlineStr">
        <is>
          <t>J1076</t>
        </is>
      </c>
      <c r="B80" t="inlineStr">
        <is>
          <t>JP0059</t>
        </is>
      </c>
      <c r="C80" t="inlineStr">
        <is>
          <t>Elm Street Fitness Pty Ltd</t>
        </is>
      </c>
      <c r="D80" t="inlineStr">
        <is>
          <t>Clinic - Doncaster</t>
        </is>
      </c>
      <c r="E80" t="inlineStr">
        <is>
          <t>Window clean</t>
        </is>
      </c>
      <c r="F80" t="inlineStr">
        <is>
          <t>Every 4 weeks</t>
        </is>
      </c>
      <c r="G80" t="n">
        <v>0</v>
      </c>
      <c r="H80" t="inlineStr">
        <is>
          <t>TH</t>
        </is>
      </c>
      <c r="I80" t="inlineStr">
        <is>
          <t>09:00</t>
        </is>
      </c>
      <c r="J80" t="n">
        <v>1.5</v>
      </c>
      <c r="K80" t="inlineStr">
        <is>
          <t>CL57</t>
        </is>
      </c>
      <c r="L80" s="9" t="n">
        <v>102</v>
      </c>
      <c r="M80" t="inlineStr">
        <is>
          <t>Fixed 4-weekly</t>
        </is>
      </c>
      <c r="N80" t="inlineStr">
        <is>
          <t>Outside Jobber</t>
        </is>
      </c>
      <c r="O80" t="inlineStr">
        <is>
          <t>Active</t>
        </is>
      </c>
      <c r="P80" s="10" t="n">
        <v>46205</v>
      </c>
      <c r="Q80" s="9">
        <f>IF(F80="Weekly",ROUND(L80*G80*52/12,2),L80)</f>
        <v>102</v>
      </c>
      <c r="R80">
        <f>IF(O80&lt;&gt;"Active",0,IF(F80="Weekly",J80*G80,J80*0.25))</f>
        <v>0.375</v>
      </c>
      <c r="S80" t="inlineStr">
        <is>
          <t>Wave 2 East</t>
        </is>
      </c>
    </row>
    <row r="81">
      <c r="A81" t="inlineStr">
        <is>
          <t>J1077</t>
        </is>
      </c>
      <c r="B81" t="inlineStr">
        <is>
          <t>JP0060</t>
        </is>
      </c>
      <c r="C81" t="inlineStr">
        <is>
          <t>Wattle Grove Dental</t>
        </is>
      </c>
      <c r="D81" t="inlineStr">
        <is>
          <t>Main office - Hawthorn</t>
        </is>
      </c>
      <c r="E81" t="inlineStr">
        <is>
          <t>Office clean</t>
        </is>
      </c>
      <c r="F81" t="inlineStr">
        <is>
          <t>Weekly</t>
        </is>
      </c>
      <c r="G81" t="n">
        <v>3</v>
      </c>
      <c r="H81" t="inlineStr">
        <is>
          <t>WE TH FR</t>
        </is>
      </c>
      <c r="I81" t="inlineStr">
        <is>
          <t>06:30</t>
        </is>
      </c>
      <c r="J81" t="n">
        <v>2</v>
      </c>
      <c r="K81" t="inlineStr">
        <is>
          <t>CL42</t>
        </is>
      </c>
      <c r="L81" s="9" t="n">
        <v>125</v>
      </c>
      <c r="M81" t="inlineStr">
        <is>
          <t>Per visit, billed monthly</t>
        </is>
      </c>
      <c r="N81" t="inlineStr">
        <is>
          <t>Outside Jobber</t>
        </is>
      </c>
      <c r="O81" t="inlineStr">
        <is>
          <t>Active</t>
        </is>
      </c>
      <c r="P81" s="10" t="n">
        <v>46211</v>
      </c>
      <c r="Q81" s="9">
        <f>IF(F81="Weekly",ROUND(L81*G81*52/12,2),L81)</f>
        <v>1625</v>
      </c>
      <c r="R81">
        <f>IF(O81&lt;&gt;"Active",0,IF(F81="Weekly",J81*G81,J81*0.25))</f>
        <v>6</v>
      </c>
      <c r="S81" t="inlineStr">
        <is>
          <t>Wave 2 East</t>
        </is>
      </c>
    </row>
    <row r="82">
      <c r="A82" t="inlineStr">
        <is>
          <t>J1078</t>
        </is>
      </c>
      <c r="B82" t="inlineStr">
        <is>
          <t>JP0061</t>
        </is>
      </c>
      <c r="C82" t="inlineStr">
        <is>
          <t>Lakeside Vet Clinic</t>
        </is>
      </c>
      <c r="D82" t="inlineStr">
        <is>
          <t>Main office - Point Cook</t>
        </is>
      </c>
      <c r="E82" t="inlineStr">
        <is>
          <t>Office clean</t>
        </is>
      </c>
      <c r="F82" t="inlineStr">
        <is>
          <t>Weekly</t>
        </is>
      </c>
      <c r="G82" t="n">
        <v>1</v>
      </c>
      <c r="H82" t="inlineStr">
        <is>
          <t>FR</t>
        </is>
      </c>
      <c r="I82" t="inlineStr">
        <is>
          <t>05:30</t>
        </is>
      </c>
      <c r="J82" t="n">
        <v>1</v>
      </c>
      <c r="K82" t="inlineStr">
        <is>
          <t>CL48</t>
        </is>
      </c>
      <c r="L82" s="9" t="n">
        <v>63</v>
      </c>
      <c r="M82" t="inlineStr">
        <is>
          <t>Per visit, billed monthly</t>
        </is>
      </c>
      <c r="N82" t="inlineStr">
        <is>
          <t>Outside Jobber</t>
        </is>
      </c>
      <c r="O82" t="inlineStr">
        <is>
          <t>Active</t>
        </is>
      </c>
      <c r="P82" s="10" t="n">
        <v>46220</v>
      </c>
      <c r="Q82" s="9">
        <f>IF(F82="Weekly",ROUND(L82*G82*52/12,2),L82)</f>
        <v>273</v>
      </c>
      <c r="R82">
        <f>IF(O82&lt;&gt;"Active",0,IF(F82="Weekly",J82*G82,J82*0.25))</f>
        <v>1</v>
      </c>
      <c r="S82" t="inlineStr">
        <is>
          <t>Wave 4 West</t>
        </is>
      </c>
    </row>
    <row r="83">
      <c r="A83" t="inlineStr">
        <is>
          <t>J1079</t>
        </is>
      </c>
      <c r="B83" t="inlineStr">
        <is>
          <t>JP0062</t>
        </is>
      </c>
      <c r="C83" t="inlineStr">
        <is>
          <t>Lakeside Vet Clinic</t>
        </is>
      </c>
      <c r="D83" t="inlineStr">
        <is>
          <t>Clinic - Laverton</t>
        </is>
      </c>
      <c r="E83" t="inlineStr">
        <is>
          <t>Office clean</t>
        </is>
      </c>
      <c r="F83" t="inlineStr">
        <is>
          <t>Weekly</t>
        </is>
      </c>
      <c r="G83" t="n">
        <v>1</v>
      </c>
      <c r="H83" t="inlineStr">
        <is>
          <t>TU</t>
        </is>
      </c>
      <c r="I83" t="inlineStr">
        <is>
          <t>05:30</t>
        </is>
      </c>
      <c r="J83" t="n">
        <v>1</v>
      </c>
      <c r="K83" t="inlineStr">
        <is>
          <t>CL40</t>
        </is>
      </c>
      <c r="L83" s="9" t="n">
        <v>66</v>
      </c>
      <c r="M83" t="inlineStr">
        <is>
          <t>Per visit, billed monthly</t>
        </is>
      </c>
      <c r="N83" t="inlineStr">
        <is>
          <t>Outside Jobber</t>
        </is>
      </c>
      <c r="O83" t="inlineStr">
        <is>
          <t>Active</t>
        </is>
      </c>
      <c r="P83" s="10" t="n">
        <v>46210</v>
      </c>
      <c r="Q83" s="9">
        <f>IF(F83="Weekly",ROUND(L83*G83*52/12,2),L83)</f>
        <v>286</v>
      </c>
      <c r="R83">
        <f>IF(O83&lt;&gt;"Active",0,IF(F83="Weekly",J83*G83,J83*0.25))</f>
        <v>1</v>
      </c>
      <c r="S83" t="inlineStr">
        <is>
          <t>Wave 4 West</t>
        </is>
      </c>
    </row>
    <row r="84">
      <c r="A84" t="inlineStr">
        <is>
          <t>J1080</t>
        </is>
      </c>
      <c r="B84" t="inlineStr">
        <is>
          <t>JP0062</t>
        </is>
      </c>
      <c r="C84" t="inlineStr">
        <is>
          <t>Lakeside Vet Clinic</t>
        </is>
      </c>
      <c r="D84" t="inlineStr">
        <is>
          <t>Clinic - Laverton</t>
        </is>
      </c>
      <c r="E84" t="inlineStr">
        <is>
          <t>Window clean</t>
        </is>
      </c>
      <c r="F84" t="inlineStr">
        <is>
          <t>Every 4 weeks</t>
        </is>
      </c>
      <c r="G84" t="n">
        <v>0</v>
      </c>
      <c r="H84" t="inlineStr">
        <is>
          <t>MO</t>
        </is>
      </c>
      <c r="I84" t="inlineStr">
        <is>
          <t>09:00</t>
        </is>
      </c>
      <c r="J84" t="n">
        <v>1.5</v>
      </c>
      <c r="K84" t="inlineStr">
        <is>
          <t>CL60</t>
        </is>
      </c>
      <c r="L84" s="9" t="n">
        <v>109</v>
      </c>
      <c r="M84" t="inlineStr">
        <is>
          <t>Fixed 4-weekly</t>
        </is>
      </c>
      <c r="N84" t="inlineStr">
        <is>
          <t>Outside Jobber</t>
        </is>
      </c>
      <c r="O84" t="inlineStr">
        <is>
          <t>Active</t>
        </is>
      </c>
      <c r="P84" s="10" t="n">
        <v>46209</v>
      </c>
      <c r="Q84" s="9">
        <f>IF(F84="Weekly",ROUND(L84*G84*52/12,2),L84)</f>
        <v>109</v>
      </c>
      <c r="R84">
        <f>IF(O84&lt;&gt;"Active",0,IF(F84="Weekly",J84*G84,J84*0.25))</f>
        <v>0.375</v>
      </c>
      <c r="S84" t="inlineStr">
        <is>
          <t>Wave 4 West</t>
        </is>
      </c>
    </row>
    <row r="85">
      <c r="A85" t="inlineStr">
        <is>
          <t>J1081</t>
        </is>
      </c>
      <c r="B85" t="inlineStr">
        <is>
          <t>JP0063</t>
        </is>
      </c>
      <c r="C85" t="inlineStr">
        <is>
          <t>Clearwater Property Group Pty Ltd</t>
        </is>
      </c>
      <c r="D85" t="inlineStr">
        <is>
          <t>Main office - Frankston</t>
        </is>
      </c>
      <c r="E85" t="inlineStr">
        <is>
          <t>Office clean</t>
        </is>
      </c>
      <c r="F85" t="inlineStr">
        <is>
          <t>Weekly</t>
        </is>
      </c>
      <c r="G85" t="n">
        <v>3</v>
      </c>
      <c r="H85" t="inlineStr">
        <is>
          <t>MO WE FR</t>
        </is>
      </c>
      <c r="I85" t="inlineStr">
        <is>
          <t>06:30</t>
        </is>
      </c>
      <c r="J85" t="n">
        <v>2</v>
      </c>
      <c r="K85" t="inlineStr">
        <is>
          <t>CL07</t>
        </is>
      </c>
      <c r="L85" s="9" t="n">
        <v>130</v>
      </c>
      <c r="M85" t="inlineStr">
        <is>
          <t>Per visit, billed monthly</t>
        </is>
      </c>
      <c r="N85" t="inlineStr">
        <is>
          <t>Outside Jobber</t>
        </is>
      </c>
      <c r="O85" t="inlineStr">
        <is>
          <t>Active</t>
        </is>
      </c>
      <c r="P85" s="10" t="n">
        <v>46216</v>
      </c>
      <c r="Q85" s="9">
        <f>IF(F85="Weekly",ROUND(L85*G85*52/12,2),L85)</f>
        <v>1690</v>
      </c>
      <c r="R85">
        <f>IF(O85&lt;&gt;"Active",0,IF(F85="Weekly",J85*G85,J85*0.25))</f>
        <v>6</v>
      </c>
      <c r="S85" t="inlineStr">
        <is>
          <t>Wave 3 South</t>
        </is>
      </c>
    </row>
    <row r="86">
      <c r="A86" t="inlineStr">
        <is>
          <t>J1082</t>
        </is>
      </c>
      <c r="B86" t="inlineStr">
        <is>
          <t>JP0063</t>
        </is>
      </c>
      <c r="C86" t="inlineStr">
        <is>
          <t>Clearwater Property Group Pty Ltd</t>
        </is>
      </c>
      <c r="D86" t="inlineStr">
        <is>
          <t>Main office - Frankston</t>
        </is>
      </c>
      <c r="E86" t="inlineStr">
        <is>
          <t>Washroom service</t>
        </is>
      </c>
      <c r="F86" t="inlineStr">
        <is>
          <t>Monthly</t>
        </is>
      </c>
      <c r="G86" t="n">
        <v>0</v>
      </c>
      <c r="H86" t="inlineStr">
        <is>
          <t>MO</t>
        </is>
      </c>
      <c r="I86" t="inlineStr">
        <is>
          <t>09:00</t>
        </is>
      </c>
      <c r="J86" t="n">
        <v>0.5</v>
      </c>
      <c r="K86" t="inlineStr">
        <is>
          <t>CL56</t>
        </is>
      </c>
      <c r="L86" s="9" t="n">
        <v>151</v>
      </c>
      <c r="M86" t="inlineStr">
        <is>
          <t>Fixed monthly</t>
        </is>
      </c>
      <c r="N86" t="inlineStr">
        <is>
          <t>Outside Jobber</t>
        </is>
      </c>
      <c r="O86" t="inlineStr">
        <is>
          <t>Active</t>
        </is>
      </c>
      <c r="P86" s="10" t="n">
        <v>46209</v>
      </c>
      <c r="Q86" s="9">
        <f>IF(F86="Weekly",ROUND(L86*G86*52/12,2),L86)</f>
        <v>151</v>
      </c>
      <c r="R86">
        <f>IF(O86&lt;&gt;"Active",0,IF(F86="Weekly",J86*G86,J86*0.25))</f>
        <v>0.125</v>
      </c>
      <c r="S86" t="inlineStr">
        <is>
          <t>Wave 3 South</t>
        </is>
      </c>
    </row>
    <row r="87">
      <c r="A87" t="inlineStr">
        <is>
          <t>J1083</t>
        </is>
      </c>
      <c r="B87" t="inlineStr">
        <is>
          <t>JP0064</t>
        </is>
      </c>
      <c r="C87" t="inlineStr">
        <is>
          <t>Clearwater Property Group Pty Ltd</t>
        </is>
      </c>
      <c r="D87" t="inlineStr">
        <is>
          <t>Clinic - Laverton</t>
        </is>
      </c>
      <c r="E87" t="inlineStr">
        <is>
          <t>Office clean</t>
        </is>
      </c>
      <c r="F87" t="inlineStr">
        <is>
          <t>Weekly</t>
        </is>
      </c>
      <c r="G87" t="n">
        <v>5</v>
      </c>
      <c r="H87" t="inlineStr">
        <is>
          <t>MO TU WE TH FR</t>
        </is>
      </c>
      <c r="I87" t="inlineStr">
        <is>
          <t>07:00</t>
        </is>
      </c>
      <c r="J87" t="n">
        <v>1</v>
      </c>
      <c r="K87" t="inlineStr">
        <is>
          <t>CL48</t>
        </is>
      </c>
      <c r="L87" s="9" t="n">
        <v>75</v>
      </c>
      <c r="M87" t="inlineStr">
        <is>
          <t>Per visit, billed monthly</t>
        </is>
      </c>
      <c r="N87" t="inlineStr">
        <is>
          <t>Outside Jobber</t>
        </is>
      </c>
      <c r="O87" t="inlineStr">
        <is>
          <t>Active</t>
        </is>
      </c>
      <c r="P87" s="10" t="n">
        <v>46216</v>
      </c>
      <c r="Q87" s="9">
        <f>IF(F87="Weekly",ROUND(L87*G87*52/12,2),L87)</f>
        <v>1625</v>
      </c>
      <c r="R87">
        <f>IF(O87&lt;&gt;"Active",0,IF(F87="Weekly",J87*G87,J87*0.25))</f>
        <v>5</v>
      </c>
      <c r="S87" t="inlineStr">
        <is>
          <t>Wave 4 West</t>
        </is>
      </c>
    </row>
    <row r="88">
      <c r="A88" t="inlineStr">
        <is>
          <t>J1084</t>
        </is>
      </c>
      <c r="B88" t="inlineStr">
        <is>
          <t>JP0064</t>
        </is>
      </c>
      <c r="C88" t="inlineStr">
        <is>
          <t>Clearwater Property Group Pty Ltd</t>
        </is>
      </c>
      <c r="D88" t="inlineStr">
        <is>
          <t>Clinic - Laverton</t>
        </is>
      </c>
      <c r="E88" t="inlineStr">
        <is>
          <t>Window clean</t>
        </is>
      </c>
      <c r="F88" t="inlineStr">
        <is>
          <t>Every 4 weeks</t>
        </is>
      </c>
      <c r="G88" t="n">
        <v>0</v>
      </c>
      <c r="H88" t="inlineStr">
        <is>
          <t>FR</t>
        </is>
      </c>
      <c r="I88" t="inlineStr">
        <is>
          <t>09:00</t>
        </is>
      </c>
      <c r="J88" t="n">
        <v>3</v>
      </c>
      <c r="K88" t="inlineStr">
        <is>
          <t>CL53</t>
        </is>
      </c>
      <c r="L88" s="9" t="n">
        <v>234</v>
      </c>
      <c r="M88" t="inlineStr">
        <is>
          <t>Fixed 4-weekly</t>
        </is>
      </c>
      <c r="N88" t="inlineStr">
        <is>
          <t>Auto</t>
        </is>
      </c>
      <c r="O88" t="inlineStr">
        <is>
          <t>Active</t>
        </is>
      </c>
      <c r="P88" s="10" t="n">
        <v>46227</v>
      </c>
      <c r="Q88" s="9">
        <f>IF(F88="Weekly",ROUND(L88*G88*52/12,2),L88)</f>
        <v>234</v>
      </c>
      <c r="R88">
        <f>IF(O88&lt;&gt;"Active",0,IF(F88="Weekly",J88*G88,J88*0.25))</f>
        <v>0.75</v>
      </c>
      <c r="S88" t="inlineStr">
        <is>
          <t>Wave 4 West</t>
        </is>
      </c>
    </row>
    <row r="89">
      <c r="A89" t="inlineStr">
        <is>
          <t>J1085</t>
        </is>
      </c>
      <c r="B89" t="inlineStr">
        <is>
          <t>JP0065</t>
        </is>
      </c>
      <c r="C89" t="inlineStr">
        <is>
          <t>Eastwood Real Estate Pty Ltd</t>
        </is>
      </c>
      <c r="D89" t="inlineStr">
        <is>
          <t>Main office - Hawthorn</t>
        </is>
      </c>
      <c r="E89" t="inlineStr">
        <is>
          <t>Office clean</t>
        </is>
      </c>
      <c r="F89" t="inlineStr">
        <is>
          <t>Weekly</t>
        </is>
      </c>
      <c r="G89" t="n">
        <v>2</v>
      </c>
      <c r="H89" t="inlineStr">
        <is>
          <t>TU WE</t>
        </is>
      </c>
      <c r="I89" t="inlineStr">
        <is>
          <t>05:30</t>
        </is>
      </c>
      <c r="J89" t="n">
        <v>3</v>
      </c>
      <c r="K89" t="inlineStr">
        <is>
          <t>CL02</t>
        </is>
      </c>
      <c r="L89" s="9" t="n">
        <v>193</v>
      </c>
      <c r="M89" t="inlineStr">
        <is>
          <t>Per visit, billed monthly</t>
        </is>
      </c>
      <c r="N89" t="inlineStr">
        <is>
          <t>Outside Jobber</t>
        </is>
      </c>
      <c r="O89" t="inlineStr">
        <is>
          <t>Active</t>
        </is>
      </c>
      <c r="P89" s="10" t="n">
        <v>46203</v>
      </c>
      <c r="Q89" s="9">
        <f>IF(F89="Weekly",ROUND(L89*G89*52/12,2),L89)</f>
        <v>1672.67</v>
      </c>
      <c r="R89">
        <f>IF(O89&lt;&gt;"Active",0,IF(F89="Weekly",J89*G89,J89*0.25))</f>
        <v>6</v>
      </c>
      <c r="S89" t="inlineStr">
        <is>
          <t>Wave 2 East</t>
        </is>
      </c>
    </row>
    <row r="90">
      <c r="A90" t="inlineStr">
        <is>
          <t>J1086</t>
        </is>
      </c>
      <c r="B90" t="inlineStr">
        <is>
          <t>JP0065</t>
        </is>
      </c>
      <c r="C90" t="inlineStr">
        <is>
          <t>Eastwood Real Estate Pty Ltd</t>
        </is>
      </c>
      <c r="D90" t="inlineStr">
        <is>
          <t>Main office - Hawthorn</t>
        </is>
      </c>
      <c r="E90" t="inlineStr">
        <is>
          <t>Window clean</t>
        </is>
      </c>
      <c r="F90" t="inlineStr">
        <is>
          <t>Every 4 weeks</t>
        </is>
      </c>
      <c r="G90" t="n">
        <v>0</v>
      </c>
      <c r="H90" t="inlineStr">
        <is>
          <t>TH</t>
        </is>
      </c>
      <c r="I90" t="inlineStr">
        <is>
          <t>12:30</t>
        </is>
      </c>
      <c r="J90" t="n">
        <v>1.5</v>
      </c>
      <c r="K90" t="inlineStr">
        <is>
          <t>CL60</t>
        </is>
      </c>
      <c r="L90" s="9" t="n">
        <v>109</v>
      </c>
      <c r="M90" t="inlineStr">
        <is>
          <t>Fixed 4-weekly</t>
        </is>
      </c>
      <c r="N90" t="inlineStr">
        <is>
          <t>Outside Jobber</t>
        </is>
      </c>
      <c r="O90" t="inlineStr">
        <is>
          <t>Active</t>
        </is>
      </c>
      <c r="P90" s="10" t="n">
        <v>46212</v>
      </c>
      <c r="Q90" s="9">
        <f>IF(F90="Weekly",ROUND(L90*G90*52/12,2),L90)</f>
        <v>109</v>
      </c>
      <c r="R90">
        <f>IF(O90&lt;&gt;"Active",0,IF(F90="Weekly",J90*G90,J90*0.25))</f>
        <v>0.375</v>
      </c>
      <c r="S90" t="inlineStr">
        <is>
          <t>Wave 2 East</t>
        </is>
      </c>
    </row>
    <row r="91">
      <c r="A91" t="inlineStr">
        <is>
          <t>J1087</t>
        </is>
      </c>
      <c r="B91" t="inlineStr">
        <is>
          <t>JP0065</t>
        </is>
      </c>
      <c r="C91" t="inlineStr">
        <is>
          <t>Eastwood Real Estate Pty Ltd</t>
        </is>
      </c>
      <c r="D91" t="inlineStr">
        <is>
          <t>Main office - Hawthorn</t>
        </is>
      </c>
      <c r="E91" t="inlineStr">
        <is>
          <t>Washroom service</t>
        </is>
      </c>
      <c r="F91" t="inlineStr">
        <is>
          <t>Monthly</t>
        </is>
      </c>
      <c r="G91" t="n">
        <v>0</v>
      </c>
      <c r="H91" t="inlineStr">
        <is>
          <t>TH</t>
        </is>
      </c>
      <c r="I91" t="inlineStr">
        <is>
          <t>09:00</t>
        </is>
      </c>
      <c r="J91" t="n">
        <v>0.5</v>
      </c>
      <c r="K91" t="inlineStr">
        <is>
          <t>CL58</t>
        </is>
      </c>
      <c r="L91" s="9" t="n">
        <v>151</v>
      </c>
      <c r="M91" t="inlineStr">
        <is>
          <t>Fixed monthly</t>
        </is>
      </c>
      <c r="N91" t="inlineStr">
        <is>
          <t>Outside Jobber</t>
        </is>
      </c>
      <c r="O91" t="inlineStr">
        <is>
          <t>Active</t>
        </is>
      </c>
      <c r="P91" s="10" t="n">
        <v>46219</v>
      </c>
      <c r="Q91" s="9">
        <f>IF(F91="Weekly",ROUND(L91*G91*52/12,2),L91)</f>
        <v>151</v>
      </c>
      <c r="R91">
        <f>IF(O91&lt;&gt;"Active",0,IF(F91="Weekly",J91*G91,J91*0.25))</f>
        <v>0.125</v>
      </c>
      <c r="S91" t="inlineStr">
        <is>
          <t>Wave 2 East</t>
        </is>
      </c>
    </row>
    <row r="92">
      <c r="A92" t="inlineStr">
        <is>
          <t>J1088</t>
        </is>
      </c>
      <c r="B92" t="inlineStr">
        <is>
          <t>JP0066</t>
        </is>
      </c>
      <c r="C92" t="inlineStr">
        <is>
          <t>Clearwater Physiotherapy</t>
        </is>
      </c>
      <c r="D92" t="inlineStr">
        <is>
          <t>Main office - Bentleigh</t>
        </is>
      </c>
      <c r="E92" t="inlineStr">
        <is>
          <t>Kitchen and bathrooms</t>
        </is>
      </c>
      <c r="F92" t="inlineStr">
        <is>
          <t>Weekly</t>
        </is>
      </c>
      <c r="G92" t="n">
        <v>1</v>
      </c>
      <c r="H92" t="inlineStr">
        <is>
          <t>WE</t>
        </is>
      </c>
      <c r="I92" t="inlineStr">
        <is>
          <t>07:00</t>
        </is>
      </c>
      <c r="J92" t="n">
        <v>1</v>
      </c>
      <c r="K92" t="inlineStr">
        <is>
          <t>CL19</t>
        </is>
      </c>
      <c r="L92" s="9" t="n">
        <v>69</v>
      </c>
      <c r="M92" t="inlineStr">
        <is>
          <t>Per visit, billed monthly</t>
        </is>
      </c>
      <c r="N92" t="inlineStr">
        <is>
          <t>Auto</t>
        </is>
      </c>
      <c r="O92" t="inlineStr">
        <is>
          <t>Active</t>
        </is>
      </c>
      <c r="P92" s="10" t="n">
        <v>46225</v>
      </c>
      <c r="Q92" s="9">
        <f>IF(F92="Weekly",ROUND(L92*G92*52/12,2),L92)</f>
        <v>299</v>
      </c>
      <c r="R92">
        <f>IF(O92&lt;&gt;"Active",0,IF(F92="Weekly",J92*G92,J92*0.25))</f>
        <v>1</v>
      </c>
      <c r="S92" t="inlineStr">
        <is>
          <t>Wave 3 South</t>
        </is>
      </c>
    </row>
    <row r="93">
      <c r="A93" t="inlineStr">
        <is>
          <t>J1089</t>
        </is>
      </c>
      <c r="B93" t="inlineStr">
        <is>
          <t>JP0066</t>
        </is>
      </c>
      <c r="C93" t="inlineStr">
        <is>
          <t>Clearwater Physiotherapy</t>
        </is>
      </c>
      <c r="D93" t="inlineStr">
        <is>
          <t>Main office - Bentleigh</t>
        </is>
      </c>
      <c r="E93" t="inlineStr">
        <is>
          <t>Carpet steam clean</t>
        </is>
      </c>
      <c r="F93" t="inlineStr">
        <is>
          <t>Every 4 weeks</t>
        </is>
      </c>
      <c r="G93" t="n">
        <v>0</v>
      </c>
      <c r="H93" t="inlineStr">
        <is>
          <t>WE</t>
        </is>
      </c>
      <c r="I93" t="inlineStr">
        <is>
          <t>09:00</t>
        </is>
      </c>
      <c r="J93" t="n">
        <v>1.5</v>
      </c>
      <c r="K93" t="inlineStr">
        <is>
          <t>CL60</t>
        </is>
      </c>
      <c r="L93" s="9" t="n">
        <v>109</v>
      </c>
      <c r="M93" t="inlineStr">
        <is>
          <t>Fixed 4-weekly</t>
        </is>
      </c>
      <c r="N93" t="inlineStr">
        <is>
          <t>Outside Jobber</t>
        </is>
      </c>
      <c r="O93" t="inlineStr">
        <is>
          <t>Active</t>
        </is>
      </c>
      <c r="P93" s="10" t="n">
        <v>46218</v>
      </c>
      <c r="Q93" s="9">
        <f>IF(F93="Weekly",ROUND(L93*G93*52/12,2),L93)</f>
        <v>109</v>
      </c>
      <c r="R93">
        <f>IF(O93&lt;&gt;"Active",0,IF(F93="Weekly",J93*G93,J93*0.25))</f>
        <v>0.375</v>
      </c>
      <c r="S93" t="inlineStr">
        <is>
          <t>Wave 3 South</t>
        </is>
      </c>
    </row>
    <row r="94">
      <c r="A94" t="inlineStr">
        <is>
          <t>J1090</t>
        </is>
      </c>
      <c r="B94" t="inlineStr">
        <is>
          <t>JP0066</t>
        </is>
      </c>
      <c r="C94" t="inlineStr">
        <is>
          <t>Clearwater Physiotherapy</t>
        </is>
      </c>
      <c r="D94" t="inlineStr">
        <is>
          <t>Main office - Bentleigh</t>
        </is>
      </c>
      <c r="E94" t="inlineStr">
        <is>
          <t>Washroom service</t>
        </is>
      </c>
      <c r="F94" t="inlineStr">
        <is>
          <t>Monthly</t>
        </is>
      </c>
      <c r="G94" t="n">
        <v>0</v>
      </c>
      <c r="H94" t="inlineStr">
        <is>
          <t>MO</t>
        </is>
      </c>
      <c r="I94" t="inlineStr">
        <is>
          <t>09:00</t>
        </is>
      </c>
      <c r="J94" t="n">
        <v>0.5</v>
      </c>
      <c r="K94" t="inlineStr">
        <is>
          <t>CL60</t>
        </is>
      </c>
      <c r="L94" s="9" t="n">
        <v>151</v>
      </c>
      <c r="M94" t="inlineStr">
        <is>
          <t>Fixed monthly</t>
        </is>
      </c>
      <c r="N94" t="inlineStr">
        <is>
          <t>Outside Jobber</t>
        </is>
      </c>
      <c r="O94" t="inlineStr">
        <is>
          <t>Active</t>
        </is>
      </c>
      <c r="P94" s="10" t="n">
        <v>46202</v>
      </c>
      <c r="Q94" s="9">
        <f>IF(F94="Weekly",ROUND(L94*G94*52/12,2),L94)</f>
        <v>151</v>
      </c>
      <c r="R94">
        <f>IF(O94&lt;&gt;"Active",0,IF(F94="Weekly",J94*G94,J94*0.25))</f>
        <v>0.125</v>
      </c>
      <c r="S94" t="inlineStr">
        <is>
          <t>Wave 3 South</t>
        </is>
      </c>
    </row>
    <row r="95">
      <c r="A95" t="inlineStr">
        <is>
          <t>J1091</t>
        </is>
      </c>
      <c r="B95" t="inlineStr">
        <is>
          <t>JP0067</t>
        </is>
      </c>
      <c r="C95" t="inlineStr">
        <is>
          <t>Clearwater Physiotherapy</t>
        </is>
      </c>
      <c r="D95" t="inlineStr">
        <is>
          <t>Clinic - Burwood</t>
        </is>
      </c>
      <c r="E95" t="inlineStr">
        <is>
          <t>Kitchen and bathrooms</t>
        </is>
      </c>
      <c r="F95" t="inlineStr">
        <is>
          <t>Weekly</t>
        </is>
      </c>
      <c r="G95" t="n">
        <v>2</v>
      </c>
      <c r="H95" t="inlineStr">
        <is>
          <t>MO TU</t>
        </is>
      </c>
      <c r="I95" t="inlineStr">
        <is>
          <t>05:30</t>
        </is>
      </c>
      <c r="J95" t="n">
        <v>1</v>
      </c>
      <c r="K95" t="inlineStr">
        <is>
          <t>CL22</t>
        </is>
      </c>
      <c r="L95" s="9" t="n">
        <v>60</v>
      </c>
      <c r="M95" t="inlineStr">
        <is>
          <t>Per visit, billed monthly</t>
        </is>
      </c>
      <c r="N95" t="inlineStr">
        <is>
          <t>Outside Jobber</t>
        </is>
      </c>
      <c r="O95" t="inlineStr">
        <is>
          <t>Active</t>
        </is>
      </c>
      <c r="P95" s="10" t="n">
        <v>46223</v>
      </c>
      <c r="Q95" s="9">
        <f>IF(F95="Weekly",ROUND(L95*G95*52/12,2),L95)</f>
        <v>520</v>
      </c>
      <c r="R95">
        <f>IF(O95&lt;&gt;"Active",0,IF(F95="Weekly",J95*G95,J95*0.25))</f>
        <v>2</v>
      </c>
      <c r="S95" t="inlineStr">
        <is>
          <t>Wave 2 East</t>
        </is>
      </c>
    </row>
    <row r="96">
      <c r="A96" t="inlineStr">
        <is>
          <t>J1092</t>
        </is>
      </c>
      <c r="B96" t="inlineStr">
        <is>
          <t>JP0068</t>
        </is>
      </c>
      <c r="C96" t="inlineStr">
        <is>
          <t>Greenway Physiotherapy</t>
        </is>
      </c>
      <c r="D96" t="inlineStr">
        <is>
          <t>Main office - Burwood</t>
        </is>
      </c>
      <c r="E96" t="inlineStr">
        <is>
          <t>Office clean</t>
        </is>
      </c>
      <c r="F96" t="inlineStr">
        <is>
          <t>Weekly</t>
        </is>
      </c>
      <c r="G96" t="n">
        <v>1</v>
      </c>
      <c r="H96" t="inlineStr">
        <is>
          <t>WE</t>
        </is>
      </c>
      <c r="I96" t="inlineStr">
        <is>
          <t>05:30</t>
        </is>
      </c>
      <c r="J96" t="n">
        <v>3</v>
      </c>
      <c r="K96" t="inlineStr">
        <is>
          <t>CL06</t>
        </is>
      </c>
      <c r="L96" s="9" t="n">
        <v>204</v>
      </c>
      <c r="M96" t="inlineStr">
        <is>
          <t>Per visit, billed monthly</t>
        </is>
      </c>
      <c r="N96" t="inlineStr">
        <is>
          <t>Outside Jobber</t>
        </is>
      </c>
      <c r="O96" t="inlineStr">
        <is>
          <t>Active</t>
        </is>
      </c>
      <c r="P96" s="10" t="n">
        <v>46211</v>
      </c>
      <c r="Q96" s="9">
        <f>IF(F96="Weekly",ROUND(L96*G96*52/12,2),L96)</f>
        <v>884</v>
      </c>
      <c r="R96">
        <f>IF(O96&lt;&gt;"Active",0,IF(F96="Weekly",J96*G96,J96*0.25))</f>
        <v>3</v>
      </c>
      <c r="S96" t="inlineStr">
        <is>
          <t>Wave 2 East</t>
        </is>
      </c>
    </row>
    <row r="97">
      <c r="A97" t="inlineStr">
        <is>
          <t>J1093</t>
        </is>
      </c>
      <c r="B97" t="inlineStr">
        <is>
          <t>JP0069</t>
        </is>
      </c>
      <c r="C97" t="inlineStr">
        <is>
          <t>Fairfield Engineering Pty Ltd</t>
        </is>
      </c>
      <c r="D97" t="inlineStr">
        <is>
          <t>Main office - Bentleigh</t>
        </is>
      </c>
      <c r="E97" t="inlineStr">
        <is>
          <t>Office clean</t>
        </is>
      </c>
      <c r="F97" t="inlineStr">
        <is>
          <t>Weekly</t>
        </is>
      </c>
      <c r="G97" t="n">
        <v>1</v>
      </c>
      <c r="H97" t="inlineStr">
        <is>
          <t>TH</t>
        </is>
      </c>
      <c r="I97" t="inlineStr">
        <is>
          <t>17:30</t>
        </is>
      </c>
      <c r="J97" t="n">
        <v>2</v>
      </c>
      <c r="K97" t="inlineStr">
        <is>
          <t>CL03</t>
        </is>
      </c>
      <c r="L97" s="9" t="n">
        <v>129</v>
      </c>
      <c r="M97" t="inlineStr">
        <is>
          <t>Per visit, billed monthly</t>
        </is>
      </c>
      <c r="N97" t="inlineStr">
        <is>
          <t>Outside Jobber</t>
        </is>
      </c>
      <c r="O97" t="inlineStr">
        <is>
          <t>Active</t>
        </is>
      </c>
      <c r="P97" s="10" t="n">
        <v>46205</v>
      </c>
      <c r="Q97" s="9">
        <f>IF(F97="Weekly",ROUND(L97*G97*52/12,2),L97)</f>
        <v>559</v>
      </c>
      <c r="R97">
        <f>IF(O97&lt;&gt;"Active",0,IF(F97="Weekly",J97*G97,J97*0.25))</f>
        <v>2</v>
      </c>
      <c r="S97" t="inlineStr">
        <is>
          <t>Wave 3 South</t>
        </is>
      </c>
    </row>
    <row r="98">
      <c r="A98" t="inlineStr">
        <is>
          <t>J1094</t>
        </is>
      </c>
      <c r="B98" t="inlineStr">
        <is>
          <t>JP0070</t>
        </is>
      </c>
      <c r="C98" t="inlineStr">
        <is>
          <t>Fairfield Engineering Pty Ltd</t>
        </is>
      </c>
      <c r="D98" t="inlineStr">
        <is>
          <t>Clinic - Cheltenham</t>
        </is>
      </c>
      <c r="E98" t="inlineStr">
        <is>
          <t>Office clean</t>
        </is>
      </c>
      <c r="F98" t="inlineStr">
        <is>
          <t>Weekly</t>
        </is>
      </c>
      <c r="G98" t="n">
        <v>2</v>
      </c>
      <c r="H98" t="inlineStr">
        <is>
          <t>TU TH</t>
        </is>
      </c>
      <c r="I98" t="inlineStr">
        <is>
          <t>17:30</t>
        </is>
      </c>
      <c r="J98" t="n">
        <v>1.5</v>
      </c>
      <c r="K98" t="inlineStr">
        <is>
          <t>CL35</t>
        </is>
      </c>
      <c r="L98" s="9" t="n">
        <v>93</v>
      </c>
      <c r="M98" t="inlineStr">
        <is>
          <t>Per visit, billed monthly</t>
        </is>
      </c>
      <c r="N98" t="inlineStr">
        <is>
          <t>Outside Jobber</t>
        </is>
      </c>
      <c r="O98" t="inlineStr">
        <is>
          <t>Active</t>
        </is>
      </c>
      <c r="P98" s="10" t="n">
        <v>46217</v>
      </c>
      <c r="Q98" s="9">
        <f>IF(F98="Weekly",ROUND(L98*G98*52/12,2),L98)</f>
        <v>806</v>
      </c>
      <c r="R98">
        <f>IF(O98&lt;&gt;"Active",0,IF(F98="Weekly",J98*G98,J98*0.25))</f>
        <v>3</v>
      </c>
      <c r="S98" t="inlineStr">
        <is>
          <t>Wave 3 South</t>
        </is>
      </c>
    </row>
    <row r="99">
      <c r="A99" t="inlineStr">
        <is>
          <t>J1095</t>
        </is>
      </c>
      <c r="B99" t="inlineStr">
        <is>
          <t>JP0070</t>
        </is>
      </c>
      <c r="C99" t="inlineStr">
        <is>
          <t>Fairfield Engineering Pty Ltd</t>
        </is>
      </c>
      <c r="D99" t="inlineStr">
        <is>
          <t>Clinic - Cheltenham</t>
        </is>
      </c>
      <c r="E99" t="inlineStr">
        <is>
          <t>Window clean</t>
        </is>
      </c>
      <c r="F99" t="inlineStr">
        <is>
          <t>Every 4 weeks</t>
        </is>
      </c>
      <c r="G99" t="n">
        <v>0</v>
      </c>
      <c r="H99" t="inlineStr">
        <is>
          <t>TU</t>
        </is>
      </c>
      <c r="I99" t="inlineStr">
        <is>
          <t>09:00</t>
        </is>
      </c>
      <c r="J99" t="n">
        <v>1.5</v>
      </c>
      <c r="K99" t="inlineStr">
        <is>
          <t>CL60</t>
        </is>
      </c>
      <c r="L99" s="9" t="n">
        <v>102</v>
      </c>
      <c r="M99" t="inlineStr">
        <is>
          <t>Fixed 4-weekly</t>
        </is>
      </c>
      <c r="N99" t="inlineStr">
        <is>
          <t>Outside Jobber</t>
        </is>
      </c>
      <c r="O99" t="inlineStr">
        <is>
          <t>Active</t>
        </is>
      </c>
      <c r="P99" s="10" t="n">
        <v>46210</v>
      </c>
      <c r="Q99" s="9">
        <f>IF(F99="Weekly",ROUND(L99*G99*52/12,2),L99)</f>
        <v>102</v>
      </c>
      <c r="R99">
        <f>IF(O99&lt;&gt;"Active",0,IF(F99="Weekly",J99*G99,J99*0.25))</f>
        <v>0.375</v>
      </c>
      <c r="S99" t="inlineStr">
        <is>
          <t>Wave 3 South</t>
        </is>
      </c>
    </row>
    <row r="100">
      <c r="A100" t="inlineStr">
        <is>
          <t>J1096</t>
        </is>
      </c>
      <c r="B100" t="inlineStr">
        <is>
          <t>JP0071</t>
        </is>
      </c>
      <c r="C100" t="inlineStr">
        <is>
          <t>Westend Optometrists Pty Ltd</t>
        </is>
      </c>
      <c r="D100" t="inlineStr">
        <is>
          <t>Main office - Mentone</t>
        </is>
      </c>
      <c r="E100" t="inlineStr">
        <is>
          <t>Office clean</t>
        </is>
      </c>
      <c r="F100" t="inlineStr">
        <is>
          <t>Weekly</t>
        </is>
      </c>
      <c r="G100" t="n">
        <v>3</v>
      </c>
      <c r="H100" t="inlineStr">
        <is>
          <t>WE TH FR</t>
        </is>
      </c>
      <c r="I100" t="inlineStr">
        <is>
          <t>05:30</t>
        </is>
      </c>
      <c r="J100" t="n">
        <v>2</v>
      </c>
      <c r="K100" t="inlineStr">
        <is>
          <t>CL43</t>
        </is>
      </c>
      <c r="L100" s="9" t="n">
        <v>135</v>
      </c>
      <c r="M100" t="inlineStr">
        <is>
          <t>Per visit, billed monthly</t>
        </is>
      </c>
      <c r="N100" t="inlineStr">
        <is>
          <t>Outside Jobber</t>
        </is>
      </c>
      <c r="O100" t="inlineStr">
        <is>
          <t>Active</t>
        </is>
      </c>
      <c r="P100" s="10" t="n">
        <v>46225</v>
      </c>
      <c r="Q100" s="9">
        <f>IF(F100="Weekly",ROUND(L100*G100*52/12,2),L100)</f>
        <v>1755</v>
      </c>
      <c r="R100">
        <f>IF(O100&lt;&gt;"Active",0,IF(F100="Weekly",J100*G100,J100*0.25))</f>
        <v>6</v>
      </c>
      <c r="S100" t="inlineStr">
        <is>
          <t>Wave 3 South</t>
        </is>
      </c>
    </row>
    <row r="101">
      <c r="A101" t="inlineStr">
        <is>
          <t>J1097</t>
        </is>
      </c>
      <c r="B101" t="inlineStr">
        <is>
          <t>JP0072</t>
        </is>
      </c>
      <c r="C101" t="inlineStr">
        <is>
          <t>Kingsley Insurance Brokers</t>
        </is>
      </c>
      <c r="D101" t="inlineStr">
        <is>
          <t>Main office - Reservoir</t>
        </is>
      </c>
      <c r="E101" t="inlineStr">
        <is>
          <t>Office clean</t>
        </is>
      </c>
      <c r="F101" t="inlineStr">
        <is>
          <t>Weekly</t>
        </is>
      </c>
      <c r="G101" t="n">
        <v>2</v>
      </c>
      <c r="H101" t="inlineStr">
        <is>
          <t>WE FR</t>
        </is>
      </c>
      <c r="I101" t="inlineStr">
        <is>
          <t>17:30</t>
        </is>
      </c>
      <c r="J101" t="n">
        <v>3</v>
      </c>
      <c r="K101" t="inlineStr">
        <is>
          <t>CL17</t>
        </is>
      </c>
      <c r="L101" s="9" t="n">
        <v>198</v>
      </c>
      <c r="M101" t="inlineStr">
        <is>
          <t>Per visit, billed monthly</t>
        </is>
      </c>
      <c r="N101" t="inlineStr">
        <is>
          <t>Auto</t>
        </is>
      </c>
      <c r="O101" t="inlineStr">
        <is>
          <t>Active</t>
        </is>
      </c>
      <c r="P101" s="10" t="n">
        <v>46211</v>
      </c>
      <c r="Q101" s="9">
        <f>IF(F101="Weekly",ROUND(L101*G101*52/12,2),L101)</f>
        <v>1716</v>
      </c>
      <c r="R101">
        <f>IF(O101&lt;&gt;"Active",0,IF(F101="Weekly",J101*G101,J101*0.25))</f>
        <v>6</v>
      </c>
      <c r="S101" t="inlineStr">
        <is>
          <t>Wave 1 North</t>
        </is>
      </c>
    </row>
    <row r="102">
      <c r="A102" t="inlineStr">
        <is>
          <t>J1098</t>
        </is>
      </c>
      <c r="B102" t="inlineStr">
        <is>
          <t>JP0072</t>
        </is>
      </c>
      <c r="C102" t="inlineStr">
        <is>
          <t>Kingsley Insurance Brokers</t>
        </is>
      </c>
      <c r="D102" t="inlineStr">
        <is>
          <t>Main office - Reservoir</t>
        </is>
      </c>
      <c r="E102" t="inlineStr">
        <is>
          <t>Carpet steam clean</t>
        </is>
      </c>
      <c r="F102" t="inlineStr">
        <is>
          <t>Every 4 weeks</t>
        </is>
      </c>
      <c r="G102" t="n">
        <v>0</v>
      </c>
      <c r="H102" t="inlineStr">
        <is>
          <t>TH</t>
        </is>
      </c>
      <c r="I102" t="inlineStr">
        <is>
          <t>09:00</t>
        </is>
      </c>
      <c r="J102" t="n">
        <v>1.5</v>
      </c>
      <c r="K102" t="inlineStr">
        <is>
          <t>CL60</t>
        </is>
      </c>
      <c r="L102" s="9" t="n">
        <v>116</v>
      </c>
      <c r="M102" t="inlineStr">
        <is>
          <t>Fixed 4-weekly</t>
        </is>
      </c>
      <c r="N102" t="inlineStr">
        <is>
          <t>Outside Jobber</t>
        </is>
      </c>
      <c r="O102" t="inlineStr">
        <is>
          <t>Active</t>
        </is>
      </c>
      <c r="P102" s="10" t="n">
        <v>46205</v>
      </c>
      <c r="Q102" s="9">
        <f>IF(F102="Weekly",ROUND(L102*G102*52/12,2),L102)</f>
        <v>116</v>
      </c>
      <c r="R102">
        <f>IF(O102&lt;&gt;"Active",0,IF(F102="Weekly",J102*G102,J102*0.25))</f>
        <v>0.375</v>
      </c>
      <c r="S102" t="inlineStr">
        <is>
          <t>Wave 1 North</t>
        </is>
      </c>
    </row>
    <row r="103">
      <c r="A103" t="inlineStr">
        <is>
          <t>J1099</t>
        </is>
      </c>
      <c r="B103" t="inlineStr">
        <is>
          <t>JP0072</t>
        </is>
      </c>
      <c r="C103" t="inlineStr">
        <is>
          <t>Kingsley Insurance Brokers</t>
        </is>
      </c>
      <c r="D103" t="inlineStr">
        <is>
          <t>Main office - Reservoir</t>
        </is>
      </c>
      <c r="E103" t="inlineStr">
        <is>
          <t>Washroom service</t>
        </is>
      </c>
      <c r="F103" t="inlineStr">
        <is>
          <t>Monthly</t>
        </is>
      </c>
      <c r="G103" t="n">
        <v>0</v>
      </c>
      <c r="H103" t="inlineStr">
        <is>
          <t>FR</t>
        </is>
      </c>
      <c r="I103" t="inlineStr">
        <is>
          <t>09:00</t>
        </is>
      </c>
      <c r="J103" t="n">
        <v>0.5</v>
      </c>
      <c r="K103" t="inlineStr">
        <is>
          <t>CL53</t>
        </is>
      </c>
      <c r="L103" s="9" t="n">
        <v>125</v>
      </c>
      <c r="M103" t="inlineStr">
        <is>
          <t>Fixed monthly</t>
        </is>
      </c>
      <c r="N103" t="inlineStr">
        <is>
          <t>Outside Jobber</t>
        </is>
      </c>
      <c r="O103" t="inlineStr">
        <is>
          <t>Active</t>
        </is>
      </c>
      <c r="P103" s="10" t="n">
        <v>46220</v>
      </c>
      <c r="Q103" s="9">
        <f>IF(F103="Weekly",ROUND(L103*G103*52/12,2),L103)</f>
        <v>125</v>
      </c>
      <c r="R103">
        <f>IF(O103&lt;&gt;"Active",0,IF(F103="Weekly",J103*G103,J103*0.25))</f>
        <v>0.125</v>
      </c>
      <c r="S103" t="inlineStr">
        <is>
          <t>Wave 1 North</t>
        </is>
      </c>
    </row>
    <row r="104">
      <c r="A104" t="inlineStr">
        <is>
          <t>J1100</t>
        </is>
      </c>
      <c r="B104" t="inlineStr">
        <is>
          <t>JP0073</t>
        </is>
      </c>
      <c r="C104" t="inlineStr">
        <is>
          <t>Kingsley Insurance Brokers</t>
        </is>
      </c>
      <c r="D104" t="inlineStr">
        <is>
          <t>Clinic - Point Cook</t>
        </is>
      </c>
      <c r="E104" t="inlineStr">
        <is>
          <t>Office clean</t>
        </is>
      </c>
      <c r="F104" t="inlineStr">
        <is>
          <t>Weekly</t>
        </is>
      </c>
      <c r="G104" t="n">
        <v>2</v>
      </c>
      <c r="H104" t="inlineStr">
        <is>
          <t>MO FR</t>
        </is>
      </c>
      <c r="I104" t="inlineStr">
        <is>
          <t>05:30</t>
        </is>
      </c>
      <c r="J104" t="n">
        <v>2</v>
      </c>
      <c r="K104" t="inlineStr">
        <is>
          <t>CL16</t>
        </is>
      </c>
      <c r="L104" s="9" t="n">
        <v>116</v>
      </c>
      <c r="M104" t="inlineStr">
        <is>
          <t>Per visit, billed monthly</t>
        </is>
      </c>
      <c r="N104" t="inlineStr">
        <is>
          <t>Outside Jobber</t>
        </is>
      </c>
      <c r="O104" t="inlineStr">
        <is>
          <t>Active</t>
        </is>
      </c>
      <c r="P104" s="10" t="n">
        <v>46209</v>
      </c>
      <c r="Q104" s="9">
        <f>IF(F104="Weekly",ROUND(L104*G104*52/12,2),L104)</f>
        <v>1005.33</v>
      </c>
      <c r="R104">
        <f>IF(O104&lt;&gt;"Active",0,IF(F104="Weekly",J104*G104,J104*0.25))</f>
        <v>4</v>
      </c>
      <c r="S104" t="inlineStr">
        <is>
          <t>Wave 4 West</t>
        </is>
      </c>
    </row>
    <row r="105">
      <c r="A105" t="inlineStr">
        <is>
          <t>J1101</t>
        </is>
      </c>
      <c r="B105" t="inlineStr">
        <is>
          <t>JP0073</t>
        </is>
      </c>
      <c r="C105" t="inlineStr">
        <is>
          <t>Kingsley Insurance Brokers</t>
        </is>
      </c>
      <c r="D105" t="inlineStr">
        <is>
          <t>Clinic - Point Cook</t>
        </is>
      </c>
      <c r="E105" t="inlineStr">
        <is>
          <t>Window clean</t>
        </is>
      </c>
      <c r="F105" t="inlineStr">
        <is>
          <t>Every 4 weeks</t>
        </is>
      </c>
      <c r="G105" t="n">
        <v>0</v>
      </c>
      <c r="H105" t="inlineStr">
        <is>
          <t>MO</t>
        </is>
      </c>
      <c r="I105" t="inlineStr">
        <is>
          <t>09:00</t>
        </is>
      </c>
      <c r="J105" t="n">
        <v>3</v>
      </c>
      <c r="K105" t="inlineStr">
        <is>
          <t>CL59</t>
        </is>
      </c>
      <c r="L105" s="9" t="n">
        <v>218</v>
      </c>
      <c r="M105" t="inlineStr">
        <is>
          <t>Fixed 4-weekly</t>
        </is>
      </c>
      <c r="N105" t="inlineStr">
        <is>
          <t>Auto</t>
        </is>
      </c>
      <c r="O105" t="inlineStr">
        <is>
          <t>Active</t>
        </is>
      </c>
      <c r="P105" s="10" t="n">
        <v>46209</v>
      </c>
      <c r="Q105" s="9">
        <f>IF(F105="Weekly",ROUND(L105*G105*52/12,2),L105)</f>
        <v>218</v>
      </c>
      <c r="R105">
        <f>IF(O105&lt;&gt;"Active",0,IF(F105="Weekly",J105*G105,J105*0.25))</f>
        <v>0.75</v>
      </c>
      <c r="S105" t="inlineStr">
        <is>
          <t>Wave 4 West</t>
        </is>
      </c>
    </row>
    <row r="106">
      <c r="A106" t="inlineStr">
        <is>
          <t>J1102</t>
        </is>
      </c>
      <c r="B106" t="inlineStr">
        <is>
          <t>JP0074</t>
        </is>
      </c>
      <c r="C106" t="inlineStr">
        <is>
          <t>Bluestone Learning Centre Pty Ltd</t>
        </is>
      </c>
      <c r="D106" t="inlineStr">
        <is>
          <t>Main office - Glen Waverley</t>
        </is>
      </c>
      <c r="E106" t="inlineStr">
        <is>
          <t>Office clean</t>
        </is>
      </c>
      <c r="F106" t="inlineStr">
        <is>
          <t>Weekly</t>
        </is>
      </c>
      <c r="G106" t="n">
        <v>2</v>
      </c>
      <c r="H106" t="inlineStr">
        <is>
          <t>MO WE</t>
        </is>
      </c>
      <c r="I106" t="inlineStr">
        <is>
          <t>05:30</t>
        </is>
      </c>
      <c r="J106" t="n">
        <v>1.5</v>
      </c>
      <c r="K106" t="inlineStr">
        <is>
          <t>CL50</t>
        </is>
      </c>
      <c r="L106" s="9" t="n">
        <v>101</v>
      </c>
      <c r="M106" t="inlineStr">
        <is>
          <t>Per visit, billed monthly</t>
        </is>
      </c>
      <c r="N106" t="inlineStr">
        <is>
          <t>Auto</t>
        </is>
      </c>
      <c r="O106" t="inlineStr">
        <is>
          <t>Active</t>
        </is>
      </c>
      <c r="P106" s="10" t="n">
        <v>46209</v>
      </c>
      <c r="Q106" s="9">
        <f>IF(F106="Weekly",ROUND(L106*G106*52/12,2),L106)</f>
        <v>875.33</v>
      </c>
      <c r="R106">
        <f>IF(O106&lt;&gt;"Active",0,IF(F106="Weekly",J106*G106,J106*0.25))</f>
        <v>3</v>
      </c>
      <c r="S106" t="inlineStr">
        <is>
          <t>Wave 2 East</t>
        </is>
      </c>
    </row>
    <row r="107">
      <c r="A107" t="inlineStr">
        <is>
          <t>J1103</t>
        </is>
      </c>
      <c r="B107" t="inlineStr">
        <is>
          <t>JP0074</t>
        </is>
      </c>
      <c r="C107" t="inlineStr">
        <is>
          <t>Bluestone Learning Centre Pty Ltd</t>
        </is>
      </c>
      <c r="D107" t="inlineStr">
        <is>
          <t>Main office - Glen Waverley</t>
        </is>
      </c>
      <c r="E107" t="inlineStr">
        <is>
          <t>Washroom service</t>
        </is>
      </c>
      <c r="F107" t="inlineStr">
        <is>
          <t>Monthly</t>
        </is>
      </c>
      <c r="G107" t="n">
        <v>0</v>
      </c>
      <c r="H107" t="inlineStr">
        <is>
          <t>TH</t>
        </is>
      </c>
      <c r="I107" t="inlineStr">
        <is>
          <t>10:00</t>
        </is>
      </c>
      <c r="J107" t="n">
        <v>0.5</v>
      </c>
      <c r="K107" t="inlineStr">
        <is>
          <t>CL55</t>
        </is>
      </c>
      <c r="L107" s="9" t="n">
        <v>88</v>
      </c>
      <c r="M107" t="inlineStr">
        <is>
          <t>Fixed monthly</t>
        </is>
      </c>
      <c r="N107" t="inlineStr">
        <is>
          <t>Outside Jobber</t>
        </is>
      </c>
      <c r="O107" t="inlineStr">
        <is>
          <t>Active</t>
        </is>
      </c>
      <c r="P107" s="10" t="n">
        <v>46219</v>
      </c>
      <c r="Q107" s="9">
        <f>IF(F107="Weekly",ROUND(L107*G107*52/12,2),L107)</f>
        <v>88</v>
      </c>
      <c r="R107">
        <f>IF(O107&lt;&gt;"Active",0,IF(F107="Weekly",J107*G107,J107*0.25))</f>
        <v>0.125</v>
      </c>
      <c r="S107" t="inlineStr">
        <is>
          <t>Wave 2 East</t>
        </is>
      </c>
    </row>
    <row r="108">
      <c r="A108" t="inlineStr">
        <is>
          <t>J1104</t>
        </is>
      </c>
      <c r="B108" t="inlineStr">
        <is>
          <t>JP0075</t>
        </is>
      </c>
      <c r="C108" t="inlineStr">
        <is>
          <t>Oakwood Logistics</t>
        </is>
      </c>
      <c r="D108" t="inlineStr">
        <is>
          <t>Main office - Hawthorn</t>
        </is>
      </c>
      <c r="E108" t="inlineStr">
        <is>
          <t>Office clean</t>
        </is>
      </c>
      <c r="F108" t="inlineStr">
        <is>
          <t>Weekly</t>
        </is>
      </c>
      <c r="G108" t="n">
        <v>2</v>
      </c>
      <c r="H108" t="inlineStr">
        <is>
          <t>MO FR</t>
        </is>
      </c>
      <c r="I108" t="inlineStr">
        <is>
          <t>05:30</t>
        </is>
      </c>
      <c r="J108" t="n">
        <v>1</v>
      </c>
      <c r="K108" t="inlineStr">
        <is>
          <t>CL34</t>
        </is>
      </c>
      <c r="L108" s="9" t="n">
        <v>58</v>
      </c>
      <c r="M108" t="inlineStr">
        <is>
          <t>Per visit, billed monthly</t>
        </is>
      </c>
      <c r="N108" t="inlineStr">
        <is>
          <t>Outside Jobber</t>
        </is>
      </c>
      <c r="O108" t="inlineStr">
        <is>
          <t>Active</t>
        </is>
      </c>
      <c r="P108" s="10" t="n">
        <v>46216</v>
      </c>
      <c r="Q108" s="9">
        <f>IF(F108="Weekly",ROUND(L108*G108*52/12,2),L108)</f>
        <v>502.67</v>
      </c>
      <c r="R108">
        <f>IF(O108&lt;&gt;"Active",0,IF(F108="Weekly",J108*G108,J108*0.25))</f>
        <v>2</v>
      </c>
      <c r="S108" t="inlineStr">
        <is>
          <t>Wave 2 East</t>
        </is>
      </c>
    </row>
    <row r="109">
      <c r="A109" t="inlineStr">
        <is>
          <t>J1105</t>
        </is>
      </c>
      <c r="B109" t="inlineStr">
        <is>
          <t>JP0075</t>
        </is>
      </c>
      <c r="C109" t="inlineStr">
        <is>
          <t>Oakwood Logistics</t>
        </is>
      </c>
      <c r="D109" t="inlineStr">
        <is>
          <t>Main office - Hawthorn</t>
        </is>
      </c>
      <c r="E109" t="inlineStr">
        <is>
          <t>Carpet steam clean</t>
        </is>
      </c>
      <c r="F109" t="inlineStr">
        <is>
          <t>Every 4 weeks</t>
        </is>
      </c>
      <c r="G109" t="n">
        <v>0</v>
      </c>
      <c r="H109" t="inlineStr">
        <is>
          <t>WE</t>
        </is>
      </c>
      <c r="I109" t="inlineStr">
        <is>
          <t>11:30</t>
        </is>
      </c>
      <c r="J109" t="n">
        <v>3</v>
      </c>
      <c r="K109" t="inlineStr">
        <is>
          <t>CL58</t>
        </is>
      </c>
      <c r="L109" s="9" t="n">
        <v>218</v>
      </c>
      <c r="M109" t="inlineStr">
        <is>
          <t>Fixed 4-weekly</t>
        </is>
      </c>
      <c r="N109" t="inlineStr">
        <is>
          <t>Outside Jobber</t>
        </is>
      </c>
      <c r="O109" t="inlineStr">
        <is>
          <t>Active</t>
        </is>
      </c>
      <c r="P109" s="10" t="n">
        <v>46211</v>
      </c>
      <c r="Q109" s="9">
        <f>IF(F109="Weekly",ROUND(L109*G109*52/12,2),L109)</f>
        <v>218</v>
      </c>
      <c r="R109">
        <f>IF(O109&lt;&gt;"Active",0,IF(F109="Weekly",J109*G109,J109*0.25))</f>
        <v>0.75</v>
      </c>
      <c r="S109" t="inlineStr">
        <is>
          <t>Wave 2 East</t>
        </is>
      </c>
    </row>
    <row r="110">
      <c r="A110" t="inlineStr">
        <is>
          <t>J1106</t>
        </is>
      </c>
      <c r="B110" t="inlineStr">
        <is>
          <t>JP0076</t>
        </is>
      </c>
      <c r="C110" t="inlineStr">
        <is>
          <t>Oakwood Logistics</t>
        </is>
      </c>
      <c r="D110" t="inlineStr">
        <is>
          <t>Clinic - Blackburn</t>
        </is>
      </c>
      <c r="E110" t="inlineStr">
        <is>
          <t>Kitchen and bathrooms</t>
        </is>
      </c>
      <c r="F110" t="inlineStr">
        <is>
          <t>Weekly</t>
        </is>
      </c>
      <c r="G110" t="n">
        <v>3</v>
      </c>
      <c r="H110" t="inlineStr">
        <is>
          <t>MO TH FR</t>
        </is>
      </c>
      <c r="I110" t="inlineStr">
        <is>
          <t>07:30</t>
        </is>
      </c>
      <c r="J110" t="n">
        <v>0.5</v>
      </c>
      <c r="K110" t="inlineStr">
        <is>
          <t>CL26</t>
        </is>
      </c>
      <c r="L110" s="9" t="n">
        <v>42</v>
      </c>
      <c r="M110" t="inlineStr">
        <is>
          <t>Per visit, billed monthly</t>
        </is>
      </c>
      <c r="N110" t="inlineStr">
        <is>
          <t>Auto</t>
        </is>
      </c>
      <c r="O110" t="inlineStr">
        <is>
          <t>Active</t>
        </is>
      </c>
      <c r="P110" s="10" t="n">
        <v>46209</v>
      </c>
      <c r="Q110" s="9">
        <f>IF(F110="Weekly",ROUND(L110*G110*52/12,2),L110)</f>
        <v>546</v>
      </c>
      <c r="R110">
        <f>IF(O110&lt;&gt;"Active",0,IF(F110="Weekly",J110*G110,J110*0.25))</f>
        <v>1.5</v>
      </c>
      <c r="S110" t="inlineStr">
        <is>
          <t>Wave 2 East</t>
        </is>
      </c>
    </row>
    <row r="111">
      <c r="A111" t="inlineStr">
        <is>
          <t>J1107</t>
        </is>
      </c>
      <c r="B111" t="inlineStr">
        <is>
          <t>JP0077</t>
        </is>
      </c>
      <c r="C111" t="inlineStr">
        <is>
          <t>Oakwood Logistics</t>
        </is>
      </c>
      <c r="D111" t="inlineStr">
        <is>
          <t>Warehouse - Cheltenham</t>
        </is>
      </c>
      <c r="E111" t="inlineStr">
        <is>
          <t>Office clean</t>
        </is>
      </c>
      <c r="F111" t="inlineStr">
        <is>
          <t>Weekly</t>
        </is>
      </c>
      <c r="G111" t="n">
        <v>5</v>
      </c>
      <c r="H111" t="inlineStr">
        <is>
          <t>MO TU WE TH FR</t>
        </is>
      </c>
      <c r="I111" t="inlineStr">
        <is>
          <t>17:30</t>
        </is>
      </c>
      <c r="J111" t="n">
        <v>2</v>
      </c>
      <c r="K111" t="inlineStr">
        <is>
          <t>CL15</t>
        </is>
      </c>
      <c r="L111" s="9" t="n">
        <v>122</v>
      </c>
      <c r="M111" t="inlineStr">
        <is>
          <t>Per visit, billed monthly</t>
        </is>
      </c>
      <c r="N111" t="inlineStr">
        <is>
          <t>Outside Jobber</t>
        </is>
      </c>
      <c r="O111" t="inlineStr">
        <is>
          <t>Active</t>
        </is>
      </c>
      <c r="P111" s="10" t="n">
        <v>46209</v>
      </c>
      <c r="Q111" s="9">
        <f>IF(F111="Weekly",ROUND(L111*G111*52/12,2),L111)</f>
        <v>2643.33</v>
      </c>
      <c r="R111">
        <f>IF(O111&lt;&gt;"Active",0,IF(F111="Weekly",J111*G111,J111*0.25))</f>
        <v>10</v>
      </c>
      <c r="S111" t="inlineStr">
        <is>
          <t>Wave 3 South</t>
        </is>
      </c>
    </row>
    <row r="112">
      <c r="A112" t="inlineStr">
        <is>
          <t>J1108</t>
        </is>
      </c>
      <c r="B112" t="inlineStr">
        <is>
          <t>JP0077</t>
        </is>
      </c>
      <c r="C112" t="inlineStr">
        <is>
          <t>Oakwood Logistics</t>
        </is>
      </c>
      <c r="D112" t="inlineStr">
        <is>
          <t>Warehouse - Cheltenham</t>
        </is>
      </c>
      <c r="E112" t="inlineStr">
        <is>
          <t>Window clean</t>
        </is>
      </c>
      <c r="F112" t="inlineStr">
        <is>
          <t>Every 4 weeks</t>
        </is>
      </c>
      <c r="G112" t="n">
        <v>0</v>
      </c>
      <c r="H112" t="inlineStr">
        <is>
          <t>MO</t>
        </is>
      </c>
      <c r="I112" t="inlineStr">
        <is>
          <t>09:00</t>
        </is>
      </c>
      <c r="J112" t="n">
        <v>1.5</v>
      </c>
      <c r="K112" t="inlineStr">
        <is>
          <t>CL56</t>
        </is>
      </c>
      <c r="L112" s="9" t="n">
        <v>116</v>
      </c>
      <c r="M112" t="inlineStr">
        <is>
          <t>Fixed 4-weekly</t>
        </is>
      </c>
      <c r="N112" t="inlineStr">
        <is>
          <t>Outside Jobber</t>
        </is>
      </c>
      <c r="O112" t="inlineStr">
        <is>
          <t>Active</t>
        </is>
      </c>
      <c r="P112" s="10" t="n">
        <v>46223</v>
      </c>
      <c r="Q112" s="9">
        <f>IF(F112="Weekly",ROUND(L112*G112*52/12,2),L112)</f>
        <v>116</v>
      </c>
      <c r="R112">
        <f>IF(O112&lt;&gt;"Active",0,IF(F112="Weekly",J112*G112,J112*0.25))</f>
        <v>0.375</v>
      </c>
      <c r="S112" t="inlineStr">
        <is>
          <t>Wave 3 South</t>
        </is>
      </c>
    </row>
    <row r="113">
      <c r="A113" t="inlineStr">
        <is>
          <t>J1109</t>
        </is>
      </c>
      <c r="B113" t="inlineStr">
        <is>
          <t>JP0078</t>
        </is>
      </c>
      <c r="C113" t="inlineStr">
        <is>
          <t>Oakwood Logistics</t>
        </is>
      </c>
      <c r="D113" t="inlineStr">
        <is>
          <t>Showroom - Box Hill</t>
        </is>
      </c>
      <c r="E113" t="inlineStr">
        <is>
          <t>Office clean</t>
        </is>
      </c>
      <c r="F113" t="inlineStr">
        <is>
          <t>Weekly</t>
        </is>
      </c>
      <c r="G113" t="n">
        <v>2</v>
      </c>
      <c r="H113" t="inlineStr">
        <is>
          <t>TU FR</t>
        </is>
      </c>
      <c r="I113" t="inlineStr">
        <is>
          <t>07:00</t>
        </is>
      </c>
      <c r="J113" t="n">
        <v>1</v>
      </c>
      <c r="K113" t="inlineStr">
        <is>
          <t>CL10</t>
        </is>
      </c>
      <c r="L113" s="9" t="n">
        <v>70</v>
      </c>
      <c r="M113" t="inlineStr">
        <is>
          <t>Per visit, billed monthly</t>
        </is>
      </c>
      <c r="N113" t="inlineStr">
        <is>
          <t>Outside Jobber</t>
        </is>
      </c>
      <c r="O113" t="inlineStr">
        <is>
          <t>Active</t>
        </is>
      </c>
      <c r="P113" s="10" t="n">
        <v>46217</v>
      </c>
      <c r="Q113" s="9">
        <f>IF(F113="Weekly",ROUND(L113*G113*52/12,2),L113)</f>
        <v>606.67</v>
      </c>
      <c r="R113">
        <f>IF(O113&lt;&gt;"Active",0,IF(F113="Weekly",J113*G113,J113*0.25))</f>
        <v>2</v>
      </c>
      <c r="S113" t="inlineStr">
        <is>
          <t>Wave 2 East</t>
        </is>
      </c>
    </row>
    <row r="114">
      <c r="A114" t="inlineStr">
        <is>
          <t>J1110</t>
        </is>
      </c>
      <c r="B114" t="inlineStr">
        <is>
          <t>JP0079</t>
        </is>
      </c>
      <c r="C114" t="inlineStr">
        <is>
          <t>Banksia Insurance Brokers</t>
        </is>
      </c>
      <c r="D114" t="inlineStr">
        <is>
          <t>Main office - Burwood</t>
        </is>
      </c>
      <c r="E114" t="inlineStr">
        <is>
          <t>Office clean</t>
        </is>
      </c>
      <c r="F114" t="inlineStr">
        <is>
          <t>Weekly</t>
        </is>
      </c>
      <c r="G114" t="n">
        <v>5</v>
      </c>
      <c r="H114" t="inlineStr">
        <is>
          <t>MO TU WE TH FR</t>
        </is>
      </c>
      <c r="I114" t="inlineStr">
        <is>
          <t>07:00</t>
        </is>
      </c>
      <c r="J114" t="n">
        <v>1.5</v>
      </c>
      <c r="K114" t="inlineStr">
        <is>
          <t>CL22</t>
        </is>
      </c>
      <c r="L114" s="9" t="n">
        <v>98</v>
      </c>
      <c r="M114" t="inlineStr">
        <is>
          <t>Per visit, billed monthly</t>
        </is>
      </c>
      <c r="N114" t="inlineStr">
        <is>
          <t>Outside Jobber</t>
        </is>
      </c>
      <c r="O114" t="inlineStr">
        <is>
          <t>Active</t>
        </is>
      </c>
      <c r="P114" s="10" t="n">
        <v>46223</v>
      </c>
      <c r="Q114" s="9">
        <f>IF(F114="Weekly",ROUND(L114*G114*52/12,2),L114)</f>
        <v>2123.33</v>
      </c>
      <c r="R114">
        <f>IF(O114&lt;&gt;"Active",0,IF(F114="Weekly",J114*G114,J114*0.25))</f>
        <v>7.5</v>
      </c>
      <c r="S114" t="inlineStr">
        <is>
          <t>Wave 2 East</t>
        </is>
      </c>
    </row>
    <row r="115">
      <c r="A115" t="inlineStr">
        <is>
          <t>J1111</t>
        </is>
      </c>
      <c r="B115" t="inlineStr">
        <is>
          <t>JP0079</t>
        </is>
      </c>
      <c r="C115" t="inlineStr">
        <is>
          <t>Banksia Insurance Brokers</t>
        </is>
      </c>
      <c r="D115" t="inlineStr">
        <is>
          <t>Main office - Burwood</t>
        </is>
      </c>
      <c r="E115" t="inlineStr">
        <is>
          <t>Window clean</t>
        </is>
      </c>
      <c r="F115" t="inlineStr">
        <is>
          <t>Every 4 weeks</t>
        </is>
      </c>
      <c r="G115" t="n">
        <v>0</v>
      </c>
      <c r="H115" t="inlineStr">
        <is>
          <t>TH</t>
        </is>
      </c>
      <c r="I115" t="inlineStr">
        <is>
          <t>10:00</t>
        </is>
      </c>
      <c r="J115" t="n">
        <v>1.5</v>
      </c>
      <c r="K115" t="inlineStr">
        <is>
          <t>CL58</t>
        </is>
      </c>
      <c r="L115" s="9" t="n">
        <v>109</v>
      </c>
      <c r="M115" t="inlineStr">
        <is>
          <t>Fixed 4-weekly</t>
        </is>
      </c>
      <c r="N115" t="inlineStr">
        <is>
          <t>Outside Jobber</t>
        </is>
      </c>
      <c r="O115" t="inlineStr">
        <is>
          <t>Active</t>
        </is>
      </c>
      <c r="P115" s="10" t="n">
        <v>46205</v>
      </c>
      <c r="Q115" s="9">
        <f>IF(F115="Weekly",ROUND(L115*G115*52/12,2),L115)</f>
        <v>109</v>
      </c>
      <c r="R115">
        <f>IF(O115&lt;&gt;"Active",0,IF(F115="Weekly",J115*G115,J115*0.25))</f>
        <v>0.375</v>
      </c>
      <c r="S115" t="inlineStr">
        <is>
          <t>Wave 2 East</t>
        </is>
      </c>
    </row>
    <row r="116">
      <c r="A116" t="inlineStr">
        <is>
          <t>J1112</t>
        </is>
      </c>
      <c r="B116" t="inlineStr">
        <is>
          <t>JP0080</t>
        </is>
      </c>
      <c r="C116" t="inlineStr">
        <is>
          <t>Sunbury Lawyers Pty Ltd</t>
        </is>
      </c>
      <c r="D116" t="inlineStr">
        <is>
          <t>Main office - Reservoir</t>
        </is>
      </c>
      <c r="E116" t="inlineStr">
        <is>
          <t>Kitchen and bathrooms</t>
        </is>
      </c>
      <c r="F116" t="inlineStr">
        <is>
          <t>Weekly</t>
        </is>
      </c>
      <c r="G116" t="n">
        <v>1</v>
      </c>
      <c r="H116" t="inlineStr">
        <is>
          <t>TU</t>
        </is>
      </c>
      <c r="I116" t="inlineStr">
        <is>
          <t>05:30</t>
        </is>
      </c>
      <c r="J116" t="n">
        <v>0.5</v>
      </c>
      <c r="K116" t="inlineStr">
        <is>
          <t>CL09</t>
        </is>
      </c>
      <c r="L116" s="9" t="n">
        <v>30</v>
      </c>
      <c r="M116" t="inlineStr">
        <is>
          <t>Per visit, billed monthly</t>
        </is>
      </c>
      <c r="N116" t="inlineStr">
        <is>
          <t>Outside Jobber</t>
        </is>
      </c>
      <c r="O116" t="inlineStr">
        <is>
          <t>Active</t>
        </is>
      </c>
      <c r="P116" s="10" t="n">
        <v>46217</v>
      </c>
      <c r="Q116" s="9">
        <f>IF(F116="Weekly",ROUND(L116*G116*52/12,2),L116)</f>
        <v>130</v>
      </c>
      <c r="R116">
        <f>IF(O116&lt;&gt;"Active",0,IF(F116="Weekly",J116*G116,J116*0.25))</f>
        <v>0.5</v>
      </c>
      <c r="S116" t="inlineStr">
        <is>
          <t>Pilot</t>
        </is>
      </c>
    </row>
    <row r="117">
      <c r="A117" t="inlineStr">
        <is>
          <t>J1113</t>
        </is>
      </c>
      <c r="B117" t="inlineStr">
        <is>
          <t>JP0081</t>
        </is>
      </c>
      <c r="C117" t="inlineStr">
        <is>
          <t>Sunbury Lawyers Pty Ltd</t>
        </is>
      </c>
      <c r="D117" t="inlineStr">
        <is>
          <t>Clinic - Essendon</t>
        </is>
      </c>
      <c r="E117" t="inlineStr">
        <is>
          <t>Office clean</t>
        </is>
      </c>
      <c r="F117" t="inlineStr">
        <is>
          <t>Weekly</t>
        </is>
      </c>
      <c r="G117" t="n">
        <v>2</v>
      </c>
      <c r="H117" t="inlineStr">
        <is>
          <t>MO WE</t>
        </is>
      </c>
      <c r="I117" t="inlineStr">
        <is>
          <t>17:30</t>
        </is>
      </c>
      <c r="J117" t="n">
        <v>1.5</v>
      </c>
      <c r="K117" t="inlineStr">
        <is>
          <t>CL29</t>
        </is>
      </c>
      <c r="L117" s="9" t="n">
        <v>94</v>
      </c>
      <c r="M117" t="inlineStr">
        <is>
          <t>Per visit, billed monthly</t>
        </is>
      </c>
      <c r="N117" t="inlineStr">
        <is>
          <t>Auto</t>
        </is>
      </c>
      <c r="O117" t="inlineStr">
        <is>
          <t>Active</t>
        </is>
      </c>
      <c r="P117" s="10" t="n">
        <v>46209</v>
      </c>
      <c r="Q117" s="9">
        <f>IF(F117="Weekly",ROUND(L117*G117*52/12,2),L117)</f>
        <v>814.67</v>
      </c>
      <c r="R117">
        <f>IF(O117&lt;&gt;"Active",0,IF(F117="Weekly",J117*G117,J117*0.25))</f>
        <v>3</v>
      </c>
      <c r="S117" t="inlineStr">
        <is>
          <t>Wave 1 North</t>
        </is>
      </c>
    </row>
    <row r="118">
      <c r="A118" t="inlineStr">
        <is>
          <t>J1114</t>
        </is>
      </c>
      <c r="B118" t="inlineStr">
        <is>
          <t>JP0081</t>
        </is>
      </c>
      <c r="C118" t="inlineStr">
        <is>
          <t>Sunbury Lawyers Pty Ltd</t>
        </is>
      </c>
      <c r="D118" t="inlineStr">
        <is>
          <t>Clinic - Essendon</t>
        </is>
      </c>
      <c r="E118" t="inlineStr">
        <is>
          <t>Washroom service</t>
        </is>
      </c>
      <c r="F118" t="inlineStr">
        <is>
          <t>Monthly</t>
        </is>
      </c>
      <c r="G118" t="n">
        <v>0</v>
      </c>
      <c r="H118" t="inlineStr">
        <is>
          <t>TH</t>
        </is>
      </c>
      <c r="I118" t="inlineStr">
        <is>
          <t>09:00</t>
        </is>
      </c>
      <c r="J118" t="n">
        <v>0.5</v>
      </c>
      <c r="K118" t="inlineStr">
        <is>
          <t>CL56</t>
        </is>
      </c>
      <c r="L118" s="9" t="n">
        <v>125</v>
      </c>
      <c r="M118" t="inlineStr">
        <is>
          <t>Fixed monthly</t>
        </is>
      </c>
      <c r="N118" t="inlineStr">
        <is>
          <t>Outside Jobber</t>
        </is>
      </c>
      <c r="O118" t="inlineStr">
        <is>
          <t>Active</t>
        </is>
      </c>
      <c r="P118" s="10" t="n">
        <v>46212</v>
      </c>
      <c r="Q118" s="9">
        <f>IF(F118="Weekly",ROUND(L118*G118*52/12,2),L118)</f>
        <v>125</v>
      </c>
      <c r="R118">
        <f>IF(O118&lt;&gt;"Active",0,IF(F118="Weekly",J118*G118,J118*0.25))</f>
        <v>0.125</v>
      </c>
      <c r="S118" t="inlineStr">
        <is>
          <t>Wave 1 North</t>
        </is>
      </c>
    </row>
    <row r="119">
      <c r="A119" t="inlineStr">
        <is>
          <t>J1115</t>
        </is>
      </c>
      <c r="B119" t="inlineStr">
        <is>
          <t>JP0082</t>
        </is>
      </c>
      <c r="C119" t="inlineStr">
        <is>
          <t>Sunbury Lawyers Pty Ltd</t>
        </is>
      </c>
      <c r="D119" t="inlineStr">
        <is>
          <t>Warehouse - Mentone</t>
        </is>
      </c>
      <c r="E119" t="inlineStr">
        <is>
          <t>Kitchen and bathrooms</t>
        </is>
      </c>
      <c r="F119" t="inlineStr">
        <is>
          <t>Weekly</t>
        </is>
      </c>
      <c r="G119" t="n">
        <v>1</v>
      </c>
      <c r="H119" t="inlineStr">
        <is>
          <t>WE</t>
        </is>
      </c>
      <c r="I119" t="inlineStr">
        <is>
          <t>20:30</t>
        </is>
      </c>
      <c r="J119" t="n">
        <v>1</v>
      </c>
      <c r="K119" t="inlineStr">
        <is>
          <t>CL15</t>
        </is>
      </c>
      <c r="L119" s="9" t="n">
        <v>75</v>
      </c>
      <c r="M119" t="inlineStr">
        <is>
          <t>Per visit, billed monthly</t>
        </is>
      </c>
      <c r="N119" t="inlineStr">
        <is>
          <t>Outside Jobber</t>
        </is>
      </c>
      <c r="O119" t="inlineStr">
        <is>
          <t>Active</t>
        </is>
      </c>
      <c r="P119" s="10" t="n">
        <v>46225</v>
      </c>
      <c r="Q119" s="9">
        <f>IF(F119="Weekly",ROUND(L119*G119*52/12,2),L119)</f>
        <v>325</v>
      </c>
      <c r="R119">
        <f>IF(O119&lt;&gt;"Active",0,IF(F119="Weekly",J119*G119,J119*0.25))</f>
        <v>1</v>
      </c>
      <c r="S119" t="inlineStr">
        <is>
          <t>Wave 3 South</t>
        </is>
      </c>
    </row>
    <row r="120">
      <c r="A120" t="inlineStr">
        <is>
          <t>J1116</t>
        </is>
      </c>
      <c r="B120" t="inlineStr">
        <is>
          <t>JP0083</t>
        </is>
      </c>
      <c r="C120" t="inlineStr">
        <is>
          <t>Cobblestone Real Estate Pty Ltd</t>
        </is>
      </c>
      <c r="D120" t="inlineStr">
        <is>
          <t>Main office - Frankston</t>
        </is>
      </c>
      <c r="E120" t="inlineStr">
        <is>
          <t>Office clean</t>
        </is>
      </c>
      <c r="F120" t="inlineStr">
        <is>
          <t>Weekly</t>
        </is>
      </c>
      <c r="G120" t="n">
        <v>1</v>
      </c>
      <c r="H120" t="inlineStr">
        <is>
          <t>WE</t>
        </is>
      </c>
      <c r="I120" t="inlineStr">
        <is>
          <t>05:30</t>
        </is>
      </c>
      <c r="J120" t="n">
        <v>3</v>
      </c>
      <c r="K120" t="inlineStr">
        <is>
          <t>CL11</t>
        </is>
      </c>
      <c r="L120" s="9" t="n">
        <v>185</v>
      </c>
      <c r="M120" t="inlineStr">
        <is>
          <t>Per visit, billed monthly</t>
        </is>
      </c>
      <c r="N120" t="inlineStr">
        <is>
          <t>Outside Jobber</t>
        </is>
      </c>
      <c r="O120" t="inlineStr">
        <is>
          <t>Active</t>
        </is>
      </c>
      <c r="P120" s="10" t="n">
        <v>46218</v>
      </c>
      <c r="Q120" s="9">
        <f>IF(F120="Weekly",ROUND(L120*G120*52/12,2),L120)</f>
        <v>801.67</v>
      </c>
      <c r="R120">
        <f>IF(O120&lt;&gt;"Active",0,IF(F120="Weekly",J120*G120,J120*0.25))</f>
        <v>3</v>
      </c>
      <c r="S120" t="inlineStr">
        <is>
          <t>Wave 3 South</t>
        </is>
      </c>
    </row>
    <row r="121">
      <c r="A121" t="inlineStr">
        <is>
          <t>J1117</t>
        </is>
      </c>
      <c r="B121" t="inlineStr">
        <is>
          <t>JP0084</t>
        </is>
      </c>
      <c r="C121" t="inlineStr">
        <is>
          <t>Bayview Engineering Pty Ltd</t>
        </is>
      </c>
      <c r="D121" t="inlineStr">
        <is>
          <t>Main office - Sunshine</t>
        </is>
      </c>
      <c r="E121" t="inlineStr">
        <is>
          <t>Office clean</t>
        </is>
      </c>
      <c r="F121" t="inlineStr">
        <is>
          <t>Weekly</t>
        </is>
      </c>
      <c r="G121" t="n">
        <v>2</v>
      </c>
      <c r="H121" t="inlineStr">
        <is>
          <t>TH FR</t>
        </is>
      </c>
      <c r="I121" t="inlineStr">
        <is>
          <t>05:30</t>
        </is>
      </c>
      <c r="J121" t="n">
        <v>2</v>
      </c>
      <c r="K121" t="inlineStr">
        <is>
          <t>CL40</t>
        </is>
      </c>
      <c r="L121" s="9" t="n">
        <v>127</v>
      </c>
      <c r="M121" t="inlineStr">
        <is>
          <t>Per visit, billed monthly</t>
        </is>
      </c>
      <c r="N121" t="inlineStr">
        <is>
          <t>Outside Jobber</t>
        </is>
      </c>
      <c r="O121" t="inlineStr">
        <is>
          <t>Active</t>
        </is>
      </c>
      <c r="P121" s="10" t="n">
        <v>46205</v>
      </c>
      <c r="Q121" s="9">
        <f>IF(F121="Weekly",ROUND(L121*G121*52/12,2),L121)</f>
        <v>1100.67</v>
      </c>
      <c r="R121">
        <f>IF(O121&lt;&gt;"Active",0,IF(F121="Weekly",J121*G121,J121*0.25))</f>
        <v>4</v>
      </c>
      <c r="S121" t="inlineStr">
        <is>
          <t>Wave 4 West</t>
        </is>
      </c>
    </row>
    <row r="122">
      <c r="A122" t="inlineStr">
        <is>
          <t>J1118</t>
        </is>
      </c>
      <c r="B122" t="inlineStr">
        <is>
          <t>JP0085</t>
        </is>
      </c>
      <c r="C122" t="inlineStr">
        <is>
          <t>Oakwood Financial Planning Pty Ltd</t>
        </is>
      </c>
      <c r="D122" t="inlineStr">
        <is>
          <t>Main office - Brighton</t>
        </is>
      </c>
      <c r="E122" t="inlineStr">
        <is>
          <t>Office clean</t>
        </is>
      </c>
      <c r="F122" t="inlineStr">
        <is>
          <t>Weekly</t>
        </is>
      </c>
      <c r="G122" t="n">
        <v>1</v>
      </c>
      <c r="H122" t="inlineStr">
        <is>
          <t>FR</t>
        </is>
      </c>
      <c r="I122" t="inlineStr">
        <is>
          <t>05:30</t>
        </is>
      </c>
      <c r="J122" t="n">
        <v>3</v>
      </c>
      <c r="K122" t="inlineStr">
        <is>
          <t>CL19</t>
        </is>
      </c>
      <c r="L122" s="9" t="n">
        <v>187</v>
      </c>
      <c r="M122" t="inlineStr">
        <is>
          <t>Per visit, billed monthly</t>
        </is>
      </c>
      <c r="N122" t="inlineStr">
        <is>
          <t>Outside Jobber</t>
        </is>
      </c>
      <c r="O122" t="inlineStr">
        <is>
          <t>Active</t>
        </is>
      </c>
      <c r="P122" s="10" t="n">
        <v>46227</v>
      </c>
      <c r="Q122" s="9">
        <f>IF(F122="Weekly",ROUND(L122*G122*52/12,2),L122)</f>
        <v>810.33</v>
      </c>
      <c r="R122">
        <f>IF(O122&lt;&gt;"Active",0,IF(F122="Weekly",J122*G122,J122*0.25))</f>
        <v>3</v>
      </c>
      <c r="S122" t="inlineStr">
        <is>
          <t>Wave 3 South</t>
        </is>
      </c>
    </row>
    <row r="123">
      <c r="A123" t="inlineStr">
        <is>
          <t>J1119</t>
        </is>
      </c>
      <c r="B123" t="inlineStr">
        <is>
          <t>JP0085</t>
        </is>
      </c>
      <c r="C123" t="inlineStr">
        <is>
          <t>Oakwood Financial Planning Pty Ltd</t>
        </is>
      </c>
      <c r="D123" t="inlineStr">
        <is>
          <t>Main office - Brighton</t>
        </is>
      </c>
      <c r="E123" t="inlineStr">
        <is>
          <t>Carpet steam clean</t>
        </is>
      </c>
      <c r="F123" t="inlineStr">
        <is>
          <t>Every 4 weeks</t>
        </is>
      </c>
      <c r="G123" t="n">
        <v>0</v>
      </c>
      <c r="H123" t="inlineStr">
        <is>
          <t>TU</t>
        </is>
      </c>
      <c r="I123" t="inlineStr">
        <is>
          <t>09:00</t>
        </is>
      </c>
      <c r="J123" t="n">
        <v>1.5</v>
      </c>
      <c r="K123" t="inlineStr">
        <is>
          <t>CL59</t>
        </is>
      </c>
      <c r="L123" s="9" t="n">
        <v>116</v>
      </c>
      <c r="M123" t="inlineStr">
        <is>
          <t>Fixed 4-weekly</t>
        </is>
      </c>
      <c r="N123" t="inlineStr">
        <is>
          <t>Outside Jobber</t>
        </is>
      </c>
      <c r="O123" t="inlineStr">
        <is>
          <t>Active</t>
        </is>
      </c>
      <c r="P123" s="10" t="n">
        <v>46210</v>
      </c>
      <c r="Q123" s="9">
        <f>IF(F123="Weekly",ROUND(L123*G123*52/12,2),L123)</f>
        <v>116</v>
      </c>
      <c r="R123">
        <f>IF(O123&lt;&gt;"Active",0,IF(F123="Weekly",J123*G123,J123*0.25))</f>
        <v>0.375</v>
      </c>
      <c r="S123" t="inlineStr">
        <is>
          <t>Wave 3 South</t>
        </is>
      </c>
    </row>
    <row r="124">
      <c r="A124" t="inlineStr">
        <is>
          <t>J1120</t>
        </is>
      </c>
      <c r="B124" t="inlineStr">
        <is>
          <t>JP0086</t>
        </is>
      </c>
      <c r="C124" t="inlineStr">
        <is>
          <t>Brightside Dental Pty Ltd</t>
        </is>
      </c>
      <c r="D124" t="inlineStr">
        <is>
          <t>Main office - Dandenong</t>
        </is>
      </c>
      <c r="E124" t="inlineStr">
        <is>
          <t>Office clean</t>
        </is>
      </c>
      <c r="F124" t="inlineStr">
        <is>
          <t>Weekly</t>
        </is>
      </c>
      <c r="G124" t="n">
        <v>1</v>
      </c>
      <c r="H124" t="inlineStr">
        <is>
          <t>MO</t>
        </is>
      </c>
      <c r="I124" t="inlineStr">
        <is>
          <t>17:30</t>
        </is>
      </c>
      <c r="J124" t="n">
        <v>2</v>
      </c>
      <c r="K124" t="inlineStr">
        <is>
          <t>CL47</t>
        </is>
      </c>
      <c r="L124" s="9" t="n">
        <v>116</v>
      </c>
      <c r="M124" t="inlineStr">
        <is>
          <t>Per visit, billed monthly</t>
        </is>
      </c>
      <c r="N124" t="inlineStr">
        <is>
          <t>Outside Jobber</t>
        </is>
      </c>
      <c r="O124" t="inlineStr">
        <is>
          <t>Active</t>
        </is>
      </c>
      <c r="P124" s="10" t="n">
        <v>46209</v>
      </c>
      <c r="Q124" s="9">
        <f>IF(F124="Weekly",ROUND(L124*G124*52/12,2),L124)</f>
        <v>502.67</v>
      </c>
      <c r="R124">
        <f>IF(O124&lt;&gt;"Active",0,IF(F124="Weekly",J124*G124,J124*0.25))</f>
        <v>2</v>
      </c>
      <c r="S124" t="inlineStr">
        <is>
          <t>Wave 3 South</t>
        </is>
      </c>
    </row>
    <row r="125">
      <c r="A125" t="inlineStr">
        <is>
          <t>J1121</t>
        </is>
      </c>
      <c r="B125" t="inlineStr">
        <is>
          <t>JP0087</t>
        </is>
      </c>
      <c r="C125" t="inlineStr">
        <is>
          <t>Brightside Dental Pty Ltd</t>
        </is>
      </c>
      <c r="D125" t="inlineStr">
        <is>
          <t>Clinic - Moorabbin</t>
        </is>
      </c>
      <c r="E125" t="inlineStr">
        <is>
          <t>Kitchen and bathrooms</t>
        </is>
      </c>
      <c r="F125" t="inlineStr">
        <is>
          <t>Weekly</t>
        </is>
      </c>
      <c r="G125" t="n">
        <v>1</v>
      </c>
      <c r="H125" t="inlineStr">
        <is>
          <t>WE</t>
        </is>
      </c>
      <c r="I125" t="inlineStr">
        <is>
          <t>07:00</t>
        </is>
      </c>
      <c r="J125" t="n">
        <v>0.5</v>
      </c>
      <c r="K125" t="inlineStr">
        <is>
          <t>CL51</t>
        </is>
      </c>
      <c r="L125" s="9" t="n">
        <v>32</v>
      </c>
      <c r="M125" t="inlineStr">
        <is>
          <t>Per visit, billed monthly</t>
        </is>
      </c>
      <c r="N125" t="inlineStr">
        <is>
          <t>Outside Jobber</t>
        </is>
      </c>
      <c r="O125" t="inlineStr">
        <is>
          <t>Active</t>
        </is>
      </c>
      <c r="P125" s="10" t="n">
        <v>46225</v>
      </c>
      <c r="Q125" s="9">
        <f>IF(F125="Weekly",ROUND(L125*G125*52/12,2),L125)</f>
        <v>138.67</v>
      </c>
      <c r="R125">
        <f>IF(O125&lt;&gt;"Active",0,IF(F125="Weekly",J125*G125,J125*0.25))</f>
        <v>0.5</v>
      </c>
      <c r="S125" t="inlineStr">
        <is>
          <t>Wave 3 South</t>
        </is>
      </c>
    </row>
    <row r="126">
      <c r="A126" t="inlineStr">
        <is>
          <t>J1122</t>
        </is>
      </c>
      <c r="B126" t="inlineStr">
        <is>
          <t>JP0088</t>
        </is>
      </c>
      <c r="C126" t="inlineStr">
        <is>
          <t>Ashwood Physiotherapy</t>
        </is>
      </c>
      <c r="D126" t="inlineStr">
        <is>
          <t>Main office - Point Cook</t>
        </is>
      </c>
      <c r="E126" t="inlineStr">
        <is>
          <t>Kitchen and bathrooms</t>
        </is>
      </c>
      <c r="F126" t="inlineStr">
        <is>
          <t>Weekly</t>
        </is>
      </c>
      <c r="G126" t="n">
        <v>3</v>
      </c>
      <c r="H126" t="inlineStr">
        <is>
          <t>MO WE FR</t>
        </is>
      </c>
      <c r="I126" t="inlineStr">
        <is>
          <t>07:00</t>
        </is>
      </c>
      <c r="J126" t="n">
        <v>0.5</v>
      </c>
      <c r="K126" t="inlineStr">
        <is>
          <t>CL12</t>
        </is>
      </c>
      <c r="L126" s="9" t="n">
        <v>43</v>
      </c>
      <c r="M126" t="inlineStr">
        <is>
          <t>Per visit, billed monthly</t>
        </is>
      </c>
      <c r="N126" t="inlineStr">
        <is>
          <t>Outside Jobber</t>
        </is>
      </c>
      <c r="O126" t="inlineStr">
        <is>
          <t>Active</t>
        </is>
      </c>
      <c r="P126" s="10" t="n">
        <v>46202</v>
      </c>
      <c r="Q126" s="9">
        <f>IF(F126="Weekly",ROUND(L126*G126*52/12,2),L126)</f>
        <v>559</v>
      </c>
      <c r="R126">
        <f>IF(O126&lt;&gt;"Active",0,IF(F126="Weekly",J126*G126,J126*0.25))</f>
        <v>1.5</v>
      </c>
      <c r="S126" t="inlineStr">
        <is>
          <t>Wave 4 West</t>
        </is>
      </c>
    </row>
    <row r="127">
      <c r="A127" t="inlineStr">
        <is>
          <t>J1123</t>
        </is>
      </c>
      <c r="B127" t="inlineStr">
        <is>
          <t>JP0088</t>
        </is>
      </c>
      <c r="C127" t="inlineStr">
        <is>
          <t>Ashwood Physiotherapy</t>
        </is>
      </c>
      <c r="D127" t="inlineStr">
        <is>
          <t>Main office - Point Cook</t>
        </is>
      </c>
      <c r="E127" t="inlineStr">
        <is>
          <t>Window clean</t>
        </is>
      </c>
      <c r="F127" t="inlineStr">
        <is>
          <t>Every 4 weeks</t>
        </is>
      </c>
      <c r="G127" t="n">
        <v>0</v>
      </c>
      <c r="H127" t="inlineStr">
        <is>
          <t>TU</t>
        </is>
      </c>
      <c r="I127" t="inlineStr">
        <is>
          <t>09:00</t>
        </is>
      </c>
      <c r="J127" t="n">
        <v>2</v>
      </c>
      <c r="K127" t="inlineStr">
        <is>
          <t>CL59</t>
        </is>
      </c>
      <c r="L127" s="9" t="n">
        <v>135</v>
      </c>
      <c r="M127" t="inlineStr">
        <is>
          <t>Fixed 4-weekly</t>
        </is>
      </c>
      <c r="N127" t="inlineStr">
        <is>
          <t>Auto</t>
        </is>
      </c>
      <c r="O127" t="inlineStr">
        <is>
          <t>Active</t>
        </is>
      </c>
      <c r="P127" s="10" t="n">
        <v>46203</v>
      </c>
      <c r="Q127" s="9">
        <f>IF(F127="Weekly",ROUND(L127*G127*52/12,2),L127)</f>
        <v>135</v>
      </c>
      <c r="R127">
        <f>IF(O127&lt;&gt;"Active",0,IF(F127="Weekly",J127*G127,J127*0.25))</f>
        <v>0.5</v>
      </c>
      <c r="S127" t="inlineStr">
        <is>
          <t>Wave 4 West</t>
        </is>
      </c>
    </row>
    <row r="128">
      <c r="A128" t="inlineStr">
        <is>
          <t>J1124</t>
        </is>
      </c>
      <c r="B128" t="inlineStr">
        <is>
          <t>JP0089</t>
        </is>
      </c>
      <c r="C128" t="inlineStr">
        <is>
          <t>Ashwood Physiotherapy</t>
        </is>
      </c>
      <c r="D128" t="inlineStr">
        <is>
          <t>Clinic - Camberwell</t>
        </is>
      </c>
      <c r="E128" t="inlineStr">
        <is>
          <t>Office clean</t>
        </is>
      </c>
      <c r="F128" t="inlineStr">
        <is>
          <t>Weekly</t>
        </is>
      </c>
      <c r="G128" t="n">
        <v>1</v>
      </c>
      <c r="H128" t="inlineStr">
        <is>
          <t>TH</t>
        </is>
      </c>
      <c r="I128" t="inlineStr">
        <is>
          <t>17:30</t>
        </is>
      </c>
      <c r="J128" t="n">
        <v>2</v>
      </c>
      <c r="K128" t="inlineStr">
        <is>
          <t>CL26</t>
        </is>
      </c>
      <c r="L128" s="9" t="n">
        <v>134</v>
      </c>
      <c r="M128" t="inlineStr">
        <is>
          <t>Per visit, billed monthly</t>
        </is>
      </c>
      <c r="N128" t="inlineStr">
        <is>
          <t>Outside Jobber</t>
        </is>
      </c>
      <c r="O128" t="inlineStr">
        <is>
          <t>Active</t>
        </is>
      </c>
      <c r="P128" s="10" t="n">
        <v>46226</v>
      </c>
      <c r="Q128" s="9">
        <f>IF(F128="Weekly",ROUND(L128*G128*52/12,2),L128)</f>
        <v>580.67</v>
      </c>
      <c r="R128">
        <f>IF(O128&lt;&gt;"Active",0,IF(F128="Weekly",J128*G128,J128*0.25))</f>
        <v>2</v>
      </c>
      <c r="S128" t="inlineStr">
        <is>
          <t>Wave 2 East</t>
        </is>
      </c>
    </row>
    <row r="129">
      <c r="A129" t="inlineStr">
        <is>
          <t>J1125</t>
        </is>
      </c>
      <c r="B129" t="inlineStr">
        <is>
          <t>JP0090</t>
        </is>
      </c>
      <c r="C129" t="inlineStr">
        <is>
          <t>Ashwood Physiotherapy</t>
        </is>
      </c>
      <c r="D129" t="inlineStr">
        <is>
          <t>Warehouse - Coburg</t>
        </is>
      </c>
      <c r="E129" t="inlineStr">
        <is>
          <t>Office clean</t>
        </is>
      </c>
      <c r="F129" t="inlineStr">
        <is>
          <t>Weekly</t>
        </is>
      </c>
      <c r="G129" t="n">
        <v>2</v>
      </c>
      <c r="H129" t="inlineStr">
        <is>
          <t>TU FR</t>
        </is>
      </c>
      <c r="I129" t="inlineStr">
        <is>
          <t>05:30</t>
        </is>
      </c>
      <c r="J129" t="n">
        <v>2.5</v>
      </c>
      <c r="K129" t="inlineStr">
        <is>
          <t>CL21</t>
        </is>
      </c>
      <c r="L129" s="9" t="n">
        <v>156</v>
      </c>
      <c r="M129" t="inlineStr">
        <is>
          <t>Per visit, billed monthly</t>
        </is>
      </c>
      <c r="N129" t="inlineStr">
        <is>
          <t>Outside Jobber</t>
        </is>
      </c>
      <c r="O129" t="inlineStr">
        <is>
          <t>Active</t>
        </is>
      </c>
      <c r="P129" s="10" t="n">
        <v>46203</v>
      </c>
      <c r="Q129" s="9">
        <f>IF(F129="Weekly",ROUND(L129*G129*52/12,2),L129)</f>
        <v>1352</v>
      </c>
      <c r="R129">
        <f>IF(O129&lt;&gt;"Active",0,IF(F129="Weekly",J129*G129,J129*0.25))</f>
        <v>5</v>
      </c>
      <c r="S129" t="inlineStr">
        <is>
          <t>Wave 1 North</t>
        </is>
      </c>
    </row>
    <row r="130">
      <c r="A130" t="inlineStr">
        <is>
          <t>J1126</t>
        </is>
      </c>
      <c r="B130" t="inlineStr">
        <is>
          <t>JP0090</t>
        </is>
      </c>
      <c r="C130" t="inlineStr">
        <is>
          <t>Ashwood Physiotherapy</t>
        </is>
      </c>
      <c r="D130" t="inlineStr">
        <is>
          <t>Warehouse - Coburg</t>
        </is>
      </c>
      <c r="E130" t="inlineStr">
        <is>
          <t>Window clean</t>
        </is>
      </c>
      <c r="F130" t="inlineStr">
        <is>
          <t>Every 4 weeks</t>
        </is>
      </c>
      <c r="G130" t="n">
        <v>0</v>
      </c>
      <c r="H130" t="inlineStr">
        <is>
          <t>MO</t>
        </is>
      </c>
      <c r="I130" t="inlineStr">
        <is>
          <t>09:00</t>
        </is>
      </c>
      <c r="J130" t="n">
        <v>1.5</v>
      </c>
      <c r="K130" t="inlineStr">
        <is>
          <t>CL55</t>
        </is>
      </c>
      <c r="L130" s="9" t="n">
        <v>116</v>
      </c>
      <c r="M130" t="inlineStr">
        <is>
          <t>Fixed 4-weekly</t>
        </is>
      </c>
      <c r="N130" t="inlineStr">
        <is>
          <t>Auto</t>
        </is>
      </c>
      <c r="O130" t="inlineStr">
        <is>
          <t>Active</t>
        </is>
      </c>
      <c r="P130" s="10" t="n">
        <v>46209</v>
      </c>
      <c r="Q130" s="9">
        <f>IF(F130="Weekly",ROUND(L130*G130*52/12,2),L130)</f>
        <v>116</v>
      </c>
      <c r="R130">
        <f>IF(O130&lt;&gt;"Active",0,IF(F130="Weekly",J130*G130,J130*0.25))</f>
        <v>0.375</v>
      </c>
      <c r="S130" t="inlineStr">
        <is>
          <t>Wave 1 North</t>
        </is>
      </c>
    </row>
    <row r="131">
      <c r="A131" t="inlineStr">
        <is>
          <t>J1127</t>
        </is>
      </c>
      <c r="B131" t="inlineStr">
        <is>
          <t>JP0091</t>
        </is>
      </c>
      <c r="C131" t="inlineStr">
        <is>
          <t>Ashwood Physiotherapy</t>
        </is>
      </c>
      <c r="D131" t="inlineStr">
        <is>
          <t>Showroom - Footscray</t>
        </is>
      </c>
      <c r="E131" t="inlineStr">
        <is>
          <t>Office clean</t>
        </is>
      </c>
      <c r="F131" t="inlineStr">
        <is>
          <t>Weekly</t>
        </is>
      </c>
      <c r="G131" t="n">
        <v>2</v>
      </c>
      <c r="H131" t="inlineStr">
        <is>
          <t>MO FR</t>
        </is>
      </c>
      <c r="I131" t="inlineStr">
        <is>
          <t>17:30</t>
        </is>
      </c>
      <c r="J131" t="n">
        <v>2.5</v>
      </c>
      <c r="K131" t="inlineStr">
        <is>
          <t>CL36</t>
        </is>
      </c>
      <c r="L131" s="9" t="n">
        <v>161</v>
      </c>
      <c r="M131" t="inlineStr">
        <is>
          <t>Per visit, billed monthly</t>
        </is>
      </c>
      <c r="N131" t="inlineStr">
        <is>
          <t>Outside Jobber</t>
        </is>
      </c>
      <c r="O131" t="inlineStr">
        <is>
          <t>Active</t>
        </is>
      </c>
      <c r="P131" s="10" t="n">
        <v>46216</v>
      </c>
      <c r="Q131" s="9">
        <f>IF(F131="Weekly",ROUND(L131*G131*52/12,2),L131)</f>
        <v>1395.33</v>
      </c>
      <c r="R131">
        <f>IF(O131&lt;&gt;"Active",0,IF(F131="Weekly",J131*G131,J131*0.25))</f>
        <v>5</v>
      </c>
      <c r="S131" t="inlineStr">
        <is>
          <t>Wave 4 West</t>
        </is>
      </c>
    </row>
    <row r="132">
      <c r="A132" t="inlineStr">
        <is>
          <t>J1128</t>
        </is>
      </c>
      <c r="B132" t="inlineStr">
        <is>
          <t>JP0092</t>
        </is>
      </c>
      <c r="C132" t="inlineStr">
        <is>
          <t>Bluestone Dental</t>
        </is>
      </c>
      <c r="D132" t="inlineStr">
        <is>
          <t>Main office - Camberwell</t>
        </is>
      </c>
      <c r="E132" t="inlineStr">
        <is>
          <t>Kitchen and bathrooms</t>
        </is>
      </c>
      <c r="F132" t="inlineStr">
        <is>
          <t>Weekly</t>
        </is>
      </c>
      <c r="G132" t="n">
        <v>5</v>
      </c>
      <c r="H132" t="inlineStr">
        <is>
          <t>MO TU WE TH FR</t>
        </is>
      </c>
      <c r="I132" t="inlineStr">
        <is>
          <t>07:00</t>
        </is>
      </c>
      <c r="J132" t="n">
        <v>0.5</v>
      </c>
      <c r="K132" t="inlineStr">
        <is>
          <t>CL14</t>
        </is>
      </c>
      <c r="L132" s="9" t="n">
        <v>30</v>
      </c>
      <c r="M132" t="inlineStr">
        <is>
          <t>Per visit, billed monthly</t>
        </is>
      </c>
      <c r="N132" t="inlineStr">
        <is>
          <t>Outside Jobber</t>
        </is>
      </c>
      <c r="O132" t="inlineStr">
        <is>
          <t>Active</t>
        </is>
      </c>
      <c r="P132" s="10" t="n">
        <v>46209</v>
      </c>
      <c r="Q132" s="9">
        <f>IF(F132="Weekly",ROUND(L132*G132*52/12,2),L132)</f>
        <v>650</v>
      </c>
      <c r="R132">
        <f>IF(O132&lt;&gt;"Active",0,IF(F132="Weekly",J132*G132,J132*0.25))</f>
        <v>2.5</v>
      </c>
      <c r="S132" t="inlineStr">
        <is>
          <t>Wave 2 East</t>
        </is>
      </c>
    </row>
    <row r="133">
      <c r="A133" t="inlineStr">
        <is>
          <t>J1129</t>
        </is>
      </c>
      <c r="B133" t="inlineStr">
        <is>
          <t>JP0093</t>
        </is>
      </c>
      <c r="C133" t="inlineStr">
        <is>
          <t>Bluestone Dental</t>
        </is>
      </c>
      <c r="D133" t="inlineStr">
        <is>
          <t>Clinic - Burwood</t>
        </is>
      </c>
      <c r="E133" t="inlineStr">
        <is>
          <t>Office clean</t>
        </is>
      </c>
      <c r="F133" t="inlineStr">
        <is>
          <t>Weekly</t>
        </is>
      </c>
      <c r="G133" t="n">
        <v>1</v>
      </c>
      <c r="H133" t="inlineStr">
        <is>
          <t>TU</t>
        </is>
      </c>
      <c r="I133" t="inlineStr">
        <is>
          <t>05:30</t>
        </is>
      </c>
      <c r="J133" t="n">
        <v>2</v>
      </c>
      <c r="K133" t="inlineStr">
        <is>
          <t>CL34</t>
        </is>
      </c>
      <c r="L133" s="9" t="n">
        <v>127</v>
      </c>
      <c r="M133" t="inlineStr">
        <is>
          <t>Per visit, billed monthly</t>
        </is>
      </c>
      <c r="N133" t="inlineStr">
        <is>
          <t>Outside Jobber</t>
        </is>
      </c>
      <c r="O133" t="inlineStr">
        <is>
          <t>Active</t>
        </is>
      </c>
      <c r="P133" s="10" t="n">
        <v>46203</v>
      </c>
      <c r="Q133" s="9">
        <f>IF(F133="Weekly",ROUND(L133*G133*52/12,2),L133)</f>
        <v>550.33</v>
      </c>
      <c r="R133">
        <f>IF(O133&lt;&gt;"Active",0,IF(F133="Weekly",J133*G133,J133*0.25))</f>
        <v>2</v>
      </c>
      <c r="S133" t="inlineStr">
        <is>
          <t>Wave 2 East</t>
        </is>
      </c>
    </row>
    <row r="134">
      <c r="A134" t="inlineStr">
        <is>
          <t>J1130</t>
        </is>
      </c>
      <c r="B134" t="inlineStr">
        <is>
          <t>JP0093</t>
        </is>
      </c>
      <c r="C134" t="inlineStr">
        <is>
          <t>Bluestone Dental</t>
        </is>
      </c>
      <c r="D134" t="inlineStr">
        <is>
          <t>Clinic - Burwood</t>
        </is>
      </c>
      <c r="E134" t="inlineStr">
        <is>
          <t>Carpet steam clean</t>
        </is>
      </c>
      <c r="F134" t="inlineStr">
        <is>
          <t>Every 4 weeks</t>
        </is>
      </c>
      <c r="G134" t="n">
        <v>0</v>
      </c>
      <c r="H134" t="inlineStr">
        <is>
          <t>MO</t>
        </is>
      </c>
      <c r="I134" t="inlineStr">
        <is>
          <t>11:00</t>
        </is>
      </c>
      <c r="J134" t="n">
        <v>3</v>
      </c>
      <c r="K134" t="inlineStr">
        <is>
          <t>CL56</t>
        </is>
      </c>
      <c r="L134" s="9" t="n">
        <v>203</v>
      </c>
      <c r="M134" t="inlineStr">
        <is>
          <t>Fixed 4-weekly</t>
        </is>
      </c>
      <c r="N134" t="inlineStr">
        <is>
          <t>Outside Jobber</t>
        </is>
      </c>
      <c r="O134" t="inlineStr">
        <is>
          <t>Active</t>
        </is>
      </c>
      <c r="P134" s="10" t="n">
        <v>46209</v>
      </c>
      <c r="Q134" s="9">
        <f>IF(F134="Weekly",ROUND(L134*G134*52/12,2),L134)</f>
        <v>203</v>
      </c>
      <c r="R134">
        <f>IF(O134&lt;&gt;"Active",0,IF(F134="Weekly",J134*G134,J134*0.25))</f>
        <v>0.75</v>
      </c>
      <c r="S134" t="inlineStr">
        <is>
          <t>Wave 2 East</t>
        </is>
      </c>
    </row>
    <row r="135">
      <c r="A135" t="inlineStr">
        <is>
          <t>J1131</t>
        </is>
      </c>
      <c r="B135" t="inlineStr">
        <is>
          <t>JP0094</t>
        </is>
      </c>
      <c r="C135" t="inlineStr">
        <is>
          <t>Bluestone Dental</t>
        </is>
      </c>
      <c r="D135" t="inlineStr">
        <is>
          <t>Warehouse - Burwood</t>
        </is>
      </c>
      <c r="E135" t="inlineStr">
        <is>
          <t>Office clean</t>
        </is>
      </c>
      <c r="F135" t="inlineStr">
        <is>
          <t>Weekly</t>
        </is>
      </c>
      <c r="G135" t="n">
        <v>2</v>
      </c>
      <c r="H135" t="inlineStr">
        <is>
          <t>TU WE</t>
        </is>
      </c>
      <c r="I135" t="inlineStr">
        <is>
          <t>17:30</t>
        </is>
      </c>
      <c r="J135" t="n">
        <v>1</v>
      </c>
      <c r="K135" t="inlineStr">
        <is>
          <t>CL10</t>
        </is>
      </c>
      <c r="L135" s="9" t="n">
        <v>68</v>
      </c>
      <c r="M135" t="inlineStr">
        <is>
          <t>Per visit, billed monthly</t>
        </is>
      </c>
      <c r="N135" t="inlineStr">
        <is>
          <t>Outside Jobber</t>
        </is>
      </c>
      <c r="O135" t="inlineStr">
        <is>
          <t>Active</t>
        </is>
      </c>
      <c r="P135" s="10" t="n">
        <v>46203</v>
      </c>
      <c r="Q135" s="9">
        <f>IF(F135="Weekly",ROUND(L135*G135*52/12,2),L135)</f>
        <v>589.33</v>
      </c>
      <c r="R135">
        <f>IF(O135&lt;&gt;"Active",0,IF(F135="Weekly",J135*G135,J135*0.25))</f>
        <v>2</v>
      </c>
      <c r="S135" t="inlineStr">
        <is>
          <t>Wave 2 East</t>
        </is>
      </c>
    </row>
    <row r="136">
      <c r="A136" t="inlineStr">
        <is>
          <t>J1132</t>
        </is>
      </c>
      <c r="B136" t="inlineStr">
        <is>
          <t>JP0095</t>
        </is>
      </c>
      <c r="C136" t="inlineStr">
        <is>
          <t>Bluestone Dental</t>
        </is>
      </c>
      <c r="D136" t="inlineStr">
        <is>
          <t>Showroom - Ringwood</t>
        </is>
      </c>
      <c r="E136" t="inlineStr">
        <is>
          <t>Office clean</t>
        </is>
      </c>
      <c r="F136" t="inlineStr">
        <is>
          <t>Weekly</t>
        </is>
      </c>
      <c r="G136" t="n">
        <v>2</v>
      </c>
      <c r="H136" t="inlineStr">
        <is>
          <t>MO FR</t>
        </is>
      </c>
      <c r="I136" t="inlineStr">
        <is>
          <t>17:30</t>
        </is>
      </c>
      <c r="J136" t="n">
        <v>2</v>
      </c>
      <c r="K136" t="inlineStr">
        <is>
          <t>CL18</t>
        </is>
      </c>
      <c r="L136" s="9" t="n">
        <v>131</v>
      </c>
      <c r="M136" t="inlineStr">
        <is>
          <t>Per visit, billed monthly</t>
        </is>
      </c>
      <c r="N136" t="inlineStr">
        <is>
          <t>Auto</t>
        </is>
      </c>
      <c r="O136" t="inlineStr">
        <is>
          <t>Active</t>
        </is>
      </c>
      <c r="P136" s="10" t="n">
        <v>46209</v>
      </c>
      <c r="Q136" s="9">
        <f>IF(F136="Weekly",ROUND(L136*G136*52/12,2),L136)</f>
        <v>1135.33</v>
      </c>
      <c r="R136">
        <f>IF(O136&lt;&gt;"Active",0,IF(F136="Weekly",J136*G136,J136*0.25))</f>
        <v>4</v>
      </c>
      <c r="S136" t="inlineStr">
        <is>
          <t>Wave 2 East</t>
        </is>
      </c>
    </row>
    <row r="137">
      <c r="A137" t="inlineStr">
        <is>
          <t>J1133</t>
        </is>
      </c>
      <c r="B137" t="inlineStr">
        <is>
          <t>JP0095</t>
        </is>
      </c>
      <c r="C137" t="inlineStr">
        <is>
          <t>Bluestone Dental</t>
        </is>
      </c>
      <c r="D137" t="inlineStr">
        <is>
          <t>Showroom - Ringwood</t>
        </is>
      </c>
      <c r="E137" t="inlineStr">
        <is>
          <t>Carpet steam clean</t>
        </is>
      </c>
      <c r="F137" t="inlineStr">
        <is>
          <t>Every 4 weeks</t>
        </is>
      </c>
      <c r="G137" t="n">
        <v>0</v>
      </c>
      <c r="H137" t="inlineStr">
        <is>
          <t>FR</t>
        </is>
      </c>
      <c r="I137" t="inlineStr">
        <is>
          <t>09:00</t>
        </is>
      </c>
      <c r="J137" t="n">
        <v>3</v>
      </c>
      <c r="K137" t="inlineStr">
        <is>
          <t>CL55</t>
        </is>
      </c>
      <c r="L137" s="9" t="n">
        <v>218</v>
      </c>
      <c r="M137" t="inlineStr">
        <is>
          <t>Fixed 4-weekly</t>
        </is>
      </c>
      <c r="N137" t="inlineStr">
        <is>
          <t>Outside Jobber</t>
        </is>
      </c>
      <c r="O137" t="inlineStr">
        <is>
          <t>Active</t>
        </is>
      </c>
      <c r="P137" s="10" t="n">
        <v>46206</v>
      </c>
      <c r="Q137" s="9">
        <f>IF(F137="Weekly",ROUND(L137*G137*52/12,2),L137)</f>
        <v>218</v>
      </c>
      <c r="R137">
        <f>IF(O137&lt;&gt;"Active",0,IF(F137="Weekly",J137*G137,J137*0.25))</f>
        <v>0.75</v>
      </c>
      <c r="S137" t="inlineStr">
        <is>
          <t>Wave 2 East</t>
        </is>
      </c>
    </row>
    <row r="138">
      <c r="A138" t="inlineStr">
        <is>
          <t>J1134</t>
        </is>
      </c>
      <c r="B138" t="inlineStr">
        <is>
          <t>JP0096</t>
        </is>
      </c>
      <c r="C138" t="inlineStr">
        <is>
          <t>Kingsley Accountants</t>
        </is>
      </c>
      <c r="D138" t="inlineStr">
        <is>
          <t>Main office - Altona</t>
        </is>
      </c>
      <c r="E138" t="inlineStr">
        <is>
          <t>Office clean</t>
        </is>
      </c>
      <c r="F138" t="inlineStr">
        <is>
          <t>Weekly</t>
        </is>
      </c>
      <c r="G138" t="n">
        <v>1</v>
      </c>
      <c r="H138" t="inlineStr">
        <is>
          <t>TH</t>
        </is>
      </c>
      <c r="I138" t="inlineStr">
        <is>
          <t>05:30</t>
        </is>
      </c>
      <c r="J138" t="n">
        <v>1</v>
      </c>
      <c r="K138" t="inlineStr">
        <is>
          <t>CL44</t>
        </is>
      </c>
      <c r="L138" s="9" t="n">
        <v>58</v>
      </c>
      <c r="M138" t="inlineStr">
        <is>
          <t>Per visit, billed monthly</t>
        </is>
      </c>
      <c r="N138" t="inlineStr">
        <is>
          <t>Outside Jobber</t>
        </is>
      </c>
      <c r="O138" t="inlineStr">
        <is>
          <t>Active</t>
        </is>
      </c>
      <c r="P138" s="10" t="n">
        <v>46226</v>
      </c>
      <c r="Q138" s="9">
        <f>IF(F138="Weekly",ROUND(L138*G138*52/12,2),L138)</f>
        <v>251.33</v>
      </c>
      <c r="R138">
        <f>IF(O138&lt;&gt;"Active",0,IF(F138="Weekly",J138*G138,J138*0.25))</f>
        <v>1</v>
      </c>
      <c r="S138" t="inlineStr">
        <is>
          <t>Wave 4 West</t>
        </is>
      </c>
    </row>
    <row r="139">
      <c r="A139" t="inlineStr">
        <is>
          <t>J1135</t>
        </is>
      </c>
      <c r="B139" t="inlineStr">
        <is>
          <t>JP0097</t>
        </is>
      </c>
      <c r="C139" t="inlineStr">
        <is>
          <t>Clearwater Early Learning Pty Ltd</t>
        </is>
      </c>
      <c r="D139" t="inlineStr">
        <is>
          <t>Main office - Northcote</t>
        </is>
      </c>
      <c r="E139" t="inlineStr">
        <is>
          <t>Office clean</t>
        </is>
      </c>
      <c r="F139" t="inlineStr">
        <is>
          <t>Weekly</t>
        </is>
      </c>
      <c r="G139" t="n">
        <v>2</v>
      </c>
      <c r="H139" t="inlineStr">
        <is>
          <t>MO TU</t>
        </is>
      </c>
      <c r="I139" t="inlineStr">
        <is>
          <t>17:30</t>
        </is>
      </c>
      <c r="J139" t="n">
        <v>2.5</v>
      </c>
      <c r="K139" t="inlineStr">
        <is>
          <t>CL09</t>
        </is>
      </c>
      <c r="L139" s="9" t="n">
        <v>166</v>
      </c>
      <c r="M139" t="inlineStr">
        <is>
          <t>Per visit, billed monthly</t>
        </is>
      </c>
      <c r="N139" t="inlineStr">
        <is>
          <t>Outside Jobber</t>
        </is>
      </c>
      <c r="O139" t="inlineStr">
        <is>
          <t>Active</t>
        </is>
      </c>
      <c r="P139" s="10" t="n">
        <v>46209</v>
      </c>
      <c r="Q139" s="9">
        <f>IF(F139="Weekly",ROUND(L139*G139*52/12,2),L139)</f>
        <v>1438.67</v>
      </c>
      <c r="R139">
        <f>IF(O139&lt;&gt;"Active",0,IF(F139="Weekly",J139*G139,J139*0.25))</f>
        <v>5</v>
      </c>
      <c r="S139" t="inlineStr">
        <is>
          <t>Pilot</t>
        </is>
      </c>
    </row>
    <row r="140">
      <c r="A140" t="inlineStr">
        <is>
          <t>J1136</t>
        </is>
      </c>
      <c r="B140" t="inlineStr">
        <is>
          <t>JP0097</t>
        </is>
      </c>
      <c r="C140" t="inlineStr">
        <is>
          <t>Clearwater Early Learning Pty Ltd</t>
        </is>
      </c>
      <c r="D140" t="inlineStr">
        <is>
          <t>Main office - Northcote</t>
        </is>
      </c>
      <c r="E140" t="inlineStr">
        <is>
          <t>Window clean</t>
        </is>
      </c>
      <c r="F140" t="inlineStr">
        <is>
          <t>Every 4 weeks</t>
        </is>
      </c>
      <c r="G140" t="n">
        <v>0</v>
      </c>
      <c r="H140" t="inlineStr">
        <is>
          <t>MO</t>
        </is>
      </c>
      <c r="I140" t="inlineStr">
        <is>
          <t>11:00</t>
        </is>
      </c>
      <c r="J140" t="n">
        <v>2</v>
      </c>
      <c r="K140" t="inlineStr">
        <is>
          <t>CL56</t>
        </is>
      </c>
      <c r="L140" s="9" t="n">
        <v>156</v>
      </c>
      <c r="M140" t="inlineStr">
        <is>
          <t>Fixed 4-weekly</t>
        </is>
      </c>
      <c r="N140" t="inlineStr">
        <is>
          <t>Outside Jobber</t>
        </is>
      </c>
      <c r="O140" t="inlineStr">
        <is>
          <t>Active</t>
        </is>
      </c>
      <c r="P140" s="10" t="n">
        <v>46223</v>
      </c>
      <c r="Q140" s="9">
        <f>IF(F140="Weekly",ROUND(L140*G140*52/12,2),L140)</f>
        <v>156</v>
      </c>
      <c r="R140">
        <f>IF(O140&lt;&gt;"Active",0,IF(F140="Weekly",J140*G140,J140*0.25))</f>
        <v>0.5</v>
      </c>
      <c r="S140" t="inlineStr">
        <is>
          <t>Wave 1 North</t>
        </is>
      </c>
    </row>
    <row r="141">
      <c r="A141" t="inlineStr">
        <is>
          <t>J1137</t>
        </is>
      </c>
      <c r="B141" t="inlineStr">
        <is>
          <t>JP0098</t>
        </is>
      </c>
      <c r="C141" t="inlineStr">
        <is>
          <t>Banksia Pathology Pty Ltd</t>
        </is>
      </c>
      <c r="D141" t="inlineStr">
        <is>
          <t>Main office - Deer Park</t>
        </is>
      </c>
      <c r="E141" t="inlineStr">
        <is>
          <t>Office clean</t>
        </is>
      </c>
      <c r="F141" t="inlineStr">
        <is>
          <t>Weekly</t>
        </is>
      </c>
      <c r="G141" t="n">
        <v>1</v>
      </c>
      <c r="H141" t="inlineStr">
        <is>
          <t>TU</t>
        </is>
      </c>
      <c r="I141" t="inlineStr">
        <is>
          <t>17:30</t>
        </is>
      </c>
      <c r="J141" t="n">
        <v>2</v>
      </c>
      <c r="K141" t="inlineStr">
        <is>
          <t>CL20</t>
        </is>
      </c>
      <c r="L141" s="9" t="n">
        <v>121</v>
      </c>
      <c r="M141" t="inlineStr">
        <is>
          <t>Per visit, billed monthly</t>
        </is>
      </c>
      <c r="N141" t="inlineStr">
        <is>
          <t>Outside Jobber</t>
        </is>
      </c>
      <c r="O141" t="inlineStr">
        <is>
          <t>Active</t>
        </is>
      </c>
      <c r="P141" s="10" t="n">
        <v>46210</v>
      </c>
      <c r="Q141" s="9">
        <f>IF(F141="Weekly",ROUND(L141*G141*52/12,2),L141)</f>
        <v>524.33</v>
      </c>
      <c r="R141">
        <f>IF(O141&lt;&gt;"Active",0,IF(F141="Weekly",J141*G141,J141*0.25))</f>
        <v>2</v>
      </c>
      <c r="S141" t="inlineStr">
        <is>
          <t>Wave 4 West</t>
        </is>
      </c>
    </row>
    <row r="142">
      <c r="A142" t="inlineStr">
        <is>
          <t>J1138</t>
        </is>
      </c>
      <c r="B142" t="inlineStr">
        <is>
          <t>JP0099</t>
        </is>
      </c>
      <c r="C142" t="inlineStr">
        <is>
          <t>Southgate Financial Planning Pty Ltd</t>
        </is>
      </c>
      <c r="D142" t="inlineStr">
        <is>
          <t>Main office - Blackburn</t>
        </is>
      </c>
      <c r="E142" t="inlineStr">
        <is>
          <t>Office clean</t>
        </is>
      </c>
      <c r="F142" t="inlineStr">
        <is>
          <t>Weekly</t>
        </is>
      </c>
      <c r="G142" t="n">
        <v>1</v>
      </c>
      <c r="H142" t="inlineStr">
        <is>
          <t>MO</t>
        </is>
      </c>
      <c r="I142" t="inlineStr">
        <is>
          <t>05:30</t>
        </is>
      </c>
      <c r="J142" t="n">
        <v>2.5</v>
      </c>
      <c r="K142" t="inlineStr">
        <is>
          <t>CL30</t>
        </is>
      </c>
      <c r="L142" s="9" t="n">
        <v>146</v>
      </c>
      <c r="M142" t="inlineStr">
        <is>
          <t>Per visit, billed monthly</t>
        </is>
      </c>
      <c r="N142" t="inlineStr">
        <is>
          <t>Outside Jobber</t>
        </is>
      </c>
      <c r="O142" t="inlineStr">
        <is>
          <t>Active</t>
        </is>
      </c>
      <c r="P142" s="10" t="n">
        <v>46223</v>
      </c>
      <c r="Q142" s="9">
        <f>IF(F142="Weekly",ROUND(L142*G142*52/12,2),L142)</f>
        <v>632.67</v>
      </c>
      <c r="R142">
        <f>IF(O142&lt;&gt;"Active",0,IF(F142="Weekly",J142*G142,J142*0.25))</f>
        <v>2.5</v>
      </c>
      <c r="S142" t="inlineStr">
        <is>
          <t>Wave 2 East</t>
        </is>
      </c>
    </row>
    <row r="143">
      <c r="A143" t="inlineStr">
        <is>
          <t>J1139</t>
        </is>
      </c>
      <c r="B143" t="inlineStr">
        <is>
          <t>JP0100</t>
        </is>
      </c>
      <c r="C143" t="inlineStr">
        <is>
          <t>Southgate Financial Planning Pty Ltd</t>
        </is>
      </c>
      <c r="D143" t="inlineStr">
        <is>
          <t>Clinic - Bentleigh</t>
        </is>
      </c>
      <c r="E143" t="inlineStr">
        <is>
          <t>Office clean</t>
        </is>
      </c>
      <c r="F143" t="inlineStr">
        <is>
          <t>Weekly</t>
        </is>
      </c>
      <c r="G143" t="n">
        <v>2</v>
      </c>
      <c r="H143" t="inlineStr">
        <is>
          <t>TU TH</t>
        </is>
      </c>
      <c r="I143" t="inlineStr">
        <is>
          <t>17:30</t>
        </is>
      </c>
      <c r="J143" t="n">
        <v>2</v>
      </c>
      <c r="K143" t="inlineStr">
        <is>
          <t>CL51</t>
        </is>
      </c>
      <c r="L143" s="9" t="n">
        <v>135</v>
      </c>
      <c r="M143" t="inlineStr">
        <is>
          <t>Per visit, billed monthly</t>
        </is>
      </c>
      <c r="N143" t="inlineStr">
        <is>
          <t>Outside Jobber</t>
        </is>
      </c>
      <c r="O143" t="inlineStr">
        <is>
          <t>Active</t>
        </is>
      </c>
      <c r="P143" s="10" t="n">
        <v>46210</v>
      </c>
      <c r="Q143" s="9">
        <f>IF(F143="Weekly",ROUND(L143*G143*52/12,2),L143)</f>
        <v>1170</v>
      </c>
      <c r="R143">
        <f>IF(O143&lt;&gt;"Active",0,IF(F143="Weekly",J143*G143,J143*0.25))</f>
        <v>4</v>
      </c>
      <c r="S143" t="inlineStr">
        <is>
          <t>Wave 3 South</t>
        </is>
      </c>
    </row>
    <row r="144">
      <c r="A144" t="inlineStr">
        <is>
          <t>J1140</t>
        </is>
      </c>
      <c r="B144" t="inlineStr">
        <is>
          <t>JP0101</t>
        </is>
      </c>
      <c r="C144" t="inlineStr">
        <is>
          <t>Bluestone Lawyers Pty Ltd</t>
        </is>
      </c>
      <c r="D144" t="inlineStr">
        <is>
          <t>Main office - Burwood</t>
        </is>
      </c>
      <c r="E144" t="inlineStr">
        <is>
          <t>Office clean</t>
        </is>
      </c>
      <c r="F144" t="inlineStr">
        <is>
          <t>Weekly</t>
        </is>
      </c>
      <c r="G144" t="n">
        <v>2</v>
      </c>
      <c r="H144" t="inlineStr">
        <is>
          <t>TU WE</t>
        </is>
      </c>
      <c r="I144" t="inlineStr">
        <is>
          <t>17:30</t>
        </is>
      </c>
      <c r="J144" t="n">
        <v>1</v>
      </c>
      <c r="K144" t="inlineStr">
        <is>
          <t>CL06</t>
        </is>
      </c>
      <c r="L144" s="9" t="n">
        <v>75</v>
      </c>
      <c r="M144" t="inlineStr">
        <is>
          <t>Per visit, billed monthly</t>
        </is>
      </c>
      <c r="N144" t="inlineStr">
        <is>
          <t>Auto</t>
        </is>
      </c>
      <c r="O144" t="inlineStr">
        <is>
          <t>Active</t>
        </is>
      </c>
      <c r="P144" s="10" t="n">
        <v>46224</v>
      </c>
      <c r="Q144" s="9">
        <f>IF(F144="Weekly",ROUND(L144*G144*52/12,2),L144)</f>
        <v>650</v>
      </c>
      <c r="R144">
        <f>IF(O144&lt;&gt;"Active",0,IF(F144="Weekly",J144*G144,J144*0.25))</f>
        <v>2</v>
      </c>
      <c r="S144" t="inlineStr">
        <is>
          <t>Wave 2 East</t>
        </is>
      </c>
    </row>
    <row r="145">
      <c r="A145" t="inlineStr">
        <is>
          <t>J1141</t>
        </is>
      </c>
      <c r="B145" t="inlineStr">
        <is>
          <t>JP0102</t>
        </is>
      </c>
      <c r="C145" t="inlineStr">
        <is>
          <t>Riverside Lawyers Pty Ltd</t>
        </is>
      </c>
      <c r="D145" t="inlineStr">
        <is>
          <t>Main office - Glen Waverley</t>
        </is>
      </c>
      <c r="E145" t="inlineStr">
        <is>
          <t>Office clean</t>
        </is>
      </c>
      <c r="F145" t="inlineStr">
        <is>
          <t>Weekly</t>
        </is>
      </c>
      <c r="G145" t="n">
        <v>1</v>
      </c>
      <c r="H145" t="inlineStr">
        <is>
          <t>TH</t>
        </is>
      </c>
      <c r="I145" t="inlineStr">
        <is>
          <t>05:30</t>
        </is>
      </c>
      <c r="J145" t="n">
        <v>1</v>
      </c>
      <c r="K145" t="inlineStr">
        <is>
          <t>CL50</t>
        </is>
      </c>
      <c r="L145" s="9" t="n">
        <v>68</v>
      </c>
      <c r="M145" t="inlineStr">
        <is>
          <t>Per visit, billed monthly</t>
        </is>
      </c>
      <c r="N145" t="inlineStr">
        <is>
          <t>Outside Jobber</t>
        </is>
      </c>
      <c r="O145" t="inlineStr">
        <is>
          <t>Active</t>
        </is>
      </c>
      <c r="P145" s="10" t="n">
        <v>46212</v>
      </c>
      <c r="Q145" s="9">
        <f>IF(F145="Weekly",ROUND(L145*G145*52/12,2),L145)</f>
        <v>294.67</v>
      </c>
      <c r="R145">
        <f>IF(O145&lt;&gt;"Active",0,IF(F145="Weekly",J145*G145,J145*0.25))</f>
        <v>1</v>
      </c>
      <c r="S145" t="inlineStr">
        <is>
          <t>Wave 2 East</t>
        </is>
      </c>
    </row>
    <row r="146">
      <c r="A146" t="inlineStr">
        <is>
          <t>J1142</t>
        </is>
      </c>
      <c r="B146" t="inlineStr">
        <is>
          <t>JP0102</t>
        </is>
      </c>
      <c r="C146" t="inlineStr">
        <is>
          <t>Riverside Lawyers Pty Ltd</t>
        </is>
      </c>
      <c r="D146" t="inlineStr">
        <is>
          <t>Main office - Glen Waverley</t>
        </is>
      </c>
      <c r="E146" t="inlineStr">
        <is>
          <t>Washroom service</t>
        </is>
      </c>
      <c r="F146" t="inlineStr">
        <is>
          <t>Monthly</t>
        </is>
      </c>
      <c r="G146" t="n">
        <v>0</v>
      </c>
      <c r="H146" t="inlineStr">
        <is>
          <t>FR</t>
        </is>
      </c>
      <c r="I146" t="inlineStr">
        <is>
          <t>10:00</t>
        </is>
      </c>
      <c r="J146" t="n">
        <v>0.5</v>
      </c>
      <c r="K146" t="inlineStr">
        <is>
          <t>CL53</t>
        </is>
      </c>
      <c r="L146" s="9" t="n">
        <v>99</v>
      </c>
      <c r="M146" t="inlineStr">
        <is>
          <t>Fixed monthly</t>
        </is>
      </c>
      <c r="N146" t="inlineStr">
        <is>
          <t>Outside Jobber</t>
        </is>
      </c>
      <c r="O146" t="inlineStr">
        <is>
          <t>Active</t>
        </is>
      </c>
      <c r="P146" s="10" t="n">
        <v>46213</v>
      </c>
      <c r="Q146" s="9">
        <f>IF(F146="Weekly",ROUND(L146*G146*52/12,2),L146)</f>
        <v>99</v>
      </c>
      <c r="R146">
        <f>IF(O146&lt;&gt;"Active",0,IF(F146="Weekly",J146*G146,J146*0.25))</f>
        <v>0.125</v>
      </c>
      <c r="S146" t="inlineStr">
        <is>
          <t>Wave 2 East</t>
        </is>
      </c>
    </row>
    <row r="147">
      <c r="A147" t="inlineStr">
        <is>
          <t>J1143</t>
        </is>
      </c>
      <c r="B147" t="inlineStr">
        <is>
          <t>JP0103</t>
        </is>
      </c>
      <c r="C147" t="inlineStr">
        <is>
          <t>Banksia Accountants</t>
        </is>
      </c>
      <c r="D147" t="inlineStr">
        <is>
          <t>Main office - Altona</t>
        </is>
      </c>
      <c r="E147" t="inlineStr">
        <is>
          <t>Office clean</t>
        </is>
      </c>
      <c r="F147" t="inlineStr">
        <is>
          <t>Weekly</t>
        </is>
      </c>
      <c r="G147" t="n">
        <v>2</v>
      </c>
      <c r="H147" t="inlineStr">
        <is>
          <t>TU WE</t>
        </is>
      </c>
      <c r="I147" t="inlineStr">
        <is>
          <t>17:30</t>
        </is>
      </c>
      <c r="J147" t="n">
        <v>2</v>
      </c>
      <c r="K147" t="inlineStr">
        <is>
          <t>CL04</t>
        </is>
      </c>
      <c r="L147" s="9" t="n">
        <v>126</v>
      </c>
      <c r="M147" t="inlineStr">
        <is>
          <t>Per visit, billed monthly</t>
        </is>
      </c>
      <c r="N147" t="inlineStr">
        <is>
          <t>Auto</t>
        </is>
      </c>
      <c r="O147" t="inlineStr">
        <is>
          <t>Active</t>
        </is>
      </c>
      <c r="P147" s="10" t="n">
        <v>46210</v>
      </c>
      <c r="Q147" s="9">
        <f>IF(F147="Weekly",ROUND(L147*G147*52/12,2),L147)</f>
        <v>1092</v>
      </c>
      <c r="R147">
        <f>IF(O147&lt;&gt;"Active",0,IF(F147="Weekly",J147*G147,J147*0.25))</f>
        <v>4</v>
      </c>
      <c r="S147" t="inlineStr">
        <is>
          <t>Wave 4 West</t>
        </is>
      </c>
    </row>
    <row r="148">
      <c r="A148" t="inlineStr">
        <is>
          <t>J1144</t>
        </is>
      </c>
      <c r="B148" t="inlineStr">
        <is>
          <t>JP0104</t>
        </is>
      </c>
      <c r="C148" t="inlineStr">
        <is>
          <t>Banksia Accountants</t>
        </is>
      </c>
      <c r="D148" t="inlineStr">
        <is>
          <t>Clinic - Doncaster</t>
        </is>
      </c>
      <c r="E148" t="inlineStr">
        <is>
          <t>Office clean</t>
        </is>
      </c>
      <c r="F148" t="inlineStr">
        <is>
          <t>Weekly</t>
        </is>
      </c>
      <c r="G148" t="n">
        <v>1</v>
      </c>
      <c r="H148" t="inlineStr">
        <is>
          <t>WE</t>
        </is>
      </c>
      <c r="I148" t="inlineStr">
        <is>
          <t>05:30</t>
        </is>
      </c>
      <c r="J148" t="n">
        <v>2.5</v>
      </c>
      <c r="K148" t="inlineStr">
        <is>
          <t>CL26</t>
        </is>
      </c>
      <c r="L148" s="9" t="n">
        <v>156</v>
      </c>
      <c r="M148" t="inlineStr">
        <is>
          <t>Per visit, billed monthly</t>
        </is>
      </c>
      <c r="N148" t="inlineStr">
        <is>
          <t>Outside Jobber</t>
        </is>
      </c>
      <c r="O148" t="inlineStr">
        <is>
          <t>Active</t>
        </is>
      </c>
      <c r="P148" s="10" t="n">
        <v>46218</v>
      </c>
      <c r="Q148" s="9">
        <f>IF(F148="Weekly",ROUND(L148*G148*52/12,2),L148)</f>
        <v>676</v>
      </c>
      <c r="R148">
        <f>IF(O148&lt;&gt;"Active",0,IF(F148="Weekly",J148*G148,J148*0.25))</f>
        <v>2.5</v>
      </c>
      <c r="S148" t="inlineStr">
        <is>
          <t>Wave 2 East</t>
        </is>
      </c>
    </row>
    <row r="149">
      <c r="A149" t="inlineStr">
        <is>
          <t>J1145</t>
        </is>
      </c>
      <c r="B149" t="inlineStr">
        <is>
          <t>JP0104</t>
        </is>
      </c>
      <c r="C149" t="inlineStr">
        <is>
          <t>Banksia Accountants</t>
        </is>
      </c>
      <c r="D149" t="inlineStr">
        <is>
          <t>Clinic - Doncaster</t>
        </is>
      </c>
      <c r="E149" t="inlineStr">
        <is>
          <t>Window clean</t>
        </is>
      </c>
      <c r="F149" t="inlineStr">
        <is>
          <t>Every 4 weeks</t>
        </is>
      </c>
      <c r="G149" t="n">
        <v>0</v>
      </c>
      <c r="H149" t="inlineStr">
        <is>
          <t>MO</t>
        </is>
      </c>
      <c r="I149" t="inlineStr">
        <is>
          <t>10:00</t>
        </is>
      </c>
      <c r="J149" t="n">
        <v>1.5</v>
      </c>
      <c r="K149" t="inlineStr">
        <is>
          <t>CL56</t>
        </is>
      </c>
      <c r="L149" s="9" t="n">
        <v>109</v>
      </c>
      <c r="M149" t="inlineStr">
        <is>
          <t>Fixed 4-weekly</t>
        </is>
      </c>
      <c r="N149" t="inlineStr">
        <is>
          <t>Outside Jobber</t>
        </is>
      </c>
      <c r="O149" t="inlineStr">
        <is>
          <t>Active</t>
        </is>
      </c>
      <c r="P149" s="10" t="n">
        <v>46202</v>
      </c>
      <c r="Q149" s="9">
        <f>IF(F149="Weekly",ROUND(L149*G149*52/12,2),L149)</f>
        <v>109</v>
      </c>
      <c r="R149">
        <f>IF(O149&lt;&gt;"Active",0,IF(F149="Weekly",J149*G149,J149*0.25))</f>
        <v>0.375</v>
      </c>
      <c r="S149" t="inlineStr">
        <is>
          <t>Wave 2 East</t>
        </is>
      </c>
    </row>
    <row r="150">
      <c r="A150" t="inlineStr">
        <is>
          <t>J1146</t>
        </is>
      </c>
      <c r="B150" t="inlineStr">
        <is>
          <t>JP0105</t>
        </is>
      </c>
      <c r="C150" t="inlineStr">
        <is>
          <t>Banksia Accountants</t>
        </is>
      </c>
      <c r="D150" t="inlineStr">
        <is>
          <t>Warehouse - Glen Waverley</t>
        </is>
      </c>
      <c r="E150" t="inlineStr">
        <is>
          <t>Kitchen and bathrooms</t>
        </is>
      </c>
      <c r="F150" t="inlineStr">
        <is>
          <t>Weekly</t>
        </is>
      </c>
      <c r="G150" t="n">
        <v>2</v>
      </c>
      <c r="H150" t="inlineStr">
        <is>
          <t>MO WE</t>
        </is>
      </c>
      <c r="I150" t="inlineStr">
        <is>
          <t>17:30</t>
        </is>
      </c>
      <c r="J150" t="n">
        <v>0.5</v>
      </c>
      <c r="K150" t="inlineStr">
        <is>
          <t>CL46</t>
        </is>
      </c>
      <c r="L150" s="9" t="n">
        <v>30</v>
      </c>
      <c r="M150" t="inlineStr">
        <is>
          <t>Per visit, billed monthly</t>
        </is>
      </c>
      <c r="N150" t="inlineStr">
        <is>
          <t>Outside Jobber</t>
        </is>
      </c>
      <c r="O150" t="inlineStr">
        <is>
          <t>Active</t>
        </is>
      </c>
      <c r="P150" s="10" t="n">
        <v>46202</v>
      </c>
      <c r="Q150" s="9">
        <f>IF(F150="Weekly",ROUND(L150*G150*52/12,2),L150)</f>
        <v>260</v>
      </c>
      <c r="R150">
        <f>IF(O150&lt;&gt;"Active",0,IF(F150="Weekly",J150*G150,J150*0.25))</f>
        <v>1</v>
      </c>
      <c r="S150" t="inlineStr">
        <is>
          <t>Wave 2 East</t>
        </is>
      </c>
    </row>
    <row r="151">
      <c r="A151" t="inlineStr">
        <is>
          <t>J1147</t>
        </is>
      </c>
      <c r="B151" t="inlineStr">
        <is>
          <t>JP0106</t>
        </is>
      </c>
      <c r="C151" t="inlineStr">
        <is>
          <t>Ironbark Physiotherapy Pty Ltd</t>
        </is>
      </c>
      <c r="D151" t="inlineStr">
        <is>
          <t>Main office - Point Cook</t>
        </is>
      </c>
      <c r="E151" t="inlineStr">
        <is>
          <t>Office clean</t>
        </is>
      </c>
      <c r="F151" t="inlineStr">
        <is>
          <t>Weekly</t>
        </is>
      </c>
      <c r="G151" t="n">
        <v>3</v>
      </c>
      <c r="H151" t="inlineStr">
        <is>
          <t>TU TH FR</t>
        </is>
      </c>
      <c r="I151" t="inlineStr">
        <is>
          <t>07:00</t>
        </is>
      </c>
      <c r="J151" t="n">
        <v>1</v>
      </c>
      <c r="K151" t="inlineStr">
        <is>
          <t>CL28</t>
        </is>
      </c>
      <c r="L151" s="9" t="n">
        <v>71</v>
      </c>
      <c r="M151" t="inlineStr">
        <is>
          <t>Per visit, billed monthly</t>
        </is>
      </c>
      <c r="N151" t="inlineStr">
        <is>
          <t>Outside Jobber</t>
        </is>
      </c>
      <c r="O151" t="inlineStr">
        <is>
          <t>Active</t>
        </is>
      </c>
      <c r="P151" s="10" t="n">
        <v>46210</v>
      </c>
      <c r="Q151" s="9">
        <f>IF(F151="Weekly",ROUND(L151*G151*52/12,2),L151)</f>
        <v>923</v>
      </c>
      <c r="R151">
        <f>IF(O151&lt;&gt;"Active",0,IF(F151="Weekly",J151*G151,J151*0.25))</f>
        <v>3</v>
      </c>
      <c r="S151" t="inlineStr">
        <is>
          <t>Wave 4 West</t>
        </is>
      </c>
    </row>
    <row r="152">
      <c r="A152" t="inlineStr">
        <is>
          <t>J1148</t>
        </is>
      </c>
      <c r="B152" t="inlineStr">
        <is>
          <t>JP0107</t>
        </is>
      </c>
      <c r="C152" t="inlineStr">
        <is>
          <t>Ironbark Physiotherapy Pty Ltd</t>
        </is>
      </c>
      <c r="D152" t="inlineStr">
        <is>
          <t>Clinic - Point Cook</t>
        </is>
      </c>
      <c r="E152" t="inlineStr">
        <is>
          <t>Office clean</t>
        </is>
      </c>
      <c r="F152" t="inlineStr">
        <is>
          <t>Weekly</t>
        </is>
      </c>
      <c r="G152" t="n">
        <v>1</v>
      </c>
      <c r="H152" t="inlineStr">
        <is>
          <t>FR</t>
        </is>
      </c>
      <c r="I152" t="inlineStr">
        <is>
          <t>07:00</t>
        </is>
      </c>
      <c r="J152" t="n">
        <v>1</v>
      </c>
      <c r="K152" t="inlineStr">
        <is>
          <t>CL24</t>
        </is>
      </c>
      <c r="L152" s="9" t="n">
        <v>64</v>
      </c>
      <c r="M152" t="inlineStr">
        <is>
          <t>Per visit, billed monthly</t>
        </is>
      </c>
      <c r="N152" t="inlineStr">
        <is>
          <t>Outside Jobber</t>
        </is>
      </c>
      <c r="O152" t="inlineStr">
        <is>
          <t>Active</t>
        </is>
      </c>
      <c r="P152" s="10" t="n">
        <v>46220</v>
      </c>
      <c r="Q152" s="9">
        <f>IF(F152="Weekly",ROUND(L152*G152*52/12,2),L152)</f>
        <v>277.33</v>
      </c>
      <c r="R152">
        <f>IF(O152&lt;&gt;"Active",0,IF(F152="Weekly",J152*G152,J152*0.25))</f>
        <v>1</v>
      </c>
      <c r="S152" t="inlineStr">
        <is>
          <t>Wave 4 West</t>
        </is>
      </c>
    </row>
    <row r="153">
      <c r="A153" t="inlineStr">
        <is>
          <t>J1149</t>
        </is>
      </c>
      <c r="B153" t="inlineStr">
        <is>
          <t>JP0107</t>
        </is>
      </c>
      <c r="C153" t="inlineStr">
        <is>
          <t>Ironbark Physiotherapy Pty Ltd</t>
        </is>
      </c>
      <c r="D153" t="inlineStr">
        <is>
          <t>Clinic - Point Cook</t>
        </is>
      </c>
      <c r="E153" t="inlineStr">
        <is>
          <t>Window clean</t>
        </is>
      </c>
      <c r="F153" t="inlineStr">
        <is>
          <t>Every 4 weeks</t>
        </is>
      </c>
      <c r="G153" t="n">
        <v>0</v>
      </c>
      <c r="H153" t="inlineStr">
        <is>
          <t>TU</t>
        </is>
      </c>
      <c r="I153" t="inlineStr">
        <is>
          <t>09:00</t>
        </is>
      </c>
      <c r="J153" t="n">
        <v>2</v>
      </c>
      <c r="K153" t="inlineStr">
        <is>
          <t>CL53</t>
        </is>
      </c>
      <c r="L153" s="9" t="n">
        <v>135</v>
      </c>
      <c r="M153" t="inlineStr">
        <is>
          <t>Fixed 4-weekly</t>
        </is>
      </c>
      <c r="N153" t="inlineStr">
        <is>
          <t>Outside Jobber</t>
        </is>
      </c>
      <c r="O153" t="inlineStr">
        <is>
          <t>Active</t>
        </is>
      </c>
      <c r="P153" s="10" t="n">
        <v>46203</v>
      </c>
      <c r="Q153" s="9">
        <f>IF(F153="Weekly",ROUND(L153*G153*52/12,2),L153)</f>
        <v>135</v>
      </c>
      <c r="R153">
        <f>IF(O153&lt;&gt;"Active",0,IF(F153="Weekly",J153*G153,J153*0.25))</f>
        <v>0.5</v>
      </c>
      <c r="S153" t="inlineStr">
        <is>
          <t>Wave 4 West</t>
        </is>
      </c>
    </row>
    <row r="154">
      <c r="A154" t="inlineStr">
        <is>
          <t>J1150</t>
        </is>
      </c>
      <c r="B154" t="inlineStr">
        <is>
          <t>JP0108</t>
        </is>
      </c>
      <c r="C154" t="inlineStr">
        <is>
          <t>Wattle Grove Lawyers Pty Ltd</t>
        </is>
      </c>
      <c r="D154" t="inlineStr">
        <is>
          <t>Main office - Point Cook</t>
        </is>
      </c>
      <c r="E154" t="inlineStr">
        <is>
          <t>Kitchen and bathrooms</t>
        </is>
      </c>
      <c r="F154" t="inlineStr">
        <is>
          <t>Weekly</t>
        </is>
      </c>
      <c r="G154" t="n">
        <v>3</v>
      </c>
      <c r="H154" t="inlineStr">
        <is>
          <t>MO TU TH</t>
        </is>
      </c>
      <c r="I154" t="inlineStr">
        <is>
          <t>07:00</t>
        </is>
      </c>
      <c r="J154" t="n">
        <v>1</v>
      </c>
      <c r="K154" t="inlineStr">
        <is>
          <t>CL44</t>
        </is>
      </c>
      <c r="L154" s="9" t="n">
        <v>75</v>
      </c>
      <c r="M154" t="inlineStr">
        <is>
          <t>Per visit, billed monthly</t>
        </is>
      </c>
      <c r="N154" t="inlineStr">
        <is>
          <t>Outside Jobber</t>
        </is>
      </c>
      <c r="O154" t="inlineStr">
        <is>
          <t>Active</t>
        </is>
      </c>
      <c r="P154" s="10" t="n">
        <v>46216</v>
      </c>
      <c r="Q154" s="9">
        <f>IF(F154="Weekly",ROUND(L154*G154*52/12,2),L154)</f>
        <v>975</v>
      </c>
      <c r="R154">
        <f>IF(O154&lt;&gt;"Active",0,IF(F154="Weekly",J154*G154,J154*0.25))</f>
        <v>3</v>
      </c>
      <c r="S154" t="inlineStr">
        <is>
          <t>Wave 4 West</t>
        </is>
      </c>
    </row>
    <row r="155">
      <c r="A155" t="inlineStr">
        <is>
          <t>J1151</t>
        </is>
      </c>
      <c r="B155" t="inlineStr">
        <is>
          <t>JP0108</t>
        </is>
      </c>
      <c r="C155" t="inlineStr">
        <is>
          <t>Wattle Grove Lawyers Pty Ltd</t>
        </is>
      </c>
      <c r="D155" t="inlineStr">
        <is>
          <t>Main office - Point Cook</t>
        </is>
      </c>
      <c r="E155" t="inlineStr">
        <is>
          <t>Window clean</t>
        </is>
      </c>
      <c r="F155" t="inlineStr">
        <is>
          <t>Every 4 weeks</t>
        </is>
      </c>
      <c r="G155" t="n">
        <v>0</v>
      </c>
      <c r="H155" t="inlineStr">
        <is>
          <t>FR</t>
        </is>
      </c>
      <c r="I155" t="inlineStr">
        <is>
          <t>09:00</t>
        </is>
      </c>
      <c r="J155" t="n">
        <v>3</v>
      </c>
      <c r="K155" t="inlineStr">
        <is>
          <t>CL57</t>
        </is>
      </c>
      <c r="L155" s="9" t="n">
        <v>203</v>
      </c>
      <c r="M155" t="inlineStr">
        <is>
          <t>Fixed 4-weekly</t>
        </is>
      </c>
      <c r="N155" t="inlineStr">
        <is>
          <t>Outside Jobber</t>
        </is>
      </c>
      <c r="O155" t="inlineStr">
        <is>
          <t>Active</t>
        </is>
      </c>
      <c r="P155" s="10" t="n">
        <v>46213</v>
      </c>
      <c r="Q155" s="9">
        <f>IF(F155="Weekly",ROUND(L155*G155*52/12,2),L155)</f>
        <v>203</v>
      </c>
      <c r="R155">
        <f>IF(O155&lt;&gt;"Active",0,IF(F155="Weekly",J155*G155,J155*0.25))</f>
        <v>0.75</v>
      </c>
      <c r="S155" t="inlineStr">
        <is>
          <t>Wave 4 West</t>
        </is>
      </c>
    </row>
    <row r="156">
      <c r="A156" t="inlineStr">
        <is>
          <t>J1152</t>
        </is>
      </c>
      <c r="B156" t="inlineStr">
        <is>
          <t>JP0109</t>
        </is>
      </c>
      <c r="C156" t="inlineStr">
        <is>
          <t>Kingsley Medical Centre Pty Ltd</t>
        </is>
      </c>
      <c r="D156" t="inlineStr">
        <is>
          <t>Main office - Point Cook</t>
        </is>
      </c>
      <c r="E156" t="inlineStr">
        <is>
          <t>Office clean</t>
        </is>
      </c>
      <c r="F156" t="inlineStr">
        <is>
          <t>Weekly</t>
        </is>
      </c>
      <c r="G156" t="n">
        <v>2</v>
      </c>
      <c r="H156" t="inlineStr">
        <is>
          <t>WE TH</t>
        </is>
      </c>
      <c r="I156" t="inlineStr">
        <is>
          <t>17:30</t>
        </is>
      </c>
      <c r="J156" t="n">
        <v>3</v>
      </c>
      <c r="K156" t="inlineStr">
        <is>
          <t>CL12</t>
        </is>
      </c>
      <c r="L156" s="9" t="n">
        <v>181</v>
      </c>
      <c r="M156" t="inlineStr">
        <is>
          <t>Per visit, billed monthly</t>
        </is>
      </c>
      <c r="N156" t="inlineStr">
        <is>
          <t>Outside Jobber</t>
        </is>
      </c>
      <c r="O156" t="inlineStr">
        <is>
          <t>Active</t>
        </is>
      </c>
      <c r="P156" s="10" t="n">
        <v>46204</v>
      </c>
      <c r="Q156" s="9">
        <f>IF(F156="Weekly",ROUND(L156*G156*52/12,2),L156)</f>
        <v>1568.67</v>
      </c>
      <c r="R156">
        <f>IF(O156&lt;&gt;"Active",0,IF(F156="Weekly",J156*G156,J156*0.25))</f>
        <v>6</v>
      </c>
      <c r="S156" t="inlineStr">
        <is>
          <t>Wave 4 West</t>
        </is>
      </c>
    </row>
    <row r="157">
      <c r="A157" t="inlineStr">
        <is>
          <t>J1153</t>
        </is>
      </c>
      <c r="B157" t="inlineStr">
        <is>
          <t>JP0109</t>
        </is>
      </c>
      <c r="C157" t="inlineStr">
        <is>
          <t>Kingsley Medical Centre Pty Ltd</t>
        </is>
      </c>
      <c r="D157" t="inlineStr">
        <is>
          <t>Main office - Point Cook</t>
        </is>
      </c>
      <c r="E157" t="inlineStr">
        <is>
          <t>Washroom service</t>
        </is>
      </c>
      <c r="F157" t="inlineStr">
        <is>
          <t>Monthly</t>
        </is>
      </c>
      <c r="G157" t="n">
        <v>0</v>
      </c>
      <c r="H157" t="inlineStr">
        <is>
          <t>MO</t>
        </is>
      </c>
      <c r="I157" t="inlineStr">
        <is>
          <t>09:00</t>
        </is>
      </c>
      <c r="J157" t="n">
        <v>0.5</v>
      </c>
      <c r="K157" t="inlineStr">
        <is>
          <t>CL57</t>
        </is>
      </c>
      <c r="L157" s="9" t="n">
        <v>99</v>
      </c>
      <c r="M157" t="inlineStr">
        <is>
          <t>Fixed monthly</t>
        </is>
      </c>
      <c r="N157" t="inlineStr">
        <is>
          <t>Outside Jobber</t>
        </is>
      </c>
      <c r="O157" t="inlineStr">
        <is>
          <t>Active</t>
        </is>
      </c>
      <c r="P157" s="10" t="n">
        <v>46202</v>
      </c>
      <c r="Q157" s="9">
        <f>IF(F157="Weekly",ROUND(L157*G157*52/12,2),L157)</f>
        <v>99</v>
      </c>
      <c r="R157">
        <f>IF(O157&lt;&gt;"Active",0,IF(F157="Weekly",J157*G157,J157*0.25))</f>
        <v>0.125</v>
      </c>
      <c r="S157" t="inlineStr">
        <is>
          <t>Wave 4 West</t>
        </is>
      </c>
    </row>
    <row r="158">
      <c r="A158" t="inlineStr">
        <is>
          <t>J1154</t>
        </is>
      </c>
      <c r="B158" t="inlineStr">
        <is>
          <t>JP0110</t>
        </is>
      </c>
      <c r="C158" t="inlineStr">
        <is>
          <t>Kingsley Medical Centre Pty Ltd</t>
        </is>
      </c>
      <c r="D158" t="inlineStr">
        <is>
          <t>Clinic - Hawthorn</t>
        </is>
      </c>
      <c r="E158" t="inlineStr">
        <is>
          <t>Office clean</t>
        </is>
      </c>
      <c r="F158" t="inlineStr">
        <is>
          <t>Weekly</t>
        </is>
      </c>
      <c r="G158" t="n">
        <v>1</v>
      </c>
      <c r="H158" t="inlineStr">
        <is>
          <t>TU</t>
        </is>
      </c>
      <c r="I158" t="inlineStr">
        <is>
          <t>05:30</t>
        </is>
      </c>
      <c r="J158" t="n">
        <v>1.5</v>
      </c>
      <c r="K158" t="inlineStr">
        <is>
          <t>CL50</t>
        </is>
      </c>
      <c r="L158" s="9" t="n">
        <v>101</v>
      </c>
      <c r="M158" t="inlineStr">
        <is>
          <t>Per visit, billed monthly</t>
        </is>
      </c>
      <c r="N158" t="inlineStr">
        <is>
          <t>Outside Jobber</t>
        </is>
      </c>
      <c r="O158" t="inlineStr">
        <is>
          <t>Active</t>
        </is>
      </c>
      <c r="P158" s="10" t="n">
        <v>46203</v>
      </c>
      <c r="Q158" s="9">
        <f>IF(F158="Weekly",ROUND(L158*G158*52/12,2),L158)</f>
        <v>437.67</v>
      </c>
      <c r="R158">
        <f>IF(O158&lt;&gt;"Active",0,IF(F158="Weekly",J158*G158,J158*0.25))</f>
        <v>1.5</v>
      </c>
      <c r="S158" t="inlineStr">
        <is>
          <t>Wave 2 East</t>
        </is>
      </c>
    </row>
    <row r="159">
      <c r="A159" t="inlineStr">
        <is>
          <t>J1155</t>
        </is>
      </c>
      <c r="B159" t="inlineStr">
        <is>
          <t>JP0111</t>
        </is>
      </c>
      <c r="C159" t="inlineStr">
        <is>
          <t>Ashwood Engineering</t>
        </is>
      </c>
      <c r="D159" t="inlineStr">
        <is>
          <t>Main office - Glen Waverley</t>
        </is>
      </c>
      <c r="E159" t="inlineStr">
        <is>
          <t>Office clean</t>
        </is>
      </c>
      <c r="F159" t="inlineStr">
        <is>
          <t>Weekly</t>
        </is>
      </c>
      <c r="G159" t="n">
        <v>1</v>
      </c>
      <c r="H159" t="inlineStr">
        <is>
          <t>FR</t>
        </is>
      </c>
      <c r="I159" t="inlineStr">
        <is>
          <t>17:30</t>
        </is>
      </c>
      <c r="J159" t="n">
        <v>2</v>
      </c>
      <c r="K159" t="inlineStr">
        <is>
          <t>CL14</t>
        </is>
      </c>
      <c r="L159" s="9" t="n">
        <v>122</v>
      </c>
      <c r="M159" t="inlineStr">
        <is>
          <t>Per visit, billed monthly</t>
        </is>
      </c>
      <c r="N159" t="inlineStr">
        <is>
          <t>Outside Jobber</t>
        </is>
      </c>
      <c r="O159" t="inlineStr">
        <is>
          <t>Active</t>
        </is>
      </c>
      <c r="P159" s="10" t="n">
        <v>46227</v>
      </c>
      <c r="Q159" s="9">
        <f>IF(F159="Weekly",ROUND(L159*G159*52/12,2),L159)</f>
        <v>528.67</v>
      </c>
      <c r="R159">
        <f>IF(O159&lt;&gt;"Active",0,IF(F159="Weekly",J159*G159,J159*0.25))</f>
        <v>2</v>
      </c>
      <c r="S159" t="inlineStr">
        <is>
          <t>Wave 2 East</t>
        </is>
      </c>
    </row>
    <row r="160">
      <c r="A160" t="inlineStr">
        <is>
          <t>J1156</t>
        </is>
      </c>
      <c r="B160" t="inlineStr">
        <is>
          <t>JP0112</t>
        </is>
      </c>
      <c r="C160" t="inlineStr">
        <is>
          <t>Sunbury Physiotherapy Pty Ltd</t>
        </is>
      </c>
      <c r="D160" t="inlineStr">
        <is>
          <t>Main office - Point Cook</t>
        </is>
      </c>
      <c r="E160" t="inlineStr">
        <is>
          <t>Office clean</t>
        </is>
      </c>
      <c r="F160" t="inlineStr">
        <is>
          <t>Weekly</t>
        </is>
      </c>
      <c r="G160" t="n">
        <v>2</v>
      </c>
      <c r="H160" t="inlineStr">
        <is>
          <t>MO TH</t>
        </is>
      </c>
      <c r="I160" t="inlineStr">
        <is>
          <t>17:30</t>
        </is>
      </c>
      <c r="J160" t="n">
        <v>3</v>
      </c>
      <c r="K160" t="inlineStr">
        <is>
          <t>CL24</t>
        </is>
      </c>
      <c r="L160" s="9" t="n">
        <v>191</v>
      </c>
      <c r="M160" t="inlineStr">
        <is>
          <t>Per visit, billed monthly</t>
        </is>
      </c>
      <c r="N160" t="inlineStr">
        <is>
          <t>Outside Jobber</t>
        </is>
      </c>
      <c r="O160" t="inlineStr">
        <is>
          <t>Active</t>
        </is>
      </c>
      <c r="P160" s="10" t="n">
        <v>46209</v>
      </c>
      <c r="Q160" s="9">
        <f>IF(F160="Weekly",ROUND(L160*G160*52/12,2),L160)</f>
        <v>1655.33</v>
      </c>
      <c r="R160">
        <f>IF(O160&lt;&gt;"Active",0,IF(F160="Weekly",J160*G160,J160*0.25))</f>
        <v>6</v>
      </c>
      <c r="S160" t="inlineStr">
        <is>
          <t>Wave 4 West</t>
        </is>
      </c>
    </row>
    <row r="161">
      <c r="A161" t="inlineStr">
        <is>
          <t>J1157</t>
        </is>
      </c>
      <c r="B161" t="inlineStr">
        <is>
          <t>JP0113</t>
        </is>
      </c>
      <c r="C161" t="inlineStr">
        <is>
          <t>Sunbury Physiotherapy Pty Ltd</t>
        </is>
      </c>
      <c r="D161" t="inlineStr">
        <is>
          <t>Clinic - Frankston</t>
        </is>
      </c>
      <c r="E161" t="inlineStr">
        <is>
          <t>Office clean</t>
        </is>
      </c>
      <c r="F161" t="inlineStr">
        <is>
          <t>Weekly</t>
        </is>
      </c>
      <c r="G161" t="n">
        <v>3</v>
      </c>
      <c r="H161" t="inlineStr">
        <is>
          <t>MO TU TH</t>
        </is>
      </c>
      <c r="I161" t="inlineStr">
        <is>
          <t>20:00</t>
        </is>
      </c>
      <c r="J161" t="n">
        <v>2.5</v>
      </c>
      <c r="K161" t="inlineStr">
        <is>
          <t>CL03</t>
        </is>
      </c>
      <c r="L161" s="9" t="n">
        <v>146</v>
      </c>
      <c r="M161" t="inlineStr">
        <is>
          <t>Per visit, billed monthly</t>
        </is>
      </c>
      <c r="N161" t="inlineStr">
        <is>
          <t>Outside Jobber</t>
        </is>
      </c>
      <c r="O161" t="inlineStr">
        <is>
          <t>Active</t>
        </is>
      </c>
      <c r="P161" s="10" t="n">
        <v>46223</v>
      </c>
      <c r="Q161" s="9">
        <f>IF(F161="Weekly",ROUND(L161*G161*52/12,2),L161)</f>
        <v>1898</v>
      </c>
      <c r="R161">
        <f>IF(O161&lt;&gt;"Active",0,IF(F161="Weekly",J161*G161,J161*0.25))</f>
        <v>7.5</v>
      </c>
      <c r="S161" t="inlineStr">
        <is>
          <t>Wave 3 South</t>
        </is>
      </c>
    </row>
    <row r="162">
      <c r="A162" t="inlineStr">
        <is>
          <t>J1158</t>
        </is>
      </c>
      <c r="B162" t="inlineStr">
        <is>
          <t>JP0114</t>
        </is>
      </c>
      <c r="C162" t="inlineStr">
        <is>
          <t>Sunbury Physiotherapy Pty Ltd</t>
        </is>
      </c>
      <c r="D162" t="inlineStr">
        <is>
          <t>Warehouse - Hawthorn</t>
        </is>
      </c>
      <c r="E162" t="inlineStr">
        <is>
          <t>Office clean</t>
        </is>
      </c>
      <c r="F162" t="inlineStr">
        <is>
          <t>Weekly</t>
        </is>
      </c>
      <c r="G162" t="n">
        <v>5</v>
      </c>
      <c r="H162" t="inlineStr">
        <is>
          <t>MO TU WE TH FR</t>
        </is>
      </c>
      <c r="I162" t="inlineStr">
        <is>
          <t>07:00</t>
        </is>
      </c>
      <c r="J162" t="n">
        <v>1</v>
      </c>
      <c r="K162" t="inlineStr">
        <is>
          <t>CL14</t>
        </is>
      </c>
      <c r="L162" s="9" t="n">
        <v>58</v>
      </c>
      <c r="M162" t="inlineStr">
        <is>
          <t>Per visit, billed monthly</t>
        </is>
      </c>
      <c r="N162" t="inlineStr">
        <is>
          <t>Outside Jobber</t>
        </is>
      </c>
      <c r="O162" t="inlineStr">
        <is>
          <t>Active</t>
        </is>
      </c>
      <c r="P162" s="10" t="n">
        <v>46209</v>
      </c>
      <c r="Q162" s="9">
        <f>IF(F162="Weekly",ROUND(L162*G162*52/12,2),L162)</f>
        <v>1256.67</v>
      </c>
      <c r="R162">
        <f>IF(O162&lt;&gt;"Active",0,IF(F162="Weekly",J162*G162,J162*0.25))</f>
        <v>5</v>
      </c>
      <c r="S162" t="inlineStr">
        <is>
          <t>Wave 2 East</t>
        </is>
      </c>
    </row>
    <row r="163">
      <c r="A163" t="inlineStr">
        <is>
          <t>J1159</t>
        </is>
      </c>
      <c r="B163" t="inlineStr">
        <is>
          <t>JP0115</t>
        </is>
      </c>
      <c r="C163" t="inlineStr">
        <is>
          <t>Eastwood Pathology</t>
        </is>
      </c>
      <c r="D163" t="inlineStr">
        <is>
          <t>Main office - Werribee</t>
        </is>
      </c>
      <c r="E163" t="inlineStr">
        <is>
          <t>Kitchen and bathrooms</t>
        </is>
      </c>
      <c r="F163" t="inlineStr">
        <is>
          <t>Weekly</t>
        </is>
      </c>
      <c r="G163" t="n">
        <v>2</v>
      </c>
      <c r="H163" t="inlineStr">
        <is>
          <t>WE TH</t>
        </is>
      </c>
      <c r="I163" t="inlineStr">
        <is>
          <t>07:30</t>
        </is>
      </c>
      <c r="J163" t="n">
        <v>0.5</v>
      </c>
      <c r="K163" t="inlineStr">
        <is>
          <t>CL20</t>
        </is>
      </c>
      <c r="L163" s="9" t="n">
        <v>32</v>
      </c>
      <c r="M163" t="inlineStr">
        <is>
          <t>Per visit, billed monthly</t>
        </is>
      </c>
      <c r="N163" t="inlineStr">
        <is>
          <t>Outside Jobber</t>
        </is>
      </c>
      <c r="O163" t="inlineStr">
        <is>
          <t>Active</t>
        </is>
      </c>
      <c r="P163" s="10" t="n">
        <v>46204</v>
      </c>
      <c r="Q163" s="9">
        <f>IF(F163="Weekly",ROUND(L163*G163*52/12,2),L163)</f>
        <v>277.33</v>
      </c>
      <c r="R163">
        <f>IF(O163&lt;&gt;"Active",0,IF(F163="Weekly",J163*G163,J163*0.25))</f>
        <v>1</v>
      </c>
      <c r="S163" t="inlineStr">
        <is>
          <t>Wave 4 West</t>
        </is>
      </c>
    </row>
    <row r="164">
      <c r="A164" t="inlineStr">
        <is>
          <t>J1160</t>
        </is>
      </c>
      <c r="B164" t="inlineStr">
        <is>
          <t>JP0115</t>
        </is>
      </c>
      <c r="C164" t="inlineStr">
        <is>
          <t>Eastwood Pathology</t>
        </is>
      </c>
      <c r="D164" t="inlineStr">
        <is>
          <t>Main office - Werribee</t>
        </is>
      </c>
      <c r="E164" t="inlineStr">
        <is>
          <t>Washroom service</t>
        </is>
      </c>
      <c r="F164" t="inlineStr">
        <is>
          <t>Monthly</t>
        </is>
      </c>
      <c r="G164" t="n">
        <v>0</v>
      </c>
      <c r="H164" t="inlineStr">
        <is>
          <t>WE</t>
        </is>
      </c>
      <c r="I164" t="inlineStr">
        <is>
          <t>09:00</t>
        </is>
      </c>
      <c r="J164" t="n">
        <v>0.5</v>
      </c>
      <c r="K164" t="inlineStr">
        <is>
          <t>CL58</t>
        </is>
      </c>
      <c r="L164" s="9" t="n">
        <v>88</v>
      </c>
      <c r="M164" t="inlineStr">
        <is>
          <t>Fixed monthly</t>
        </is>
      </c>
      <c r="N164" t="inlineStr">
        <is>
          <t>Outside Jobber</t>
        </is>
      </c>
      <c r="O164" t="inlineStr">
        <is>
          <t>Active</t>
        </is>
      </c>
      <c r="P164" s="10" t="n">
        <v>46225</v>
      </c>
      <c r="Q164" s="9">
        <f>IF(F164="Weekly",ROUND(L164*G164*52/12,2),L164)</f>
        <v>88</v>
      </c>
      <c r="R164">
        <f>IF(O164&lt;&gt;"Active",0,IF(F164="Weekly",J164*G164,J164*0.25))</f>
        <v>0.125</v>
      </c>
      <c r="S164" t="inlineStr">
        <is>
          <t>Wave 4 West</t>
        </is>
      </c>
    </row>
    <row r="165">
      <c r="A165" t="inlineStr">
        <is>
          <t>J1161</t>
        </is>
      </c>
      <c r="B165" t="inlineStr">
        <is>
          <t>JP0116</t>
        </is>
      </c>
      <c r="C165" t="inlineStr">
        <is>
          <t>Waverley Fitness Pty Ltd</t>
        </is>
      </c>
      <c r="D165" t="inlineStr">
        <is>
          <t>Main office - Footscray</t>
        </is>
      </c>
      <c r="E165" t="inlineStr">
        <is>
          <t>Office clean</t>
        </is>
      </c>
      <c r="F165" t="inlineStr">
        <is>
          <t>Weekly</t>
        </is>
      </c>
      <c r="G165" t="n">
        <v>1</v>
      </c>
      <c r="H165" t="inlineStr">
        <is>
          <t>TU</t>
        </is>
      </c>
      <c r="I165" t="inlineStr">
        <is>
          <t>17:30</t>
        </is>
      </c>
      <c r="J165" t="n">
        <v>1</v>
      </c>
      <c r="K165" t="inlineStr">
        <is>
          <t>CL32</t>
        </is>
      </c>
      <c r="L165" s="9" t="n">
        <v>62</v>
      </c>
      <c r="M165" t="inlineStr">
        <is>
          <t>Per visit, billed monthly</t>
        </is>
      </c>
      <c r="N165" t="inlineStr">
        <is>
          <t>Outside Jobber</t>
        </is>
      </c>
      <c r="O165" t="inlineStr">
        <is>
          <t>Active</t>
        </is>
      </c>
      <c r="P165" s="10" t="n">
        <v>46217</v>
      </c>
      <c r="Q165" s="9">
        <f>IF(F165="Weekly",ROUND(L165*G165*52/12,2),L165)</f>
        <v>268.67</v>
      </c>
      <c r="R165">
        <f>IF(O165&lt;&gt;"Active",0,IF(F165="Weekly",J165*G165,J165*0.25))</f>
        <v>1</v>
      </c>
      <c r="S165" t="inlineStr">
        <is>
          <t>Wave 4 West</t>
        </is>
      </c>
    </row>
    <row r="166">
      <c r="A166" t="inlineStr">
        <is>
          <t>J1162</t>
        </is>
      </c>
      <c r="B166" t="inlineStr">
        <is>
          <t>JP0117</t>
        </is>
      </c>
      <c r="C166" t="inlineStr">
        <is>
          <t>Waverley Fitness Pty Ltd</t>
        </is>
      </c>
      <c r="D166" t="inlineStr">
        <is>
          <t>Clinic - Footscray</t>
        </is>
      </c>
      <c r="E166" t="inlineStr">
        <is>
          <t>Office clean</t>
        </is>
      </c>
      <c r="F166" t="inlineStr">
        <is>
          <t>Weekly</t>
        </is>
      </c>
      <c r="G166" t="n">
        <v>1</v>
      </c>
      <c r="H166" t="inlineStr">
        <is>
          <t>WE</t>
        </is>
      </c>
      <c r="I166" t="inlineStr">
        <is>
          <t>05:30</t>
        </is>
      </c>
      <c r="J166" t="n">
        <v>2</v>
      </c>
      <c r="K166" t="inlineStr">
        <is>
          <t>CL44</t>
        </is>
      </c>
      <c r="L166" s="9" t="n">
        <v>135</v>
      </c>
      <c r="M166" t="inlineStr">
        <is>
          <t>Per visit, billed monthly</t>
        </is>
      </c>
      <c r="N166" t="inlineStr">
        <is>
          <t>Outside Jobber</t>
        </is>
      </c>
      <c r="O166" t="inlineStr">
        <is>
          <t>Active</t>
        </is>
      </c>
      <c r="P166" s="10" t="n">
        <v>46218</v>
      </c>
      <c r="Q166" s="9">
        <f>IF(F166="Weekly",ROUND(L166*G166*52/12,2),L166)</f>
        <v>585</v>
      </c>
      <c r="R166">
        <f>IF(O166&lt;&gt;"Active",0,IF(F166="Weekly",J166*G166,J166*0.25))</f>
        <v>2</v>
      </c>
      <c r="S166" t="inlineStr">
        <is>
          <t>Wave 4 West</t>
        </is>
      </c>
    </row>
    <row r="167">
      <c r="A167" t="inlineStr">
        <is>
          <t>J1163</t>
        </is>
      </c>
      <c r="B167" t="inlineStr">
        <is>
          <t>JP0118</t>
        </is>
      </c>
      <c r="C167" t="inlineStr">
        <is>
          <t>Clearwater Logistics</t>
        </is>
      </c>
      <c r="D167" t="inlineStr">
        <is>
          <t>Main office - Reservoir</t>
        </is>
      </c>
      <c r="E167" t="inlineStr">
        <is>
          <t>Office clean</t>
        </is>
      </c>
      <c r="F167" t="inlineStr">
        <is>
          <t>Weekly</t>
        </is>
      </c>
      <c r="G167" t="n">
        <v>1</v>
      </c>
      <c r="H167" t="inlineStr">
        <is>
          <t>MO</t>
        </is>
      </c>
      <c r="I167" t="inlineStr">
        <is>
          <t>05:30</t>
        </is>
      </c>
      <c r="J167" t="n">
        <v>1</v>
      </c>
      <c r="K167" t="inlineStr">
        <is>
          <t>CL13</t>
        </is>
      </c>
      <c r="L167" s="9" t="n">
        <v>62</v>
      </c>
      <c r="M167" t="inlineStr">
        <is>
          <t>Per visit, billed monthly</t>
        </is>
      </c>
      <c r="N167" t="inlineStr">
        <is>
          <t>Outside Jobber</t>
        </is>
      </c>
      <c r="O167" t="inlineStr">
        <is>
          <t>Active</t>
        </is>
      </c>
      <c r="P167" s="10" t="n">
        <v>46223</v>
      </c>
      <c r="Q167" s="9">
        <f>IF(F167="Weekly",ROUND(L167*G167*52/12,2),L167)</f>
        <v>268.67</v>
      </c>
      <c r="R167">
        <f>IF(O167&lt;&gt;"Active",0,IF(F167="Weekly",J167*G167,J167*0.25))</f>
        <v>1</v>
      </c>
      <c r="S167" t="inlineStr">
        <is>
          <t>Wave 1 North</t>
        </is>
      </c>
    </row>
    <row r="168">
      <c r="A168" t="inlineStr">
        <is>
          <t>J1164</t>
        </is>
      </c>
      <c r="B168" t="inlineStr">
        <is>
          <t>JP0118</t>
        </is>
      </c>
      <c r="C168" t="inlineStr">
        <is>
          <t>Clearwater Logistics</t>
        </is>
      </c>
      <c r="D168" t="inlineStr">
        <is>
          <t>Main office - Reservoir</t>
        </is>
      </c>
      <c r="E168" t="inlineStr">
        <is>
          <t>Carpet steam clean</t>
        </is>
      </c>
      <c r="F168" t="inlineStr">
        <is>
          <t>Every 4 weeks</t>
        </is>
      </c>
      <c r="G168" t="n">
        <v>0</v>
      </c>
      <c r="H168" t="inlineStr">
        <is>
          <t>WE</t>
        </is>
      </c>
      <c r="I168" t="inlineStr">
        <is>
          <t>09:00</t>
        </is>
      </c>
      <c r="J168" t="n">
        <v>2</v>
      </c>
      <c r="K168" t="inlineStr">
        <is>
          <t>CL60</t>
        </is>
      </c>
      <c r="L168" s="9" t="n">
        <v>146</v>
      </c>
      <c r="M168" t="inlineStr">
        <is>
          <t>Fixed 4-weekly</t>
        </is>
      </c>
      <c r="N168" t="inlineStr">
        <is>
          <t>Outside Jobber</t>
        </is>
      </c>
      <c r="O168" t="inlineStr">
        <is>
          <t>Active</t>
        </is>
      </c>
      <c r="P168" s="10" t="n">
        <v>46225</v>
      </c>
      <c r="Q168" s="9">
        <f>IF(F168="Weekly",ROUND(L168*G168*52/12,2),L168)</f>
        <v>146</v>
      </c>
      <c r="R168">
        <f>IF(O168&lt;&gt;"Active",0,IF(F168="Weekly",J168*G168,J168*0.25))</f>
        <v>0.5</v>
      </c>
      <c r="S168" t="inlineStr">
        <is>
          <t>Wave 1 North</t>
        </is>
      </c>
    </row>
    <row r="169">
      <c r="A169" t="inlineStr">
        <is>
          <t>J1165</t>
        </is>
      </c>
      <c r="B169" t="inlineStr">
        <is>
          <t>JP0119</t>
        </is>
      </c>
      <c r="C169" t="inlineStr">
        <is>
          <t>Wattle Grove Fitness</t>
        </is>
      </c>
      <c r="D169" t="inlineStr">
        <is>
          <t>Main office - Essendon</t>
        </is>
      </c>
      <c r="E169" t="inlineStr">
        <is>
          <t>Kitchen and bathrooms</t>
        </is>
      </c>
      <c r="F169" t="inlineStr">
        <is>
          <t>Weekly</t>
        </is>
      </c>
      <c r="G169" t="n">
        <v>2</v>
      </c>
      <c r="H169" t="inlineStr">
        <is>
          <t>MO WE</t>
        </is>
      </c>
      <c r="I169" t="inlineStr">
        <is>
          <t>05:30</t>
        </is>
      </c>
      <c r="J169" t="n">
        <v>1</v>
      </c>
      <c r="K169" t="inlineStr">
        <is>
          <t>CL49</t>
        </is>
      </c>
      <c r="L169" s="9" t="n">
        <v>63</v>
      </c>
      <c r="M169" t="inlineStr">
        <is>
          <t>Per visit, billed monthly</t>
        </is>
      </c>
      <c r="N169" t="inlineStr">
        <is>
          <t>Outside Jobber</t>
        </is>
      </c>
      <c r="O169" t="inlineStr">
        <is>
          <t>Active</t>
        </is>
      </c>
      <c r="P169" s="10" t="n">
        <v>46216</v>
      </c>
      <c r="Q169" s="9">
        <f>IF(F169="Weekly",ROUND(L169*G169*52/12,2),L169)</f>
        <v>546</v>
      </c>
      <c r="R169">
        <f>IF(O169&lt;&gt;"Active",0,IF(F169="Weekly",J169*G169,J169*0.25))</f>
        <v>2</v>
      </c>
      <c r="S169" t="inlineStr">
        <is>
          <t>Wave 1 North</t>
        </is>
      </c>
    </row>
    <row r="170">
      <c r="A170" t="inlineStr">
        <is>
          <t>J1166</t>
        </is>
      </c>
      <c r="B170" t="inlineStr">
        <is>
          <t>JP0120</t>
        </is>
      </c>
      <c r="C170" t="inlineStr">
        <is>
          <t>Wattle Grove Fitness</t>
        </is>
      </c>
      <c r="D170" t="inlineStr">
        <is>
          <t>Clinic - St Kilda</t>
        </is>
      </c>
      <c r="E170" t="inlineStr">
        <is>
          <t>Office clean</t>
        </is>
      </c>
      <c r="F170" t="inlineStr">
        <is>
          <t>Weekly</t>
        </is>
      </c>
      <c r="G170" t="n">
        <v>2</v>
      </c>
      <c r="H170" t="inlineStr">
        <is>
          <t>MO FR</t>
        </is>
      </c>
      <c r="I170" t="inlineStr">
        <is>
          <t>05:30</t>
        </is>
      </c>
      <c r="J170" t="n">
        <v>2.5</v>
      </c>
      <c r="K170" t="inlineStr">
        <is>
          <t>CL27</t>
        </is>
      </c>
      <c r="L170" s="9" t="n">
        <v>166</v>
      </c>
      <c r="M170" t="inlineStr">
        <is>
          <t>Per visit, billed monthly</t>
        </is>
      </c>
      <c r="N170" t="inlineStr">
        <is>
          <t>Outside Jobber</t>
        </is>
      </c>
      <c r="O170" t="inlineStr">
        <is>
          <t>Active</t>
        </is>
      </c>
      <c r="P170" s="10" t="n">
        <v>46216</v>
      </c>
      <c r="Q170" s="9">
        <f>IF(F170="Weekly",ROUND(L170*G170*52/12,2),L170)</f>
        <v>1438.67</v>
      </c>
      <c r="R170">
        <f>IF(O170&lt;&gt;"Active",0,IF(F170="Weekly",J170*G170,J170*0.25))</f>
        <v>5</v>
      </c>
      <c r="S170" t="inlineStr">
        <is>
          <t>Wave 3 South</t>
        </is>
      </c>
    </row>
    <row r="171">
      <c r="A171" t="inlineStr">
        <is>
          <t>J1167</t>
        </is>
      </c>
      <c r="B171" t="inlineStr">
        <is>
          <t>JP0121</t>
        </is>
      </c>
      <c r="C171" t="inlineStr">
        <is>
          <t>Ashwood Medical Centre</t>
        </is>
      </c>
      <c r="D171" t="inlineStr">
        <is>
          <t>Main office - Bundoora</t>
        </is>
      </c>
      <c r="E171" t="inlineStr">
        <is>
          <t>Kitchen and bathrooms</t>
        </is>
      </c>
      <c r="F171" t="inlineStr">
        <is>
          <t>Weekly</t>
        </is>
      </c>
      <c r="G171" t="n">
        <v>1</v>
      </c>
      <c r="H171" t="inlineStr">
        <is>
          <t>MO</t>
        </is>
      </c>
      <c r="I171" t="inlineStr">
        <is>
          <t>05:30</t>
        </is>
      </c>
      <c r="J171" t="n">
        <v>1</v>
      </c>
      <c r="K171" t="inlineStr">
        <is>
          <t>CL37</t>
        </is>
      </c>
      <c r="L171" s="9" t="n">
        <v>71</v>
      </c>
      <c r="M171" t="inlineStr">
        <is>
          <t>Per visit, billed monthly</t>
        </is>
      </c>
      <c r="N171" t="inlineStr">
        <is>
          <t>Outside Jobber</t>
        </is>
      </c>
      <c r="O171" t="inlineStr">
        <is>
          <t>Active</t>
        </is>
      </c>
      <c r="P171" s="10" t="n">
        <v>46202</v>
      </c>
      <c r="Q171" s="9">
        <f>IF(F171="Weekly",ROUND(L171*G171*52/12,2),L171)</f>
        <v>307.67</v>
      </c>
      <c r="R171">
        <f>IF(O171&lt;&gt;"Active",0,IF(F171="Weekly",J171*G171,J171*0.25))</f>
        <v>1</v>
      </c>
      <c r="S171" t="inlineStr">
        <is>
          <t>Wave 1 North</t>
        </is>
      </c>
    </row>
    <row r="172">
      <c r="A172" t="inlineStr">
        <is>
          <t>J1168</t>
        </is>
      </c>
      <c r="B172" t="inlineStr">
        <is>
          <t>JP0121</t>
        </is>
      </c>
      <c r="C172" t="inlineStr">
        <is>
          <t>Ashwood Medical Centre</t>
        </is>
      </c>
      <c r="D172" t="inlineStr">
        <is>
          <t>Main office - Bundoora</t>
        </is>
      </c>
      <c r="E172" t="inlineStr">
        <is>
          <t>Window clean</t>
        </is>
      </c>
      <c r="F172" t="inlineStr">
        <is>
          <t>Every 4 weeks</t>
        </is>
      </c>
      <c r="G172" t="n">
        <v>0</v>
      </c>
      <c r="H172" t="inlineStr">
        <is>
          <t>TU</t>
        </is>
      </c>
      <c r="I172" t="inlineStr">
        <is>
          <t>09:00</t>
        </is>
      </c>
      <c r="J172" t="n">
        <v>2</v>
      </c>
      <c r="K172" t="inlineStr">
        <is>
          <t>CL60</t>
        </is>
      </c>
      <c r="L172" s="9" t="n">
        <v>135</v>
      </c>
      <c r="M172" t="inlineStr">
        <is>
          <t>Fixed 4-weekly</t>
        </is>
      </c>
      <c r="N172" t="inlineStr">
        <is>
          <t>Auto</t>
        </is>
      </c>
      <c r="O172" t="inlineStr">
        <is>
          <t>Active</t>
        </is>
      </c>
      <c r="P172" s="10" t="n">
        <v>46217</v>
      </c>
      <c r="Q172" s="9">
        <f>IF(F172="Weekly",ROUND(L172*G172*52/12,2),L172)</f>
        <v>135</v>
      </c>
      <c r="R172">
        <f>IF(O172&lt;&gt;"Active",0,IF(F172="Weekly",J172*G172,J172*0.25))</f>
        <v>0.5</v>
      </c>
      <c r="S172" t="inlineStr">
        <is>
          <t>Wave 1 North</t>
        </is>
      </c>
    </row>
    <row r="173">
      <c r="A173" t="inlineStr">
        <is>
          <t>J1169</t>
        </is>
      </c>
      <c r="B173" t="inlineStr">
        <is>
          <t>JP0122</t>
        </is>
      </c>
      <c r="C173" t="inlineStr">
        <is>
          <t>Parkside Vet Clinic</t>
        </is>
      </c>
      <c r="D173" t="inlineStr">
        <is>
          <t>Main office - Deer Park</t>
        </is>
      </c>
      <c r="E173" t="inlineStr">
        <is>
          <t>Office clean</t>
        </is>
      </c>
      <c r="F173" t="inlineStr">
        <is>
          <t>Weekly</t>
        </is>
      </c>
      <c r="G173" t="n">
        <v>2</v>
      </c>
      <c r="H173" t="inlineStr">
        <is>
          <t>TU WE</t>
        </is>
      </c>
      <c r="I173" t="inlineStr">
        <is>
          <t>17:30</t>
        </is>
      </c>
      <c r="J173" t="n">
        <v>3</v>
      </c>
      <c r="K173" t="inlineStr">
        <is>
          <t>CL40</t>
        </is>
      </c>
      <c r="L173" s="9" t="n">
        <v>180</v>
      </c>
      <c r="M173" t="inlineStr">
        <is>
          <t>Per visit, billed monthly</t>
        </is>
      </c>
      <c r="N173" t="inlineStr">
        <is>
          <t>Outside Jobber</t>
        </is>
      </c>
      <c r="O173" t="inlineStr">
        <is>
          <t>Active</t>
        </is>
      </c>
      <c r="P173" s="10" t="n">
        <v>46210</v>
      </c>
      <c r="Q173" s="9">
        <f>IF(F173="Weekly",ROUND(L173*G173*52/12,2),L173)</f>
        <v>1560</v>
      </c>
      <c r="R173">
        <f>IF(O173&lt;&gt;"Active",0,IF(F173="Weekly",J173*G173,J173*0.25))</f>
        <v>6</v>
      </c>
      <c r="S173" t="inlineStr">
        <is>
          <t>Wave 4 West</t>
        </is>
      </c>
    </row>
    <row r="174">
      <c r="A174" t="inlineStr">
        <is>
          <t>J1170</t>
        </is>
      </c>
      <c r="B174" t="inlineStr">
        <is>
          <t>JP0123</t>
        </is>
      </c>
      <c r="C174" t="inlineStr">
        <is>
          <t>Wattle Grove Architects</t>
        </is>
      </c>
      <c r="D174" t="inlineStr">
        <is>
          <t>Main office - Bentleigh</t>
        </is>
      </c>
      <c r="E174" t="inlineStr">
        <is>
          <t>Kitchen and bathrooms</t>
        </is>
      </c>
      <c r="F174" t="inlineStr">
        <is>
          <t>Weekly</t>
        </is>
      </c>
      <c r="G174" t="n">
        <v>1</v>
      </c>
      <c r="H174" t="inlineStr">
        <is>
          <t>FR</t>
        </is>
      </c>
      <c r="I174" t="inlineStr">
        <is>
          <t>05:30</t>
        </is>
      </c>
      <c r="J174" t="n">
        <v>1</v>
      </c>
      <c r="K174" t="inlineStr">
        <is>
          <t>CL39</t>
        </is>
      </c>
      <c r="L174" s="9" t="n">
        <v>58</v>
      </c>
      <c r="M174" t="inlineStr">
        <is>
          <t>Per visit, billed monthly</t>
        </is>
      </c>
      <c r="N174" t="inlineStr">
        <is>
          <t>Outside Jobber</t>
        </is>
      </c>
      <c r="O174" t="inlineStr">
        <is>
          <t>Active</t>
        </is>
      </c>
      <c r="P174" s="10" t="n">
        <v>46220</v>
      </c>
      <c r="Q174" s="9">
        <f>IF(F174="Weekly",ROUND(L174*G174*52/12,2),L174)</f>
        <v>251.33</v>
      </c>
      <c r="R174">
        <f>IF(O174&lt;&gt;"Active",0,IF(F174="Weekly",J174*G174,J174*0.25))</f>
        <v>1</v>
      </c>
      <c r="S174" t="inlineStr">
        <is>
          <t>Wave 3 South</t>
        </is>
      </c>
    </row>
    <row r="175">
      <c r="A175" t="inlineStr">
        <is>
          <t>J1171</t>
        </is>
      </c>
      <c r="B175" t="inlineStr">
        <is>
          <t>JP0124</t>
        </is>
      </c>
      <c r="C175" t="inlineStr">
        <is>
          <t>Bayview Pharmacy Pty Ltd</t>
        </is>
      </c>
      <c r="D175" t="inlineStr">
        <is>
          <t>Main office - Footscray</t>
        </is>
      </c>
      <c r="E175" t="inlineStr">
        <is>
          <t>Office clean</t>
        </is>
      </c>
      <c r="F175" t="inlineStr">
        <is>
          <t>Weekly</t>
        </is>
      </c>
      <c r="G175" t="n">
        <v>5</v>
      </c>
      <c r="H175" t="inlineStr">
        <is>
          <t>MO TU WE TH FR</t>
        </is>
      </c>
      <c r="I175" t="inlineStr">
        <is>
          <t>21:30</t>
        </is>
      </c>
      <c r="J175" t="n">
        <v>2</v>
      </c>
      <c r="K175" t="inlineStr">
        <is>
          <t>CL12</t>
        </is>
      </c>
      <c r="L175" s="9" t="n">
        <v>121</v>
      </c>
      <c r="M175" t="inlineStr">
        <is>
          <t>Per visit, billed monthly</t>
        </is>
      </c>
      <c r="N175" t="inlineStr">
        <is>
          <t>Outside Jobber</t>
        </is>
      </c>
      <c r="O175" t="inlineStr">
        <is>
          <t>Active</t>
        </is>
      </c>
      <c r="P175" s="10" t="n">
        <v>46223</v>
      </c>
      <c r="Q175" s="9">
        <f>IF(F175="Weekly",ROUND(L175*G175*52/12,2),L175)</f>
        <v>2621.67</v>
      </c>
      <c r="R175">
        <f>IF(O175&lt;&gt;"Active",0,IF(F175="Weekly",J175*G175,J175*0.25))</f>
        <v>10</v>
      </c>
      <c r="S175" t="inlineStr">
        <is>
          <t>Wave 4 West</t>
        </is>
      </c>
    </row>
    <row r="176">
      <c r="A176" t="inlineStr">
        <is>
          <t>J1172</t>
        </is>
      </c>
      <c r="B176" t="inlineStr">
        <is>
          <t>JP0125</t>
        </is>
      </c>
      <c r="C176" t="inlineStr">
        <is>
          <t>Hillcrest Accountants</t>
        </is>
      </c>
      <c r="D176" t="inlineStr">
        <is>
          <t>Main office - Mitcham</t>
        </is>
      </c>
      <c r="E176" t="inlineStr">
        <is>
          <t>Kitchen and bathrooms</t>
        </is>
      </c>
      <c r="F176" t="inlineStr">
        <is>
          <t>Weekly</t>
        </is>
      </c>
      <c r="G176" t="n">
        <v>5</v>
      </c>
      <c r="H176" t="inlineStr">
        <is>
          <t>MO TU WE TH FR</t>
        </is>
      </c>
      <c r="I176" t="inlineStr">
        <is>
          <t>20:30</t>
        </is>
      </c>
      <c r="J176" t="n">
        <v>1</v>
      </c>
      <c r="K176" t="inlineStr">
        <is>
          <t>CL14</t>
        </is>
      </c>
      <c r="L176" s="9" t="n">
        <v>62</v>
      </c>
      <c r="M176" t="inlineStr">
        <is>
          <t>Per visit, billed monthly</t>
        </is>
      </c>
      <c r="N176" t="inlineStr">
        <is>
          <t>Auto</t>
        </is>
      </c>
      <c r="O176" t="inlineStr">
        <is>
          <t>Active</t>
        </is>
      </c>
      <c r="P176" s="10" t="n">
        <v>46202</v>
      </c>
      <c r="Q176" s="9">
        <f>IF(F176="Weekly",ROUND(L176*G176*52/12,2),L176)</f>
        <v>1343.33</v>
      </c>
      <c r="R176">
        <f>IF(O176&lt;&gt;"Active",0,IF(F176="Weekly",J176*G176,J176*0.25))</f>
        <v>5</v>
      </c>
      <c r="S176" t="inlineStr">
        <is>
          <t>Wave 2 East</t>
        </is>
      </c>
    </row>
    <row r="177">
      <c r="A177" t="inlineStr">
        <is>
          <t>J1173</t>
        </is>
      </c>
      <c r="B177" t="inlineStr">
        <is>
          <t>JP0125</t>
        </is>
      </c>
      <c r="C177" t="inlineStr">
        <is>
          <t>Hillcrest Accountants</t>
        </is>
      </c>
      <c r="D177" t="inlineStr">
        <is>
          <t>Main office - Mitcham</t>
        </is>
      </c>
      <c r="E177" t="inlineStr">
        <is>
          <t>Carpet steam clean</t>
        </is>
      </c>
      <c r="F177" t="inlineStr">
        <is>
          <t>Every 4 weeks</t>
        </is>
      </c>
      <c r="G177" t="n">
        <v>0</v>
      </c>
      <c r="H177" t="inlineStr">
        <is>
          <t>TU</t>
        </is>
      </c>
      <c r="I177" t="inlineStr">
        <is>
          <t>09:00</t>
        </is>
      </c>
      <c r="J177" t="n">
        <v>1.5</v>
      </c>
      <c r="K177" t="inlineStr">
        <is>
          <t>CL57</t>
        </is>
      </c>
      <c r="L177" s="9" t="n">
        <v>116</v>
      </c>
      <c r="M177" t="inlineStr">
        <is>
          <t>Fixed 4-weekly</t>
        </is>
      </c>
      <c r="N177" t="inlineStr">
        <is>
          <t>Auto</t>
        </is>
      </c>
      <c r="O177" t="inlineStr">
        <is>
          <t>Active</t>
        </is>
      </c>
      <c r="P177" s="10" t="n">
        <v>46203</v>
      </c>
      <c r="Q177" s="9">
        <f>IF(F177="Weekly",ROUND(L177*G177*52/12,2),L177)</f>
        <v>116</v>
      </c>
      <c r="R177">
        <f>IF(O177&lt;&gt;"Active",0,IF(F177="Weekly",J177*G177,J177*0.25))</f>
        <v>0.375</v>
      </c>
      <c r="S177" t="inlineStr">
        <is>
          <t>Wave 2 East</t>
        </is>
      </c>
    </row>
    <row r="178">
      <c r="A178" t="inlineStr">
        <is>
          <t>J1174</t>
        </is>
      </c>
      <c r="B178" t="inlineStr">
        <is>
          <t>JP0126</t>
        </is>
      </c>
      <c r="C178" t="inlineStr">
        <is>
          <t>Lakeside Architects</t>
        </is>
      </c>
      <c r="D178" t="inlineStr">
        <is>
          <t>Main office - Reservoir</t>
        </is>
      </c>
      <c r="E178" t="inlineStr">
        <is>
          <t>Office clean</t>
        </is>
      </c>
      <c r="F178" t="inlineStr">
        <is>
          <t>Weekly</t>
        </is>
      </c>
      <c r="G178" t="n">
        <v>2</v>
      </c>
      <c r="H178" t="inlineStr">
        <is>
          <t>MO TH</t>
        </is>
      </c>
      <c r="I178" t="inlineStr">
        <is>
          <t>07:00</t>
        </is>
      </c>
      <c r="J178" t="n">
        <v>1.5</v>
      </c>
      <c r="K178" t="inlineStr">
        <is>
          <t>CL45</t>
        </is>
      </c>
      <c r="L178" s="9" t="n">
        <v>93</v>
      </c>
      <c r="M178" t="inlineStr">
        <is>
          <t>Per visit, billed monthly</t>
        </is>
      </c>
      <c r="N178" t="inlineStr">
        <is>
          <t>Outside Jobber</t>
        </is>
      </c>
      <c r="O178" t="inlineStr">
        <is>
          <t>Active</t>
        </is>
      </c>
      <c r="P178" s="10" t="n">
        <v>46202</v>
      </c>
      <c r="Q178" s="9">
        <f>IF(F178="Weekly",ROUND(L178*G178*52/12,2),L178)</f>
        <v>806</v>
      </c>
      <c r="R178">
        <f>IF(O178&lt;&gt;"Active",0,IF(F178="Weekly",J178*G178,J178*0.25))</f>
        <v>3</v>
      </c>
      <c r="S178" t="inlineStr">
        <is>
          <t>Wave 1 North</t>
        </is>
      </c>
    </row>
    <row r="179">
      <c r="A179" t="inlineStr">
        <is>
          <t>J1175</t>
        </is>
      </c>
      <c r="B179" t="inlineStr">
        <is>
          <t>JP0127</t>
        </is>
      </c>
      <c r="C179" t="inlineStr">
        <is>
          <t>Lakeside Architects</t>
        </is>
      </c>
      <c r="D179" t="inlineStr">
        <is>
          <t>Clinic - Mitcham</t>
        </is>
      </c>
      <c r="E179" t="inlineStr">
        <is>
          <t>Office clean</t>
        </is>
      </c>
      <c r="F179" t="inlineStr">
        <is>
          <t>Weekly</t>
        </is>
      </c>
      <c r="G179" t="n">
        <v>1</v>
      </c>
      <c r="H179" t="inlineStr">
        <is>
          <t>FR</t>
        </is>
      </c>
      <c r="I179" t="inlineStr">
        <is>
          <t>17:30</t>
        </is>
      </c>
      <c r="J179" t="n">
        <v>1.5</v>
      </c>
      <c r="K179" t="inlineStr">
        <is>
          <t>CL46</t>
        </is>
      </c>
      <c r="L179" s="9" t="n">
        <v>97</v>
      </c>
      <c r="M179" t="inlineStr">
        <is>
          <t>Per visit, billed monthly</t>
        </is>
      </c>
      <c r="N179" t="inlineStr">
        <is>
          <t>Outside Jobber</t>
        </is>
      </c>
      <c r="O179" t="inlineStr">
        <is>
          <t>Active</t>
        </is>
      </c>
      <c r="P179" s="10" t="n">
        <v>46227</v>
      </c>
      <c r="Q179" s="9">
        <f>IF(F179="Weekly",ROUND(L179*G179*52/12,2),L179)</f>
        <v>420.33</v>
      </c>
      <c r="R179">
        <f>IF(O179&lt;&gt;"Active",0,IF(F179="Weekly",J179*G179,J179*0.25))</f>
        <v>1.5</v>
      </c>
      <c r="S179" t="inlineStr">
        <is>
          <t>Wave 2 East</t>
        </is>
      </c>
    </row>
    <row r="180">
      <c r="A180" t="inlineStr">
        <is>
          <t>J1176</t>
        </is>
      </c>
      <c r="B180" t="inlineStr">
        <is>
          <t>JP0128</t>
        </is>
      </c>
      <c r="C180" t="inlineStr">
        <is>
          <t>Ashwood Accountants</t>
        </is>
      </c>
      <c r="D180" t="inlineStr">
        <is>
          <t>Main office - Yarraville</t>
        </is>
      </c>
      <c r="E180" t="inlineStr">
        <is>
          <t>Office clean</t>
        </is>
      </c>
      <c r="F180" t="inlineStr">
        <is>
          <t>Weekly</t>
        </is>
      </c>
      <c r="G180" t="n">
        <v>1</v>
      </c>
      <c r="H180" t="inlineStr">
        <is>
          <t>FR</t>
        </is>
      </c>
      <c r="I180" t="inlineStr">
        <is>
          <t>17:30</t>
        </is>
      </c>
      <c r="J180" t="n">
        <v>1</v>
      </c>
      <c r="K180" t="inlineStr">
        <is>
          <t>CL16</t>
        </is>
      </c>
      <c r="L180" s="9" t="n">
        <v>73</v>
      </c>
      <c r="M180" t="inlineStr">
        <is>
          <t>Per visit, billed monthly</t>
        </is>
      </c>
      <c r="N180" t="inlineStr">
        <is>
          <t>Outside Jobber</t>
        </is>
      </c>
      <c r="O180" t="inlineStr">
        <is>
          <t>Active</t>
        </is>
      </c>
      <c r="P180" s="10" t="n">
        <v>46227</v>
      </c>
      <c r="Q180" s="9">
        <f>IF(F180="Weekly",ROUND(L180*G180*52/12,2),L180)</f>
        <v>316.33</v>
      </c>
      <c r="R180">
        <f>IF(O180&lt;&gt;"Active",0,IF(F180="Weekly",J180*G180,J180*0.25))</f>
        <v>1</v>
      </c>
      <c r="S180" t="inlineStr">
        <is>
          <t>Wave 4 West</t>
        </is>
      </c>
    </row>
    <row r="181">
      <c r="A181" t="inlineStr">
        <is>
          <t>J1177</t>
        </is>
      </c>
      <c r="B181" t="inlineStr">
        <is>
          <t>JP0129</t>
        </is>
      </c>
      <c r="C181" t="inlineStr">
        <is>
          <t>Westend Property Group</t>
        </is>
      </c>
      <c r="D181" t="inlineStr">
        <is>
          <t>Main office - Heidelberg</t>
        </is>
      </c>
      <c r="E181" t="inlineStr">
        <is>
          <t>Kitchen and bathrooms</t>
        </is>
      </c>
      <c r="F181" t="inlineStr">
        <is>
          <t>Weekly</t>
        </is>
      </c>
      <c r="G181" t="n">
        <v>2</v>
      </c>
      <c r="H181" t="inlineStr">
        <is>
          <t>TU FR</t>
        </is>
      </c>
      <c r="I181" t="inlineStr">
        <is>
          <t>08:00</t>
        </is>
      </c>
      <c r="J181" t="n">
        <v>0.5</v>
      </c>
      <c r="K181" t="inlineStr">
        <is>
          <t>CL13</t>
        </is>
      </c>
      <c r="L181" s="9" t="n">
        <v>37</v>
      </c>
      <c r="M181" t="inlineStr">
        <is>
          <t>Per visit, billed monthly</t>
        </is>
      </c>
      <c r="N181" t="inlineStr">
        <is>
          <t>Outside Jobber</t>
        </is>
      </c>
      <c r="O181" t="inlineStr">
        <is>
          <t>Active</t>
        </is>
      </c>
      <c r="P181" s="10" t="n">
        <v>46203</v>
      </c>
      <c r="Q181" s="9">
        <f>IF(F181="Weekly",ROUND(L181*G181*52/12,2),L181)</f>
        <v>320.67</v>
      </c>
      <c r="R181">
        <f>IF(O181&lt;&gt;"Active",0,IF(F181="Weekly",J181*G181,J181*0.25))</f>
        <v>1</v>
      </c>
      <c r="S181" t="inlineStr">
        <is>
          <t>Wave 1 North</t>
        </is>
      </c>
    </row>
    <row r="182">
      <c r="A182" t="inlineStr">
        <is>
          <t>J1178</t>
        </is>
      </c>
      <c r="B182" t="inlineStr">
        <is>
          <t>JP0129</t>
        </is>
      </c>
      <c r="C182" t="inlineStr">
        <is>
          <t>Westend Property Group</t>
        </is>
      </c>
      <c r="D182" t="inlineStr">
        <is>
          <t>Main office - Heidelberg</t>
        </is>
      </c>
      <c r="E182" t="inlineStr">
        <is>
          <t>Carpet steam clean</t>
        </is>
      </c>
      <c r="F182" t="inlineStr">
        <is>
          <t>Every 4 weeks</t>
        </is>
      </c>
      <c r="G182" t="n">
        <v>0</v>
      </c>
      <c r="H182" t="inlineStr">
        <is>
          <t>FR</t>
        </is>
      </c>
      <c r="I182" t="inlineStr">
        <is>
          <t>12:30</t>
        </is>
      </c>
      <c r="J182" t="n">
        <v>2</v>
      </c>
      <c r="K182" t="inlineStr">
        <is>
          <t>CL60</t>
        </is>
      </c>
      <c r="L182" s="9" t="n">
        <v>135</v>
      </c>
      <c r="M182" t="inlineStr">
        <is>
          <t>Fixed 4-weekly</t>
        </is>
      </c>
      <c r="N182" t="inlineStr">
        <is>
          <t>Outside Jobber</t>
        </is>
      </c>
      <c r="O182" t="inlineStr">
        <is>
          <t>Active</t>
        </is>
      </c>
      <c r="P182" s="10" t="n">
        <v>46227</v>
      </c>
      <c r="Q182" s="9">
        <f>IF(F182="Weekly",ROUND(L182*G182*52/12,2),L182)</f>
        <v>135</v>
      </c>
      <c r="R182">
        <f>IF(O182&lt;&gt;"Active",0,IF(F182="Weekly",J182*G182,J182*0.25))</f>
        <v>0.5</v>
      </c>
      <c r="S182" t="inlineStr">
        <is>
          <t>Wave 1 North</t>
        </is>
      </c>
    </row>
    <row r="183">
      <c r="A183" t="inlineStr">
        <is>
          <t>J1179</t>
        </is>
      </c>
      <c r="B183" t="inlineStr">
        <is>
          <t>JP0130</t>
        </is>
      </c>
      <c r="C183" t="inlineStr">
        <is>
          <t>Eastwood Optometrists</t>
        </is>
      </c>
      <c r="D183" t="inlineStr">
        <is>
          <t>Main office - Burwood</t>
        </is>
      </c>
      <c r="E183" t="inlineStr">
        <is>
          <t>Office clean</t>
        </is>
      </c>
      <c r="F183" t="inlineStr">
        <is>
          <t>Weekly</t>
        </is>
      </c>
      <c r="G183" t="n">
        <v>1</v>
      </c>
      <c r="H183" t="inlineStr">
        <is>
          <t>WE</t>
        </is>
      </c>
      <c r="I183" t="inlineStr">
        <is>
          <t>05:30</t>
        </is>
      </c>
      <c r="J183" t="n">
        <v>2</v>
      </c>
      <c r="K183" t="inlineStr">
        <is>
          <t>CL38</t>
        </is>
      </c>
      <c r="L183" s="9" t="n">
        <v>122</v>
      </c>
      <c r="M183" t="inlineStr">
        <is>
          <t>Per visit, billed monthly</t>
        </is>
      </c>
      <c r="N183" t="inlineStr">
        <is>
          <t>Outside Jobber</t>
        </is>
      </c>
      <c r="O183" t="inlineStr">
        <is>
          <t>Active</t>
        </is>
      </c>
      <c r="P183" s="10" t="n">
        <v>46225</v>
      </c>
      <c r="Q183" s="9">
        <f>IF(F183="Weekly",ROUND(L183*G183*52/12,2),L183)</f>
        <v>528.67</v>
      </c>
      <c r="R183">
        <f>IF(O183&lt;&gt;"Active",0,IF(F183="Weekly",J183*G183,J183*0.25))</f>
        <v>2</v>
      </c>
      <c r="S183" t="inlineStr">
        <is>
          <t>Wave 2 East</t>
        </is>
      </c>
    </row>
    <row r="184">
      <c r="A184" t="inlineStr">
        <is>
          <t>J1180</t>
        </is>
      </c>
      <c r="B184" t="inlineStr">
        <is>
          <t>JP0131</t>
        </is>
      </c>
      <c r="C184" t="inlineStr">
        <is>
          <t>Eastwood Optometrists</t>
        </is>
      </c>
      <c r="D184" t="inlineStr">
        <is>
          <t>Clinic - Mitcham</t>
        </is>
      </c>
      <c r="E184" t="inlineStr">
        <is>
          <t>Kitchen and bathrooms</t>
        </is>
      </c>
      <c r="F184" t="inlineStr">
        <is>
          <t>Weekly</t>
        </is>
      </c>
      <c r="G184" t="n">
        <v>5</v>
      </c>
      <c r="H184" t="inlineStr">
        <is>
          <t>MO TU WE TH FR</t>
        </is>
      </c>
      <c r="I184" t="inlineStr">
        <is>
          <t>19:00</t>
        </is>
      </c>
      <c r="J184" t="n">
        <v>1</v>
      </c>
      <c r="K184" t="inlineStr">
        <is>
          <t>CL06</t>
        </is>
      </c>
      <c r="L184" s="9" t="n">
        <v>70</v>
      </c>
      <c r="M184" t="inlineStr">
        <is>
          <t>Per visit, billed monthly</t>
        </is>
      </c>
      <c r="N184" t="inlineStr">
        <is>
          <t>Outside Jobber</t>
        </is>
      </c>
      <c r="O184" t="inlineStr">
        <is>
          <t>Active</t>
        </is>
      </c>
      <c r="P184" s="10" t="n">
        <v>46209</v>
      </c>
      <c r="Q184" s="9">
        <f>IF(F184="Weekly",ROUND(L184*G184*52/12,2),L184)</f>
        <v>1516.67</v>
      </c>
      <c r="R184">
        <f>IF(O184&lt;&gt;"Active",0,IF(F184="Weekly",J184*G184,J184*0.25))</f>
        <v>5</v>
      </c>
      <c r="S184" t="inlineStr">
        <is>
          <t>Wave 2 East</t>
        </is>
      </c>
    </row>
    <row r="185">
      <c r="A185" t="inlineStr">
        <is>
          <t>J1181</t>
        </is>
      </c>
      <c r="B185" t="inlineStr">
        <is>
          <t>JP0132</t>
        </is>
      </c>
      <c r="C185" t="inlineStr">
        <is>
          <t>Westend Medical Centre</t>
        </is>
      </c>
      <c r="D185" t="inlineStr">
        <is>
          <t>Main office - Sunshine</t>
        </is>
      </c>
      <c r="E185" t="inlineStr">
        <is>
          <t>Office clean</t>
        </is>
      </c>
      <c r="F185" t="inlineStr">
        <is>
          <t>Weekly</t>
        </is>
      </c>
      <c r="G185" t="n">
        <v>2</v>
      </c>
      <c r="H185" t="inlineStr">
        <is>
          <t>WE FR</t>
        </is>
      </c>
      <c r="I185" t="inlineStr">
        <is>
          <t>17:30</t>
        </is>
      </c>
      <c r="J185" t="n">
        <v>1.5</v>
      </c>
      <c r="K185" t="inlineStr">
        <is>
          <t>CL28</t>
        </is>
      </c>
      <c r="L185" s="9" t="n">
        <v>102</v>
      </c>
      <c r="M185" t="inlineStr">
        <is>
          <t>Per visit, billed monthly</t>
        </is>
      </c>
      <c r="N185" t="inlineStr">
        <is>
          <t>Outside Jobber</t>
        </is>
      </c>
      <c r="O185" t="inlineStr">
        <is>
          <t>Active</t>
        </is>
      </c>
      <c r="P185" s="10" t="n">
        <v>46204</v>
      </c>
      <c r="Q185" s="9">
        <f>IF(F185="Weekly",ROUND(L185*G185*52/12,2),L185)</f>
        <v>884</v>
      </c>
      <c r="R185">
        <f>IF(O185&lt;&gt;"Active",0,IF(F185="Weekly",J185*G185,J185*0.25))</f>
        <v>3</v>
      </c>
      <c r="S185" t="inlineStr">
        <is>
          <t>Wave 4 West</t>
        </is>
      </c>
    </row>
    <row r="186">
      <c r="A186" t="inlineStr">
        <is>
          <t>J1182</t>
        </is>
      </c>
      <c r="B186" t="inlineStr">
        <is>
          <t>JP0133</t>
        </is>
      </c>
      <c r="C186" t="inlineStr">
        <is>
          <t>Riverside Learning Centre</t>
        </is>
      </c>
      <c r="D186" t="inlineStr">
        <is>
          <t>Main office - Mentone</t>
        </is>
      </c>
      <c r="E186" t="inlineStr">
        <is>
          <t>Office clean</t>
        </is>
      </c>
      <c r="F186" t="inlineStr">
        <is>
          <t>Weekly</t>
        </is>
      </c>
      <c r="G186" t="n">
        <v>1</v>
      </c>
      <c r="H186" t="inlineStr">
        <is>
          <t>TU</t>
        </is>
      </c>
      <c r="I186" t="inlineStr">
        <is>
          <t>20:00</t>
        </is>
      </c>
      <c r="J186" t="n">
        <v>2.5</v>
      </c>
      <c r="K186" t="inlineStr">
        <is>
          <t>CL39</t>
        </is>
      </c>
      <c r="L186" s="9" t="n">
        <v>151</v>
      </c>
      <c r="M186" t="inlineStr">
        <is>
          <t>Per visit, billed monthly</t>
        </is>
      </c>
      <c r="N186" t="inlineStr">
        <is>
          <t>Outside Jobber</t>
        </is>
      </c>
      <c r="O186" t="inlineStr">
        <is>
          <t>Active</t>
        </is>
      </c>
      <c r="P186" s="10" t="n">
        <v>46224</v>
      </c>
      <c r="Q186" s="9">
        <f>IF(F186="Weekly",ROUND(L186*G186*52/12,2),L186)</f>
        <v>654.33</v>
      </c>
      <c r="R186">
        <f>IF(O186&lt;&gt;"Active",0,IF(F186="Weekly",J186*G186,J186*0.25))</f>
        <v>2.5</v>
      </c>
      <c r="S186" t="inlineStr">
        <is>
          <t>Wave 3 South</t>
        </is>
      </c>
    </row>
    <row r="187">
      <c r="A187" t="inlineStr">
        <is>
          <t>J1183</t>
        </is>
      </c>
      <c r="B187" t="inlineStr">
        <is>
          <t>JP0134</t>
        </is>
      </c>
      <c r="C187" t="inlineStr">
        <is>
          <t>Riverside Learning Centre</t>
        </is>
      </c>
      <c r="D187" t="inlineStr">
        <is>
          <t>Clinic - Cheltenham</t>
        </is>
      </c>
      <c r="E187" t="inlineStr">
        <is>
          <t>Office clean</t>
        </is>
      </c>
      <c r="F187" t="inlineStr">
        <is>
          <t>Weekly</t>
        </is>
      </c>
      <c r="G187" t="n">
        <v>2</v>
      </c>
      <c r="H187" t="inlineStr">
        <is>
          <t>WE TH</t>
        </is>
      </c>
      <c r="I187" t="inlineStr">
        <is>
          <t>05:30</t>
        </is>
      </c>
      <c r="J187" t="n">
        <v>2</v>
      </c>
      <c r="K187" t="inlineStr">
        <is>
          <t>CL35</t>
        </is>
      </c>
      <c r="L187" s="9" t="n">
        <v>125</v>
      </c>
      <c r="M187" t="inlineStr">
        <is>
          <t>Per visit, billed monthly</t>
        </is>
      </c>
      <c r="N187" t="inlineStr">
        <is>
          <t>Auto</t>
        </is>
      </c>
      <c r="O187" t="inlineStr">
        <is>
          <t>Active</t>
        </is>
      </c>
      <c r="P187" s="10" t="n">
        <v>46204</v>
      </c>
      <c r="Q187" s="9">
        <f>IF(F187="Weekly",ROUND(L187*G187*52/12,2),L187)</f>
        <v>1083.33</v>
      </c>
      <c r="R187">
        <f>IF(O187&lt;&gt;"Active",0,IF(F187="Weekly",J187*G187,J187*0.25))</f>
        <v>4</v>
      </c>
      <c r="S187" t="inlineStr">
        <is>
          <t>Wave 3 South</t>
        </is>
      </c>
    </row>
    <row r="188">
      <c r="A188" t="inlineStr">
        <is>
          <t>J1184</t>
        </is>
      </c>
      <c r="B188" t="inlineStr">
        <is>
          <t>JP0135</t>
        </is>
      </c>
      <c r="C188" t="inlineStr">
        <is>
          <t>Riverside Learning Centre</t>
        </is>
      </c>
      <c r="D188" t="inlineStr">
        <is>
          <t>Warehouse - Moorabbin</t>
        </is>
      </c>
      <c r="E188" t="inlineStr">
        <is>
          <t>Office clean</t>
        </is>
      </c>
      <c r="F188" t="inlineStr">
        <is>
          <t>Weekly</t>
        </is>
      </c>
      <c r="G188" t="n">
        <v>2</v>
      </c>
      <c r="H188" t="inlineStr">
        <is>
          <t>MO FR</t>
        </is>
      </c>
      <c r="I188" t="inlineStr">
        <is>
          <t>20:00</t>
        </is>
      </c>
      <c r="J188" t="n">
        <v>2.5</v>
      </c>
      <c r="K188" t="inlineStr">
        <is>
          <t>CL47</t>
        </is>
      </c>
      <c r="L188" s="9" t="n">
        <v>156</v>
      </c>
      <c r="M188" t="inlineStr">
        <is>
          <t>Per visit, billed monthly</t>
        </is>
      </c>
      <c r="N188" t="inlineStr">
        <is>
          <t>Outside Jobber</t>
        </is>
      </c>
      <c r="O188" t="inlineStr">
        <is>
          <t>Active</t>
        </is>
      </c>
      <c r="P188" s="10" t="n">
        <v>46209</v>
      </c>
      <c r="Q188" s="9">
        <f>IF(F188="Weekly",ROUND(L188*G188*52/12,2),L188)</f>
        <v>1352</v>
      </c>
      <c r="R188">
        <f>IF(O188&lt;&gt;"Active",0,IF(F188="Weekly",J188*G188,J188*0.25))</f>
        <v>5</v>
      </c>
      <c r="S188" t="inlineStr">
        <is>
          <t>Wave 3 South</t>
        </is>
      </c>
    </row>
    <row r="189">
      <c r="A189" t="inlineStr">
        <is>
          <t>J1185</t>
        </is>
      </c>
      <c r="B189" t="inlineStr">
        <is>
          <t>JP0135</t>
        </is>
      </c>
      <c r="C189" t="inlineStr">
        <is>
          <t>Riverside Learning Centre</t>
        </is>
      </c>
      <c r="D189" t="inlineStr">
        <is>
          <t>Warehouse - Moorabbin</t>
        </is>
      </c>
      <c r="E189" t="inlineStr">
        <is>
          <t>Window clean</t>
        </is>
      </c>
      <c r="F189" t="inlineStr">
        <is>
          <t>Every 4 weeks</t>
        </is>
      </c>
      <c r="G189" t="n">
        <v>0</v>
      </c>
      <c r="H189" t="inlineStr">
        <is>
          <t>FR</t>
        </is>
      </c>
      <c r="I189" t="inlineStr">
        <is>
          <t>09:00</t>
        </is>
      </c>
      <c r="J189" t="n">
        <v>2</v>
      </c>
      <c r="K189" t="inlineStr">
        <is>
          <t>CL60</t>
        </is>
      </c>
      <c r="L189" s="9" t="n">
        <v>146</v>
      </c>
      <c r="M189" t="inlineStr">
        <is>
          <t>Fixed 4-weekly</t>
        </is>
      </c>
      <c r="N189" t="inlineStr">
        <is>
          <t>Auto</t>
        </is>
      </c>
      <c r="O189" t="inlineStr">
        <is>
          <t>Active</t>
        </is>
      </c>
      <c r="P189" s="10" t="n">
        <v>46220</v>
      </c>
      <c r="Q189" s="9">
        <f>IF(F189="Weekly",ROUND(L189*G189*52/12,2),L189)</f>
        <v>146</v>
      </c>
      <c r="R189">
        <f>IF(O189&lt;&gt;"Active",0,IF(F189="Weekly",J189*G189,J189*0.25))</f>
        <v>0.5</v>
      </c>
      <c r="S189" t="inlineStr">
        <is>
          <t>Wave 3 South</t>
        </is>
      </c>
    </row>
    <row r="190">
      <c r="A190" t="inlineStr">
        <is>
          <t>J1186</t>
        </is>
      </c>
      <c r="B190" t="inlineStr">
        <is>
          <t>JP0136</t>
        </is>
      </c>
      <c r="C190" t="inlineStr">
        <is>
          <t>Silverton Insurance Brokers Pty Ltd</t>
        </is>
      </c>
      <c r="D190" t="inlineStr">
        <is>
          <t>Main office - Cheltenham</t>
        </is>
      </c>
      <c r="E190" t="inlineStr">
        <is>
          <t>Office clean</t>
        </is>
      </c>
      <c r="F190" t="inlineStr">
        <is>
          <t>Weekly</t>
        </is>
      </c>
      <c r="G190" t="n">
        <v>1</v>
      </c>
      <c r="H190" t="inlineStr">
        <is>
          <t>TH</t>
        </is>
      </c>
      <c r="I190" t="inlineStr">
        <is>
          <t>18:00</t>
        </is>
      </c>
      <c r="J190" t="n">
        <v>2</v>
      </c>
      <c r="K190" t="inlineStr">
        <is>
          <t>CL03</t>
        </is>
      </c>
      <c r="L190" s="9" t="n">
        <v>130</v>
      </c>
      <c r="M190" t="inlineStr">
        <is>
          <t>Per visit, billed monthly</t>
        </is>
      </c>
      <c r="N190" t="inlineStr">
        <is>
          <t>Outside Jobber</t>
        </is>
      </c>
      <c r="O190" t="inlineStr">
        <is>
          <t>Active</t>
        </is>
      </c>
      <c r="P190" s="10" t="n">
        <v>46219</v>
      </c>
      <c r="Q190" s="9">
        <f>IF(F190="Weekly",ROUND(L190*G190*52/12,2),L190)</f>
        <v>563.33</v>
      </c>
      <c r="R190">
        <f>IF(O190&lt;&gt;"Active",0,IF(F190="Weekly",J190*G190,J190*0.25))</f>
        <v>2</v>
      </c>
      <c r="S190" t="inlineStr">
        <is>
          <t>Wave 3 South</t>
        </is>
      </c>
    </row>
    <row r="191">
      <c r="A191" t="inlineStr">
        <is>
          <t>J1187</t>
        </is>
      </c>
      <c r="B191" t="inlineStr">
        <is>
          <t>JP0137</t>
        </is>
      </c>
      <c r="C191" t="inlineStr">
        <is>
          <t>Silverton Insurance Brokers Pty Ltd</t>
        </is>
      </c>
      <c r="D191" t="inlineStr">
        <is>
          <t>Clinic - Frankston</t>
        </is>
      </c>
      <c r="E191" t="inlineStr">
        <is>
          <t>Office clean</t>
        </is>
      </c>
      <c r="F191" t="inlineStr">
        <is>
          <t>Weekly</t>
        </is>
      </c>
      <c r="G191" t="n">
        <v>2</v>
      </c>
      <c r="H191" t="inlineStr">
        <is>
          <t>WE TH</t>
        </is>
      </c>
      <c r="I191" t="inlineStr">
        <is>
          <t>17:30</t>
        </is>
      </c>
      <c r="J191" t="n">
        <v>1</v>
      </c>
      <c r="K191" t="inlineStr">
        <is>
          <t>CL11</t>
        </is>
      </c>
      <c r="L191" s="9" t="n">
        <v>63</v>
      </c>
      <c r="M191" t="inlineStr">
        <is>
          <t>Per visit, billed monthly</t>
        </is>
      </c>
      <c r="N191" t="inlineStr">
        <is>
          <t>Outside Jobber</t>
        </is>
      </c>
      <c r="O191" t="inlineStr">
        <is>
          <t>Active</t>
        </is>
      </c>
      <c r="P191" s="10" t="n">
        <v>46218</v>
      </c>
      <c r="Q191" s="9">
        <f>IF(F191="Weekly",ROUND(L191*G191*52/12,2),L191)</f>
        <v>546</v>
      </c>
      <c r="R191">
        <f>IF(O191&lt;&gt;"Active",0,IF(F191="Weekly",J191*G191,J191*0.25))</f>
        <v>2</v>
      </c>
      <c r="S191" t="inlineStr">
        <is>
          <t>Wave 3 South</t>
        </is>
      </c>
    </row>
    <row r="192">
      <c r="A192" t="inlineStr">
        <is>
          <t>J1188</t>
        </is>
      </c>
      <c r="B192" t="inlineStr">
        <is>
          <t>JP0138</t>
        </is>
      </c>
      <c r="C192" t="inlineStr">
        <is>
          <t>Silverton Insurance Brokers Pty Ltd</t>
        </is>
      </c>
      <c r="D192" t="inlineStr">
        <is>
          <t>Warehouse - Glen Waverley</t>
        </is>
      </c>
      <c r="E192" t="inlineStr">
        <is>
          <t>Office clean</t>
        </is>
      </c>
      <c r="F192" t="inlineStr">
        <is>
          <t>Weekly</t>
        </is>
      </c>
      <c r="G192" t="n">
        <v>2</v>
      </c>
      <c r="H192" t="inlineStr">
        <is>
          <t>MO WE</t>
        </is>
      </c>
      <c r="I192" t="inlineStr">
        <is>
          <t>17:30</t>
        </is>
      </c>
      <c r="J192" t="n">
        <v>2</v>
      </c>
      <c r="K192" t="inlineStr">
        <is>
          <t>CL30</t>
        </is>
      </c>
      <c r="L192" s="9" t="n">
        <v>127</v>
      </c>
      <c r="M192" t="inlineStr">
        <is>
          <t>Per visit, billed monthly</t>
        </is>
      </c>
      <c r="N192" t="inlineStr">
        <is>
          <t>Outside Jobber</t>
        </is>
      </c>
      <c r="O192" t="inlineStr">
        <is>
          <t>Active</t>
        </is>
      </c>
      <c r="P192" s="10" t="n">
        <v>46223</v>
      </c>
      <c r="Q192" s="9">
        <f>IF(F192="Weekly",ROUND(L192*G192*52/12,2),L192)</f>
        <v>1100.67</v>
      </c>
      <c r="R192">
        <f>IF(O192&lt;&gt;"Active",0,IF(F192="Weekly",J192*G192,J192*0.25))</f>
        <v>4</v>
      </c>
      <c r="S192" t="inlineStr">
        <is>
          <t>Wave 2 East</t>
        </is>
      </c>
    </row>
    <row r="193">
      <c r="A193" t="inlineStr">
        <is>
          <t>J1189</t>
        </is>
      </c>
      <c r="B193" t="inlineStr">
        <is>
          <t>JP0138</t>
        </is>
      </c>
      <c r="C193" t="inlineStr">
        <is>
          <t>Silverton Insurance Brokers Pty Ltd</t>
        </is>
      </c>
      <c r="D193" t="inlineStr">
        <is>
          <t>Warehouse - Glen Waverley</t>
        </is>
      </c>
      <c r="E193" t="inlineStr">
        <is>
          <t>Washroom service</t>
        </is>
      </c>
      <c r="F193" t="inlineStr">
        <is>
          <t>Monthly</t>
        </is>
      </c>
      <c r="G193" t="n">
        <v>0</v>
      </c>
      <c r="H193" t="inlineStr">
        <is>
          <t>MO</t>
        </is>
      </c>
      <c r="I193" t="inlineStr">
        <is>
          <t>10:00</t>
        </is>
      </c>
      <c r="J193" t="n">
        <v>0.5</v>
      </c>
      <c r="K193" t="inlineStr">
        <is>
          <t>CL60</t>
        </is>
      </c>
      <c r="L193" s="9" t="n">
        <v>88</v>
      </c>
      <c r="M193" t="inlineStr">
        <is>
          <t>Fixed monthly</t>
        </is>
      </c>
      <c r="N193" t="inlineStr">
        <is>
          <t>Outside Jobber</t>
        </is>
      </c>
      <c r="O193" t="inlineStr">
        <is>
          <t>Active</t>
        </is>
      </c>
      <c r="P193" s="10" t="n">
        <v>46202</v>
      </c>
      <c r="Q193" s="9">
        <f>IF(F193="Weekly",ROUND(L193*G193*52/12,2),L193)</f>
        <v>88</v>
      </c>
      <c r="R193">
        <f>IF(O193&lt;&gt;"Active",0,IF(F193="Weekly",J193*G193,J193*0.25))</f>
        <v>0.125</v>
      </c>
      <c r="S193" t="inlineStr">
        <is>
          <t>Wave 2 East</t>
        </is>
      </c>
    </row>
    <row r="194">
      <c r="A194" t="inlineStr">
        <is>
          <t>J1190</t>
        </is>
      </c>
      <c r="B194" t="inlineStr">
        <is>
          <t>JP0139</t>
        </is>
      </c>
      <c r="C194" t="inlineStr">
        <is>
          <t>Greenway Podiatry Pty Ltd</t>
        </is>
      </c>
      <c r="D194" t="inlineStr">
        <is>
          <t>Main office - Burwood</t>
        </is>
      </c>
      <c r="E194" t="inlineStr">
        <is>
          <t>Kitchen and bathrooms</t>
        </is>
      </c>
      <c r="F194" t="inlineStr">
        <is>
          <t>Weekly</t>
        </is>
      </c>
      <c r="G194" t="n">
        <v>1</v>
      </c>
      <c r="H194" t="inlineStr">
        <is>
          <t>WE</t>
        </is>
      </c>
      <c r="I194" t="inlineStr">
        <is>
          <t>05:30</t>
        </is>
      </c>
      <c r="J194" t="n">
        <v>0.5</v>
      </c>
      <c r="K194" t="inlineStr">
        <is>
          <t>CL42</t>
        </is>
      </c>
      <c r="L194" s="9" t="n">
        <v>40</v>
      </c>
      <c r="M194" t="inlineStr">
        <is>
          <t>Per visit, billed monthly</t>
        </is>
      </c>
      <c r="N194" t="inlineStr">
        <is>
          <t>Auto</t>
        </is>
      </c>
      <c r="O194" t="inlineStr">
        <is>
          <t>Active</t>
        </is>
      </c>
      <c r="P194" s="10" t="n">
        <v>46204</v>
      </c>
      <c r="Q194" s="9">
        <f>IF(F194="Weekly",ROUND(L194*G194*52/12,2),L194)</f>
        <v>173.33</v>
      </c>
      <c r="R194">
        <f>IF(O194&lt;&gt;"Active",0,IF(F194="Weekly",J194*G194,J194*0.25))</f>
        <v>0.5</v>
      </c>
      <c r="S194" t="inlineStr">
        <is>
          <t>Wave 2 East</t>
        </is>
      </c>
    </row>
    <row r="195">
      <c r="A195" t="inlineStr">
        <is>
          <t>J1191</t>
        </is>
      </c>
      <c r="B195" t="inlineStr">
        <is>
          <t>JP0140</t>
        </is>
      </c>
      <c r="C195" t="inlineStr">
        <is>
          <t>Banksia Logistics</t>
        </is>
      </c>
      <c r="D195" t="inlineStr">
        <is>
          <t>Main office - Northcote</t>
        </is>
      </c>
      <c r="E195" t="inlineStr">
        <is>
          <t>Office clean</t>
        </is>
      </c>
      <c r="F195" t="inlineStr">
        <is>
          <t>Weekly</t>
        </is>
      </c>
      <c r="G195" t="n">
        <v>1</v>
      </c>
      <c r="H195" t="inlineStr">
        <is>
          <t>TU</t>
        </is>
      </c>
      <c r="I195" t="inlineStr">
        <is>
          <t>17:30</t>
        </is>
      </c>
      <c r="J195" t="n">
        <v>1.5</v>
      </c>
      <c r="K195" t="inlineStr">
        <is>
          <t>CL25</t>
        </is>
      </c>
      <c r="L195" s="9" t="n">
        <v>94</v>
      </c>
      <c r="M195" t="inlineStr">
        <is>
          <t>Per visit, billed monthly</t>
        </is>
      </c>
      <c r="N195" t="inlineStr">
        <is>
          <t>Outside Jobber</t>
        </is>
      </c>
      <c r="O195" t="inlineStr">
        <is>
          <t>Active</t>
        </is>
      </c>
      <c r="P195" s="10" t="n">
        <v>46203</v>
      </c>
      <c r="Q195" s="9">
        <f>IF(F195="Weekly",ROUND(L195*G195*52/12,2),L195)</f>
        <v>407.33</v>
      </c>
      <c r="R195">
        <f>IF(O195&lt;&gt;"Active",0,IF(F195="Weekly",J195*G195,J195*0.25))</f>
        <v>1.5</v>
      </c>
      <c r="S195" t="inlineStr">
        <is>
          <t>Wave 1 North</t>
        </is>
      </c>
    </row>
    <row r="196">
      <c r="A196" t="inlineStr">
        <is>
          <t>J1192</t>
        </is>
      </c>
      <c r="B196" t="inlineStr">
        <is>
          <t>JP0141</t>
        </is>
      </c>
      <c r="C196" t="inlineStr">
        <is>
          <t>Banksia Logistics</t>
        </is>
      </c>
      <c r="D196" t="inlineStr">
        <is>
          <t>Clinic - Northcote</t>
        </is>
      </c>
      <c r="E196" t="inlineStr">
        <is>
          <t>Office clean</t>
        </is>
      </c>
      <c r="F196" t="inlineStr">
        <is>
          <t>Weekly</t>
        </is>
      </c>
      <c r="G196" t="n">
        <v>1</v>
      </c>
      <c r="H196" t="inlineStr">
        <is>
          <t>WE</t>
        </is>
      </c>
      <c r="I196" t="inlineStr">
        <is>
          <t>17:30</t>
        </is>
      </c>
      <c r="J196" t="n">
        <v>3</v>
      </c>
      <c r="K196" t="inlineStr">
        <is>
          <t>CL37</t>
        </is>
      </c>
      <c r="L196" s="9" t="n">
        <v>199</v>
      </c>
      <c r="M196" t="inlineStr">
        <is>
          <t>Per visit, billed monthly</t>
        </is>
      </c>
      <c r="N196" t="inlineStr">
        <is>
          <t>Outside Jobber</t>
        </is>
      </c>
      <c r="O196" t="inlineStr">
        <is>
          <t>Active</t>
        </is>
      </c>
      <c r="P196" s="10" t="n">
        <v>46225</v>
      </c>
      <c r="Q196" s="9">
        <f>IF(F196="Weekly",ROUND(L196*G196*52/12,2),L196)</f>
        <v>862.33</v>
      </c>
      <c r="R196">
        <f>IF(O196&lt;&gt;"Active",0,IF(F196="Weekly",J196*G196,J196*0.25))</f>
        <v>3</v>
      </c>
      <c r="S196" t="inlineStr">
        <is>
          <t>Wave 1 North</t>
        </is>
      </c>
    </row>
    <row r="197">
      <c r="A197" t="inlineStr">
        <is>
          <t>J1193</t>
        </is>
      </c>
      <c r="B197" t="inlineStr">
        <is>
          <t>JP0142</t>
        </is>
      </c>
      <c r="C197" t="inlineStr">
        <is>
          <t>Banksia Logistics</t>
        </is>
      </c>
      <c r="D197" t="inlineStr">
        <is>
          <t>Warehouse - Thornbury</t>
        </is>
      </c>
      <c r="E197" t="inlineStr">
        <is>
          <t>Office clean</t>
        </is>
      </c>
      <c r="F197" t="inlineStr">
        <is>
          <t>Weekly</t>
        </is>
      </c>
      <c r="G197" t="n">
        <v>1</v>
      </c>
      <c r="H197" t="inlineStr">
        <is>
          <t>TH</t>
        </is>
      </c>
      <c r="I197" t="inlineStr">
        <is>
          <t>05:30</t>
        </is>
      </c>
      <c r="J197" t="n">
        <v>1.5</v>
      </c>
      <c r="K197" t="inlineStr">
        <is>
          <t>CL13</t>
        </is>
      </c>
      <c r="L197" s="9" t="n">
        <v>107</v>
      </c>
      <c r="M197" t="inlineStr">
        <is>
          <t>Per visit, billed monthly</t>
        </is>
      </c>
      <c r="N197" t="inlineStr">
        <is>
          <t>Auto</t>
        </is>
      </c>
      <c r="O197" t="inlineStr">
        <is>
          <t>Active</t>
        </is>
      </c>
      <c r="P197" s="10" t="n">
        <v>46212</v>
      </c>
      <c r="Q197" s="9">
        <f>IF(F197="Weekly",ROUND(L197*G197*52/12,2),L197)</f>
        <v>463.67</v>
      </c>
      <c r="R197">
        <f>IF(O197&lt;&gt;"Active",0,IF(F197="Weekly",J197*G197,J197*0.25))</f>
        <v>1.5</v>
      </c>
      <c r="S197" t="inlineStr">
        <is>
          <t>Wave 1 North</t>
        </is>
      </c>
    </row>
    <row r="198">
      <c r="A198" t="inlineStr">
        <is>
          <t>J1194</t>
        </is>
      </c>
      <c r="B198" t="inlineStr">
        <is>
          <t>JP0143</t>
        </is>
      </c>
      <c r="C198" t="inlineStr">
        <is>
          <t>Sunbury Architects Pty Ltd</t>
        </is>
      </c>
      <c r="D198" t="inlineStr">
        <is>
          <t>Main office - Epping</t>
        </is>
      </c>
      <c r="E198" t="inlineStr">
        <is>
          <t>Kitchen and bathrooms</t>
        </is>
      </c>
      <c r="F198" t="inlineStr">
        <is>
          <t>Weekly</t>
        </is>
      </c>
      <c r="G198" t="n">
        <v>5</v>
      </c>
      <c r="H198" t="inlineStr">
        <is>
          <t>MO TU WE TH FR</t>
        </is>
      </c>
      <c r="I198" t="inlineStr">
        <is>
          <t>17:30</t>
        </is>
      </c>
      <c r="J198" t="n">
        <v>1</v>
      </c>
      <c r="K198" t="inlineStr">
        <is>
          <t>CL49</t>
        </is>
      </c>
      <c r="L198" s="9" t="n">
        <v>64</v>
      </c>
      <c r="M198" t="inlineStr">
        <is>
          <t>Per visit, billed monthly</t>
        </is>
      </c>
      <c r="N198" t="inlineStr">
        <is>
          <t>Outside Jobber</t>
        </is>
      </c>
      <c r="O198" t="inlineStr">
        <is>
          <t>Active</t>
        </is>
      </c>
      <c r="P198" s="10" t="n">
        <v>46202</v>
      </c>
      <c r="Q198" s="9">
        <f>IF(F198="Weekly",ROUND(L198*G198*52/12,2),L198)</f>
        <v>1386.67</v>
      </c>
      <c r="R198">
        <f>IF(O198&lt;&gt;"Active",0,IF(F198="Weekly",J198*G198,J198*0.25))</f>
        <v>5</v>
      </c>
      <c r="S198" t="inlineStr">
        <is>
          <t>Wave 1 North</t>
        </is>
      </c>
    </row>
    <row r="199">
      <c r="A199" t="inlineStr">
        <is>
          <t>J1195</t>
        </is>
      </c>
      <c r="B199" t="inlineStr">
        <is>
          <t>JP0144</t>
        </is>
      </c>
      <c r="C199" t="inlineStr">
        <is>
          <t>Cobblestone Physiotherapy Pty Ltd</t>
        </is>
      </c>
      <c r="D199" t="inlineStr">
        <is>
          <t>Main office - Bundoora</t>
        </is>
      </c>
      <c r="E199" t="inlineStr">
        <is>
          <t>Kitchen and bathrooms</t>
        </is>
      </c>
      <c r="F199" t="inlineStr">
        <is>
          <t>Weekly</t>
        </is>
      </c>
      <c r="G199" t="n">
        <v>1</v>
      </c>
      <c r="H199" t="inlineStr">
        <is>
          <t>FR</t>
        </is>
      </c>
      <c r="I199" t="inlineStr">
        <is>
          <t>05:30</t>
        </is>
      </c>
      <c r="J199" t="n">
        <v>0.5</v>
      </c>
      <c r="K199" t="inlineStr">
        <is>
          <t>CL01</t>
        </is>
      </c>
      <c r="L199" s="9" t="n">
        <v>36</v>
      </c>
      <c r="M199" t="inlineStr">
        <is>
          <t>Per visit, billed monthly</t>
        </is>
      </c>
      <c r="N199" t="inlineStr">
        <is>
          <t>Outside Jobber</t>
        </is>
      </c>
      <c r="O199" t="inlineStr">
        <is>
          <t>Active</t>
        </is>
      </c>
      <c r="P199" s="10" t="n">
        <v>46206</v>
      </c>
      <c r="Q199" s="9">
        <f>IF(F199="Weekly",ROUND(L199*G199*52/12,2),L199)</f>
        <v>156</v>
      </c>
      <c r="R199">
        <f>IF(O199&lt;&gt;"Active",0,IF(F199="Weekly",J199*G199,J199*0.25))</f>
        <v>0.5</v>
      </c>
      <c r="S199" t="inlineStr">
        <is>
          <t>Wave 1 North</t>
        </is>
      </c>
    </row>
    <row r="200">
      <c r="A200" t="inlineStr">
        <is>
          <t>J1196</t>
        </is>
      </c>
      <c r="B200" t="inlineStr">
        <is>
          <t>JP0145</t>
        </is>
      </c>
      <c r="C200" t="inlineStr">
        <is>
          <t>Banksia Real Estate</t>
        </is>
      </c>
      <c r="D200" t="inlineStr">
        <is>
          <t>Main office - Maribyrnong</t>
        </is>
      </c>
      <c r="E200" t="inlineStr">
        <is>
          <t>Office clean</t>
        </is>
      </c>
      <c r="F200" t="inlineStr">
        <is>
          <t>Weekly</t>
        </is>
      </c>
      <c r="G200" t="n">
        <v>2</v>
      </c>
      <c r="H200" t="inlineStr">
        <is>
          <t>MO TU</t>
        </is>
      </c>
      <c r="I200" t="inlineStr">
        <is>
          <t>20:00</t>
        </is>
      </c>
      <c r="J200" t="n">
        <v>2</v>
      </c>
      <c r="K200" t="inlineStr">
        <is>
          <t>CL20</t>
        </is>
      </c>
      <c r="L200" s="9" t="n">
        <v>139</v>
      </c>
      <c r="M200" t="inlineStr">
        <is>
          <t>Per visit, billed monthly</t>
        </is>
      </c>
      <c r="N200" t="inlineStr">
        <is>
          <t>Outside Jobber</t>
        </is>
      </c>
      <c r="O200" t="inlineStr">
        <is>
          <t>Active</t>
        </is>
      </c>
      <c r="P200" s="10" t="n">
        <v>46223</v>
      </c>
      <c r="Q200" s="9">
        <f>IF(F200="Weekly",ROUND(L200*G200*52/12,2),L200)</f>
        <v>1204.67</v>
      </c>
      <c r="R200">
        <f>IF(O200&lt;&gt;"Active",0,IF(F200="Weekly",J200*G200,J200*0.25))</f>
        <v>4</v>
      </c>
      <c r="S200" t="inlineStr">
        <is>
          <t>Wave 4 West</t>
        </is>
      </c>
    </row>
    <row r="201">
      <c r="A201" t="inlineStr">
        <is>
          <t>J1197</t>
        </is>
      </c>
      <c r="B201" t="inlineStr">
        <is>
          <t>JP0145</t>
        </is>
      </c>
      <c r="C201" t="inlineStr">
        <is>
          <t>Banksia Real Estate</t>
        </is>
      </c>
      <c r="D201" t="inlineStr">
        <is>
          <t>Main office - Maribyrnong</t>
        </is>
      </c>
      <c r="E201" t="inlineStr">
        <is>
          <t>Window clean</t>
        </is>
      </c>
      <c r="F201" t="inlineStr">
        <is>
          <t>Every 4 weeks</t>
        </is>
      </c>
      <c r="G201" t="n">
        <v>0</v>
      </c>
      <c r="H201" t="inlineStr">
        <is>
          <t>WE</t>
        </is>
      </c>
      <c r="I201" t="inlineStr">
        <is>
          <t>11:30</t>
        </is>
      </c>
      <c r="J201" t="n">
        <v>3</v>
      </c>
      <c r="K201" t="inlineStr">
        <is>
          <t>CL60</t>
        </is>
      </c>
      <c r="L201" s="9" t="n">
        <v>218</v>
      </c>
      <c r="M201" t="inlineStr">
        <is>
          <t>Fixed 4-weekly</t>
        </is>
      </c>
      <c r="N201" t="inlineStr">
        <is>
          <t>Outside Jobber</t>
        </is>
      </c>
      <c r="O201" t="inlineStr">
        <is>
          <t>Active</t>
        </is>
      </c>
      <c r="P201" s="10" t="n">
        <v>46225</v>
      </c>
      <c r="Q201" s="9">
        <f>IF(F201="Weekly",ROUND(L201*G201*52/12,2),L201)</f>
        <v>218</v>
      </c>
      <c r="R201">
        <f>IF(O201&lt;&gt;"Active",0,IF(F201="Weekly",J201*G201,J201*0.25))</f>
        <v>0.75</v>
      </c>
      <c r="S201" t="inlineStr">
        <is>
          <t>Wave 4 West</t>
        </is>
      </c>
    </row>
    <row r="202">
      <c r="A202" t="inlineStr">
        <is>
          <t>J1198</t>
        </is>
      </c>
      <c r="B202" t="inlineStr">
        <is>
          <t>JP0146</t>
        </is>
      </c>
      <c r="C202" t="inlineStr">
        <is>
          <t>Northside Pathology Pty Ltd</t>
        </is>
      </c>
      <c r="D202" t="inlineStr">
        <is>
          <t>Main office - Ringwood</t>
        </is>
      </c>
      <c r="E202" t="inlineStr">
        <is>
          <t>Office clean</t>
        </is>
      </c>
      <c r="F202" t="inlineStr">
        <is>
          <t>Weekly</t>
        </is>
      </c>
      <c r="G202" t="n">
        <v>1</v>
      </c>
      <c r="H202" t="inlineStr">
        <is>
          <t>MO</t>
        </is>
      </c>
      <c r="I202" t="inlineStr">
        <is>
          <t>05:30</t>
        </is>
      </c>
      <c r="J202" t="n">
        <v>2</v>
      </c>
      <c r="K202" t="inlineStr">
        <is>
          <t>CL42</t>
        </is>
      </c>
      <c r="L202" s="9" t="n">
        <v>139</v>
      </c>
      <c r="M202" t="inlineStr">
        <is>
          <t>Per visit, billed monthly</t>
        </is>
      </c>
      <c r="N202" t="inlineStr">
        <is>
          <t>Outside Jobber</t>
        </is>
      </c>
      <c r="O202" t="inlineStr">
        <is>
          <t>Active</t>
        </is>
      </c>
      <c r="P202" s="10" t="n">
        <v>46223</v>
      </c>
      <c r="Q202" s="9">
        <f>IF(F202="Weekly",ROUND(L202*G202*52/12,2),L202)</f>
        <v>602.33</v>
      </c>
      <c r="R202">
        <f>IF(O202&lt;&gt;"Active",0,IF(F202="Weekly",J202*G202,J202*0.25))</f>
        <v>2</v>
      </c>
      <c r="S202" t="inlineStr">
        <is>
          <t>Wave 2 East</t>
        </is>
      </c>
    </row>
    <row r="203">
      <c r="A203" t="inlineStr">
        <is>
          <t>J1199</t>
        </is>
      </c>
      <c r="B203" t="inlineStr">
        <is>
          <t>JP0147</t>
        </is>
      </c>
      <c r="C203" t="inlineStr">
        <is>
          <t>Harbourside Lawyers</t>
        </is>
      </c>
      <c r="D203" t="inlineStr">
        <is>
          <t>Main office - Glen Waverley</t>
        </is>
      </c>
      <c r="E203" t="inlineStr">
        <is>
          <t>Kitchen and bathrooms</t>
        </is>
      </c>
      <c r="F203" t="inlineStr">
        <is>
          <t>Weekly</t>
        </is>
      </c>
      <c r="G203" t="n">
        <v>2</v>
      </c>
      <c r="H203" t="inlineStr">
        <is>
          <t>TH FR</t>
        </is>
      </c>
      <c r="I203" t="inlineStr">
        <is>
          <t>05:30</t>
        </is>
      </c>
      <c r="J203" t="n">
        <v>0.5</v>
      </c>
      <c r="K203" t="inlineStr">
        <is>
          <t>CL02</t>
        </is>
      </c>
      <c r="L203" s="9" t="n">
        <v>37</v>
      </c>
      <c r="M203" t="inlineStr">
        <is>
          <t>Per visit, billed monthly</t>
        </is>
      </c>
      <c r="N203" t="inlineStr">
        <is>
          <t>Outside Jobber</t>
        </is>
      </c>
      <c r="O203" t="inlineStr">
        <is>
          <t>Active</t>
        </is>
      </c>
      <c r="P203" s="10" t="n">
        <v>46219</v>
      </c>
      <c r="Q203" s="9">
        <f>IF(F203="Weekly",ROUND(L203*G203*52/12,2),L203)</f>
        <v>320.67</v>
      </c>
      <c r="R203">
        <f>IF(O203&lt;&gt;"Active",0,IF(F203="Weekly",J203*G203,J203*0.25))</f>
        <v>1</v>
      </c>
      <c r="S203" t="inlineStr">
        <is>
          <t>Wave 2 East</t>
        </is>
      </c>
    </row>
    <row r="204">
      <c r="A204" t="inlineStr">
        <is>
          <t>J1200</t>
        </is>
      </c>
      <c r="B204" t="inlineStr">
        <is>
          <t>JP0148</t>
        </is>
      </c>
      <c r="C204" t="inlineStr">
        <is>
          <t>Kingsley Fitness Pty Ltd</t>
        </is>
      </c>
      <c r="D204" t="inlineStr">
        <is>
          <t>Main office - Werribee</t>
        </is>
      </c>
      <c r="E204" t="inlineStr">
        <is>
          <t>Kitchen and bathrooms</t>
        </is>
      </c>
      <c r="F204" t="inlineStr">
        <is>
          <t>Weekly</t>
        </is>
      </c>
      <c r="G204" t="n">
        <v>1</v>
      </c>
      <c r="H204" t="inlineStr">
        <is>
          <t>FR</t>
        </is>
      </c>
      <c r="I204" t="inlineStr">
        <is>
          <t>07:30</t>
        </is>
      </c>
      <c r="J204" t="n">
        <v>1</v>
      </c>
      <c r="K204" t="inlineStr">
        <is>
          <t>CL20</t>
        </is>
      </c>
      <c r="L204" s="9" t="n">
        <v>60</v>
      </c>
      <c r="M204" t="inlineStr">
        <is>
          <t>Per visit, billed monthly</t>
        </is>
      </c>
      <c r="N204" t="inlineStr">
        <is>
          <t>Outside Jobber</t>
        </is>
      </c>
      <c r="O204" t="inlineStr">
        <is>
          <t>Active</t>
        </is>
      </c>
      <c r="P204" s="10" t="n">
        <v>46227</v>
      </c>
      <c r="Q204" s="9">
        <f>IF(F204="Weekly",ROUND(L204*G204*52/12,2),L204)</f>
        <v>260</v>
      </c>
      <c r="R204">
        <f>IF(O204&lt;&gt;"Active",0,IF(F204="Weekly",J204*G204,J204*0.25))</f>
        <v>1</v>
      </c>
      <c r="S204" t="inlineStr">
        <is>
          <t>Wave 4 West</t>
        </is>
      </c>
    </row>
    <row r="205">
      <c r="A205" t="inlineStr">
        <is>
          <t>J1201</t>
        </is>
      </c>
      <c r="B205" t="inlineStr">
        <is>
          <t>JP0149</t>
        </is>
      </c>
      <c r="C205" t="inlineStr">
        <is>
          <t>Lakeside Optometrists</t>
        </is>
      </c>
      <c r="D205" t="inlineStr">
        <is>
          <t>Main office - Footscray</t>
        </is>
      </c>
      <c r="E205" t="inlineStr">
        <is>
          <t>Office clean</t>
        </is>
      </c>
      <c r="F205" t="inlineStr">
        <is>
          <t>Weekly</t>
        </is>
      </c>
      <c r="G205" t="n">
        <v>1</v>
      </c>
      <c r="H205" t="inlineStr">
        <is>
          <t>TH</t>
        </is>
      </c>
      <c r="I205" t="inlineStr">
        <is>
          <t>05:30</t>
        </is>
      </c>
      <c r="J205" t="n">
        <v>2</v>
      </c>
      <c r="K205" t="inlineStr">
        <is>
          <t>CL32</t>
        </is>
      </c>
      <c r="L205" s="9" t="n">
        <v>130</v>
      </c>
      <c r="M205" t="inlineStr">
        <is>
          <t>Per visit, billed monthly</t>
        </is>
      </c>
      <c r="N205" t="inlineStr">
        <is>
          <t>Outside Jobber</t>
        </is>
      </c>
      <c r="O205" t="inlineStr">
        <is>
          <t>Active</t>
        </is>
      </c>
      <c r="P205" s="10" t="n">
        <v>46226</v>
      </c>
      <c r="Q205" s="9">
        <f>IF(F205="Weekly",ROUND(L205*G205*52/12,2),L205)</f>
        <v>563.33</v>
      </c>
      <c r="R205">
        <f>IF(O205&lt;&gt;"Active",0,IF(F205="Weekly",J205*G205,J205*0.25))</f>
        <v>2</v>
      </c>
      <c r="S205" t="inlineStr">
        <is>
          <t>Wave 4 West</t>
        </is>
      </c>
    </row>
    <row r="206">
      <c r="A206" t="inlineStr">
        <is>
          <t>J1202</t>
        </is>
      </c>
      <c r="B206" t="inlineStr">
        <is>
          <t>JP0149</t>
        </is>
      </c>
      <c r="C206" t="inlineStr">
        <is>
          <t>Lakeside Optometrists</t>
        </is>
      </c>
      <c r="D206" t="inlineStr">
        <is>
          <t>Main office - Footscray</t>
        </is>
      </c>
      <c r="E206" t="inlineStr">
        <is>
          <t>Carpet steam clean</t>
        </is>
      </c>
      <c r="F206" t="inlineStr">
        <is>
          <t>Every 4 weeks</t>
        </is>
      </c>
      <c r="G206" t="n">
        <v>0</v>
      </c>
      <c r="H206" t="inlineStr">
        <is>
          <t>TH</t>
        </is>
      </c>
      <c r="I206" t="inlineStr">
        <is>
          <t>09:00</t>
        </is>
      </c>
      <c r="J206" t="n">
        <v>3</v>
      </c>
      <c r="K206" t="inlineStr">
        <is>
          <t>CL59</t>
        </is>
      </c>
      <c r="L206" s="9" t="n">
        <v>234</v>
      </c>
      <c r="M206" t="inlineStr">
        <is>
          <t>Fixed 4-weekly</t>
        </is>
      </c>
      <c r="N206" t="inlineStr">
        <is>
          <t>Outside Jobber</t>
        </is>
      </c>
      <c r="O206" t="inlineStr">
        <is>
          <t>Active</t>
        </is>
      </c>
      <c r="P206" s="10" t="n">
        <v>46205</v>
      </c>
      <c r="Q206" s="9">
        <f>IF(F206="Weekly",ROUND(L206*G206*52/12,2),L206)</f>
        <v>234</v>
      </c>
      <c r="R206">
        <f>IF(O206&lt;&gt;"Active",0,IF(F206="Weekly",J206*G206,J206*0.25))</f>
        <v>0.75</v>
      </c>
      <c r="S206" t="inlineStr">
        <is>
          <t>Wave 4 West</t>
        </is>
      </c>
    </row>
    <row r="207">
      <c r="A207" t="inlineStr">
        <is>
          <t>J1203</t>
        </is>
      </c>
      <c r="B207" t="inlineStr">
        <is>
          <t>JP0150</t>
        </is>
      </c>
      <c r="C207" t="inlineStr">
        <is>
          <t>Southgate Dental</t>
        </is>
      </c>
      <c r="D207" t="inlineStr">
        <is>
          <t>Main office - Hawthorn</t>
        </is>
      </c>
      <c r="E207" t="inlineStr">
        <is>
          <t>Office clean</t>
        </is>
      </c>
      <c r="F207" t="inlineStr">
        <is>
          <t>Weekly</t>
        </is>
      </c>
      <c r="G207" t="n">
        <v>3</v>
      </c>
      <c r="H207" t="inlineStr">
        <is>
          <t>MO WE TH</t>
        </is>
      </c>
      <c r="I207" t="inlineStr">
        <is>
          <t>17:30</t>
        </is>
      </c>
      <c r="J207" t="n">
        <v>1.5</v>
      </c>
      <c r="K207" t="inlineStr">
        <is>
          <t>CL50</t>
        </is>
      </c>
      <c r="L207" s="9" t="n">
        <v>104</v>
      </c>
      <c r="M207" t="inlineStr">
        <is>
          <t>Per visit, billed monthly</t>
        </is>
      </c>
      <c r="N207" t="inlineStr">
        <is>
          <t>Outside Jobber</t>
        </is>
      </c>
      <c r="O207" t="inlineStr">
        <is>
          <t>Active</t>
        </is>
      </c>
      <c r="P207" s="10" t="n">
        <v>46223</v>
      </c>
      <c r="Q207" s="9">
        <f>IF(F207="Weekly",ROUND(L207*G207*52/12,2),L207)</f>
        <v>1352</v>
      </c>
      <c r="R207">
        <f>IF(O207&lt;&gt;"Active",0,IF(F207="Weekly",J207*G207,J207*0.25))</f>
        <v>4.5</v>
      </c>
      <c r="S207" t="inlineStr">
        <is>
          <t>Wave 2 East</t>
        </is>
      </c>
    </row>
    <row r="208">
      <c r="A208" t="inlineStr">
        <is>
          <t>J1204</t>
        </is>
      </c>
      <c r="B208" t="inlineStr">
        <is>
          <t>JP0151</t>
        </is>
      </c>
      <c r="C208" t="inlineStr">
        <is>
          <t>Sunbury Optometrists</t>
        </is>
      </c>
      <c r="D208" t="inlineStr">
        <is>
          <t>Main office - Altona</t>
        </is>
      </c>
      <c r="E208" t="inlineStr">
        <is>
          <t>Office clean</t>
        </is>
      </c>
      <c r="F208" t="inlineStr">
        <is>
          <t>Weekly</t>
        </is>
      </c>
      <c r="G208" t="n">
        <v>5</v>
      </c>
      <c r="H208" t="inlineStr">
        <is>
          <t>MO TU WE TH FR</t>
        </is>
      </c>
      <c r="I208" t="inlineStr">
        <is>
          <t>17:30</t>
        </is>
      </c>
      <c r="J208" t="n">
        <v>1</v>
      </c>
      <c r="K208" t="inlineStr">
        <is>
          <t>CL48</t>
        </is>
      </c>
      <c r="L208" s="9" t="n">
        <v>69</v>
      </c>
      <c r="M208" t="inlineStr">
        <is>
          <t>Per visit, billed monthly</t>
        </is>
      </c>
      <c r="N208" t="inlineStr">
        <is>
          <t>Auto</t>
        </is>
      </c>
      <c r="O208" t="inlineStr">
        <is>
          <t>Active</t>
        </is>
      </c>
      <c r="P208" s="10" t="n">
        <v>46202</v>
      </c>
      <c r="Q208" s="9">
        <f>IF(F208="Weekly",ROUND(L208*G208*52/12,2),L208)</f>
        <v>1495</v>
      </c>
      <c r="R208">
        <f>IF(O208&lt;&gt;"Active",0,IF(F208="Weekly",J208*G208,J208*0.25))</f>
        <v>5</v>
      </c>
      <c r="S208" t="inlineStr">
        <is>
          <t>Wave 4 West</t>
        </is>
      </c>
    </row>
    <row r="209">
      <c r="A209" t="inlineStr">
        <is>
          <t>J1205</t>
        </is>
      </c>
      <c r="B209" t="inlineStr">
        <is>
          <t>JP0152</t>
        </is>
      </c>
      <c r="C209" t="inlineStr">
        <is>
          <t>Bayview Vet Clinic</t>
        </is>
      </c>
      <c r="D209" t="inlineStr">
        <is>
          <t>Main office - Coburg</t>
        </is>
      </c>
      <c r="E209" t="inlineStr">
        <is>
          <t>Office clean</t>
        </is>
      </c>
      <c r="F209" t="inlineStr">
        <is>
          <t>Weekly</t>
        </is>
      </c>
      <c r="G209" t="n">
        <v>3</v>
      </c>
      <c r="H209" t="inlineStr">
        <is>
          <t>WE TH FR</t>
        </is>
      </c>
      <c r="I209" t="inlineStr">
        <is>
          <t>19:30</t>
        </is>
      </c>
      <c r="J209" t="n">
        <v>1.5</v>
      </c>
      <c r="K209" t="inlineStr">
        <is>
          <t>CL29</t>
        </is>
      </c>
      <c r="L209" s="9" t="n">
        <v>97</v>
      </c>
      <c r="M209" t="inlineStr">
        <is>
          <t>Per visit, billed monthly</t>
        </is>
      </c>
      <c r="N209" t="inlineStr">
        <is>
          <t>Outside Jobber</t>
        </is>
      </c>
      <c r="O209" t="inlineStr">
        <is>
          <t>Active</t>
        </is>
      </c>
      <c r="P209" s="10" t="n">
        <v>46211</v>
      </c>
      <c r="Q209" s="9">
        <f>IF(F209="Weekly",ROUND(L209*G209*52/12,2),L209)</f>
        <v>1261</v>
      </c>
      <c r="R209">
        <f>IF(O209&lt;&gt;"Active",0,IF(F209="Weekly",J209*G209,J209*0.25))</f>
        <v>4.5</v>
      </c>
      <c r="S209" t="inlineStr">
        <is>
          <t>Wave 1 North</t>
        </is>
      </c>
    </row>
    <row r="210">
      <c r="A210" t="inlineStr">
        <is>
          <t>J1206</t>
        </is>
      </c>
      <c r="B210" t="inlineStr">
        <is>
          <t>JP0152</t>
        </is>
      </c>
      <c r="C210" t="inlineStr">
        <is>
          <t>Bayview Vet Clinic</t>
        </is>
      </c>
      <c r="D210" t="inlineStr">
        <is>
          <t>Main office - Coburg</t>
        </is>
      </c>
      <c r="E210" t="inlineStr">
        <is>
          <t>Window clean</t>
        </is>
      </c>
      <c r="F210" t="inlineStr">
        <is>
          <t>Every 4 weeks</t>
        </is>
      </c>
      <c r="G210" t="n">
        <v>0</v>
      </c>
      <c r="H210" t="inlineStr">
        <is>
          <t>MO</t>
        </is>
      </c>
      <c r="I210" t="inlineStr">
        <is>
          <t>12:00</t>
        </is>
      </c>
      <c r="J210" t="n">
        <v>2</v>
      </c>
      <c r="K210" t="inlineStr">
        <is>
          <t>CL56</t>
        </is>
      </c>
      <c r="L210" s="9" t="n">
        <v>135</v>
      </c>
      <c r="M210" t="inlineStr">
        <is>
          <t>Fixed 4-weekly</t>
        </is>
      </c>
      <c r="N210" t="inlineStr">
        <is>
          <t>Auto</t>
        </is>
      </c>
      <c r="O210" t="inlineStr">
        <is>
          <t>Active</t>
        </is>
      </c>
      <c r="P210" s="10" t="n">
        <v>46202</v>
      </c>
      <c r="Q210" s="9">
        <f>IF(F210="Weekly",ROUND(L210*G210*52/12,2),L210)</f>
        <v>135</v>
      </c>
      <c r="R210">
        <f>IF(O210&lt;&gt;"Active",0,IF(F210="Weekly",J210*G210,J210*0.25))</f>
        <v>0.5</v>
      </c>
      <c r="S210" t="inlineStr">
        <is>
          <t>Wave 1 North</t>
        </is>
      </c>
    </row>
    <row r="211">
      <c r="A211" t="inlineStr">
        <is>
          <t>J1207</t>
        </is>
      </c>
      <c r="B211" t="inlineStr">
        <is>
          <t>JP0153</t>
        </is>
      </c>
      <c r="C211" t="inlineStr">
        <is>
          <t>Bayview Vet Clinic</t>
        </is>
      </c>
      <c r="D211" t="inlineStr">
        <is>
          <t>Clinic - Reservoir</t>
        </is>
      </c>
      <c r="E211" t="inlineStr">
        <is>
          <t>Office clean</t>
        </is>
      </c>
      <c r="F211" t="inlineStr">
        <is>
          <t>Weekly</t>
        </is>
      </c>
      <c r="G211" t="n">
        <v>2</v>
      </c>
      <c r="H211" t="inlineStr">
        <is>
          <t>TU FR</t>
        </is>
      </c>
      <c r="I211" t="inlineStr">
        <is>
          <t>19:30</t>
        </is>
      </c>
      <c r="J211" t="n">
        <v>1.5</v>
      </c>
      <c r="K211" t="inlineStr">
        <is>
          <t>CL25</t>
        </is>
      </c>
      <c r="L211" s="9" t="n">
        <v>93</v>
      </c>
      <c r="M211" t="inlineStr">
        <is>
          <t>Per visit, billed monthly</t>
        </is>
      </c>
      <c r="N211" t="inlineStr">
        <is>
          <t>Outside Jobber</t>
        </is>
      </c>
      <c r="O211" t="inlineStr">
        <is>
          <t>Active</t>
        </is>
      </c>
      <c r="P211" s="10" t="n">
        <v>46217</v>
      </c>
      <c r="Q211" s="9">
        <f>IF(F211="Weekly",ROUND(L211*G211*52/12,2),L211)</f>
        <v>806</v>
      </c>
      <c r="R211">
        <f>IF(O211&lt;&gt;"Active",0,IF(F211="Weekly",J211*G211,J211*0.25))</f>
        <v>3</v>
      </c>
      <c r="S211" t="inlineStr">
        <is>
          <t>Wave 1 North</t>
        </is>
      </c>
    </row>
    <row r="212">
      <c r="A212" t="inlineStr">
        <is>
          <t>J1208</t>
        </is>
      </c>
      <c r="B212" t="inlineStr">
        <is>
          <t>JP0153</t>
        </is>
      </c>
      <c r="C212" t="inlineStr">
        <is>
          <t>Bayview Vet Clinic</t>
        </is>
      </c>
      <c r="D212" t="inlineStr">
        <is>
          <t>Clinic - Reservoir</t>
        </is>
      </c>
      <c r="E212" t="inlineStr">
        <is>
          <t>Window clean</t>
        </is>
      </c>
      <c r="F212" t="inlineStr">
        <is>
          <t>Every 4 weeks</t>
        </is>
      </c>
      <c r="G212" t="n">
        <v>0</v>
      </c>
      <c r="H212" t="inlineStr">
        <is>
          <t>MO</t>
        </is>
      </c>
      <c r="I212" t="inlineStr">
        <is>
          <t>09:00</t>
        </is>
      </c>
      <c r="J212" t="n">
        <v>3</v>
      </c>
      <c r="K212" t="inlineStr">
        <is>
          <t>CL58</t>
        </is>
      </c>
      <c r="L212" s="9" t="n">
        <v>218</v>
      </c>
      <c r="M212" t="inlineStr">
        <is>
          <t>Fixed 4-weekly</t>
        </is>
      </c>
      <c r="N212" t="inlineStr">
        <is>
          <t>Outside Jobber</t>
        </is>
      </c>
      <c r="O212" t="inlineStr">
        <is>
          <t>Active</t>
        </is>
      </c>
      <c r="P212" s="10" t="n">
        <v>46202</v>
      </c>
      <c r="Q212" s="9">
        <f>IF(F212="Weekly",ROUND(L212*G212*52/12,2),L212)</f>
        <v>218</v>
      </c>
      <c r="R212">
        <f>IF(O212&lt;&gt;"Active",0,IF(F212="Weekly",J212*G212,J212*0.25))</f>
        <v>0.75</v>
      </c>
      <c r="S212" t="inlineStr">
        <is>
          <t>Wave 1 North</t>
        </is>
      </c>
    </row>
    <row r="213">
      <c r="A213" t="inlineStr">
        <is>
          <t>J1209</t>
        </is>
      </c>
      <c r="B213" t="inlineStr">
        <is>
          <t>JP0154</t>
        </is>
      </c>
      <c r="C213" t="inlineStr">
        <is>
          <t>Redgum Pathology Pty Ltd</t>
        </is>
      </c>
      <c r="D213" t="inlineStr">
        <is>
          <t>Main office - Camberwell</t>
        </is>
      </c>
      <c r="E213" t="inlineStr">
        <is>
          <t>Office clean</t>
        </is>
      </c>
      <c r="F213" t="inlineStr">
        <is>
          <t>Weekly</t>
        </is>
      </c>
      <c r="G213" t="n">
        <v>1</v>
      </c>
      <c r="H213" t="inlineStr">
        <is>
          <t>WE</t>
        </is>
      </c>
      <c r="I213" t="inlineStr">
        <is>
          <t>18:30</t>
        </is>
      </c>
      <c r="J213" t="n">
        <v>3</v>
      </c>
      <c r="K213" t="inlineStr">
        <is>
          <t>CL46</t>
        </is>
      </c>
      <c r="L213" s="9" t="n">
        <v>198</v>
      </c>
      <c r="M213" t="inlineStr">
        <is>
          <t>Per visit, billed monthly</t>
        </is>
      </c>
      <c r="N213" t="inlineStr">
        <is>
          <t>Outside Jobber</t>
        </is>
      </c>
      <c r="O213" t="inlineStr">
        <is>
          <t>Active</t>
        </is>
      </c>
      <c r="P213" s="10" t="n">
        <v>46225</v>
      </c>
      <c r="Q213" s="9">
        <f>IF(F213="Weekly",ROUND(L213*G213*52/12,2),L213)</f>
        <v>858</v>
      </c>
      <c r="R213">
        <f>IF(O213&lt;&gt;"Active",0,IF(F213="Weekly",J213*G213,J213*0.25))</f>
        <v>3</v>
      </c>
      <c r="S213" t="inlineStr">
        <is>
          <t>Wave 2 East</t>
        </is>
      </c>
    </row>
    <row r="214">
      <c r="A214" t="inlineStr">
        <is>
          <t>J1210</t>
        </is>
      </c>
      <c r="B214" t="inlineStr">
        <is>
          <t>JP0155</t>
        </is>
      </c>
      <c r="C214" t="inlineStr">
        <is>
          <t>Greenway Medical Centre Pty Ltd</t>
        </is>
      </c>
      <c r="D214" t="inlineStr">
        <is>
          <t>Main office - Glen Waverley</t>
        </is>
      </c>
      <c r="E214" t="inlineStr">
        <is>
          <t>Office clean</t>
        </is>
      </c>
      <c r="F214" t="inlineStr">
        <is>
          <t>Weekly</t>
        </is>
      </c>
      <c r="G214" t="n">
        <v>1</v>
      </c>
      <c r="H214" t="inlineStr">
        <is>
          <t>MO</t>
        </is>
      </c>
      <c r="I214" t="inlineStr">
        <is>
          <t>17:30</t>
        </is>
      </c>
      <c r="J214" t="n">
        <v>1.5</v>
      </c>
      <c r="K214" t="inlineStr">
        <is>
          <t>CL26</t>
        </is>
      </c>
      <c r="L214" s="9" t="n">
        <v>98</v>
      </c>
      <c r="M214" t="inlineStr">
        <is>
          <t>Per visit, billed monthly</t>
        </is>
      </c>
      <c r="N214" t="inlineStr">
        <is>
          <t>Outside Jobber</t>
        </is>
      </c>
      <c r="O214" t="inlineStr">
        <is>
          <t>Active</t>
        </is>
      </c>
      <c r="P214" s="10" t="n">
        <v>46223</v>
      </c>
      <c r="Q214" s="9">
        <f>IF(F214="Weekly",ROUND(L214*G214*52/12,2),L214)</f>
        <v>424.67</v>
      </c>
      <c r="R214">
        <f>IF(O214&lt;&gt;"Active",0,IF(F214="Weekly",J214*G214,J214*0.25))</f>
        <v>1.5</v>
      </c>
      <c r="S214" t="inlineStr">
        <is>
          <t>Wave 2 East</t>
        </is>
      </c>
    </row>
    <row r="215">
      <c r="A215" t="inlineStr">
        <is>
          <t>J1211</t>
        </is>
      </c>
      <c r="B215" t="inlineStr">
        <is>
          <t>JP0155</t>
        </is>
      </c>
      <c r="C215" t="inlineStr">
        <is>
          <t>Greenway Medical Centre Pty Ltd</t>
        </is>
      </c>
      <c r="D215" t="inlineStr">
        <is>
          <t>Main office - Glen Waverley</t>
        </is>
      </c>
      <c r="E215" t="inlineStr">
        <is>
          <t>Carpet steam clean</t>
        </is>
      </c>
      <c r="F215" t="inlineStr">
        <is>
          <t>Every 4 weeks</t>
        </is>
      </c>
      <c r="G215" t="n">
        <v>0</v>
      </c>
      <c r="H215" t="inlineStr">
        <is>
          <t>FR</t>
        </is>
      </c>
      <c r="I215" t="inlineStr">
        <is>
          <t>09:00</t>
        </is>
      </c>
      <c r="J215" t="n">
        <v>3</v>
      </c>
      <c r="K215" t="inlineStr">
        <is>
          <t>CL60</t>
        </is>
      </c>
      <c r="L215" s="9" t="n">
        <v>218</v>
      </c>
      <c r="M215" t="inlineStr">
        <is>
          <t>Fixed 4-weekly</t>
        </is>
      </c>
      <c r="N215" t="inlineStr">
        <is>
          <t>Outside Jobber</t>
        </is>
      </c>
      <c r="O215" t="inlineStr">
        <is>
          <t>Active</t>
        </is>
      </c>
      <c r="P215" s="10" t="n">
        <v>46206</v>
      </c>
      <c r="Q215" s="9">
        <f>IF(F215="Weekly",ROUND(L215*G215*52/12,2),L215)</f>
        <v>218</v>
      </c>
      <c r="R215">
        <f>IF(O215&lt;&gt;"Active",0,IF(F215="Weekly",J215*G215,J215*0.25))</f>
        <v>0.75</v>
      </c>
      <c r="S215" t="inlineStr">
        <is>
          <t>Wave 2 East</t>
        </is>
      </c>
    </row>
    <row r="216">
      <c r="A216" t="inlineStr">
        <is>
          <t>J1212</t>
        </is>
      </c>
      <c r="B216" t="inlineStr">
        <is>
          <t>JP0156</t>
        </is>
      </c>
      <c r="C216" t="inlineStr">
        <is>
          <t>Westend Physiotherapy</t>
        </is>
      </c>
      <c r="D216" t="inlineStr">
        <is>
          <t>Main office - Glen Waverley</t>
        </is>
      </c>
      <c r="E216" t="inlineStr">
        <is>
          <t>Office clean</t>
        </is>
      </c>
      <c r="F216" t="inlineStr">
        <is>
          <t>Weekly</t>
        </is>
      </c>
      <c r="G216" t="n">
        <v>5</v>
      </c>
      <c r="H216" t="inlineStr">
        <is>
          <t>MO TU WE TH FR</t>
        </is>
      </c>
      <c r="I216" t="inlineStr">
        <is>
          <t>20:00</t>
        </is>
      </c>
      <c r="J216" t="n">
        <v>2.5</v>
      </c>
      <c r="K216" t="inlineStr">
        <is>
          <t>CL14</t>
        </is>
      </c>
      <c r="L216" s="9" t="n">
        <v>166</v>
      </c>
      <c r="M216" t="inlineStr">
        <is>
          <t>Per visit, billed monthly</t>
        </is>
      </c>
      <c r="N216" t="inlineStr">
        <is>
          <t>Outside Jobber</t>
        </is>
      </c>
      <c r="O216" t="inlineStr">
        <is>
          <t>Active</t>
        </is>
      </c>
      <c r="P216" s="10" t="n">
        <v>46202</v>
      </c>
      <c r="Q216" s="9">
        <f>IF(F216="Weekly",ROUND(L216*G216*52/12,2),L216)</f>
        <v>3596.67</v>
      </c>
      <c r="R216">
        <f>IF(O216&lt;&gt;"Active",0,IF(F216="Weekly",J216*G216,J216*0.25))</f>
        <v>12.5</v>
      </c>
      <c r="S216" t="inlineStr">
        <is>
          <t>Wave 2 East</t>
        </is>
      </c>
    </row>
    <row r="217">
      <c r="A217" t="inlineStr">
        <is>
          <t>J1213</t>
        </is>
      </c>
      <c r="B217" t="inlineStr">
        <is>
          <t>JP0157</t>
        </is>
      </c>
      <c r="C217" t="inlineStr">
        <is>
          <t>Riverside Podiatry</t>
        </is>
      </c>
      <c r="D217" t="inlineStr">
        <is>
          <t>Main office - Point Cook</t>
        </is>
      </c>
      <c r="E217" t="inlineStr">
        <is>
          <t>Office clean</t>
        </is>
      </c>
      <c r="F217" t="inlineStr">
        <is>
          <t>Weekly</t>
        </is>
      </c>
      <c r="G217" t="n">
        <v>3</v>
      </c>
      <c r="H217" t="inlineStr">
        <is>
          <t>MO TU FR</t>
        </is>
      </c>
      <c r="I217" t="inlineStr">
        <is>
          <t>20:00</t>
        </is>
      </c>
      <c r="J217" t="n">
        <v>2</v>
      </c>
      <c r="K217" t="inlineStr">
        <is>
          <t>CL04</t>
        </is>
      </c>
      <c r="L217" s="9" t="n">
        <v>135</v>
      </c>
      <c r="M217" t="inlineStr">
        <is>
          <t>Per visit, billed monthly</t>
        </is>
      </c>
      <c r="N217" t="inlineStr">
        <is>
          <t>Auto</t>
        </is>
      </c>
      <c r="O217" t="inlineStr">
        <is>
          <t>Active</t>
        </is>
      </c>
      <c r="P217" s="10" t="n">
        <v>46216</v>
      </c>
      <c r="Q217" s="9">
        <f>IF(F217="Weekly",ROUND(L217*G217*52/12,2),L217)</f>
        <v>1755</v>
      </c>
      <c r="R217">
        <f>IF(O217&lt;&gt;"Active",0,IF(F217="Weekly",J217*G217,J217*0.25))</f>
        <v>6</v>
      </c>
      <c r="S217" t="inlineStr">
        <is>
          <t>Wave 4 West</t>
        </is>
      </c>
    </row>
    <row r="218">
      <c r="A218" t="inlineStr">
        <is>
          <t>J1214</t>
        </is>
      </c>
      <c r="B218" t="inlineStr">
        <is>
          <t>JP0158</t>
        </is>
      </c>
      <c r="C218" t="inlineStr">
        <is>
          <t>Riverside Podiatry</t>
        </is>
      </c>
      <c r="D218" t="inlineStr">
        <is>
          <t>Clinic - Brighton</t>
        </is>
      </c>
      <c r="E218" t="inlineStr">
        <is>
          <t>Office clean</t>
        </is>
      </c>
      <c r="F218" t="inlineStr">
        <is>
          <t>Weekly</t>
        </is>
      </c>
      <c r="G218" t="n">
        <v>1</v>
      </c>
      <c r="H218" t="inlineStr">
        <is>
          <t>WE</t>
        </is>
      </c>
      <c r="I218" t="inlineStr">
        <is>
          <t>17:30</t>
        </is>
      </c>
      <c r="J218" t="n">
        <v>1.5</v>
      </c>
      <c r="K218" t="inlineStr">
        <is>
          <t>CL19</t>
        </is>
      </c>
      <c r="L218" s="9" t="n">
        <v>107</v>
      </c>
      <c r="M218" t="inlineStr">
        <is>
          <t>Per visit, billed monthly</t>
        </is>
      </c>
      <c r="N218" t="inlineStr">
        <is>
          <t>Outside Jobber</t>
        </is>
      </c>
      <c r="O218" t="inlineStr">
        <is>
          <t>Active</t>
        </is>
      </c>
      <c r="P218" s="10" t="n">
        <v>46204</v>
      </c>
      <c r="Q218" s="9">
        <f>IF(F218="Weekly",ROUND(L218*G218*52/12,2),L218)</f>
        <v>463.67</v>
      </c>
      <c r="R218">
        <f>IF(O218&lt;&gt;"Active",0,IF(F218="Weekly",J218*G218,J218*0.25))</f>
        <v>1.5</v>
      </c>
      <c r="S218" t="inlineStr">
        <is>
          <t>Wave 3 South</t>
        </is>
      </c>
    </row>
    <row r="219">
      <c r="A219" t="inlineStr">
        <is>
          <t>J1215</t>
        </is>
      </c>
      <c r="B219" t="inlineStr">
        <is>
          <t>JP0159</t>
        </is>
      </c>
      <c r="C219" t="inlineStr">
        <is>
          <t>Northside Learning Centre</t>
        </is>
      </c>
      <c r="D219" t="inlineStr">
        <is>
          <t>Main office - Camberwell</t>
        </is>
      </c>
      <c r="E219" t="inlineStr">
        <is>
          <t>Office clean</t>
        </is>
      </c>
      <c r="F219" t="inlineStr">
        <is>
          <t>Weekly</t>
        </is>
      </c>
      <c r="G219" t="n">
        <v>5</v>
      </c>
      <c r="H219" t="inlineStr">
        <is>
          <t>MO TU WE TH FR</t>
        </is>
      </c>
      <c r="I219" t="inlineStr">
        <is>
          <t>17:30</t>
        </is>
      </c>
      <c r="J219" t="n">
        <v>1</v>
      </c>
      <c r="K219" t="inlineStr">
        <is>
          <t>CL02</t>
        </is>
      </c>
      <c r="L219" s="9" t="n">
        <v>69</v>
      </c>
      <c r="M219" t="inlineStr">
        <is>
          <t>Per visit, billed monthly</t>
        </is>
      </c>
      <c r="N219" t="inlineStr">
        <is>
          <t>Auto</t>
        </is>
      </c>
      <c r="O219" t="inlineStr">
        <is>
          <t>Active</t>
        </is>
      </c>
      <c r="P219" s="10" t="n">
        <v>46209</v>
      </c>
      <c r="Q219" s="9">
        <f>IF(F219="Weekly",ROUND(L219*G219*52/12,2),L219)</f>
        <v>1495</v>
      </c>
      <c r="R219">
        <f>IF(O219&lt;&gt;"Active",0,IF(F219="Weekly",J219*G219,J219*0.25))</f>
        <v>5</v>
      </c>
      <c r="S219" t="inlineStr">
        <is>
          <t>Wave 2 East</t>
        </is>
      </c>
    </row>
    <row r="220">
      <c r="A220" t="inlineStr">
        <is>
          <t>J1216</t>
        </is>
      </c>
      <c r="B220" t="inlineStr">
        <is>
          <t>JP0160</t>
        </is>
      </c>
      <c r="C220" t="inlineStr">
        <is>
          <t>Harbourside Logistics Pty Ltd</t>
        </is>
      </c>
      <c r="D220" t="inlineStr">
        <is>
          <t>Main office - Hawthorn</t>
        </is>
      </c>
      <c r="E220" t="inlineStr">
        <is>
          <t>Office clean</t>
        </is>
      </c>
      <c r="F220" t="inlineStr">
        <is>
          <t>Weekly</t>
        </is>
      </c>
      <c r="G220" t="n">
        <v>3</v>
      </c>
      <c r="H220" t="inlineStr">
        <is>
          <t>MO TU WE</t>
        </is>
      </c>
      <c r="I220" t="inlineStr">
        <is>
          <t>17:30</t>
        </is>
      </c>
      <c r="J220" t="n">
        <v>1.5</v>
      </c>
      <c r="K220" t="inlineStr">
        <is>
          <t>CL38</t>
        </is>
      </c>
      <c r="L220" s="9" t="n">
        <v>97</v>
      </c>
      <c r="M220" t="inlineStr">
        <is>
          <t>Per visit, billed monthly</t>
        </is>
      </c>
      <c r="N220" t="inlineStr">
        <is>
          <t>Outside Jobber</t>
        </is>
      </c>
      <c r="O220" t="inlineStr">
        <is>
          <t>Active</t>
        </is>
      </c>
      <c r="P220" s="10" t="n">
        <v>46216</v>
      </c>
      <c r="Q220" s="9">
        <f>IF(F220="Weekly",ROUND(L220*G220*52/12,2),L220)</f>
        <v>1261</v>
      </c>
      <c r="R220">
        <f>IF(O220&lt;&gt;"Active",0,IF(F220="Weekly",J220*G220,J220*0.25))</f>
        <v>4.5</v>
      </c>
      <c r="S220" t="inlineStr">
        <is>
          <t>Wave 2 East</t>
        </is>
      </c>
    </row>
    <row r="221">
      <c r="A221" t="inlineStr">
        <is>
          <t>J1217</t>
        </is>
      </c>
      <c r="B221" t="inlineStr">
        <is>
          <t>JP0161</t>
        </is>
      </c>
      <c r="C221" t="inlineStr">
        <is>
          <t>Harbourside Logistics Pty Ltd</t>
        </is>
      </c>
      <c r="D221" t="inlineStr">
        <is>
          <t>Clinic - Kew</t>
        </is>
      </c>
      <c r="E221" t="inlineStr">
        <is>
          <t>Office clean</t>
        </is>
      </c>
      <c r="F221" t="inlineStr">
        <is>
          <t>Weekly</t>
        </is>
      </c>
      <c r="G221" t="n">
        <v>2</v>
      </c>
      <c r="H221" t="inlineStr">
        <is>
          <t>TU WE</t>
        </is>
      </c>
      <c r="I221" t="inlineStr">
        <is>
          <t>17:30</t>
        </is>
      </c>
      <c r="J221" t="n">
        <v>1</v>
      </c>
      <c r="K221" t="inlineStr">
        <is>
          <t>CL18</t>
        </is>
      </c>
      <c r="L221" s="9" t="n">
        <v>66</v>
      </c>
      <c r="M221" t="inlineStr">
        <is>
          <t>Per visit, billed monthly</t>
        </is>
      </c>
      <c r="N221" t="inlineStr">
        <is>
          <t>Outside Jobber</t>
        </is>
      </c>
      <c r="O221" t="inlineStr">
        <is>
          <t>Active</t>
        </is>
      </c>
      <c r="P221" s="10" t="n">
        <v>46203</v>
      </c>
      <c r="Q221" s="9">
        <f>IF(F221="Weekly",ROUND(L221*G221*52/12,2),L221)</f>
        <v>572</v>
      </c>
      <c r="R221">
        <f>IF(O221&lt;&gt;"Active",0,IF(F221="Weekly",J221*G221,J221*0.25))</f>
        <v>2</v>
      </c>
      <c r="S221" t="inlineStr">
        <is>
          <t>Wave 2 East</t>
        </is>
      </c>
    </row>
    <row r="222">
      <c r="A222" t="inlineStr">
        <is>
          <t>J1218</t>
        </is>
      </c>
      <c r="B222" t="inlineStr">
        <is>
          <t>JP0162</t>
        </is>
      </c>
      <c r="C222" t="inlineStr">
        <is>
          <t>Redgum Podiatry</t>
        </is>
      </c>
      <c r="D222" t="inlineStr">
        <is>
          <t>Main office - Williamstown</t>
        </is>
      </c>
      <c r="E222" t="inlineStr">
        <is>
          <t>Office clean</t>
        </is>
      </c>
      <c r="F222" t="inlineStr">
        <is>
          <t>Weekly</t>
        </is>
      </c>
      <c r="G222" t="n">
        <v>2</v>
      </c>
      <c r="H222" t="inlineStr">
        <is>
          <t>MO TH</t>
        </is>
      </c>
      <c r="I222" t="inlineStr">
        <is>
          <t>07:00</t>
        </is>
      </c>
      <c r="J222" t="n">
        <v>1.5</v>
      </c>
      <c r="K222" t="inlineStr">
        <is>
          <t>CL36</t>
        </is>
      </c>
      <c r="L222" s="9" t="n">
        <v>94</v>
      </c>
      <c r="M222" t="inlineStr">
        <is>
          <t>Per visit, billed monthly</t>
        </is>
      </c>
      <c r="N222" t="inlineStr">
        <is>
          <t>Outside Jobber</t>
        </is>
      </c>
      <c r="O222" t="inlineStr">
        <is>
          <t>Active</t>
        </is>
      </c>
      <c r="P222" s="10" t="n">
        <v>46202</v>
      </c>
      <c r="Q222" s="9">
        <f>IF(F222="Weekly",ROUND(L222*G222*52/12,2),L222)</f>
        <v>814.67</v>
      </c>
      <c r="R222">
        <f>IF(O222&lt;&gt;"Active",0,IF(F222="Weekly",J222*G222,J222*0.25))</f>
        <v>3</v>
      </c>
      <c r="S222" t="inlineStr">
        <is>
          <t>Wave 4 West</t>
        </is>
      </c>
    </row>
    <row r="223">
      <c r="A223" t="inlineStr">
        <is>
          <t>J1219</t>
        </is>
      </c>
      <c r="B223" t="inlineStr">
        <is>
          <t>JP0163</t>
        </is>
      </c>
      <c r="C223" t="inlineStr">
        <is>
          <t>Redgum Podiatry</t>
        </is>
      </c>
      <c r="D223" t="inlineStr">
        <is>
          <t>Clinic - Cheltenham</t>
        </is>
      </c>
      <c r="E223" t="inlineStr">
        <is>
          <t>Office clean</t>
        </is>
      </c>
      <c r="F223" t="inlineStr">
        <is>
          <t>Weekly</t>
        </is>
      </c>
      <c r="G223" t="n">
        <v>2</v>
      </c>
      <c r="H223" t="inlineStr">
        <is>
          <t>MO TH</t>
        </is>
      </c>
      <c r="I223" t="inlineStr">
        <is>
          <t>17:30</t>
        </is>
      </c>
      <c r="J223" t="n">
        <v>1.5</v>
      </c>
      <c r="K223" t="inlineStr">
        <is>
          <t>CL07</t>
        </is>
      </c>
      <c r="L223" s="9" t="n">
        <v>104</v>
      </c>
      <c r="M223" t="inlineStr">
        <is>
          <t>Per visit, billed monthly</t>
        </is>
      </c>
      <c r="N223" t="inlineStr">
        <is>
          <t>Outside Jobber</t>
        </is>
      </c>
      <c r="O223" t="inlineStr">
        <is>
          <t>Active</t>
        </is>
      </c>
      <c r="P223" s="10" t="n">
        <v>46202</v>
      </c>
      <c r="Q223" s="9">
        <f>IF(F223="Weekly",ROUND(L223*G223*52/12,2),L223)</f>
        <v>901.33</v>
      </c>
      <c r="R223">
        <f>IF(O223&lt;&gt;"Active",0,IF(F223="Weekly",J223*G223,J223*0.25))</f>
        <v>3</v>
      </c>
      <c r="S223" t="inlineStr">
        <is>
          <t>Wave 3 South</t>
        </is>
      </c>
    </row>
    <row r="224">
      <c r="A224" t="inlineStr">
        <is>
          <t>J1220</t>
        </is>
      </c>
      <c r="B224" t="inlineStr">
        <is>
          <t>JP0163</t>
        </is>
      </c>
      <c r="C224" t="inlineStr">
        <is>
          <t>Redgum Podiatry</t>
        </is>
      </c>
      <c r="D224" t="inlineStr">
        <is>
          <t>Clinic - Cheltenham</t>
        </is>
      </c>
      <c r="E224" t="inlineStr">
        <is>
          <t>Window clean</t>
        </is>
      </c>
      <c r="F224" t="inlineStr">
        <is>
          <t>Every 4 weeks</t>
        </is>
      </c>
      <c r="G224" t="n">
        <v>0</v>
      </c>
      <c r="H224" t="inlineStr">
        <is>
          <t>MO</t>
        </is>
      </c>
      <c r="I224" t="inlineStr">
        <is>
          <t>09:00</t>
        </is>
      </c>
      <c r="J224" t="n">
        <v>1.5</v>
      </c>
      <c r="K224" t="inlineStr">
        <is>
          <t>CL54</t>
        </is>
      </c>
      <c r="L224" s="9" t="n">
        <v>116</v>
      </c>
      <c r="M224" t="inlineStr">
        <is>
          <t>Fixed 4-weekly</t>
        </is>
      </c>
      <c r="N224" t="inlineStr">
        <is>
          <t>Outside Jobber</t>
        </is>
      </c>
      <c r="O224" t="inlineStr">
        <is>
          <t>Active</t>
        </is>
      </c>
      <c r="P224" s="10" t="n">
        <v>46223</v>
      </c>
      <c r="Q224" s="9">
        <f>IF(F224="Weekly",ROUND(L224*G224*52/12,2),L224)</f>
        <v>116</v>
      </c>
      <c r="R224">
        <f>IF(O224&lt;&gt;"Active",0,IF(F224="Weekly",J224*G224,J224*0.25))</f>
        <v>0.375</v>
      </c>
      <c r="S224" t="inlineStr">
        <is>
          <t>Wave 3 South</t>
        </is>
      </c>
    </row>
    <row r="225">
      <c r="A225" t="inlineStr">
        <is>
          <t>J1221</t>
        </is>
      </c>
      <c r="B225" t="inlineStr">
        <is>
          <t>JP0164</t>
        </is>
      </c>
      <c r="C225" t="inlineStr">
        <is>
          <t>Harbourside Chiropractic</t>
        </is>
      </c>
      <c r="D225" t="inlineStr">
        <is>
          <t>Main office - Oakleigh</t>
        </is>
      </c>
      <c r="E225" t="inlineStr">
        <is>
          <t>Office clean</t>
        </is>
      </c>
      <c r="F225" t="inlineStr">
        <is>
          <t>Weekly</t>
        </is>
      </c>
      <c r="G225" t="n">
        <v>2</v>
      </c>
      <c r="H225" t="inlineStr">
        <is>
          <t>MO TU</t>
        </is>
      </c>
      <c r="I225" t="inlineStr">
        <is>
          <t>20:00</t>
        </is>
      </c>
      <c r="J225" t="n">
        <v>1.5</v>
      </c>
      <c r="K225" t="inlineStr">
        <is>
          <t>CL35</t>
        </is>
      </c>
      <c r="L225" s="9" t="n">
        <v>90</v>
      </c>
      <c r="M225" t="inlineStr">
        <is>
          <t>Per visit, billed monthly</t>
        </is>
      </c>
      <c r="N225" t="inlineStr">
        <is>
          <t>Outside Jobber</t>
        </is>
      </c>
      <c r="O225" t="inlineStr">
        <is>
          <t>Active</t>
        </is>
      </c>
      <c r="P225" s="10" t="n">
        <v>46223</v>
      </c>
      <c r="Q225" s="9">
        <f>IF(F225="Weekly",ROUND(L225*G225*52/12,2),L225)</f>
        <v>780</v>
      </c>
      <c r="R225">
        <f>IF(O225&lt;&gt;"Active",0,IF(F225="Weekly",J225*G225,J225*0.25))</f>
        <v>3</v>
      </c>
      <c r="S225" t="inlineStr">
        <is>
          <t>Wave 3 South</t>
        </is>
      </c>
    </row>
    <row r="226">
      <c r="A226" t="inlineStr">
        <is>
          <t>J1222</t>
        </is>
      </c>
      <c r="B226" t="inlineStr">
        <is>
          <t>JP0165</t>
        </is>
      </c>
      <c r="C226" t="inlineStr">
        <is>
          <t>Harbourside Chiropractic</t>
        </is>
      </c>
      <c r="D226" t="inlineStr">
        <is>
          <t>Clinic - Moorabbin</t>
        </is>
      </c>
      <c r="E226" t="inlineStr">
        <is>
          <t>Office clean</t>
        </is>
      </c>
      <c r="F226" t="inlineStr">
        <is>
          <t>Weekly</t>
        </is>
      </c>
      <c r="G226" t="n">
        <v>2</v>
      </c>
      <c r="H226" t="inlineStr">
        <is>
          <t>TU WE</t>
        </is>
      </c>
      <c r="I226" t="inlineStr">
        <is>
          <t>19:30</t>
        </is>
      </c>
      <c r="J226" t="n">
        <v>2</v>
      </c>
      <c r="K226" t="inlineStr">
        <is>
          <t>CL19</t>
        </is>
      </c>
      <c r="L226" s="9" t="n">
        <v>116</v>
      </c>
      <c r="M226" t="inlineStr">
        <is>
          <t>Per visit, billed monthly</t>
        </is>
      </c>
      <c r="N226" t="inlineStr">
        <is>
          <t>Outside Jobber</t>
        </is>
      </c>
      <c r="O226" t="inlineStr">
        <is>
          <t>Active</t>
        </is>
      </c>
      <c r="P226" s="10" t="n">
        <v>46217</v>
      </c>
      <c r="Q226" s="9">
        <f>IF(F226="Weekly",ROUND(L226*G226*52/12,2),L226)</f>
        <v>1005.33</v>
      </c>
      <c r="R226">
        <f>IF(O226&lt;&gt;"Active",0,IF(F226="Weekly",J226*G226,J226*0.25))</f>
        <v>4</v>
      </c>
      <c r="S226" t="inlineStr">
        <is>
          <t>Wave 3 South</t>
        </is>
      </c>
    </row>
    <row r="227">
      <c r="A227" t="inlineStr">
        <is>
          <t>J1223</t>
        </is>
      </c>
      <c r="B227" t="inlineStr">
        <is>
          <t>JP0165</t>
        </is>
      </c>
      <c r="C227" t="inlineStr">
        <is>
          <t>Harbourside Chiropractic</t>
        </is>
      </c>
      <c r="D227" t="inlineStr">
        <is>
          <t>Clinic - Moorabbin</t>
        </is>
      </c>
      <c r="E227" t="inlineStr">
        <is>
          <t>Carpet steam clean</t>
        </is>
      </c>
      <c r="F227" t="inlineStr">
        <is>
          <t>Every 4 weeks</t>
        </is>
      </c>
      <c r="G227" t="n">
        <v>0</v>
      </c>
      <c r="H227" t="inlineStr">
        <is>
          <t>FR</t>
        </is>
      </c>
      <c r="I227" t="inlineStr">
        <is>
          <t>09:00</t>
        </is>
      </c>
      <c r="J227" t="n">
        <v>2</v>
      </c>
      <c r="K227" t="inlineStr">
        <is>
          <t>CL54</t>
        </is>
      </c>
      <c r="L227" s="9" t="n">
        <v>135</v>
      </c>
      <c r="M227" t="inlineStr">
        <is>
          <t>Fixed 4-weekly</t>
        </is>
      </c>
      <c r="N227" t="inlineStr">
        <is>
          <t>Outside Jobber</t>
        </is>
      </c>
      <c r="O227" t="inlineStr">
        <is>
          <t>Active</t>
        </is>
      </c>
      <c r="P227" s="10" t="n">
        <v>46227</v>
      </c>
      <c r="Q227" s="9">
        <f>IF(F227="Weekly",ROUND(L227*G227*52/12,2),L227)</f>
        <v>135</v>
      </c>
      <c r="R227">
        <f>IF(O227&lt;&gt;"Active",0,IF(F227="Weekly",J227*G227,J227*0.25))</f>
        <v>0.5</v>
      </c>
      <c r="S227" t="inlineStr">
        <is>
          <t>Wave 3 South</t>
        </is>
      </c>
    </row>
    <row r="228">
      <c r="A228" t="inlineStr">
        <is>
          <t>J1224</t>
        </is>
      </c>
      <c r="B228" t="inlineStr">
        <is>
          <t>JP0166</t>
        </is>
      </c>
      <c r="C228" t="inlineStr">
        <is>
          <t>Harbourside Chiropractic</t>
        </is>
      </c>
      <c r="D228" t="inlineStr">
        <is>
          <t>Warehouse - St Kilda</t>
        </is>
      </c>
      <c r="E228" t="inlineStr">
        <is>
          <t>Office clean</t>
        </is>
      </c>
      <c r="F228" t="inlineStr">
        <is>
          <t>Weekly</t>
        </is>
      </c>
      <c r="G228" t="n">
        <v>5</v>
      </c>
      <c r="H228" t="inlineStr">
        <is>
          <t>MO TU WE TH FR</t>
        </is>
      </c>
      <c r="I228" t="inlineStr">
        <is>
          <t>20:00</t>
        </is>
      </c>
      <c r="J228" t="n">
        <v>2</v>
      </c>
      <c r="K228" t="inlineStr">
        <is>
          <t>CL51</t>
        </is>
      </c>
      <c r="L228" s="9" t="n">
        <v>134</v>
      </c>
      <c r="M228" t="inlineStr">
        <is>
          <t>Per visit, billed monthly</t>
        </is>
      </c>
      <c r="N228" t="inlineStr">
        <is>
          <t>Auto</t>
        </is>
      </c>
      <c r="O228" t="inlineStr">
        <is>
          <t>Active</t>
        </is>
      </c>
      <c r="P228" s="10" t="n">
        <v>46223</v>
      </c>
      <c r="Q228" s="9">
        <f>IF(F228="Weekly",ROUND(L228*G228*52/12,2),L228)</f>
        <v>2903.33</v>
      </c>
      <c r="R228">
        <f>IF(O228&lt;&gt;"Active",0,IF(F228="Weekly",J228*G228,J228*0.25))</f>
        <v>10</v>
      </c>
      <c r="S228" t="inlineStr">
        <is>
          <t>Wave 3 South</t>
        </is>
      </c>
    </row>
    <row r="229">
      <c r="A229" t="inlineStr">
        <is>
          <t>J1225</t>
        </is>
      </c>
      <c r="B229" t="inlineStr">
        <is>
          <t>JP0167</t>
        </is>
      </c>
      <c r="C229" t="inlineStr">
        <is>
          <t>Hillcrest Lawyers</t>
        </is>
      </c>
      <c r="D229" t="inlineStr">
        <is>
          <t>Main office - Mentone</t>
        </is>
      </c>
      <c r="E229" t="inlineStr">
        <is>
          <t>Office clean</t>
        </is>
      </c>
      <c r="F229" t="inlineStr">
        <is>
          <t>Weekly</t>
        </is>
      </c>
      <c r="G229" t="n">
        <v>2</v>
      </c>
      <c r="H229" t="inlineStr">
        <is>
          <t>WE FR</t>
        </is>
      </c>
      <c r="I229" t="inlineStr">
        <is>
          <t>07:00</t>
        </is>
      </c>
      <c r="J229" t="n">
        <v>1</v>
      </c>
      <c r="K229" t="inlineStr">
        <is>
          <t>CL39</t>
        </is>
      </c>
      <c r="L229" s="9" t="n">
        <v>62</v>
      </c>
      <c r="M229" t="inlineStr">
        <is>
          <t>Per visit, billed monthly</t>
        </is>
      </c>
      <c r="N229" t="inlineStr">
        <is>
          <t>Outside Jobber</t>
        </is>
      </c>
      <c r="O229" t="inlineStr">
        <is>
          <t>Active</t>
        </is>
      </c>
      <c r="P229" s="10" t="n">
        <v>46218</v>
      </c>
      <c r="Q229" s="9">
        <f>IF(F229="Weekly",ROUND(L229*G229*52/12,2),L229)</f>
        <v>537.33</v>
      </c>
      <c r="R229">
        <f>IF(O229&lt;&gt;"Active",0,IF(F229="Weekly",J229*G229,J229*0.25))</f>
        <v>2</v>
      </c>
      <c r="S229" t="inlineStr">
        <is>
          <t>Wave 3 South</t>
        </is>
      </c>
    </row>
    <row r="230">
      <c r="A230" t="inlineStr">
        <is>
          <t>J1226</t>
        </is>
      </c>
      <c r="B230" t="inlineStr">
        <is>
          <t>JP0168</t>
        </is>
      </c>
      <c r="C230" t="inlineStr">
        <is>
          <t>Hillcrest Lawyers</t>
        </is>
      </c>
      <c r="D230" t="inlineStr">
        <is>
          <t>Clinic - Northcote</t>
        </is>
      </c>
      <c r="E230" t="inlineStr">
        <is>
          <t>Office clean</t>
        </is>
      </c>
      <c r="F230" t="inlineStr">
        <is>
          <t>Weekly</t>
        </is>
      </c>
      <c r="G230" t="n">
        <v>5</v>
      </c>
      <c r="H230" t="inlineStr">
        <is>
          <t>MO TU WE TH FR</t>
        </is>
      </c>
      <c r="I230" t="inlineStr">
        <is>
          <t>17:30</t>
        </is>
      </c>
      <c r="J230" t="n">
        <v>1.5</v>
      </c>
      <c r="K230" t="inlineStr">
        <is>
          <t>CL01</t>
        </is>
      </c>
      <c r="L230" s="9" t="n">
        <v>102</v>
      </c>
      <c r="M230" t="inlineStr">
        <is>
          <t>Per visit, billed monthly</t>
        </is>
      </c>
      <c r="N230" t="inlineStr">
        <is>
          <t>Outside Jobber</t>
        </is>
      </c>
      <c r="O230" t="inlineStr">
        <is>
          <t>Active</t>
        </is>
      </c>
      <c r="P230" s="10" t="n">
        <v>46209</v>
      </c>
      <c r="Q230" s="9">
        <f>IF(F230="Weekly",ROUND(L230*G230*52/12,2),L230)</f>
        <v>2210</v>
      </c>
      <c r="R230">
        <f>IF(O230&lt;&gt;"Active",0,IF(F230="Weekly",J230*G230,J230*0.25))</f>
        <v>7.5</v>
      </c>
      <c r="S230" t="inlineStr">
        <is>
          <t>Wave 1 North</t>
        </is>
      </c>
    </row>
    <row r="231">
      <c r="A231" t="inlineStr">
        <is>
          <t>J1227</t>
        </is>
      </c>
      <c r="B231" t="inlineStr">
        <is>
          <t>JP0169</t>
        </is>
      </c>
      <c r="C231" t="inlineStr">
        <is>
          <t>Silverton Logistics Pty Ltd</t>
        </is>
      </c>
      <c r="D231" t="inlineStr">
        <is>
          <t>Main office - Brunswick</t>
        </is>
      </c>
      <c r="E231" t="inlineStr">
        <is>
          <t>Kitchen and bathrooms</t>
        </is>
      </c>
      <c r="F231" t="inlineStr">
        <is>
          <t>Weekly</t>
        </is>
      </c>
      <c r="G231" t="n">
        <v>2</v>
      </c>
      <c r="H231" t="inlineStr">
        <is>
          <t>MO TU</t>
        </is>
      </c>
      <c r="I231" t="inlineStr">
        <is>
          <t>17:30</t>
        </is>
      </c>
      <c r="J231" t="n">
        <v>1</v>
      </c>
      <c r="K231" t="inlineStr">
        <is>
          <t>CL05</t>
        </is>
      </c>
      <c r="L231" s="9" t="n">
        <v>64</v>
      </c>
      <c r="M231" t="inlineStr">
        <is>
          <t>Per visit, billed monthly</t>
        </is>
      </c>
      <c r="N231" t="inlineStr">
        <is>
          <t>Outside Jobber</t>
        </is>
      </c>
      <c r="O231" t="inlineStr">
        <is>
          <t>Active</t>
        </is>
      </c>
      <c r="P231" s="10" t="n">
        <v>46216</v>
      </c>
      <c r="Q231" s="9">
        <f>IF(F231="Weekly",ROUND(L231*G231*52/12,2),L231)</f>
        <v>554.67</v>
      </c>
      <c r="R231">
        <f>IF(O231&lt;&gt;"Active",0,IF(F231="Weekly",J231*G231,J231*0.25))</f>
        <v>2</v>
      </c>
      <c r="S231" t="inlineStr">
        <is>
          <t>Wave 1 North</t>
        </is>
      </c>
    </row>
    <row r="232">
      <c r="A232" t="inlineStr">
        <is>
          <t>J1228</t>
        </is>
      </c>
      <c r="B232" t="inlineStr">
        <is>
          <t>JP0169</t>
        </is>
      </c>
      <c r="C232" t="inlineStr">
        <is>
          <t>Silverton Logistics Pty Ltd</t>
        </is>
      </c>
      <c r="D232" t="inlineStr">
        <is>
          <t>Main office - Brunswick</t>
        </is>
      </c>
      <c r="E232" t="inlineStr">
        <is>
          <t>Window clean</t>
        </is>
      </c>
      <c r="F232" t="inlineStr">
        <is>
          <t>Every 4 weeks</t>
        </is>
      </c>
      <c r="G232" t="n">
        <v>0</v>
      </c>
      <c r="H232" t="inlineStr">
        <is>
          <t>WE</t>
        </is>
      </c>
      <c r="I232" t="inlineStr">
        <is>
          <t>09:00</t>
        </is>
      </c>
      <c r="J232" t="n">
        <v>2</v>
      </c>
      <c r="K232" t="inlineStr">
        <is>
          <t>CL54</t>
        </is>
      </c>
      <c r="L232" s="9" t="n">
        <v>146</v>
      </c>
      <c r="M232" t="inlineStr">
        <is>
          <t>Fixed 4-weekly</t>
        </is>
      </c>
      <c r="N232" t="inlineStr">
        <is>
          <t>Outside Jobber</t>
        </is>
      </c>
      <c r="O232" t="inlineStr">
        <is>
          <t>Active</t>
        </is>
      </c>
      <c r="P232" s="10" t="n">
        <v>46218</v>
      </c>
      <c r="Q232" s="9">
        <f>IF(F232="Weekly",ROUND(L232*G232*52/12,2),L232)</f>
        <v>146</v>
      </c>
      <c r="R232">
        <f>IF(O232&lt;&gt;"Active",0,IF(F232="Weekly",J232*G232,J232*0.25))</f>
        <v>0.5</v>
      </c>
      <c r="S232" t="inlineStr">
        <is>
          <t>Wave 1 North</t>
        </is>
      </c>
    </row>
    <row r="233">
      <c r="A233" t="inlineStr">
        <is>
          <t>J1229</t>
        </is>
      </c>
      <c r="B233" t="inlineStr">
        <is>
          <t>JP0170</t>
        </is>
      </c>
      <c r="C233" t="inlineStr">
        <is>
          <t>Silverton Logistics Pty Ltd</t>
        </is>
      </c>
      <c r="D233" t="inlineStr">
        <is>
          <t>Clinic - Frankston</t>
        </is>
      </c>
      <c r="E233" t="inlineStr">
        <is>
          <t>Kitchen and bathrooms</t>
        </is>
      </c>
      <c r="F233" t="inlineStr">
        <is>
          <t>Weekly</t>
        </is>
      </c>
      <c r="G233" t="n">
        <v>1</v>
      </c>
      <c r="H233" t="inlineStr">
        <is>
          <t>WE</t>
        </is>
      </c>
      <c r="I233" t="inlineStr">
        <is>
          <t>08:00</t>
        </is>
      </c>
      <c r="J233" t="n">
        <v>0.5</v>
      </c>
      <c r="K233" t="inlineStr">
        <is>
          <t>CL31</t>
        </is>
      </c>
      <c r="L233" s="9" t="n">
        <v>29</v>
      </c>
      <c r="M233" t="inlineStr">
        <is>
          <t>Per visit, billed monthly</t>
        </is>
      </c>
      <c r="N233" t="inlineStr">
        <is>
          <t>Outside Jobber</t>
        </is>
      </c>
      <c r="O233" t="inlineStr">
        <is>
          <t>Active</t>
        </is>
      </c>
      <c r="P233" s="10" t="n">
        <v>46218</v>
      </c>
      <c r="Q233" s="9">
        <f>IF(F233="Weekly",ROUND(L233*G233*52/12,2),L233)</f>
        <v>125.67</v>
      </c>
      <c r="R233">
        <f>IF(O233&lt;&gt;"Active",0,IF(F233="Weekly",J233*G233,J233*0.25))</f>
        <v>0.5</v>
      </c>
      <c r="S233" t="inlineStr">
        <is>
          <t>Wave 3 South</t>
        </is>
      </c>
    </row>
    <row r="234">
      <c r="A234" t="inlineStr">
        <is>
          <t>J1230</t>
        </is>
      </c>
      <c r="B234" t="inlineStr">
        <is>
          <t>JP0171</t>
        </is>
      </c>
      <c r="C234" t="inlineStr">
        <is>
          <t>Hillcrest Motors Pty Ltd</t>
        </is>
      </c>
      <c r="D234" t="inlineStr">
        <is>
          <t>Main office - Bentleigh</t>
        </is>
      </c>
      <c r="E234" t="inlineStr">
        <is>
          <t>Office clean</t>
        </is>
      </c>
      <c r="F234" t="inlineStr">
        <is>
          <t>Weekly</t>
        </is>
      </c>
      <c r="G234" t="n">
        <v>1</v>
      </c>
      <c r="H234" t="inlineStr">
        <is>
          <t>FR</t>
        </is>
      </c>
      <c r="I234" t="inlineStr">
        <is>
          <t>05:30</t>
        </is>
      </c>
      <c r="J234" t="n">
        <v>2</v>
      </c>
      <c r="K234" t="inlineStr">
        <is>
          <t>CL11</t>
        </is>
      </c>
      <c r="L234" s="9" t="n">
        <v>134</v>
      </c>
      <c r="M234" t="inlineStr">
        <is>
          <t>Per visit, billed monthly</t>
        </is>
      </c>
      <c r="N234" t="inlineStr">
        <is>
          <t>Outside Jobber</t>
        </is>
      </c>
      <c r="O234" t="inlineStr">
        <is>
          <t>Active</t>
        </is>
      </c>
      <c r="P234" s="10" t="n">
        <v>46220</v>
      </c>
      <c r="Q234" s="9">
        <f>IF(F234="Weekly",ROUND(L234*G234*52/12,2),L234)</f>
        <v>580.67</v>
      </c>
      <c r="R234">
        <f>IF(O234&lt;&gt;"Active",0,IF(F234="Weekly",J234*G234,J234*0.25))</f>
        <v>2</v>
      </c>
      <c r="S234" t="inlineStr">
        <is>
          <t>Wave 3 South</t>
        </is>
      </c>
    </row>
    <row r="235">
      <c r="A235" t="inlineStr">
        <is>
          <t>J1231</t>
        </is>
      </c>
      <c r="B235" t="inlineStr">
        <is>
          <t>JP0171</t>
        </is>
      </c>
      <c r="C235" t="inlineStr">
        <is>
          <t>Hillcrest Motors Pty Ltd</t>
        </is>
      </c>
      <c r="D235" t="inlineStr">
        <is>
          <t>Main office - Bentleigh</t>
        </is>
      </c>
      <c r="E235" t="inlineStr">
        <is>
          <t>Carpet steam clean</t>
        </is>
      </c>
      <c r="F235" t="inlineStr">
        <is>
          <t>Every 4 weeks</t>
        </is>
      </c>
      <c r="G235" t="n">
        <v>0</v>
      </c>
      <c r="H235" t="inlineStr">
        <is>
          <t>WE</t>
        </is>
      </c>
      <c r="I235" t="inlineStr">
        <is>
          <t>11:30</t>
        </is>
      </c>
      <c r="J235" t="n">
        <v>3</v>
      </c>
      <c r="K235" t="inlineStr">
        <is>
          <t>CL54</t>
        </is>
      </c>
      <c r="L235" s="9" t="n">
        <v>218</v>
      </c>
      <c r="M235" t="inlineStr">
        <is>
          <t>Fixed 4-weekly</t>
        </is>
      </c>
      <c r="N235" t="inlineStr">
        <is>
          <t>Outside Jobber</t>
        </is>
      </c>
      <c r="O235" t="inlineStr">
        <is>
          <t>Active</t>
        </is>
      </c>
      <c r="P235" s="10" t="n">
        <v>46218</v>
      </c>
      <c r="Q235" s="9">
        <f>IF(F235="Weekly",ROUND(L235*G235*52/12,2),L235)</f>
        <v>218</v>
      </c>
      <c r="R235">
        <f>IF(O235&lt;&gt;"Active",0,IF(F235="Weekly",J235*G235,J235*0.25))</f>
        <v>0.75</v>
      </c>
      <c r="S235" t="inlineStr">
        <is>
          <t>Wave 3 South</t>
        </is>
      </c>
    </row>
    <row r="236">
      <c r="A236" t="inlineStr">
        <is>
          <t>J1232</t>
        </is>
      </c>
      <c r="B236" t="inlineStr">
        <is>
          <t>JP0172</t>
        </is>
      </c>
      <c r="C236" t="inlineStr">
        <is>
          <t>Southgate Pathology</t>
        </is>
      </c>
      <c r="D236" t="inlineStr">
        <is>
          <t>Main office - Brunswick</t>
        </is>
      </c>
      <c r="E236" t="inlineStr">
        <is>
          <t>Office clean</t>
        </is>
      </c>
      <c r="F236" t="inlineStr">
        <is>
          <t>Weekly</t>
        </is>
      </c>
      <c r="G236" t="n">
        <v>2</v>
      </c>
      <c r="H236" t="inlineStr">
        <is>
          <t>TU WE</t>
        </is>
      </c>
      <c r="I236" t="inlineStr">
        <is>
          <t>17:30</t>
        </is>
      </c>
      <c r="J236" t="n">
        <v>3</v>
      </c>
      <c r="K236" t="inlineStr">
        <is>
          <t>CL13</t>
        </is>
      </c>
      <c r="L236" s="9" t="n">
        <v>193</v>
      </c>
      <c r="M236" t="inlineStr">
        <is>
          <t>Per visit, billed monthly</t>
        </is>
      </c>
      <c r="N236" t="inlineStr">
        <is>
          <t>Auto</t>
        </is>
      </c>
      <c r="O236" t="inlineStr">
        <is>
          <t>Active</t>
        </is>
      </c>
      <c r="P236" s="10" t="n">
        <v>46217</v>
      </c>
      <c r="Q236" s="9">
        <f>IF(F236="Weekly",ROUND(L236*G236*52/12,2),L236)</f>
        <v>1672.67</v>
      </c>
      <c r="R236">
        <f>IF(O236&lt;&gt;"Active",0,IF(F236="Weekly",J236*G236,J236*0.25))</f>
        <v>6</v>
      </c>
      <c r="S236" t="inlineStr">
        <is>
          <t>Wave 1 North</t>
        </is>
      </c>
    </row>
    <row r="237">
      <c r="A237" t="inlineStr">
        <is>
          <t>J1233</t>
        </is>
      </c>
      <c r="B237" t="inlineStr">
        <is>
          <t>JP0173</t>
        </is>
      </c>
      <c r="C237" t="inlineStr">
        <is>
          <t>Southgate Pathology</t>
        </is>
      </c>
      <c r="D237" t="inlineStr">
        <is>
          <t>Clinic - Hawthorn</t>
        </is>
      </c>
      <c r="E237" t="inlineStr">
        <is>
          <t>Office clean</t>
        </is>
      </c>
      <c r="F237" t="inlineStr">
        <is>
          <t>Weekly</t>
        </is>
      </c>
      <c r="G237" t="n">
        <v>2</v>
      </c>
      <c r="H237" t="inlineStr">
        <is>
          <t>MO TH</t>
        </is>
      </c>
      <c r="I237" t="inlineStr">
        <is>
          <t>17:30</t>
        </is>
      </c>
      <c r="J237" t="n">
        <v>2.5</v>
      </c>
      <c r="K237" t="inlineStr">
        <is>
          <t>CL42</t>
        </is>
      </c>
      <c r="L237" s="9" t="n">
        <v>161</v>
      </c>
      <c r="M237" t="inlineStr">
        <is>
          <t>Per visit, billed monthly</t>
        </is>
      </c>
      <c r="N237" t="inlineStr">
        <is>
          <t>Outside Jobber</t>
        </is>
      </c>
      <c r="O237" t="inlineStr">
        <is>
          <t>Active</t>
        </is>
      </c>
      <c r="P237" s="10" t="n">
        <v>46223</v>
      </c>
      <c r="Q237" s="9">
        <f>IF(F237="Weekly",ROUND(L237*G237*52/12,2),L237)</f>
        <v>1395.33</v>
      </c>
      <c r="R237">
        <f>IF(O237&lt;&gt;"Active",0,IF(F237="Weekly",J237*G237,J237*0.25))</f>
        <v>5</v>
      </c>
      <c r="S237" t="inlineStr">
        <is>
          <t>Wave 2 East</t>
        </is>
      </c>
    </row>
    <row r="238">
      <c r="A238" t="inlineStr">
        <is>
          <t>J1234</t>
        </is>
      </c>
      <c r="B238" t="inlineStr">
        <is>
          <t>JP0174</t>
        </is>
      </c>
      <c r="C238" t="inlineStr">
        <is>
          <t>Southgate Pathology</t>
        </is>
      </c>
      <c r="D238" t="inlineStr">
        <is>
          <t>Warehouse - Altona</t>
        </is>
      </c>
      <c r="E238" t="inlineStr">
        <is>
          <t>Kitchen and bathrooms</t>
        </is>
      </c>
      <c r="F238" t="inlineStr">
        <is>
          <t>Weekly</t>
        </is>
      </c>
      <c r="G238" t="n">
        <v>3</v>
      </c>
      <c r="H238" t="inlineStr">
        <is>
          <t>WE TH FR</t>
        </is>
      </c>
      <c r="I238" t="inlineStr">
        <is>
          <t>20:30</t>
        </is>
      </c>
      <c r="J238" t="n">
        <v>1</v>
      </c>
      <c r="K238" t="inlineStr">
        <is>
          <t>CL16</t>
        </is>
      </c>
      <c r="L238" s="9" t="n">
        <v>62</v>
      </c>
      <c r="M238" t="inlineStr">
        <is>
          <t>Per visit, billed monthly</t>
        </is>
      </c>
      <c r="N238" t="inlineStr">
        <is>
          <t>Outside Jobber</t>
        </is>
      </c>
      <c r="O238" t="inlineStr">
        <is>
          <t>Active</t>
        </is>
      </c>
      <c r="P238" s="10" t="n">
        <v>46218</v>
      </c>
      <c r="Q238" s="9">
        <f>IF(F238="Weekly",ROUND(L238*G238*52/12,2),L238)</f>
        <v>806</v>
      </c>
      <c r="R238">
        <f>IF(O238&lt;&gt;"Active",0,IF(F238="Weekly",J238*G238,J238*0.25))</f>
        <v>3</v>
      </c>
      <c r="S238" t="inlineStr">
        <is>
          <t>Wave 4 West</t>
        </is>
      </c>
    </row>
    <row r="239">
      <c r="A239" t="inlineStr">
        <is>
          <t>J1235</t>
        </is>
      </c>
      <c r="B239" t="inlineStr">
        <is>
          <t>JP0175</t>
        </is>
      </c>
      <c r="C239" t="inlineStr">
        <is>
          <t>Westend Engineering</t>
        </is>
      </c>
      <c r="D239" t="inlineStr">
        <is>
          <t>Main office - Deer Park</t>
        </is>
      </c>
      <c r="E239" t="inlineStr">
        <is>
          <t>Office clean</t>
        </is>
      </c>
      <c r="F239" t="inlineStr">
        <is>
          <t>Weekly</t>
        </is>
      </c>
      <c r="G239" t="n">
        <v>2</v>
      </c>
      <c r="H239" t="inlineStr">
        <is>
          <t>MO TH</t>
        </is>
      </c>
      <c r="I239" t="inlineStr">
        <is>
          <t>17:30</t>
        </is>
      </c>
      <c r="J239" t="n">
        <v>2</v>
      </c>
      <c r="K239" t="inlineStr">
        <is>
          <t>CL44</t>
        </is>
      </c>
      <c r="L239" s="9" t="n">
        <v>126</v>
      </c>
      <c r="M239" t="inlineStr">
        <is>
          <t>Per visit, billed monthly</t>
        </is>
      </c>
      <c r="N239" t="inlineStr">
        <is>
          <t>Outside Jobber</t>
        </is>
      </c>
      <c r="O239" t="inlineStr">
        <is>
          <t>Active</t>
        </is>
      </c>
      <c r="P239" s="10" t="n">
        <v>46209</v>
      </c>
      <c r="Q239" s="9">
        <f>IF(F239="Weekly",ROUND(L239*G239*52/12,2),L239)</f>
        <v>1092</v>
      </c>
      <c r="R239">
        <f>IF(O239&lt;&gt;"Active",0,IF(F239="Weekly",J239*G239,J239*0.25))</f>
        <v>4</v>
      </c>
      <c r="S239" t="inlineStr">
        <is>
          <t>Wave 4 West</t>
        </is>
      </c>
    </row>
    <row r="240">
      <c r="A240" t="inlineStr">
        <is>
          <t>J1236</t>
        </is>
      </c>
      <c r="B240" t="inlineStr">
        <is>
          <t>JP0176</t>
        </is>
      </c>
      <c r="C240" t="inlineStr">
        <is>
          <t>Westend Engineering</t>
        </is>
      </c>
      <c r="D240" t="inlineStr">
        <is>
          <t>Clinic - Reservoir</t>
        </is>
      </c>
      <c r="E240" t="inlineStr">
        <is>
          <t>Kitchen and bathrooms</t>
        </is>
      </c>
      <c r="F240" t="inlineStr">
        <is>
          <t>Weekly</t>
        </is>
      </c>
      <c r="G240" t="n">
        <v>3</v>
      </c>
      <c r="H240" t="inlineStr">
        <is>
          <t>TU WE TH</t>
        </is>
      </c>
      <c r="I240" t="inlineStr">
        <is>
          <t>17:30</t>
        </is>
      </c>
      <c r="J240" t="n">
        <v>1</v>
      </c>
      <c r="K240" t="inlineStr">
        <is>
          <t>CL45</t>
        </is>
      </c>
      <c r="L240" s="9" t="n">
        <v>64</v>
      </c>
      <c r="M240" t="inlineStr">
        <is>
          <t>Per visit, billed monthly</t>
        </is>
      </c>
      <c r="N240" t="inlineStr">
        <is>
          <t>Outside Jobber</t>
        </is>
      </c>
      <c r="O240" t="inlineStr">
        <is>
          <t>Active</t>
        </is>
      </c>
      <c r="P240" s="10" t="n">
        <v>46210</v>
      </c>
      <c r="Q240" s="9">
        <f>IF(F240="Weekly",ROUND(L240*G240*52/12,2),L240)</f>
        <v>832</v>
      </c>
      <c r="R240">
        <f>IF(O240&lt;&gt;"Active",0,IF(F240="Weekly",J240*G240,J240*0.25))</f>
        <v>3</v>
      </c>
      <c r="S240" t="inlineStr">
        <is>
          <t>Wave 1 North</t>
        </is>
      </c>
    </row>
    <row r="241">
      <c r="A241" t="inlineStr">
        <is>
          <t>J1237</t>
        </is>
      </c>
      <c r="B241" t="inlineStr">
        <is>
          <t>JP0176</t>
        </is>
      </c>
      <c r="C241" t="inlineStr">
        <is>
          <t>Westend Engineering</t>
        </is>
      </c>
      <c r="D241" t="inlineStr">
        <is>
          <t>Clinic - Reservoir</t>
        </is>
      </c>
      <c r="E241" t="inlineStr">
        <is>
          <t>Carpet steam clean</t>
        </is>
      </c>
      <c r="F241" t="inlineStr">
        <is>
          <t>Every 4 weeks</t>
        </is>
      </c>
      <c r="G241" t="n">
        <v>0</v>
      </c>
      <c r="H241" t="inlineStr">
        <is>
          <t>WE</t>
        </is>
      </c>
      <c r="I241" t="inlineStr">
        <is>
          <t>09:00</t>
        </is>
      </c>
      <c r="J241" t="n">
        <v>2</v>
      </c>
      <c r="K241" t="inlineStr">
        <is>
          <t>CL53</t>
        </is>
      </c>
      <c r="L241" s="9" t="n">
        <v>146</v>
      </c>
      <c r="M241" t="inlineStr">
        <is>
          <t>Fixed 4-weekly</t>
        </is>
      </c>
      <c r="N241" t="inlineStr">
        <is>
          <t>Outside Jobber</t>
        </is>
      </c>
      <c r="O241" t="inlineStr">
        <is>
          <t>Active</t>
        </is>
      </c>
      <c r="P241" s="10" t="n">
        <v>46218</v>
      </c>
      <c r="Q241" s="9">
        <f>IF(F241="Weekly",ROUND(L241*G241*52/12,2),L241)</f>
        <v>146</v>
      </c>
      <c r="R241">
        <f>IF(O241&lt;&gt;"Active",0,IF(F241="Weekly",J241*G241,J241*0.25))</f>
        <v>0.5</v>
      </c>
      <c r="S241" t="inlineStr">
        <is>
          <t>Wave 1 North</t>
        </is>
      </c>
    </row>
    <row r="242">
      <c r="A242" t="inlineStr">
        <is>
          <t>J1238</t>
        </is>
      </c>
      <c r="B242" t="inlineStr">
        <is>
          <t>JP0177</t>
        </is>
      </c>
      <c r="C242" t="inlineStr">
        <is>
          <t>Lakeside Real Estate Pty Ltd</t>
        </is>
      </c>
      <c r="D242" t="inlineStr">
        <is>
          <t>Main office - Brunswick</t>
        </is>
      </c>
      <c r="E242" t="inlineStr">
        <is>
          <t>Office clean</t>
        </is>
      </c>
      <c r="F242" t="inlineStr">
        <is>
          <t>Weekly</t>
        </is>
      </c>
      <c r="G242" t="n">
        <v>3</v>
      </c>
      <c r="H242" t="inlineStr">
        <is>
          <t>MO TH FR</t>
        </is>
      </c>
      <c r="I242" t="inlineStr">
        <is>
          <t>17:30</t>
        </is>
      </c>
      <c r="J242" t="n">
        <v>1</v>
      </c>
      <c r="K242" t="inlineStr">
        <is>
          <t>CL21</t>
        </is>
      </c>
      <c r="L242" s="9" t="n">
        <v>70</v>
      </c>
      <c r="M242" t="inlineStr">
        <is>
          <t>Per visit, billed monthly</t>
        </is>
      </c>
      <c r="N242" t="inlineStr">
        <is>
          <t>Outside Jobber</t>
        </is>
      </c>
      <c r="O242" t="inlineStr">
        <is>
          <t>Active</t>
        </is>
      </c>
      <c r="P242" s="10" t="n">
        <v>46216</v>
      </c>
      <c r="Q242" s="9">
        <f>IF(F242="Weekly",ROUND(L242*G242*52/12,2),L242)</f>
        <v>910</v>
      </c>
      <c r="R242">
        <f>IF(O242&lt;&gt;"Active",0,IF(F242="Weekly",J242*G242,J242*0.25))</f>
        <v>3</v>
      </c>
      <c r="S242" t="inlineStr">
        <is>
          <t>Wave 1 North</t>
        </is>
      </c>
    </row>
    <row r="243">
      <c r="A243" t="inlineStr">
        <is>
          <t>J1239</t>
        </is>
      </c>
      <c r="B243" t="inlineStr">
        <is>
          <t>JP0178</t>
        </is>
      </c>
      <c r="C243" t="inlineStr">
        <is>
          <t>Lakeside Real Estate Pty Ltd</t>
        </is>
      </c>
      <c r="D243" t="inlineStr">
        <is>
          <t>Clinic - Preston</t>
        </is>
      </c>
      <c r="E243" t="inlineStr">
        <is>
          <t>Office clean</t>
        </is>
      </c>
      <c r="F243" t="inlineStr">
        <is>
          <t>Weekly</t>
        </is>
      </c>
      <c r="G243" t="n">
        <v>3</v>
      </c>
      <c r="H243" t="inlineStr">
        <is>
          <t>TU WE TH</t>
        </is>
      </c>
      <c r="I243" t="inlineStr">
        <is>
          <t>19:00</t>
        </is>
      </c>
      <c r="J243" t="n">
        <v>1.5</v>
      </c>
      <c r="K243" t="inlineStr">
        <is>
          <t>CL05</t>
        </is>
      </c>
      <c r="L243" s="9" t="n">
        <v>96</v>
      </c>
      <c r="M243" t="inlineStr">
        <is>
          <t>Per visit, billed monthly</t>
        </is>
      </c>
      <c r="N243" t="inlineStr">
        <is>
          <t>Outside Jobber</t>
        </is>
      </c>
      <c r="O243" t="inlineStr">
        <is>
          <t>Active</t>
        </is>
      </c>
      <c r="P243" s="10" t="n">
        <v>46217</v>
      </c>
      <c r="Q243" s="9">
        <f>IF(F243="Weekly",ROUND(L243*G243*52/12,2),L243)</f>
        <v>1248</v>
      </c>
      <c r="R243">
        <f>IF(O243&lt;&gt;"Active",0,IF(F243="Weekly",J243*G243,J243*0.25))</f>
        <v>4.5</v>
      </c>
      <c r="S243" t="inlineStr">
        <is>
          <t>Wave 1 North</t>
        </is>
      </c>
    </row>
    <row r="244">
      <c r="A244" t="inlineStr">
        <is>
          <t>J1240</t>
        </is>
      </c>
      <c r="B244" t="inlineStr">
        <is>
          <t>JP0179</t>
        </is>
      </c>
      <c r="C244" t="inlineStr">
        <is>
          <t>Lakeside Real Estate Pty Ltd</t>
        </is>
      </c>
      <c r="D244" t="inlineStr">
        <is>
          <t>Warehouse - Mitcham</t>
        </is>
      </c>
      <c r="E244" t="inlineStr">
        <is>
          <t>Office clean</t>
        </is>
      </c>
      <c r="F244" t="inlineStr">
        <is>
          <t>Weekly</t>
        </is>
      </c>
      <c r="G244" t="n">
        <v>2</v>
      </c>
      <c r="H244" t="inlineStr">
        <is>
          <t>WE TH</t>
        </is>
      </c>
      <c r="I244" t="inlineStr">
        <is>
          <t>20:00</t>
        </is>
      </c>
      <c r="J244" t="n">
        <v>1</v>
      </c>
      <c r="K244" t="inlineStr">
        <is>
          <t>CL26</t>
        </is>
      </c>
      <c r="L244" s="9" t="n">
        <v>63</v>
      </c>
      <c r="M244" t="inlineStr">
        <is>
          <t>Per visit, billed monthly</t>
        </is>
      </c>
      <c r="N244" t="inlineStr">
        <is>
          <t>Auto</t>
        </is>
      </c>
      <c r="O244" t="inlineStr">
        <is>
          <t>Active</t>
        </is>
      </c>
      <c r="P244" s="10" t="n">
        <v>46211</v>
      </c>
      <c r="Q244" s="9">
        <f>IF(F244="Weekly",ROUND(L244*G244*52/12,2),L244)</f>
        <v>546</v>
      </c>
      <c r="R244">
        <f>IF(O244&lt;&gt;"Active",0,IF(F244="Weekly",J244*G244,J244*0.25))</f>
        <v>2</v>
      </c>
      <c r="S244" t="inlineStr">
        <is>
          <t>Wave 2 East</t>
        </is>
      </c>
    </row>
    <row r="245">
      <c r="A245" t="inlineStr">
        <is>
          <t>J1241</t>
        </is>
      </c>
      <c r="B245" t="inlineStr">
        <is>
          <t>JP0179</t>
        </is>
      </c>
      <c r="C245" t="inlineStr">
        <is>
          <t>Lakeside Real Estate Pty Ltd</t>
        </is>
      </c>
      <c r="D245" t="inlineStr">
        <is>
          <t>Warehouse - Mitcham</t>
        </is>
      </c>
      <c r="E245" t="inlineStr">
        <is>
          <t>Window clean</t>
        </is>
      </c>
      <c r="F245" t="inlineStr">
        <is>
          <t>Every 4 weeks</t>
        </is>
      </c>
      <c r="G245" t="n">
        <v>0</v>
      </c>
      <c r="H245" t="inlineStr">
        <is>
          <t>MO</t>
        </is>
      </c>
      <c r="I245" t="inlineStr">
        <is>
          <t>11:00</t>
        </is>
      </c>
      <c r="J245" t="n">
        <v>2</v>
      </c>
      <c r="K245" t="inlineStr">
        <is>
          <t>CL54</t>
        </is>
      </c>
      <c r="L245" s="9" t="n">
        <v>146</v>
      </c>
      <c r="M245" t="inlineStr">
        <is>
          <t>Fixed 4-weekly</t>
        </is>
      </c>
      <c r="N245" t="inlineStr">
        <is>
          <t>Outside Jobber</t>
        </is>
      </c>
      <c r="O245" t="inlineStr">
        <is>
          <t>Active</t>
        </is>
      </c>
      <c r="P245" s="10" t="n">
        <v>46223</v>
      </c>
      <c r="Q245" s="9">
        <f>IF(F245="Weekly",ROUND(L245*G245*52/12,2),L245)</f>
        <v>146</v>
      </c>
      <c r="R245">
        <f>IF(O245&lt;&gt;"Active",0,IF(F245="Weekly",J245*G245,J245*0.25))</f>
        <v>0.5</v>
      </c>
      <c r="S245" t="inlineStr">
        <is>
          <t>Wave 2 East</t>
        </is>
      </c>
    </row>
    <row r="246">
      <c r="A246" t="inlineStr">
        <is>
          <t>J1242</t>
        </is>
      </c>
      <c r="B246" t="inlineStr">
        <is>
          <t>JP0179</t>
        </is>
      </c>
      <c r="C246" t="inlineStr">
        <is>
          <t>Lakeside Real Estate Pty Ltd</t>
        </is>
      </c>
      <c r="D246" t="inlineStr">
        <is>
          <t>Warehouse - Mitcham</t>
        </is>
      </c>
      <c r="E246" t="inlineStr">
        <is>
          <t>Washroom service</t>
        </is>
      </c>
      <c r="F246" t="inlineStr">
        <is>
          <t>Monthly</t>
        </is>
      </c>
      <c r="G246" t="n">
        <v>0</v>
      </c>
      <c r="H246" t="inlineStr">
        <is>
          <t>TU</t>
        </is>
      </c>
      <c r="I246" t="inlineStr">
        <is>
          <t>12:30</t>
        </is>
      </c>
      <c r="J246" t="n">
        <v>0.5</v>
      </c>
      <c r="K246" t="inlineStr">
        <is>
          <t>CL54</t>
        </is>
      </c>
      <c r="L246" s="9" t="n">
        <v>99</v>
      </c>
      <c r="M246" t="inlineStr">
        <is>
          <t>Fixed monthly</t>
        </is>
      </c>
      <c r="N246" t="inlineStr">
        <is>
          <t>Outside Jobber</t>
        </is>
      </c>
      <c r="O246" t="inlineStr">
        <is>
          <t>Active</t>
        </is>
      </c>
      <c r="P246" s="10" t="n">
        <v>46203</v>
      </c>
      <c r="Q246" s="9">
        <f>IF(F246="Weekly",ROUND(L246*G246*52/12,2),L246)</f>
        <v>99</v>
      </c>
      <c r="R246">
        <f>IF(O246&lt;&gt;"Active",0,IF(F246="Weekly",J246*G246,J246*0.25))</f>
        <v>0.125</v>
      </c>
      <c r="S246" t="inlineStr">
        <is>
          <t>Wave 2 East</t>
        </is>
      </c>
    </row>
    <row r="247">
      <c r="A247" t="inlineStr">
        <is>
          <t>J1243</t>
        </is>
      </c>
      <c r="B247" t="inlineStr">
        <is>
          <t>JP0180</t>
        </is>
      </c>
      <c r="C247" t="inlineStr">
        <is>
          <t>Harbourside Pharmacy Pty Ltd</t>
        </is>
      </c>
      <c r="D247" t="inlineStr">
        <is>
          <t>Main office - Yarraville</t>
        </is>
      </c>
      <c r="E247" t="inlineStr">
        <is>
          <t>Office clean</t>
        </is>
      </c>
      <c r="F247" t="inlineStr">
        <is>
          <t>Weekly</t>
        </is>
      </c>
      <c r="G247" t="n">
        <v>2</v>
      </c>
      <c r="H247" t="inlineStr">
        <is>
          <t>MO TU</t>
        </is>
      </c>
      <c r="I247" t="inlineStr">
        <is>
          <t>19:00</t>
        </is>
      </c>
      <c r="J247" t="n">
        <v>2</v>
      </c>
      <c r="K247" t="inlineStr">
        <is>
          <t>CL32</t>
        </is>
      </c>
      <c r="L247" s="9" t="n">
        <v>134</v>
      </c>
      <c r="M247" t="inlineStr">
        <is>
          <t>Per visit, billed monthly</t>
        </is>
      </c>
      <c r="N247" t="inlineStr">
        <is>
          <t>Outside Jobber</t>
        </is>
      </c>
      <c r="O247" t="inlineStr">
        <is>
          <t>Active</t>
        </is>
      </c>
      <c r="P247" s="10" t="n">
        <v>46209</v>
      </c>
      <c r="Q247" s="9">
        <f>IF(F247="Weekly",ROUND(L247*G247*52/12,2),L247)</f>
        <v>1161.33</v>
      </c>
      <c r="R247">
        <f>IF(O247&lt;&gt;"Active",0,IF(F247="Weekly",J247*G247,J247*0.25))</f>
        <v>4</v>
      </c>
      <c r="S247" t="inlineStr">
        <is>
          <t>Wave 4 West</t>
        </is>
      </c>
    </row>
    <row r="248">
      <c r="A248" t="inlineStr">
        <is>
          <t>J1244</t>
        </is>
      </c>
      <c r="B248" t="inlineStr">
        <is>
          <t>JP0181</t>
        </is>
      </c>
      <c r="C248" t="inlineStr">
        <is>
          <t>Harbourside Pharmacy Pty Ltd</t>
        </is>
      </c>
      <c r="D248" t="inlineStr">
        <is>
          <t>Clinic - Williamstown</t>
        </is>
      </c>
      <c r="E248" t="inlineStr">
        <is>
          <t>Office clean</t>
        </is>
      </c>
      <c r="F248" t="inlineStr">
        <is>
          <t>Weekly</t>
        </is>
      </c>
      <c r="G248" t="n">
        <v>2</v>
      </c>
      <c r="H248" t="inlineStr">
        <is>
          <t>TU FR</t>
        </is>
      </c>
      <c r="I248" t="inlineStr">
        <is>
          <t>19:30</t>
        </is>
      </c>
      <c r="J248" t="n">
        <v>1.5</v>
      </c>
      <c r="K248" t="inlineStr">
        <is>
          <t>CL28</t>
        </is>
      </c>
      <c r="L248" s="9" t="n">
        <v>104</v>
      </c>
      <c r="M248" t="inlineStr">
        <is>
          <t>Per visit, billed monthly</t>
        </is>
      </c>
      <c r="N248" t="inlineStr">
        <is>
          <t>Auto</t>
        </is>
      </c>
      <c r="O248" t="inlineStr">
        <is>
          <t>Active</t>
        </is>
      </c>
      <c r="P248" s="10" t="n">
        <v>46210</v>
      </c>
      <c r="Q248" s="9">
        <f>IF(F248="Weekly",ROUND(L248*G248*52/12,2),L248)</f>
        <v>901.33</v>
      </c>
      <c r="R248">
        <f>IF(O248&lt;&gt;"Active",0,IF(F248="Weekly",J248*G248,J248*0.25))</f>
        <v>3</v>
      </c>
      <c r="S248" t="inlineStr">
        <is>
          <t>Wave 4 West</t>
        </is>
      </c>
    </row>
    <row r="249">
      <c r="A249" t="inlineStr">
        <is>
          <t>J1245</t>
        </is>
      </c>
      <c r="B249" t="inlineStr">
        <is>
          <t>JP0182</t>
        </is>
      </c>
      <c r="C249" t="inlineStr">
        <is>
          <t>Brightside Early Learning Pty Ltd</t>
        </is>
      </c>
      <c r="D249" t="inlineStr">
        <is>
          <t>Main office - Footscray</t>
        </is>
      </c>
      <c r="E249" t="inlineStr">
        <is>
          <t>Office clean</t>
        </is>
      </c>
      <c r="F249" t="inlineStr">
        <is>
          <t>Weekly</t>
        </is>
      </c>
      <c r="G249" t="n">
        <v>5</v>
      </c>
      <c r="H249" t="inlineStr">
        <is>
          <t>MO TU WE TH FR</t>
        </is>
      </c>
      <c r="I249" t="inlineStr">
        <is>
          <t>21:00</t>
        </is>
      </c>
      <c r="J249" t="n">
        <v>1.5</v>
      </c>
      <c r="K249" t="inlineStr">
        <is>
          <t>CL12</t>
        </is>
      </c>
      <c r="L249" s="9" t="n">
        <v>90</v>
      </c>
      <c r="M249" t="inlineStr">
        <is>
          <t>Per visit, billed monthly</t>
        </is>
      </c>
      <c r="N249" t="inlineStr">
        <is>
          <t>Outside Jobber</t>
        </is>
      </c>
      <c r="O249" t="inlineStr">
        <is>
          <t>Active</t>
        </is>
      </c>
      <c r="P249" s="10" t="n">
        <v>46223</v>
      </c>
      <c r="Q249" s="9">
        <f>IF(F249="Weekly",ROUND(L249*G249*52/12,2),L249)</f>
        <v>1950</v>
      </c>
      <c r="R249">
        <f>IF(O249&lt;&gt;"Active",0,IF(F249="Weekly",J249*G249,J249*0.25))</f>
        <v>7.5</v>
      </c>
      <c r="S249" t="inlineStr">
        <is>
          <t>Wave 4 West</t>
        </is>
      </c>
    </row>
    <row r="250">
      <c r="A250" t="inlineStr">
        <is>
          <t>J1246</t>
        </is>
      </c>
      <c r="B250" t="inlineStr">
        <is>
          <t>JP0183</t>
        </is>
      </c>
      <c r="C250" t="inlineStr">
        <is>
          <t>Southgate Engineering</t>
        </is>
      </c>
      <c r="D250" t="inlineStr">
        <is>
          <t>Main office - Frankston</t>
        </is>
      </c>
      <c r="E250" t="inlineStr">
        <is>
          <t>Office clean</t>
        </is>
      </c>
      <c r="F250" t="inlineStr">
        <is>
          <t>Weekly</t>
        </is>
      </c>
      <c r="G250" t="n">
        <v>2</v>
      </c>
      <c r="H250" t="inlineStr">
        <is>
          <t>MO WE</t>
        </is>
      </c>
      <c r="I250" t="inlineStr">
        <is>
          <t>17:30</t>
        </is>
      </c>
      <c r="J250" t="n">
        <v>2</v>
      </c>
      <c r="K250" t="inlineStr">
        <is>
          <t>CL43</t>
        </is>
      </c>
      <c r="L250" s="9" t="n">
        <v>126</v>
      </c>
      <c r="M250" t="inlineStr">
        <is>
          <t>Per visit, billed monthly</t>
        </is>
      </c>
      <c r="N250" t="inlineStr">
        <is>
          <t>Auto</t>
        </is>
      </c>
      <c r="O250" t="inlineStr">
        <is>
          <t>Active</t>
        </is>
      </c>
      <c r="P250" s="10" t="n">
        <v>46202</v>
      </c>
      <c r="Q250" s="9">
        <f>IF(F250="Weekly",ROUND(L250*G250*52/12,2),L250)</f>
        <v>1092</v>
      </c>
      <c r="R250">
        <f>IF(O250&lt;&gt;"Active",0,IF(F250="Weekly",J250*G250,J250*0.25))</f>
        <v>4</v>
      </c>
      <c r="S250" t="inlineStr">
        <is>
          <t>Wave 3 South</t>
        </is>
      </c>
    </row>
    <row r="251">
      <c r="A251" t="inlineStr">
        <is>
          <t>J1247</t>
        </is>
      </c>
      <c r="B251" t="inlineStr">
        <is>
          <t>JP0184</t>
        </is>
      </c>
      <c r="C251" t="inlineStr">
        <is>
          <t>Riverside Dental Pty Ltd</t>
        </is>
      </c>
      <c r="D251" t="inlineStr">
        <is>
          <t>Main office - Northcote</t>
        </is>
      </c>
      <c r="E251" t="inlineStr">
        <is>
          <t>Kitchen and bathrooms</t>
        </is>
      </c>
      <c r="F251" t="inlineStr">
        <is>
          <t>Weekly</t>
        </is>
      </c>
      <c r="G251" t="n">
        <v>1</v>
      </c>
      <c r="H251" t="inlineStr">
        <is>
          <t>FR</t>
        </is>
      </c>
      <c r="I251" t="inlineStr">
        <is>
          <t>05:30</t>
        </is>
      </c>
      <c r="J251" t="n">
        <v>1</v>
      </c>
      <c r="K251" t="inlineStr">
        <is>
          <t>CL17</t>
        </is>
      </c>
      <c r="L251" s="9" t="n">
        <v>62</v>
      </c>
      <c r="M251" t="inlineStr">
        <is>
          <t>Per visit, billed monthly</t>
        </is>
      </c>
      <c r="N251" t="inlineStr">
        <is>
          <t>Auto</t>
        </is>
      </c>
      <c r="O251" t="inlineStr">
        <is>
          <t>Active</t>
        </is>
      </c>
      <c r="P251" s="10" t="n">
        <v>46220</v>
      </c>
      <c r="Q251" s="9">
        <f>IF(F251="Weekly",ROUND(L251*G251*52/12,2),L251)</f>
        <v>268.67</v>
      </c>
      <c r="R251">
        <f>IF(O251&lt;&gt;"Active",0,IF(F251="Weekly",J251*G251,J251*0.25))</f>
        <v>1</v>
      </c>
      <c r="S251" t="inlineStr">
        <is>
          <t>Wave 1 North</t>
        </is>
      </c>
    </row>
    <row r="252">
      <c r="A252" t="inlineStr">
        <is>
          <t>J1248</t>
        </is>
      </c>
      <c r="B252" t="inlineStr">
        <is>
          <t>JP0185</t>
        </is>
      </c>
      <c r="C252" t="inlineStr">
        <is>
          <t>Bayview Early Learning</t>
        </is>
      </c>
      <c r="D252" t="inlineStr">
        <is>
          <t>Main office - Laverton</t>
        </is>
      </c>
      <c r="E252" t="inlineStr">
        <is>
          <t>Office clean</t>
        </is>
      </c>
      <c r="F252" t="inlineStr">
        <is>
          <t>Weekly</t>
        </is>
      </c>
      <c r="G252" t="n">
        <v>1</v>
      </c>
      <c r="H252" t="inlineStr">
        <is>
          <t>TH</t>
        </is>
      </c>
      <c r="I252" t="inlineStr">
        <is>
          <t>07:00</t>
        </is>
      </c>
      <c r="J252" t="n">
        <v>1.5</v>
      </c>
      <c r="K252" t="inlineStr">
        <is>
          <t>CL24</t>
        </is>
      </c>
      <c r="L252" s="9" t="n">
        <v>90</v>
      </c>
      <c r="M252" t="inlineStr">
        <is>
          <t>Per visit, billed monthly</t>
        </is>
      </c>
      <c r="N252" t="inlineStr">
        <is>
          <t>Outside Jobber</t>
        </is>
      </c>
      <c r="O252" t="inlineStr">
        <is>
          <t>Active</t>
        </is>
      </c>
      <c r="P252" s="10" t="n">
        <v>46212</v>
      </c>
      <c r="Q252" s="9">
        <f>IF(F252="Weekly",ROUND(L252*G252*52/12,2),L252)</f>
        <v>390</v>
      </c>
      <c r="R252">
        <f>IF(O252&lt;&gt;"Active",0,IF(F252="Weekly",J252*G252,J252*0.25))</f>
        <v>1.5</v>
      </c>
      <c r="S252" t="inlineStr">
        <is>
          <t>Wave 4 West</t>
        </is>
      </c>
    </row>
    <row r="253">
      <c r="A253" t="inlineStr">
        <is>
          <t>J1249</t>
        </is>
      </c>
      <c r="B253" t="inlineStr">
        <is>
          <t>JP0185</t>
        </is>
      </c>
      <c r="C253" t="inlineStr">
        <is>
          <t>Bayview Early Learning</t>
        </is>
      </c>
      <c r="D253" t="inlineStr">
        <is>
          <t>Main office - Laverton</t>
        </is>
      </c>
      <c r="E253" t="inlineStr">
        <is>
          <t>Window clean</t>
        </is>
      </c>
      <c r="F253" t="inlineStr">
        <is>
          <t>Every 4 weeks</t>
        </is>
      </c>
      <c r="G253" t="n">
        <v>0</v>
      </c>
      <c r="H253" t="inlineStr">
        <is>
          <t>TH</t>
        </is>
      </c>
      <c r="I253" t="inlineStr">
        <is>
          <t>09:00</t>
        </is>
      </c>
      <c r="J253" t="n">
        <v>1.5</v>
      </c>
      <c r="K253" t="inlineStr">
        <is>
          <t>CL54</t>
        </is>
      </c>
      <c r="L253" s="9" t="n">
        <v>116</v>
      </c>
      <c r="M253" t="inlineStr">
        <is>
          <t>Fixed 4-weekly</t>
        </is>
      </c>
      <c r="N253" t="inlineStr">
        <is>
          <t>Outside Jobber</t>
        </is>
      </c>
      <c r="O253" t="inlineStr">
        <is>
          <t>Active</t>
        </is>
      </c>
      <c r="P253" s="10" t="n">
        <v>46226</v>
      </c>
      <c r="Q253" s="9">
        <f>IF(F253="Weekly",ROUND(L253*G253*52/12,2),L253)</f>
        <v>116</v>
      </c>
      <c r="R253">
        <f>IF(O253&lt;&gt;"Active",0,IF(F253="Weekly",J253*G253,J253*0.25))</f>
        <v>0.375</v>
      </c>
      <c r="S253" t="inlineStr">
        <is>
          <t>Wave 4 West</t>
        </is>
      </c>
    </row>
    <row r="254">
      <c r="A254" t="inlineStr">
        <is>
          <t>J1250</t>
        </is>
      </c>
      <c r="B254" t="inlineStr">
        <is>
          <t>JP0186</t>
        </is>
      </c>
      <c r="C254" t="inlineStr">
        <is>
          <t>Bayview Early Learning</t>
        </is>
      </c>
      <c r="D254" t="inlineStr">
        <is>
          <t>Clinic - Brighton</t>
        </is>
      </c>
      <c r="E254" t="inlineStr">
        <is>
          <t>Office clean</t>
        </is>
      </c>
      <c r="F254" t="inlineStr">
        <is>
          <t>Weekly</t>
        </is>
      </c>
      <c r="G254" t="n">
        <v>1</v>
      </c>
      <c r="H254" t="inlineStr">
        <is>
          <t>MO</t>
        </is>
      </c>
      <c r="I254" t="inlineStr">
        <is>
          <t>17:30</t>
        </is>
      </c>
      <c r="J254" t="n">
        <v>1</v>
      </c>
      <c r="K254" t="inlineStr">
        <is>
          <t>CL31</t>
        </is>
      </c>
      <c r="L254" s="9" t="n">
        <v>75</v>
      </c>
      <c r="M254" t="inlineStr">
        <is>
          <t>Per visit, billed monthly</t>
        </is>
      </c>
      <c r="N254" t="inlineStr">
        <is>
          <t>Outside Jobber</t>
        </is>
      </c>
      <c r="O254" t="inlineStr">
        <is>
          <t>Active</t>
        </is>
      </c>
      <c r="P254" s="10" t="n">
        <v>46216</v>
      </c>
      <c r="Q254" s="9">
        <f>IF(F254="Weekly",ROUND(L254*G254*52/12,2),L254)</f>
        <v>325</v>
      </c>
      <c r="R254">
        <f>IF(O254&lt;&gt;"Active",0,IF(F254="Weekly",J254*G254,J254*0.25))</f>
        <v>1</v>
      </c>
      <c r="S254" t="inlineStr">
        <is>
          <t>Wave 3 South</t>
        </is>
      </c>
    </row>
    <row r="255">
      <c r="A255" t="inlineStr">
        <is>
          <t>J1251</t>
        </is>
      </c>
      <c r="B255" t="inlineStr">
        <is>
          <t>JP0187</t>
        </is>
      </c>
      <c r="C255" t="inlineStr">
        <is>
          <t>Elm Street Financial Planning Pty Ltd</t>
        </is>
      </c>
      <c r="D255" t="inlineStr">
        <is>
          <t>Main office - Yarraville</t>
        </is>
      </c>
      <c r="E255" t="inlineStr">
        <is>
          <t>Kitchen and bathrooms</t>
        </is>
      </c>
      <c r="F255" t="inlineStr">
        <is>
          <t>Weekly</t>
        </is>
      </c>
      <c r="G255" t="n">
        <v>2</v>
      </c>
      <c r="H255" t="inlineStr">
        <is>
          <t>TH FR</t>
        </is>
      </c>
      <c r="I255" t="inlineStr">
        <is>
          <t>05:30</t>
        </is>
      </c>
      <c r="J255" t="n">
        <v>1</v>
      </c>
      <c r="K255" t="inlineStr">
        <is>
          <t>CL20</t>
        </is>
      </c>
      <c r="L255" s="9" t="n">
        <v>71</v>
      </c>
      <c r="M255" t="inlineStr">
        <is>
          <t>Per visit, billed monthly</t>
        </is>
      </c>
      <c r="N255" t="inlineStr">
        <is>
          <t>Outside Jobber</t>
        </is>
      </c>
      <c r="O255" t="inlineStr">
        <is>
          <t>Active</t>
        </is>
      </c>
      <c r="P255" s="10" t="n">
        <v>46205</v>
      </c>
      <c r="Q255" s="9">
        <f>IF(F255="Weekly",ROUND(L255*G255*52/12,2),L255)</f>
        <v>615.33</v>
      </c>
      <c r="R255">
        <f>IF(O255&lt;&gt;"Active",0,IF(F255="Weekly",J255*G255,J255*0.25))</f>
        <v>2</v>
      </c>
      <c r="S255" t="inlineStr">
        <is>
          <t>Wave 4 West</t>
        </is>
      </c>
    </row>
    <row r="256">
      <c r="A256" t="inlineStr">
        <is>
          <t>J1252</t>
        </is>
      </c>
      <c r="B256" t="inlineStr">
        <is>
          <t>JP0188</t>
        </is>
      </c>
      <c r="C256" t="inlineStr">
        <is>
          <t>Ashwood Property Group</t>
        </is>
      </c>
      <c r="D256" t="inlineStr">
        <is>
          <t>Main office - Cheltenham</t>
        </is>
      </c>
      <c r="E256" t="inlineStr">
        <is>
          <t>Kitchen and bathrooms</t>
        </is>
      </c>
      <c r="F256" t="inlineStr">
        <is>
          <t>Weekly</t>
        </is>
      </c>
      <c r="G256" t="n">
        <v>1</v>
      </c>
      <c r="H256" t="inlineStr">
        <is>
          <t>MO</t>
        </is>
      </c>
      <c r="I256" t="inlineStr">
        <is>
          <t>17:30</t>
        </is>
      </c>
      <c r="J256" t="n">
        <v>0.5</v>
      </c>
      <c r="K256" t="inlineStr">
        <is>
          <t>CL27</t>
        </is>
      </c>
      <c r="L256" s="9" t="n">
        <v>35</v>
      </c>
      <c r="M256" t="inlineStr">
        <is>
          <t>Per visit, billed monthly</t>
        </is>
      </c>
      <c r="N256" t="inlineStr">
        <is>
          <t>Auto</t>
        </is>
      </c>
      <c r="O256" t="inlineStr">
        <is>
          <t>Active</t>
        </is>
      </c>
      <c r="P256" s="10" t="n">
        <v>46216</v>
      </c>
      <c r="Q256" s="9">
        <f>IF(F256="Weekly",ROUND(L256*G256*52/12,2),L256)</f>
        <v>151.67</v>
      </c>
      <c r="R256">
        <f>IF(O256&lt;&gt;"Active",0,IF(F256="Weekly",J256*G256,J256*0.25))</f>
        <v>0.5</v>
      </c>
      <c r="S256" t="inlineStr">
        <is>
          <t>Wave 3 South</t>
        </is>
      </c>
    </row>
    <row r="257">
      <c r="A257" t="inlineStr">
        <is>
          <t>J1253</t>
        </is>
      </c>
      <c r="B257" t="inlineStr">
        <is>
          <t>JP0188</t>
        </is>
      </c>
      <c r="C257" t="inlineStr">
        <is>
          <t>Ashwood Property Group</t>
        </is>
      </c>
      <c r="D257" t="inlineStr">
        <is>
          <t>Main office - Cheltenham</t>
        </is>
      </c>
      <c r="E257" t="inlineStr">
        <is>
          <t>Carpet steam clean</t>
        </is>
      </c>
      <c r="F257" t="inlineStr">
        <is>
          <t>Every 4 weeks</t>
        </is>
      </c>
      <c r="G257" t="n">
        <v>0</v>
      </c>
      <c r="H257" t="inlineStr">
        <is>
          <t>TU</t>
        </is>
      </c>
      <c r="I257" t="inlineStr">
        <is>
          <t>09:00</t>
        </is>
      </c>
      <c r="J257" t="n">
        <v>1.5</v>
      </c>
      <c r="K257" t="inlineStr">
        <is>
          <t>CL53</t>
        </is>
      </c>
      <c r="L257" s="9" t="n">
        <v>116</v>
      </c>
      <c r="M257" t="inlineStr">
        <is>
          <t>Fixed 4-weekly</t>
        </is>
      </c>
      <c r="N257" t="inlineStr">
        <is>
          <t>Outside Jobber</t>
        </is>
      </c>
      <c r="O257" t="inlineStr">
        <is>
          <t>Active</t>
        </is>
      </c>
      <c r="P257" s="10" t="n">
        <v>46217</v>
      </c>
      <c r="Q257" s="9">
        <f>IF(F257="Weekly",ROUND(L257*G257*52/12,2),L257)</f>
        <v>116</v>
      </c>
      <c r="R257">
        <f>IF(O257&lt;&gt;"Active",0,IF(F257="Weekly",J257*G257,J257*0.25))</f>
        <v>0.375</v>
      </c>
      <c r="S257" t="inlineStr">
        <is>
          <t>Wave 3 South</t>
        </is>
      </c>
    </row>
    <row r="258">
      <c r="A258" t="inlineStr">
        <is>
          <t>J1254</t>
        </is>
      </c>
      <c r="B258" t="inlineStr">
        <is>
          <t>JP0189</t>
        </is>
      </c>
      <c r="C258" t="inlineStr">
        <is>
          <t>Northside Early Learning Pty Ltd</t>
        </is>
      </c>
      <c r="D258" t="inlineStr">
        <is>
          <t>Main office - Bentleigh</t>
        </is>
      </c>
      <c r="E258" t="inlineStr">
        <is>
          <t>Kitchen and bathrooms</t>
        </is>
      </c>
      <c r="F258" t="inlineStr">
        <is>
          <t>Weekly</t>
        </is>
      </c>
      <c r="G258" t="n">
        <v>2</v>
      </c>
      <c r="H258" t="inlineStr">
        <is>
          <t>MO TU</t>
        </is>
      </c>
      <c r="I258" t="inlineStr">
        <is>
          <t>19:30</t>
        </is>
      </c>
      <c r="J258" t="n">
        <v>1</v>
      </c>
      <c r="K258" t="inlineStr">
        <is>
          <t>CL35</t>
        </is>
      </c>
      <c r="L258" s="9" t="n">
        <v>64</v>
      </c>
      <c r="M258" t="inlineStr">
        <is>
          <t>Per visit, billed monthly</t>
        </is>
      </c>
      <c r="N258" t="inlineStr">
        <is>
          <t>Outside Jobber</t>
        </is>
      </c>
      <c r="O258" t="inlineStr">
        <is>
          <t>Active</t>
        </is>
      </c>
      <c r="P258" s="10" t="n">
        <v>46223</v>
      </c>
      <c r="Q258" s="9">
        <f>IF(F258="Weekly",ROUND(L258*G258*52/12,2),L258)</f>
        <v>554.67</v>
      </c>
      <c r="R258">
        <f>IF(O258&lt;&gt;"Active",0,IF(F258="Weekly",J258*G258,J258*0.25))</f>
        <v>2</v>
      </c>
      <c r="S258" t="inlineStr">
        <is>
          <t>Wave 3 South</t>
        </is>
      </c>
    </row>
    <row r="259">
      <c r="A259" t="inlineStr">
        <is>
          <t>J1255</t>
        </is>
      </c>
      <c r="B259" t="inlineStr">
        <is>
          <t>JP0190</t>
        </is>
      </c>
      <c r="C259" t="inlineStr">
        <is>
          <t>Brightside Logistics Pty Ltd</t>
        </is>
      </c>
      <c r="D259" t="inlineStr">
        <is>
          <t>Main office - Bentleigh</t>
        </is>
      </c>
      <c r="E259" t="inlineStr">
        <is>
          <t>Office clean</t>
        </is>
      </c>
      <c r="F259" t="inlineStr">
        <is>
          <t>Weekly</t>
        </is>
      </c>
      <c r="G259" t="n">
        <v>2</v>
      </c>
      <c r="H259" t="inlineStr">
        <is>
          <t>TU WE</t>
        </is>
      </c>
      <c r="I259" t="inlineStr">
        <is>
          <t>17:30</t>
        </is>
      </c>
      <c r="J259" t="n">
        <v>1.5</v>
      </c>
      <c r="K259" t="inlineStr">
        <is>
          <t>CL31</t>
        </is>
      </c>
      <c r="L259" s="9" t="n">
        <v>101</v>
      </c>
      <c r="M259" t="inlineStr">
        <is>
          <t>Per visit, billed monthly</t>
        </is>
      </c>
      <c r="N259" t="inlineStr">
        <is>
          <t>Outside Jobber</t>
        </is>
      </c>
      <c r="O259" t="inlineStr">
        <is>
          <t>Active</t>
        </is>
      </c>
      <c r="P259" s="10" t="n">
        <v>46203</v>
      </c>
      <c r="Q259" s="9">
        <f>IF(F259="Weekly",ROUND(L259*G259*52/12,2),L259)</f>
        <v>875.33</v>
      </c>
      <c r="R259">
        <f>IF(O259&lt;&gt;"Active",0,IF(F259="Weekly",J259*G259,J259*0.25))</f>
        <v>3</v>
      </c>
      <c r="S259" t="inlineStr">
        <is>
          <t>Wave 3 South</t>
        </is>
      </c>
    </row>
    <row r="260">
      <c r="A260" t="inlineStr">
        <is>
          <t>J1256</t>
        </is>
      </c>
      <c r="B260" t="inlineStr">
        <is>
          <t>JP0191</t>
        </is>
      </c>
      <c r="C260" t="inlineStr">
        <is>
          <t>Elm Street Early Learning</t>
        </is>
      </c>
      <c r="D260" t="inlineStr">
        <is>
          <t>Main office - Hawthorn</t>
        </is>
      </c>
      <c r="E260" t="inlineStr">
        <is>
          <t>Office clean</t>
        </is>
      </c>
      <c r="F260" t="inlineStr">
        <is>
          <t>Weekly</t>
        </is>
      </c>
      <c r="G260" t="n">
        <v>5</v>
      </c>
      <c r="H260" t="inlineStr">
        <is>
          <t>MO TU WE TH FR</t>
        </is>
      </c>
      <c r="I260" t="inlineStr">
        <is>
          <t>20:00</t>
        </is>
      </c>
      <c r="J260" t="n">
        <v>1</v>
      </c>
      <c r="K260" t="inlineStr">
        <is>
          <t>CL18</t>
        </is>
      </c>
      <c r="L260" s="9" t="n">
        <v>70</v>
      </c>
      <c r="M260" t="inlineStr">
        <is>
          <t>Per visit, billed monthly</t>
        </is>
      </c>
      <c r="N260" t="inlineStr">
        <is>
          <t>Outside Jobber</t>
        </is>
      </c>
      <c r="O260" t="inlineStr">
        <is>
          <t>Active</t>
        </is>
      </c>
      <c r="P260" s="10" t="n">
        <v>46216</v>
      </c>
      <c r="Q260" s="9">
        <f>IF(F260="Weekly",ROUND(L260*G260*52/12,2),L260)</f>
        <v>1516.67</v>
      </c>
      <c r="R260">
        <f>IF(O260&lt;&gt;"Active",0,IF(F260="Weekly",J260*G260,J260*0.25))</f>
        <v>5</v>
      </c>
      <c r="S260" t="inlineStr">
        <is>
          <t>Wave 2 East</t>
        </is>
      </c>
    </row>
    <row r="261">
      <c r="A261" t="inlineStr">
        <is>
          <t>J1257</t>
        </is>
      </c>
      <c r="B261" t="inlineStr">
        <is>
          <t>JP0192</t>
        </is>
      </c>
      <c r="C261" t="inlineStr">
        <is>
          <t>Elm Street Early Learning</t>
        </is>
      </c>
      <c r="D261" t="inlineStr">
        <is>
          <t>Clinic - Camberwell</t>
        </is>
      </c>
      <c r="E261" t="inlineStr">
        <is>
          <t>Office clean</t>
        </is>
      </c>
      <c r="F261" t="inlineStr">
        <is>
          <t>Weekly</t>
        </is>
      </c>
      <c r="G261" t="n">
        <v>1</v>
      </c>
      <c r="H261" t="inlineStr">
        <is>
          <t>MO</t>
        </is>
      </c>
      <c r="I261" t="inlineStr">
        <is>
          <t>17:30</t>
        </is>
      </c>
      <c r="J261" t="n">
        <v>1</v>
      </c>
      <c r="K261" t="inlineStr">
        <is>
          <t>CL22</t>
        </is>
      </c>
      <c r="L261" s="9" t="n">
        <v>73</v>
      </c>
      <c r="M261" t="inlineStr">
        <is>
          <t>Per visit, billed monthly</t>
        </is>
      </c>
      <c r="N261" t="inlineStr">
        <is>
          <t>Auto</t>
        </is>
      </c>
      <c r="O261" t="inlineStr">
        <is>
          <t>Active</t>
        </is>
      </c>
      <c r="P261" s="10" t="n">
        <v>46216</v>
      </c>
      <c r="Q261" s="9">
        <f>IF(F261="Weekly",ROUND(L261*G261*52/12,2),L261)</f>
        <v>316.33</v>
      </c>
      <c r="R261">
        <f>IF(O261&lt;&gt;"Active",0,IF(F261="Weekly",J261*G261,J261*0.25))</f>
        <v>1</v>
      </c>
      <c r="S261" t="inlineStr">
        <is>
          <t>Wave 2 East</t>
        </is>
      </c>
    </row>
    <row r="262">
      <c r="A262" t="inlineStr">
        <is>
          <t>J1258</t>
        </is>
      </c>
      <c r="B262" t="inlineStr">
        <is>
          <t>JP0193</t>
        </is>
      </c>
      <c r="C262" t="inlineStr">
        <is>
          <t>Elm Street Early Learning</t>
        </is>
      </c>
      <c r="D262" t="inlineStr">
        <is>
          <t>Warehouse - Glen Waverley</t>
        </is>
      </c>
      <c r="E262" t="inlineStr">
        <is>
          <t>Office clean</t>
        </is>
      </c>
      <c r="F262" t="inlineStr">
        <is>
          <t>Weekly</t>
        </is>
      </c>
      <c r="G262" t="n">
        <v>2</v>
      </c>
      <c r="H262" t="inlineStr">
        <is>
          <t>MO WE</t>
        </is>
      </c>
      <c r="I262" t="inlineStr">
        <is>
          <t>07:00</t>
        </is>
      </c>
      <c r="J262" t="n">
        <v>1.5</v>
      </c>
      <c r="K262" t="inlineStr">
        <is>
          <t>CL34</t>
        </is>
      </c>
      <c r="L262" s="9" t="n">
        <v>98</v>
      </c>
      <c r="M262" t="inlineStr">
        <is>
          <t>Per visit, billed monthly</t>
        </is>
      </c>
      <c r="N262" t="inlineStr">
        <is>
          <t>Outside Jobber</t>
        </is>
      </c>
      <c r="O262" t="inlineStr">
        <is>
          <t>Active</t>
        </is>
      </c>
      <c r="P262" s="10" t="n">
        <v>46216</v>
      </c>
      <c r="Q262" s="9">
        <f>IF(F262="Weekly",ROUND(L262*G262*52/12,2),L262)</f>
        <v>849.33</v>
      </c>
      <c r="R262">
        <f>IF(O262&lt;&gt;"Active",0,IF(F262="Weekly",J262*G262,J262*0.25))</f>
        <v>3</v>
      </c>
      <c r="S262" t="inlineStr">
        <is>
          <t>Wave 2 East</t>
        </is>
      </c>
    </row>
    <row r="263">
      <c r="A263" t="inlineStr">
        <is>
          <t>J1259</t>
        </is>
      </c>
      <c r="B263" t="inlineStr">
        <is>
          <t>JP0193</t>
        </is>
      </c>
      <c r="C263" t="inlineStr">
        <is>
          <t>Elm Street Early Learning</t>
        </is>
      </c>
      <c r="D263" t="inlineStr">
        <is>
          <t>Warehouse - Glen Waverley</t>
        </is>
      </c>
      <c r="E263" t="inlineStr">
        <is>
          <t>Window clean</t>
        </is>
      </c>
      <c r="F263" t="inlineStr">
        <is>
          <t>Every 4 weeks</t>
        </is>
      </c>
      <c r="G263" t="n">
        <v>0</v>
      </c>
      <c r="H263" t="inlineStr">
        <is>
          <t>MO</t>
        </is>
      </c>
      <c r="I263" t="inlineStr">
        <is>
          <t>09:00</t>
        </is>
      </c>
      <c r="J263" t="n">
        <v>3</v>
      </c>
      <c r="K263" t="inlineStr">
        <is>
          <t>CL53</t>
        </is>
      </c>
      <c r="L263" s="9" t="n">
        <v>218</v>
      </c>
      <c r="M263" t="inlineStr">
        <is>
          <t>Fixed 4-weekly</t>
        </is>
      </c>
      <c r="N263" t="inlineStr">
        <is>
          <t>Outside Jobber</t>
        </is>
      </c>
      <c r="O263" t="inlineStr">
        <is>
          <t>Active</t>
        </is>
      </c>
      <c r="P263" s="10" t="n">
        <v>46202</v>
      </c>
      <c r="Q263" s="9">
        <f>IF(F263="Weekly",ROUND(L263*G263*52/12,2),L263)</f>
        <v>218</v>
      </c>
      <c r="R263">
        <f>IF(O263&lt;&gt;"Active",0,IF(F263="Weekly",J263*G263,J263*0.25))</f>
        <v>0.75</v>
      </c>
      <c r="S263" t="inlineStr">
        <is>
          <t>Wave 2 East</t>
        </is>
      </c>
    </row>
    <row r="264">
      <c r="A264" t="inlineStr">
        <is>
          <t>J1260</t>
        </is>
      </c>
      <c r="B264" t="inlineStr">
        <is>
          <t>JP0193</t>
        </is>
      </c>
      <c r="C264" t="inlineStr">
        <is>
          <t>Elm Street Early Learning</t>
        </is>
      </c>
      <c r="D264" t="inlineStr">
        <is>
          <t>Warehouse - Glen Waverley</t>
        </is>
      </c>
      <c r="E264" t="inlineStr">
        <is>
          <t>Washroom service</t>
        </is>
      </c>
      <c r="F264" t="inlineStr">
        <is>
          <t>Monthly</t>
        </is>
      </c>
      <c r="G264" t="n">
        <v>0</v>
      </c>
      <c r="H264" t="inlineStr">
        <is>
          <t>FR</t>
        </is>
      </c>
      <c r="I264" t="inlineStr">
        <is>
          <t>09:00</t>
        </is>
      </c>
      <c r="J264" t="n">
        <v>0.5</v>
      </c>
      <c r="K264" t="inlineStr">
        <is>
          <t>CL54</t>
        </is>
      </c>
      <c r="L264" s="9" t="n">
        <v>99</v>
      </c>
      <c r="M264" t="inlineStr">
        <is>
          <t>Fixed monthly</t>
        </is>
      </c>
      <c r="N264" t="inlineStr">
        <is>
          <t>Auto</t>
        </is>
      </c>
      <c r="O264" t="inlineStr">
        <is>
          <t>Active</t>
        </is>
      </c>
      <c r="P264" s="10" t="n">
        <v>46206</v>
      </c>
      <c r="Q264" s="9">
        <f>IF(F264="Weekly",ROUND(L264*G264*52/12,2),L264)</f>
        <v>99</v>
      </c>
      <c r="R264">
        <f>IF(O264&lt;&gt;"Active",0,IF(F264="Weekly",J264*G264,J264*0.25))</f>
        <v>0.125</v>
      </c>
      <c r="S264" t="inlineStr">
        <is>
          <t>Wave 2 East</t>
        </is>
      </c>
    </row>
    <row r="265">
      <c r="A265" t="inlineStr">
        <is>
          <t>J1261</t>
        </is>
      </c>
      <c r="B265" t="inlineStr">
        <is>
          <t>JP0194</t>
        </is>
      </c>
      <c r="C265" t="inlineStr">
        <is>
          <t>Redgum Financial Planning</t>
        </is>
      </c>
      <c r="D265" t="inlineStr">
        <is>
          <t>Main office - Williamstown</t>
        </is>
      </c>
      <c r="E265" t="inlineStr">
        <is>
          <t>Office clean</t>
        </is>
      </c>
      <c r="F265" t="inlineStr">
        <is>
          <t>Weekly</t>
        </is>
      </c>
      <c r="G265" t="n">
        <v>2</v>
      </c>
      <c r="H265" t="inlineStr">
        <is>
          <t>TU FR</t>
        </is>
      </c>
      <c r="I265" t="inlineStr">
        <is>
          <t>05:30</t>
        </is>
      </c>
      <c r="J265" t="n">
        <v>1.5</v>
      </c>
      <c r="K265" t="inlineStr">
        <is>
          <t>CL36</t>
        </is>
      </c>
      <c r="L265" s="9" t="n">
        <v>96</v>
      </c>
      <c r="M265" t="inlineStr">
        <is>
          <t>Per visit, billed monthly</t>
        </is>
      </c>
      <c r="N265" t="inlineStr">
        <is>
          <t>Auto</t>
        </is>
      </c>
      <c r="O265" t="inlineStr">
        <is>
          <t>Active</t>
        </is>
      </c>
      <c r="P265" s="10" t="n">
        <v>46210</v>
      </c>
      <c r="Q265" s="9">
        <f>IF(F265="Weekly",ROUND(L265*G265*52/12,2),L265)</f>
        <v>832</v>
      </c>
      <c r="R265">
        <f>IF(O265&lt;&gt;"Active",0,IF(F265="Weekly",J265*G265,J265*0.25))</f>
        <v>3</v>
      </c>
      <c r="S265" t="inlineStr">
        <is>
          <t>Wave 4 West</t>
        </is>
      </c>
    </row>
    <row r="266">
      <c r="A266" t="inlineStr">
        <is>
          <t>J1262</t>
        </is>
      </c>
      <c r="B266" t="inlineStr">
        <is>
          <t>JP0195</t>
        </is>
      </c>
      <c r="C266" t="inlineStr">
        <is>
          <t>Redgum Financial Planning</t>
        </is>
      </c>
      <c r="D266" t="inlineStr">
        <is>
          <t>Clinic - Epping</t>
        </is>
      </c>
      <c r="E266" t="inlineStr">
        <is>
          <t>Office clean</t>
        </is>
      </c>
      <c r="F266" t="inlineStr">
        <is>
          <t>Weekly</t>
        </is>
      </c>
      <c r="G266" t="n">
        <v>2</v>
      </c>
      <c r="H266" t="inlineStr">
        <is>
          <t>TU WE</t>
        </is>
      </c>
      <c r="I266" t="inlineStr">
        <is>
          <t>06:30</t>
        </is>
      </c>
      <c r="J266" t="n">
        <v>1.5</v>
      </c>
      <c r="K266" t="inlineStr">
        <is>
          <t>CL09</t>
        </is>
      </c>
      <c r="L266" s="9" t="n">
        <v>98</v>
      </c>
      <c r="M266" t="inlineStr">
        <is>
          <t>Per visit, billed monthly</t>
        </is>
      </c>
      <c r="N266" t="inlineStr">
        <is>
          <t>Outside Jobber</t>
        </is>
      </c>
      <c r="O266" t="inlineStr">
        <is>
          <t>Active</t>
        </is>
      </c>
      <c r="P266" s="10" t="n">
        <v>46210</v>
      </c>
      <c r="Q266" s="9">
        <f>IF(F266="Weekly",ROUND(L266*G266*52/12,2),L266)</f>
        <v>849.33</v>
      </c>
      <c r="R266">
        <f>IF(O266&lt;&gt;"Active",0,IF(F266="Weekly",J266*G266,J266*0.25))</f>
        <v>3</v>
      </c>
      <c r="S266" t="inlineStr">
        <is>
          <t>Pilot</t>
        </is>
      </c>
    </row>
    <row r="267">
      <c r="A267" t="inlineStr">
        <is>
          <t>J1263</t>
        </is>
      </c>
      <c r="B267" t="inlineStr">
        <is>
          <t>JP0196</t>
        </is>
      </c>
      <c r="C267" t="inlineStr">
        <is>
          <t>Lakeside Fitness Pty Ltd</t>
        </is>
      </c>
      <c r="D267" t="inlineStr">
        <is>
          <t>Main office - Mitcham</t>
        </is>
      </c>
      <c r="E267" t="inlineStr">
        <is>
          <t>Office clean</t>
        </is>
      </c>
      <c r="F267" t="inlineStr">
        <is>
          <t>Weekly</t>
        </is>
      </c>
      <c r="G267" t="n">
        <v>2</v>
      </c>
      <c r="H267" t="inlineStr">
        <is>
          <t>TU TH</t>
        </is>
      </c>
      <c r="I267" t="inlineStr">
        <is>
          <t>06:00</t>
        </is>
      </c>
      <c r="J267" t="n">
        <v>1.5</v>
      </c>
      <c r="K267" t="inlineStr">
        <is>
          <t>CL46</t>
        </is>
      </c>
      <c r="L267" s="9" t="n">
        <v>104</v>
      </c>
      <c r="M267" t="inlineStr">
        <is>
          <t>Per visit, billed monthly</t>
        </is>
      </c>
      <c r="N267" t="inlineStr">
        <is>
          <t>Outside Jobber</t>
        </is>
      </c>
      <c r="O267" t="inlineStr">
        <is>
          <t>Active</t>
        </is>
      </c>
      <c r="P267" s="10" t="n">
        <v>46224</v>
      </c>
      <c r="Q267" s="9">
        <f>IF(F267="Weekly",ROUND(L267*G267*52/12,2),L267)</f>
        <v>901.33</v>
      </c>
      <c r="R267">
        <f>IF(O267&lt;&gt;"Active",0,IF(F267="Weekly",J267*G267,J267*0.25))</f>
        <v>3</v>
      </c>
      <c r="S267" t="inlineStr">
        <is>
          <t>Wave 2 East</t>
        </is>
      </c>
    </row>
    <row r="268">
      <c r="A268" t="inlineStr">
        <is>
          <t>J1264</t>
        </is>
      </c>
      <c r="B268" t="inlineStr">
        <is>
          <t>JP0197</t>
        </is>
      </c>
      <c r="C268" t="inlineStr">
        <is>
          <t>Elm Street Logistics Pty Ltd</t>
        </is>
      </c>
      <c r="D268" t="inlineStr">
        <is>
          <t>Main office - Kew</t>
        </is>
      </c>
      <c r="E268" t="inlineStr">
        <is>
          <t>Office clean</t>
        </is>
      </c>
      <c r="F268" t="inlineStr">
        <is>
          <t>Weekly</t>
        </is>
      </c>
      <c r="G268" t="n">
        <v>5</v>
      </c>
      <c r="H268" t="inlineStr">
        <is>
          <t>MO TU WE TH FR</t>
        </is>
      </c>
      <c r="I268" t="inlineStr">
        <is>
          <t>20:30</t>
        </is>
      </c>
      <c r="J268" t="n">
        <v>1.5</v>
      </c>
      <c r="K268" t="inlineStr">
        <is>
          <t>CL10</t>
        </is>
      </c>
      <c r="L268" s="9" t="n">
        <v>97</v>
      </c>
      <c r="M268" t="inlineStr">
        <is>
          <t>Per visit, billed monthly</t>
        </is>
      </c>
      <c r="N268" t="inlineStr">
        <is>
          <t>Auto</t>
        </is>
      </c>
      <c r="O268" t="inlineStr">
        <is>
          <t>Active</t>
        </is>
      </c>
      <c r="P268" s="10" t="n">
        <v>46216</v>
      </c>
      <c r="Q268" s="9">
        <f>IF(F268="Weekly",ROUND(L268*G268*52/12,2),L268)</f>
        <v>2101.67</v>
      </c>
      <c r="R268">
        <f>IF(O268&lt;&gt;"Active",0,IF(F268="Weekly",J268*G268,J268*0.25))</f>
        <v>7.5</v>
      </c>
      <c r="S268" t="inlineStr">
        <is>
          <t>Wave 2 East</t>
        </is>
      </c>
    </row>
    <row r="269">
      <c r="A269" t="inlineStr">
        <is>
          <t>J1265</t>
        </is>
      </c>
      <c r="B269" t="inlineStr">
        <is>
          <t>JP0198</t>
        </is>
      </c>
      <c r="C269" t="inlineStr">
        <is>
          <t>Elm Street Logistics Pty Ltd</t>
        </is>
      </c>
      <c r="D269" t="inlineStr">
        <is>
          <t>Clinic - Ringwood</t>
        </is>
      </c>
      <c r="E269" t="inlineStr">
        <is>
          <t>Office clean</t>
        </is>
      </c>
      <c r="F269" t="inlineStr">
        <is>
          <t>Weekly</t>
        </is>
      </c>
      <c r="G269" t="n">
        <v>2</v>
      </c>
      <c r="H269" t="inlineStr">
        <is>
          <t>MO WE</t>
        </is>
      </c>
      <c r="I269" t="inlineStr">
        <is>
          <t>22:00</t>
        </is>
      </c>
      <c r="J269" t="n">
        <v>1</v>
      </c>
      <c r="K269" t="inlineStr">
        <is>
          <t>CL46</t>
        </is>
      </c>
      <c r="L269" s="9" t="n">
        <v>62</v>
      </c>
      <c r="M269" t="inlineStr">
        <is>
          <t>Per visit, billed monthly</t>
        </is>
      </c>
      <c r="N269" t="inlineStr">
        <is>
          <t>Auto</t>
        </is>
      </c>
      <c r="O269" t="inlineStr">
        <is>
          <t>Active</t>
        </is>
      </c>
      <c r="P269" s="10" t="n">
        <v>46223</v>
      </c>
      <c r="Q269" s="9">
        <f>IF(F269="Weekly",ROUND(L269*G269*52/12,2),L269)</f>
        <v>537.33</v>
      </c>
      <c r="R269">
        <f>IF(O269&lt;&gt;"Active",0,IF(F269="Weekly",J269*G269,J269*0.25))</f>
        <v>2</v>
      </c>
      <c r="S269" t="inlineStr">
        <is>
          <t>Wave 2 East</t>
        </is>
      </c>
    </row>
    <row r="270">
      <c r="A270" t="inlineStr">
        <is>
          <t>J1266</t>
        </is>
      </c>
      <c r="B270" t="inlineStr">
        <is>
          <t>JP0199</t>
        </is>
      </c>
      <c r="C270" t="inlineStr">
        <is>
          <t>Elm Street Logistics Pty Ltd</t>
        </is>
      </c>
      <c r="D270" t="inlineStr">
        <is>
          <t>Warehouse - Blackburn</t>
        </is>
      </c>
      <c r="E270" t="inlineStr">
        <is>
          <t>Office clean</t>
        </is>
      </c>
      <c r="F270" t="inlineStr">
        <is>
          <t>Weekly</t>
        </is>
      </c>
      <c r="G270" t="n">
        <v>5</v>
      </c>
      <c r="H270" t="inlineStr">
        <is>
          <t>MO TU WE TH FR</t>
        </is>
      </c>
      <c r="I270" t="inlineStr">
        <is>
          <t>21:30</t>
        </is>
      </c>
      <c r="J270" t="n">
        <v>1</v>
      </c>
      <c r="K270" t="inlineStr">
        <is>
          <t>CL26</t>
        </is>
      </c>
      <c r="L270" s="9" t="n">
        <v>64</v>
      </c>
      <c r="M270" t="inlineStr">
        <is>
          <t>Per visit, billed monthly</t>
        </is>
      </c>
      <c r="N270" t="inlineStr">
        <is>
          <t>Outside Jobber</t>
        </is>
      </c>
      <c r="O270" t="inlineStr">
        <is>
          <t>Active</t>
        </is>
      </c>
      <c r="P270" s="10" t="n">
        <v>46216</v>
      </c>
      <c r="Q270" s="9">
        <f>IF(F270="Weekly",ROUND(L270*G270*52/12,2),L270)</f>
        <v>1386.67</v>
      </c>
      <c r="R270">
        <f>IF(O270&lt;&gt;"Active",0,IF(F270="Weekly",J270*G270,J270*0.25))</f>
        <v>5</v>
      </c>
      <c r="S270" t="inlineStr">
        <is>
          <t>Wave 2 East</t>
        </is>
      </c>
    </row>
    <row r="271">
      <c r="A271" t="inlineStr">
        <is>
          <t>J1267</t>
        </is>
      </c>
      <c r="B271" t="inlineStr">
        <is>
          <t>JP0199</t>
        </is>
      </c>
      <c r="C271" t="inlineStr">
        <is>
          <t>Elm Street Logistics Pty Ltd</t>
        </is>
      </c>
      <c r="D271" t="inlineStr">
        <is>
          <t>Warehouse - Blackburn</t>
        </is>
      </c>
      <c r="E271" t="inlineStr">
        <is>
          <t>Window clean</t>
        </is>
      </c>
      <c r="F271" t="inlineStr">
        <is>
          <t>Every 4 weeks</t>
        </is>
      </c>
      <c r="G271" t="n">
        <v>0</v>
      </c>
      <c r="H271" t="inlineStr">
        <is>
          <t>FR</t>
        </is>
      </c>
      <c r="I271" t="inlineStr">
        <is>
          <t>09:00</t>
        </is>
      </c>
      <c r="J271" t="n">
        <v>3</v>
      </c>
      <c r="K271" t="inlineStr">
        <is>
          <t>CL57</t>
        </is>
      </c>
      <c r="L271" s="9" t="n">
        <v>203</v>
      </c>
      <c r="M271" t="inlineStr">
        <is>
          <t>Fixed 4-weekly</t>
        </is>
      </c>
      <c r="N271" t="inlineStr">
        <is>
          <t>Outside Jobber</t>
        </is>
      </c>
      <c r="O271" t="inlineStr">
        <is>
          <t>Active</t>
        </is>
      </c>
      <c r="P271" s="10" t="n">
        <v>46227</v>
      </c>
      <c r="Q271" s="9">
        <f>IF(F271="Weekly",ROUND(L271*G271*52/12,2),L271)</f>
        <v>203</v>
      </c>
      <c r="R271">
        <f>IF(O271&lt;&gt;"Active",0,IF(F271="Weekly",J271*G271,J271*0.25))</f>
        <v>0.75</v>
      </c>
      <c r="S271" t="inlineStr">
        <is>
          <t>Wave 2 East</t>
        </is>
      </c>
    </row>
    <row r="272">
      <c r="A272" t="inlineStr">
        <is>
          <t>J1268</t>
        </is>
      </c>
      <c r="B272" t="inlineStr">
        <is>
          <t>JP0200</t>
        </is>
      </c>
      <c r="C272" t="inlineStr">
        <is>
          <t>Lakeside Insurance Brokers</t>
        </is>
      </c>
      <c r="D272" t="inlineStr">
        <is>
          <t>Main office - Sunshine</t>
        </is>
      </c>
      <c r="E272" t="inlineStr">
        <is>
          <t>Kitchen and bathrooms</t>
        </is>
      </c>
      <c r="F272" t="inlineStr">
        <is>
          <t>Weekly</t>
        </is>
      </c>
      <c r="G272" t="n">
        <v>3</v>
      </c>
      <c r="H272" t="inlineStr">
        <is>
          <t>MO WE FR</t>
        </is>
      </c>
      <c r="I272" t="inlineStr">
        <is>
          <t>22:00</t>
        </is>
      </c>
      <c r="J272" t="n">
        <v>1</v>
      </c>
      <c r="K272" t="inlineStr">
        <is>
          <t>CL16</t>
        </is>
      </c>
      <c r="L272" s="9" t="n">
        <v>68</v>
      </c>
      <c r="M272" t="inlineStr">
        <is>
          <t>Per visit, billed monthly</t>
        </is>
      </c>
      <c r="N272" t="inlineStr">
        <is>
          <t>Auto</t>
        </is>
      </c>
      <c r="O272" t="inlineStr">
        <is>
          <t>Active</t>
        </is>
      </c>
      <c r="P272" s="10" t="n">
        <v>46202</v>
      </c>
      <c r="Q272" s="9">
        <f>IF(F272="Weekly",ROUND(L272*G272*52/12,2),L272)</f>
        <v>884</v>
      </c>
      <c r="R272">
        <f>IF(O272&lt;&gt;"Active",0,IF(F272="Weekly",J272*G272,J272*0.25))</f>
        <v>3</v>
      </c>
      <c r="S272" t="inlineStr">
        <is>
          <t>Wave 4 West</t>
        </is>
      </c>
    </row>
    <row r="273">
      <c r="A273" t="inlineStr">
        <is>
          <t>J1269</t>
        </is>
      </c>
      <c r="B273" t="inlineStr">
        <is>
          <t>JP0200</t>
        </is>
      </c>
      <c r="C273" t="inlineStr">
        <is>
          <t>Lakeside Insurance Brokers</t>
        </is>
      </c>
      <c r="D273" t="inlineStr">
        <is>
          <t>Main office - Sunshine</t>
        </is>
      </c>
      <c r="E273" t="inlineStr">
        <is>
          <t>Carpet steam clean</t>
        </is>
      </c>
      <c r="F273" t="inlineStr">
        <is>
          <t>Every 4 weeks</t>
        </is>
      </c>
      <c r="G273" t="n">
        <v>0</v>
      </c>
      <c r="H273" t="inlineStr">
        <is>
          <t>TU</t>
        </is>
      </c>
      <c r="I273" t="inlineStr">
        <is>
          <t>09:00</t>
        </is>
      </c>
      <c r="J273" t="n">
        <v>2</v>
      </c>
      <c r="K273" t="inlineStr">
        <is>
          <t>CL57</t>
        </is>
      </c>
      <c r="L273" s="9" t="n">
        <v>156</v>
      </c>
      <c r="M273" t="inlineStr">
        <is>
          <t>Fixed 4-weekly</t>
        </is>
      </c>
      <c r="N273" t="inlineStr">
        <is>
          <t>Outside Jobber</t>
        </is>
      </c>
      <c r="O273" t="inlineStr">
        <is>
          <t>Active</t>
        </is>
      </c>
      <c r="P273" s="10" t="n">
        <v>46217</v>
      </c>
      <c r="Q273" s="9">
        <f>IF(F273="Weekly",ROUND(L273*G273*52/12,2),L273)</f>
        <v>156</v>
      </c>
      <c r="R273">
        <f>IF(O273&lt;&gt;"Active",0,IF(F273="Weekly",J273*G273,J273*0.25))</f>
        <v>0.5</v>
      </c>
      <c r="S273" t="inlineStr">
        <is>
          <t>Wave 4 West</t>
        </is>
      </c>
    </row>
    <row r="274">
      <c r="A274" t="inlineStr">
        <is>
          <t>J1270</t>
        </is>
      </c>
      <c r="B274" t="inlineStr">
        <is>
          <t>JP0201</t>
        </is>
      </c>
      <c r="C274" t="inlineStr">
        <is>
          <t>Elm Street Pathology Pty Ltd</t>
        </is>
      </c>
      <c r="D274" t="inlineStr">
        <is>
          <t>Main office - Maribyrnong</t>
        </is>
      </c>
      <c r="E274" t="inlineStr">
        <is>
          <t>Kitchen and bathrooms</t>
        </is>
      </c>
      <c r="F274" t="inlineStr">
        <is>
          <t>Weekly</t>
        </is>
      </c>
      <c r="G274" t="n">
        <v>5</v>
      </c>
      <c r="H274" t="inlineStr">
        <is>
          <t>MO TU WE TH FR</t>
        </is>
      </c>
      <c r="I274" t="inlineStr">
        <is>
          <t>21:00</t>
        </is>
      </c>
      <c r="J274" t="n">
        <v>1</v>
      </c>
      <c r="K274" t="inlineStr">
        <is>
          <t>CL24</t>
        </is>
      </c>
      <c r="L274" s="9" t="n">
        <v>69</v>
      </c>
      <c r="M274" t="inlineStr">
        <is>
          <t>Per visit, billed monthly</t>
        </is>
      </c>
      <c r="N274" t="inlineStr">
        <is>
          <t>Outside Jobber</t>
        </is>
      </c>
      <c r="O274" t="inlineStr">
        <is>
          <t>Active</t>
        </is>
      </c>
      <c r="P274" s="10" t="n">
        <v>46209</v>
      </c>
      <c r="Q274" s="9">
        <f>IF(F274="Weekly",ROUND(L274*G274*52/12,2),L274)</f>
        <v>1495</v>
      </c>
      <c r="R274">
        <f>IF(O274&lt;&gt;"Active",0,IF(F274="Weekly",J274*G274,J274*0.25))</f>
        <v>5</v>
      </c>
      <c r="S274" t="inlineStr">
        <is>
          <t>Wave 4 West</t>
        </is>
      </c>
    </row>
    <row r="275">
      <c r="A275" t="inlineStr">
        <is>
          <t>J1271</t>
        </is>
      </c>
      <c r="B275" t="inlineStr">
        <is>
          <t>JP0202</t>
        </is>
      </c>
      <c r="C275" t="inlineStr">
        <is>
          <t>Fairfield Accountants Pty Ltd</t>
        </is>
      </c>
      <c r="D275" t="inlineStr">
        <is>
          <t>Main office - Dandenong</t>
        </is>
      </c>
      <c r="E275" t="inlineStr">
        <is>
          <t>Office clean</t>
        </is>
      </c>
      <c r="F275" t="inlineStr">
        <is>
          <t>Weekly</t>
        </is>
      </c>
      <c r="G275" t="n">
        <v>5</v>
      </c>
      <c r="H275" t="inlineStr">
        <is>
          <t>MO TU WE TH FR</t>
        </is>
      </c>
      <c r="I275" t="inlineStr">
        <is>
          <t>18:30</t>
        </is>
      </c>
      <c r="J275" t="n">
        <v>2.5</v>
      </c>
      <c r="K275" t="inlineStr">
        <is>
          <t>CL27</t>
        </is>
      </c>
      <c r="L275" s="9" t="n">
        <v>151</v>
      </c>
      <c r="M275" t="inlineStr">
        <is>
          <t>Per visit, billed monthly</t>
        </is>
      </c>
      <c r="N275" t="inlineStr">
        <is>
          <t>Auto</t>
        </is>
      </c>
      <c r="O275" t="inlineStr">
        <is>
          <t>Active</t>
        </is>
      </c>
      <c r="P275" s="10" t="n">
        <v>46202</v>
      </c>
      <c r="Q275" s="9">
        <f>IF(F275="Weekly",ROUND(L275*G275*52/12,2),L275)</f>
        <v>3271.67</v>
      </c>
      <c r="R275">
        <f>IF(O275&lt;&gt;"Active",0,IF(F275="Weekly",J275*G275,J275*0.25))</f>
        <v>12.5</v>
      </c>
      <c r="S275" t="inlineStr">
        <is>
          <t>Wave 3 South</t>
        </is>
      </c>
    </row>
    <row r="276">
      <c r="A276" t="inlineStr">
        <is>
          <t>J1272</t>
        </is>
      </c>
      <c r="B276" t="inlineStr">
        <is>
          <t>JP0203</t>
        </is>
      </c>
      <c r="C276" t="inlineStr">
        <is>
          <t>Fairfield Accountants Pty Ltd</t>
        </is>
      </c>
      <c r="D276" t="inlineStr">
        <is>
          <t>Clinic - Moorabbin</t>
        </is>
      </c>
      <c r="E276" t="inlineStr">
        <is>
          <t>Office clean</t>
        </is>
      </c>
      <c r="F276" t="inlineStr">
        <is>
          <t>Weekly</t>
        </is>
      </c>
      <c r="G276" t="n">
        <v>2</v>
      </c>
      <c r="H276" t="inlineStr">
        <is>
          <t>WE FR</t>
        </is>
      </c>
      <c r="I276" t="inlineStr">
        <is>
          <t>17:30</t>
        </is>
      </c>
      <c r="J276" t="n">
        <v>1.5</v>
      </c>
      <c r="K276" t="inlineStr">
        <is>
          <t>CL39</t>
        </is>
      </c>
      <c r="L276" s="9" t="n">
        <v>87</v>
      </c>
      <c r="M276" t="inlineStr">
        <is>
          <t>Per visit, billed monthly</t>
        </is>
      </c>
      <c r="N276" t="inlineStr">
        <is>
          <t>Outside Jobber</t>
        </is>
      </c>
      <c r="O276" t="inlineStr">
        <is>
          <t>Active</t>
        </is>
      </c>
      <c r="P276" s="10" t="n">
        <v>46218</v>
      </c>
      <c r="Q276" s="9">
        <f>IF(F276="Weekly",ROUND(L276*G276*52/12,2),L276)</f>
        <v>754</v>
      </c>
      <c r="R276">
        <f>IF(O276&lt;&gt;"Active",0,IF(F276="Weekly",J276*G276,J276*0.25))</f>
        <v>3</v>
      </c>
      <c r="S276" t="inlineStr">
        <is>
          <t>Wave 3 South</t>
        </is>
      </c>
    </row>
    <row r="277">
      <c r="A277" t="inlineStr">
        <is>
          <t>J1273</t>
        </is>
      </c>
      <c r="B277" t="inlineStr">
        <is>
          <t>JP0203</t>
        </is>
      </c>
      <c r="C277" t="inlineStr">
        <is>
          <t>Fairfield Accountants Pty Ltd</t>
        </is>
      </c>
      <c r="D277" t="inlineStr">
        <is>
          <t>Clinic - Moorabbin</t>
        </is>
      </c>
      <c r="E277" t="inlineStr">
        <is>
          <t>Window clean</t>
        </is>
      </c>
      <c r="F277" t="inlineStr">
        <is>
          <t>Every 4 weeks</t>
        </is>
      </c>
      <c r="G277" t="n">
        <v>0</v>
      </c>
      <c r="H277" t="inlineStr">
        <is>
          <t>TH</t>
        </is>
      </c>
      <c r="I277" t="inlineStr">
        <is>
          <t>09:00</t>
        </is>
      </c>
      <c r="J277" t="n">
        <v>1.5</v>
      </c>
      <c r="K277" t="inlineStr">
        <is>
          <t>CL57</t>
        </is>
      </c>
      <c r="L277" s="9" t="n">
        <v>109</v>
      </c>
      <c r="M277" t="inlineStr">
        <is>
          <t>Fixed 4-weekly</t>
        </is>
      </c>
      <c r="N277" t="inlineStr">
        <is>
          <t>Outside Jobber</t>
        </is>
      </c>
      <c r="O277" t="inlineStr">
        <is>
          <t>Active</t>
        </is>
      </c>
      <c r="P277" s="10" t="n">
        <v>46212</v>
      </c>
      <c r="Q277" s="9">
        <f>IF(F277="Weekly",ROUND(L277*G277*52/12,2),L277)</f>
        <v>109</v>
      </c>
      <c r="R277">
        <f>IF(O277&lt;&gt;"Active",0,IF(F277="Weekly",J277*G277,J277*0.25))</f>
        <v>0.375</v>
      </c>
      <c r="S277" t="inlineStr">
        <is>
          <t>Wave 3 South</t>
        </is>
      </c>
    </row>
    <row r="278">
      <c r="A278" t="inlineStr">
        <is>
          <t>J1274</t>
        </is>
      </c>
      <c r="B278" t="inlineStr">
        <is>
          <t>JP0204</t>
        </is>
      </c>
      <c r="C278" t="inlineStr">
        <is>
          <t>Fairfield Dental</t>
        </is>
      </c>
      <c r="D278" t="inlineStr">
        <is>
          <t>Main office - Box Hill</t>
        </is>
      </c>
      <c r="E278" t="inlineStr">
        <is>
          <t>Office clean</t>
        </is>
      </c>
      <c r="F278" t="inlineStr">
        <is>
          <t>Weekly</t>
        </is>
      </c>
      <c r="G278" t="n">
        <v>2</v>
      </c>
      <c r="H278" t="inlineStr">
        <is>
          <t>MO WE</t>
        </is>
      </c>
      <c r="I278" t="inlineStr">
        <is>
          <t>19:00</t>
        </is>
      </c>
      <c r="J278" t="n">
        <v>2.5</v>
      </c>
      <c r="K278" t="inlineStr">
        <is>
          <t>CL22</t>
        </is>
      </c>
      <c r="L278" s="9" t="n">
        <v>146</v>
      </c>
      <c r="M278" t="inlineStr">
        <is>
          <t>Per visit, billed monthly</t>
        </is>
      </c>
      <c r="N278" t="inlineStr">
        <is>
          <t>Outside Jobber</t>
        </is>
      </c>
      <c r="O278" t="inlineStr">
        <is>
          <t>Active</t>
        </is>
      </c>
      <c r="P278" s="10" t="n">
        <v>46209</v>
      </c>
      <c r="Q278" s="9">
        <f>IF(F278="Weekly",ROUND(L278*G278*52/12,2),L278)</f>
        <v>1265.33</v>
      </c>
      <c r="R278">
        <f>IF(O278&lt;&gt;"Active",0,IF(F278="Weekly",J278*G278,J278*0.25))</f>
        <v>5</v>
      </c>
      <c r="S278" t="inlineStr">
        <is>
          <t>Wave 2 East</t>
        </is>
      </c>
    </row>
    <row r="279">
      <c r="A279" t="inlineStr">
        <is>
          <t>J1275</t>
        </is>
      </c>
      <c r="B279" t="inlineStr">
        <is>
          <t>JP0205</t>
        </is>
      </c>
      <c r="C279" t="inlineStr">
        <is>
          <t>Oakwood Medical Centre Pty Ltd</t>
        </is>
      </c>
      <c r="D279" t="inlineStr">
        <is>
          <t>Main office - Coburg</t>
        </is>
      </c>
      <c r="E279" t="inlineStr">
        <is>
          <t>Office clean</t>
        </is>
      </c>
      <c r="F279" t="inlineStr">
        <is>
          <t>Weekly</t>
        </is>
      </c>
      <c r="G279" t="n">
        <v>3</v>
      </c>
      <c r="H279" t="inlineStr">
        <is>
          <t>MO TU TH</t>
        </is>
      </c>
      <c r="I279" t="inlineStr">
        <is>
          <t>17:30</t>
        </is>
      </c>
      <c r="J279" t="n">
        <v>1.5</v>
      </c>
      <c r="K279" t="inlineStr">
        <is>
          <t>CL37</t>
        </is>
      </c>
      <c r="L279" s="9" t="n">
        <v>93</v>
      </c>
      <c r="M279" t="inlineStr">
        <is>
          <t>Per visit, billed monthly</t>
        </is>
      </c>
      <c r="N279" t="inlineStr">
        <is>
          <t>Auto</t>
        </is>
      </c>
      <c r="O279" t="inlineStr">
        <is>
          <t>Active</t>
        </is>
      </c>
      <c r="P279" s="10" t="n">
        <v>46209</v>
      </c>
      <c r="Q279" s="9">
        <f>IF(F279="Weekly",ROUND(L279*G279*52/12,2),L279)</f>
        <v>1209</v>
      </c>
      <c r="R279">
        <f>IF(O279&lt;&gt;"Active",0,IF(F279="Weekly",J279*G279,J279*0.25))</f>
        <v>4.5</v>
      </c>
      <c r="S279" t="inlineStr">
        <is>
          <t>Wave 1 North</t>
        </is>
      </c>
    </row>
    <row r="280">
      <c r="A280" t="inlineStr">
        <is>
          <t>J1276</t>
        </is>
      </c>
      <c r="B280" t="inlineStr">
        <is>
          <t>JP0206</t>
        </is>
      </c>
      <c r="C280" t="inlineStr">
        <is>
          <t>Banksia Architects Pty Ltd</t>
        </is>
      </c>
      <c r="D280" t="inlineStr">
        <is>
          <t>Main office - Frankston</t>
        </is>
      </c>
      <c r="E280" t="inlineStr">
        <is>
          <t>Office clean</t>
        </is>
      </c>
      <c r="F280" t="inlineStr">
        <is>
          <t>Weekly</t>
        </is>
      </c>
      <c r="G280" t="n">
        <v>3</v>
      </c>
      <c r="H280" t="inlineStr">
        <is>
          <t>MO TU TH</t>
        </is>
      </c>
      <c r="I280" t="inlineStr">
        <is>
          <t>19:30</t>
        </is>
      </c>
      <c r="J280" t="n">
        <v>3</v>
      </c>
      <c r="K280" t="inlineStr">
        <is>
          <t>CL07</t>
        </is>
      </c>
      <c r="L280" s="9" t="n">
        <v>186</v>
      </c>
      <c r="M280" t="inlineStr">
        <is>
          <t>Per visit, billed monthly</t>
        </is>
      </c>
      <c r="N280" t="inlineStr">
        <is>
          <t>Outside Jobber</t>
        </is>
      </c>
      <c r="O280" t="inlineStr">
        <is>
          <t>Active</t>
        </is>
      </c>
      <c r="P280" s="10" t="n">
        <v>46216</v>
      </c>
      <c r="Q280" s="9">
        <f>IF(F280="Weekly",ROUND(L280*G280*52/12,2),L280)</f>
        <v>2418</v>
      </c>
      <c r="R280">
        <f>IF(O280&lt;&gt;"Active",0,IF(F280="Weekly",J280*G280,J280*0.25))</f>
        <v>9</v>
      </c>
      <c r="S280" t="inlineStr">
        <is>
          <t>Wave 3 South</t>
        </is>
      </c>
    </row>
    <row r="281">
      <c r="A281" t="inlineStr">
        <is>
          <t>J1277</t>
        </is>
      </c>
      <c r="B281" t="inlineStr">
        <is>
          <t>JP0207</t>
        </is>
      </c>
      <c r="C281" t="inlineStr">
        <is>
          <t>Ironbark Engineering Pty Ltd</t>
        </is>
      </c>
      <c r="D281" t="inlineStr">
        <is>
          <t>Main office - Preston</t>
        </is>
      </c>
      <c r="E281" t="inlineStr">
        <is>
          <t>Office clean</t>
        </is>
      </c>
      <c r="F281" t="inlineStr">
        <is>
          <t>Weekly</t>
        </is>
      </c>
      <c r="G281" t="n">
        <v>3</v>
      </c>
      <c r="H281" t="inlineStr">
        <is>
          <t>MO TU WE</t>
        </is>
      </c>
      <c r="I281" t="inlineStr">
        <is>
          <t>20:30</t>
        </is>
      </c>
      <c r="J281" t="n">
        <v>1.5</v>
      </c>
      <c r="K281" t="inlineStr">
        <is>
          <t>CL33</t>
        </is>
      </c>
      <c r="L281" s="9" t="n">
        <v>99</v>
      </c>
      <c r="M281" t="inlineStr">
        <is>
          <t>Per visit, billed monthly</t>
        </is>
      </c>
      <c r="N281" t="inlineStr">
        <is>
          <t>Outside Jobber</t>
        </is>
      </c>
      <c r="O281" t="inlineStr">
        <is>
          <t>Active</t>
        </is>
      </c>
      <c r="P281" s="10" t="n">
        <v>46209</v>
      </c>
      <c r="Q281" s="9">
        <f>IF(F281="Weekly",ROUND(L281*G281*52/12,2),L281)</f>
        <v>1287</v>
      </c>
      <c r="R281">
        <f>IF(O281&lt;&gt;"Active",0,IF(F281="Weekly",J281*G281,J281*0.25))</f>
        <v>4.5</v>
      </c>
      <c r="S281" t="inlineStr">
        <is>
          <t>Pilot</t>
        </is>
      </c>
    </row>
    <row r="282">
      <c r="A282" t="inlineStr">
        <is>
          <t>J1278</t>
        </is>
      </c>
      <c r="B282" t="inlineStr">
        <is>
          <t>JP0208</t>
        </is>
      </c>
      <c r="C282" t="inlineStr">
        <is>
          <t>Ironbark Engineering Pty Ltd</t>
        </is>
      </c>
      <c r="D282" t="inlineStr">
        <is>
          <t>Clinic - Thornbury</t>
        </is>
      </c>
      <c r="E282" t="inlineStr">
        <is>
          <t>Office clean</t>
        </is>
      </c>
      <c r="F282" t="inlineStr">
        <is>
          <t>Weekly</t>
        </is>
      </c>
      <c r="G282" t="n">
        <v>5</v>
      </c>
      <c r="H282" t="inlineStr">
        <is>
          <t>MO TU WE TH FR</t>
        </is>
      </c>
      <c r="I282" t="inlineStr">
        <is>
          <t>21:00</t>
        </is>
      </c>
      <c r="J282" t="n">
        <v>2</v>
      </c>
      <c r="K282" t="inlineStr">
        <is>
          <t>CL17</t>
        </is>
      </c>
      <c r="L282" s="9" t="n">
        <v>135</v>
      </c>
      <c r="M282" t="inlineStr">
        <is>
          <t>Per visit, billed monthly</t>
        </is>
      </c>
      <c r="N282" t="inlineStr">
        <is>
          <t>Auto</t>
        </is>
      </c>
      <c r="O282" t="inlineStr">
        <is>
          <t>Active</t>
        </is>
      </c>
      <c r="P282" s="10" t="n">
        <v>46202</v>
      </c>
      <c r="Q282" s="9">
        <f>IF(F282="Weekly",ROUND(L282*G282*52/12,2),L282)</f>
        <v>2925</v>
      </c>
      <c r="R282">
        <f>IF(O282&lt;&gt;"Active",0,IF(F282="Weekly",J282*G282,J282*0.25))</f>
        <v>10</v>
      </c>
      <c r="S282" t="inlineStr">
        <is>
          <t>Wave 1 North</t>
        </is>
      </c>
    </row>
    <row r="283">
      <c r="A283" t="inlineStr">
        <is>
          <t>J1279</t>
        </is>
      </c>
      <c r="B283" t="inlineStr">
        <is>
          <t>JP0209</t>
        </is>
      </c>
      <c r="C283" t="inlineStr">
        <is>
          <t>Wattle Grove Financial Planning</t>
        </is>
      </c>
      <c r="D283" t="inlineStr">
        <is>
          <t>Main office - Northcote</t>
        </is>
      </c>
      <c r="E283" t="inlineStr">
        <is>
          <t>Office clean</t>
        </is>
      </c>
      <c r="F283" t="inlineStr">
        <is>
          <t>Weekly</t>
        </is>
      </c>
      <c r="G283" t="n">
        <v>2</v>
      </c>
      <c r="H283" t="inlineStr">
        <is>
          <t>TH FR</t>
        </is>
      </c>
      <c r="I283" t="inlineStr">
        <is>
          <t>05:30</t>
        </is>
      </c>
      <c r="J283" t="n">
        <v>2</v>
      </c>
      <c r="K283" t="inlineStr">
        <is>
          <t>CL25</t>
        </is>
      </c>
      <c r="L283" s="9" t="n">
        <v>130</v>
      </c>
      <c r="M283" t="inlineStr">
        <is>
          <t>Per visit, billed monthly</t>
        </is>
      </c>
      <c r="N283" t="inlineStr">
        <is>
          <t>Auto</t>
        </is>
      </c>
      <c r="O283" t="inlineStr">
        <is>
          <t>Active</t>
        </is>
      </c>
      <c r="P283" s="10" t="n">
        <v>46212</v>
      </c>
      <c r="Q283" s="9">
        <f>IF(F283="Weekly",ROUND(L283*G283*52/12,2),L283)</f>
        <v>1126.67</v>
      </c>
      <c r="R283">
        <f>IF(O283&lt;&gt;"Active",0,IF(F283="Weekly",J283*G283,J283*0.25))</f>
        <v>4</v>
      </c>
      <c r="S283" t="inlineStr">
        <is>
          <t>Wave 1 North</t>
        </is>
      </c>
    </row>
    <row r="284">
      <c r="A284" t="inlineStr">
        <is>
          <t>J1280</t>
        </is>
      </c>
      <c r="B284" t="inlineStr">
        <is>
          <t>JP0210</t>
        </is>
      </c>
      <c r="C284" t="inlineStr">
        <is>
          <t>Parkside Fitness Pty Ltd</t>
        </is>
      </c>
      <c r="D284" t="inlineStr">
        <is>
          <t>Main office - Burwood</t>
        </is>
      </c>
      <c r="E284" t="inlineStr">
        <is>
          <t>Office clean</t>
        </is>
      </c>
      <c r="F284" t="inlineStr">
        <is>
          <t>Weekly</t>
        </is>
      </c>
      <c r="G284" t="n">
        <v>2</v>
      </c>
      <c r="H284" t="inlineStr">
        <is>
          <t>MO TU</t>
        </is>
      </c>
      <c r="I284" t="inlineStr">
        <is>
          <t>19:30</t>
        </is>
      </c>
      <c r="J284" t="n">
        <v>1.5</v>
      </c>
      <c r="K284" t="inlineStr">
        <is>
          <t>CL50</t>
        </is>
      </c>
      <c r="L284" s="9" t="n">
        <v>90</v>
      </c>
      <c r="M284" t="inlineStr">
        <is>
          <t>Per visit, billed monthly</t>
        </is>
      </c>
      <c r="N284" t="inlineStr">
        <is>
          <t>Outside Jobber</t>
        </is>
      </c>
      <c r="O284" t="inlineStr">
        <is>
          <t>Active</t>
        </is>
      </c>
      <c r="P284" s="10" t="n">
        <v>46202</v>
      </c>
      <c r="Q284" s="9">
        <f>IF(F284="Weekly",ROUND(L284*G284*52/12,2),L284)</f>
        <v>780</v>
      </c>
      <c r="R284">
        <f>IF(O284&lt;&gt;"Active",0,IF(F284="Weekly",J284*G284,J284*0.25))</f>
        <v>3</v>
      </c>
      <c r="S284" t="inlineStr">
        <is>
          <t>Wave 2 East</t>
        </is>
      </c>
    </row>
    <row r="285">
      <c r="A285" t="inlineStr">
        <is>
          <t>J1281</t>
        </is>
      </c>
      <c r="B285" t="inlineStr">
        <is>
          <t>JP0211</t>
        </is>
      </c>
      <c r="C285" t="inlineStr">
        <is>
          <t>Parkside Fitness Pty Ltd</t>
        </is>
      </c>
      <c r="D285" t="inlineStr">
        <is>
          <t>Clinic - Maribyrnong</t>
        </is>
      </c>
      <c r="E285" t="inlineStr">
        <is>
          <t>Office clean</t>
        </is>
      </c>
      <c r="F285" t="inlineStr">
        <is>
          <t>Weekly</t>
        </is>
      </c>
      <c r="G285" t="n">
        <v>1</v>
      </c>
      <c r="H285" t="inlineStr">
        <is>
          <t>FR</t>
        </is>
      </c>
      <c r="I285" t="inlineStr">
        <is>
          <t>07:00</t>
        </is>
      </c>
      <c r="J285" t="n">
        <v>1</v>
      </c>
      <c r="K285" t="inlineStr">
        <is>
          <t>CL20</t>
        </is>
      </c>
      <c r="L285" s="9" t="n">
        <v>75</v>
      </c>
      <c r="M285" t="inlineStr">
        <is>
          <t>Per visit, billed monthly</t>
        </is>
      </c>
      <c r="N285" t="inlineStr">
        <is>
          <t>Outside Jobber</t>
        </is>
      </c>
      <c r="O285" t="inlineStr">
        <is>
          <t>Active</t>
        </is>
      </c>
      <c r="P285" s="10" t="n">
        <v>46227</v>
      </c>
      <c r="Q285" s="9">
        <f>IF(F285="Weekly",ROUND(L285*G285*52/12,2),L285)</f>
        <v>325</v>
      </c>
      <c r="R285">
        <f>IF(O285&lt;&gt;"Active",0,IF(F285="Weekly",J285*G285,J285*0.25))</f>
        <v>1</v>
      </c>
      <c r="S285" t="inlineStr">
        <is>
          <t>Wave 4 West</t>
        </is>
      </c>
    </row>
    <row r="286">
      <c r="A286" t="inlineStr">
        <is>
          <t>J1282</t>
        </is>
      </c>
      <c r="B286" t="inlineStr">
        <is>
          <t>JP0211</t>
        </is>
      </c>
      <c r="C286" t="inlineStr">
        <is>
          <t>Parkside Fitness Pty Ltd</t>
        </is>
      </c>
      <c r="D286" t="inlineStr">
        <is>
          <t>Clinic - Maribyrnong</t>
        </is>
      </c>
      <c r="E286" t="inlineStr">
        <is>
          <t>Window clean</t>
        </is>
      </c>
      <c r="F286" t="inlineStr">
        <is>
          <t>Every 4 weeks</t>
        </is>
      </c>
      <c r="G286" t="n">
        <v>0</v>
      </c>
      <c r="H286" t="inlineStr">
        <is>
          <t>TU</t>
        </is>
      </c>
      <c r="I286" t="inlineStr">
        <is>
          <t>11:00</t>
        </is>
      </c>
      <c r="J286" t="n">
        <v>2</v>
      </c>
      <c r="K286" t="inlineStr">
        <is>
          <t>CL57</t>
        </is>
      </c>
      <c r="L286" s="9" t="n">
        <v>146</v>
      </c>
      <c r="M286" t="inlineStr">
        <is>
          <t>Fixed 4-weekly</t>
        </is>
      </c>
      <c r="N286" t="inlineStr">
        <is>
          <t>Outside Jobber</t>
        </is>
      </c>
      <c r="O286" t="inlineStr">
        <is>
          <t>Active</t>
        </is>
      </c>
      <c r="P286" s="10" t="n">
        <v>46203</v>
      </c>
      <c r="Q286" s="9">
        <f>IF(F286="Weekly",ROUND(L286*G286*52/12,2),L286)</f>
        <v>146</v>
      </c>
      <c r="R286">
        <f>IF(O286&lt;&gt;"Active",0,IF(F286="Weekly",J286*G286,J286*0.25))</f>
        <v>0.5</v>
      </c>
      <c r="S286" t="inlineStr">
        <is>
          <t>Wave 4 West</t>
        </is>
      </c>
    </row>
    <row r="287">
      <c r="A287" t="inlineStr">
        <is>
          <t>J1283</t>
        </is>
      </c>
      <c r="B287" t="inlineStr">
        <is>
          <t>JP0212</t>
        </is>
      </c>
      <c r="C287" t="inlineStr">
        <is>
          <t>Greenway Chiropractic Pty Ltd</t>
        </is>
      </c>
      <c r="D287" t="inlineStr">
        <is>
          <t>Main office - Ringwood</t>
        </is>
      </c>
      <c r="E287" t="inlineStr">
        <is>
          <t>Office clean</t>
        </is>
      </c>
      <c r="F287" t="inlineStr">
        <is>
          <t>Weekly</t>
        </is>
      </c>
      <c r="G287" t="n">
        <v>5</v>
      </c>
      <c r="H287" t="inlineStr">
        <is>
          <t>MO TU WE TH FR</t>
        </is>
      </c>
      <c r="I287" t="inlineStr">
        <is>
          <t>20:30</t>
        </is>
      </c>
      <c r="J287" t="n">
        <v>1.5</v>
      </c>
      <c r="K287" t="inlineStr">
        <is>
          <t>CL06</t>
        </is>
      </c>
      <c r="L287" s="9" t="n">
        <v>93</v>
      </c>
      <c r="M287" t="inlineStr">
        <is>
          <t>Per visit, billed monthly</t>
        </is>
      </c>
      <c r="N287" t="inlineStr">
        <is>
          <t>Outside Jobber</t>
        </is>
      </c>
      <c r="O287" t="inlineStr">
        <is>
          <t>Active</t>
        </is>
      </c>
      <c r="P287" s="10" t="n">
        <v>46209</v>
      </c>
      <c r="Q287" s="9">
        <f>IF(F287="Weekly",ROUND(L287*G287*52/12,2),L287)</f>
        <v>2015</v>
      </c>
      <c r="R287">
        <f>IF(O287&lt;&gt;"Active",0,IF(F287="Weekly",J287*G287,J287*0.25))</f>
        <v>7.5</v>
      </c>
      <c r="S287" t="inlineStr">
        <is>
          <t>Wave 2 East</t>
        </is>
      </c>
    </row>
    <row r="288">
      <c r="A288" t="inlineStr">
        <is>
          <t>J1284</t>
        </is>
      </c>
      <c r="B288" t="inlineStr">
        <is>
          <t>JP0212</t>
        </is>
      </c>
      <c r="C288" t="inlineStr">
        <is>
          <t>Greenway Chiropractic Pty Ltd</t>
        </is>
      </c>
      <c r="D288" t="inlineStr">
        <is>
          <t>Main office - Ringwood</t>
        </is>
      </c>
      <c r="E288" t="inlineStr">
        <is>
          <t>Window clean</t>
        </is>
      </c>
      <c r="F288" t="inlineStr">
        <is>
          <t>Every 4 weeks</t>
        </is>
      </c>
      <c r="G288" t="n">
        <v>0</v>
      </c>
      <c r="H288" t="inlineStr">
        <is>
          <t>FR</t>
        </is>
      </c>
      <c r="I288" t="inlineStr">
        <is>
          <t>09:00</t>
        </is>
      </c>
      <c r="J288" t="n">
        <v>3</v>
      </c>
      <c r="K288" t="inlineStr">
        <is>
          <t>CL54</t>
        </is>
      </c>
      <c r="L288" s="9" t="n">
        <v>218</v>
      </c>
      <c r="M288" t="inlineStr">
        <is>
          <t>Fixed 4-weekly</t>
        </is>
      </c>
      <c r="N288" t="inlineStr">
        <is>
          <t>Outside Jobber</t>
        </is>
      </c>
      <c r="O288" t="inlineStr">
        <is>
          <t>Active</t>
        </is>
      </c>
      <c r="P288" s="10" t="n">
        <v>46213</v>
      </c>
      <c r="Q288" s="9">
        <f>IF(F288="Weekly",ROUND(L288*G288*52/12,2),L288)</f>
        <v>218</v>
      </c>
      <c r="R288">
        <f>IF(O288&lt;&gt;"Active",0,IF(F288="Weekly",J288*G288,J288*0.25))</f>
        <v>0.75</v>
      </c>
      <c r="S288" t="inlineStr">
        <is>
          <t>Wave 2 East</t>
        </is>
      </c>
    </row>
    <row r="289">
      <c r="A289" t="inlineStr">
        <is>
          <t>J1285</t>
        </is>
      </c>
      <c r="B289" t="inlineStr">
        <is>
          <t>JP0213</t>
        </is>
      </c>
      <c r="C289" t="inlineStr">
        <is>
          <t>Greenway Chiropractic Pty Ltd</t>
        </is>
      </c>
      <c r="D289" t="inlineStr">
        <is>
          <t>Clinic - Kew</t>
        </is>
      </c>
      <c r="E289" t="inlineStr">
        <is>
          <t>Office clean</t>
        </is>
      </c>
      <c r="F289" t="inlineStr">
        <is>
          <t>Weekly</t>
        </is>
      </c>
      <c r="G289" t="n">
        <v>5</v>
      </c>
      <c r="H289" t="inlineStr">
        <is>
          <t>MO TU WE TH FR</t>
        </is>
      </c>
      <c r="I289" t="inlineStr">
        <is>
          <t>19:30</t>
        </is>
      </c>
      <c r="J289" t="n">
        <v>3</v>
      </c>
      <c r="K289" t="inlineStr">
        <is>
          <t>CL38</t>
        </is>
      </c>
      <c r="L289" s="9" t="n">
        <v>175</v>
      </c>
      <c r="M289" t="inlineStr">
        <is>
          <t>Per visit, billed monthly</t>
        </is>
      </c>
      <c r="N289" t="inlineStr">
        <is>
          <t>Auto</t>
        </is>
      </c>
      <c r="O289" t="inlineStr">
        <is>
          <t>Active</t>
        </is>
      </c>
      <c r="P289" s="10" t="n">
        <v>46209</v>
      </c>
      <c r="Q289" s="9">
        <f>IF(F289="Weekly",ROUND(L289*G289*52/12,2),L289)</f>
        <v>3791.67</v>
      </c>
      <c r="R289">
        <f>IF(O289&lt;&gt;"Active",0,IF(F289="Weekly",J289*G289,J289*0.25))</f>
        <v>15</v>
      </c>
      <c r="S289" t="inlineStr">
        <is>
          <t>Wave 2 East</t>
        </is>
      </c>
    </row>
    <row r="290">
      <c r="A290" t="inlineStr">
        <is>
          <t>J1286</t>
        </is>
      </c>
      <c r="B290" t="inlineStr">
        <is>
          <t>JP0214</t>
        </is>
      </c>
      <c r="C290" t="inlineStr">
        <is>
          <t>Greenway Chiropractic Pty Ltd</t>
        </is>
      </c>
      <c r="D290" t="inlineStr">
        <is>
          <t>Warehouse - Burwood</t>
        </is>
      </c>
      <c r="E290" t="inlineStr">
        <is>
          <t>Office clean</t>
        </is>
      </c>
      <c r="F290" t="inlineStr">
        <is>
          <t>Weekly</t>
        </is>
      </c>
      <c r="G290" t="n">
        <v>5</v>
      </c>
      <c r="H290" t="inlineStr">
        <is>
          <t>MO TU WE TH FR</t>
        </is>
      </c>
      <c r="I290" t="inlineStr">
        <is>
          <t>19:00</t>
        </is>
      </c>
      <c r="J290" t="n">
        <v>2</v>
      </c>
      <c r="K290" t="inlineStr">
        <is>
          <t>CL02</t>
        </is>
      </c>
      <c r="L290" s="9" t="n">
        <v>116</v>
      </c>
      <c r="M290" t="inlineStr">
        <is>
          <t>Per visit, billed monthly</t>
        </is>
      </c>
      <c r="N290" t="inlineStr">
        <is>
          <t>Outside Jobber</t>
        </is>
      </c>
      <c r="O290" t="inlineStr">
        <is>
          <t>Active</t>
        </is>
      </c>
      <c r="P290" s="10" t="n">
        <v>46216</v>
      </c>
      <c r="Q290" s="9">
        <f>IF(F290="Weekly",ROUND(L290*G290*52/12,2),L290)</f>
        <v>2513.33</v>
      </c>
      <c r="R290">
        <f>IF(O290&lt;&gt;"Active",0,IF(F290="Weekly",J290*G290,J290*0.25))</f>
        <v>10</v>
      </c>
      <c r="S290" t="inlineStr">
        <is>
          <t>Wave 2 East</t>
        </is>
      </c>
    </row>
    <row r="291">
      <c r="A291" t="inlineStr">
        <is>
          <t>J1287</t>
        </is>
      </c>
      <c r="B291" t="inlineStr">
        <is>
          <t>JP0215</t>
        </is>
      </c>
      <c r="C291" t="inlineStr">
        <is>
          <t>Bayview Real Estate Pty Ltd</t>
        </is>
      </c>
      <c r="D291" t="inlineStr">
        <is>
          <t>Main office - Brighton</t>
        </is>
      </c>
      <c r="E291" t="inlineStr">
        <is>
          <t>Office clean</t>
        </is>
      </c>
      <c r="F291" t="inlineStr">
        <is>
          <t>Weekly</t>
        </is>
      </c>
      <c r="G291" t="n">
        <v>3</v>
      </c>
      <c r="H291" t="inlineStr">
        <is>
          <t>MO TU WE</t>
        </is>
      </c>
      <c r="I291" t="inlineStr">
        <is>
          <t>19:00</t>
        </is>
      </c>
      <c r="J291" t="n">
        <v>1.5</v>
      </c>
      <c r="K291" t="inlineStr">
        <is>
          <t>CL11</t>
        </is>
      </c>
      <c r="L291" s="9" t="n">
        <v>102</v>
      </c>
      <c r="M291" t="inlineStr">
        <is>
          <t>Per visit, billed monthly</t>
        </is>
      </c>
      <c r="N291" t="inlineStr">
        <is>
          <t>Outside Jobber</t>
        </is>
      </c>
      <c r="O291" t="inlineStr">
        <is>
          <t>Active</t>
        </is>
      </c>
      <c r="P291" s="10" t="n">
        <v>46202</v>
      </c>
      <c r="Q291" s="9">
        <f>IF(F291="Weekly",ROUND(L291*G291*52/12,2),L291)</f>
        <v>1326</v>
      </c>
      <c r="R291">
        <f>IF(O291&lt;&gt;"Active",0,IF(F291="Weekly",J291*G291,J291*0.25))</f>
        <v>4.5</v>
      </c>
      <c r="S291" t="inlineStr">
        <is>
          <t>Wave 3 South</t>
        </is>
      </c>
    </row>
    <row r="292">
      <c r="A292" t="inlineStr">
        <is>
          <t>J1288</t>
        </is>
      </c>
      <c r="B292" t="inlineStr">
        <is>
          <t>JP0216</t>
        </is>
      </c>
      <c r="C292" t="inlineStr">
        <is>
          <t>Riverside Pharmacy</t>
        </is>
      </c>
      <c r="D292" t="inlineStr">
        <is>
          <t>Main office - Box Hill</t>
        </is>
      </c>
      <c r="E292" t="inlineStr">
        <is>
          <t>Kitchen and bathrooms</t>
        </is>
      </c>
      <c r="F292" t="inlineStr">
        <is>
          <t>Weekly</t>
        </is>
      </c>
      <c r="G292" t="n">
        <v>2</v>
      </c>
      <c r="H292" t="inlineStr">
        <is>
          <t>WE TH</t>
        </is>
      </c>
      <c r="I292" t="inlineStr">
        <is>
          <t>19:00</t>
        </is>
      </c>
      <c r="J292" t="n">
        <v>1</v>
      </c>
      <c r="K292" t="inlineStr">
        <is>
          <t>CL34</t>
        </is>
      </c>
      <c r="L292" s="9" t="n">
        <v>66</v>
      </c>
      <c r="M292" t="inlineStr">
        <is>
          <t>Per visit, billed monthly</t>
        </is>
      </c>
      <c r="N292" t="inlineStr">
        <is>
          <t>Outside Jobber</t>
        </is>
      </c>
      <c r="O292" t="inlineStr">
        <is>
          <t>Active</t>
        </is>
      </c>
      <c r="P292" s="10" t="n">
        <v>46225</v>
      </c>
      <c r="Q292" s="9">
        <f>IF(F292="Weekly",ROUND(L292*G292*52/12,2),L292)</f>
        <v>572</v>
      </c>
      <c r="R292">
        <f>IF(O292&lt;&gt;"Active",0,IF(F292="Weekly",J292*G292,J292*0.25))</f>
        <v>2</v>
      </c>
      <c r="S292" t="inlineStr">
        <is>
          <t>Wave 2 East</t>
        </is>
      </c>
    </row>
    <row r="293">
      <c r="A293" t="inlineStr">
        <is>
          <t>J1289</t>
        </is>
      </c>
      <c r="B293" t="inlineStr">
        <is>
          <t>JP0217</t>
        </is>
      </c>
      <c r="C293" t="inlineStr">
        <is>
          <t>Riverside Pharmacy</t>
        </is>
      </c>
      <c r="D293" t="inlineStr">
        <is>
          <t>Clinic - Glen Waverley</t>
        </is>
      </c>
      <c r="E293" t="inlineStr">
        <is>
          <t>Office clean</t>
        </is>
      </c>
      <c r="F293" t="inlineStr">
        <is>
          <t>Weekly</t>
        </is>
      </c>
      <c r="G293" t="n">
        <v>5</v>
      </c>
      <c r="H293" t="inlineStr">
        <is>
          <t>MO TU WE TH FR</t>
        </is>
      </c>
      <c r="I293" t="inlineStr">
        <is>
          <t>20:00</t>
        </is>
      </c>
      <c r="J293" t="n">
        <v>2</v>
      </c>
      <c r="K293" t="inlineStr">
        <is>
          <t>CL30</t>
        </is>
      </c>
      <c r="L293" s="9" t="n">
        <v>121</v>
      </c>
      <c r="M293" t="inlineStr">
        <is>
          <t>Per visit, billed monthly</t>
        </is>
      </c>
      <c r="N293" t="inlineStr">
        <is>
          <t>Auto</t>
        </is>
      </c>
      <c r="O293" t="inlineStr">
        <is>
          <t>Active</t>
        </is>
      </c>
      <c r="P293" s="10" t="n">
        <v>46223</v>
      </c>
      <c r="Q293" s="9">
        <f>IF(F293="Weekly",ROUND(L293*G293*52/12,2),L293)</f>
        <v>2621.67</v>
      </c>
      <c r="R293">
        <f>IF(O293&lt;&gt;"Active",0,IF(F293="Weekly",J293*G293,J293*0.25))</f>
        <v>10</v>
      </c>
      <c r="S293" t="inlineStr">
        <is>
          <t>Wave 2 East</t>
        </is>
      </c>
    </row>
    <row r="294">
      <c r="A294" t="inlineStr">
        <is>
          <t>J1290</t>
        </is>
      </c>
      <c r="B294" t="inlineStr">
        <is>
          <t>JP0217</t>
        </is>
      </c>
      <c r="C294" t="inlineStr">
        <is>
          <t>Riverside Pharmacy</t>
        </is>
      </c>
      <c r="D294" t="inlineStr">
        <is>
          <t>Clinic - Glen Waverley</t>
        </is>
      </c>
      <c r="E294" t="inlineStr">
        <is>
          <t>Window clean</t>
        </is>
      </c>
      <c r="F294" t="inlineStr">
        <is>
          <t>Every 4 weeks</t>
        </is>
      </c>
      <c r="G294" t="n">
        <v>0</v>
      </c>
      <c r="H294" t="inlineStr">
        <is>
          <t>MO</t>
        </is>
      </c>
      <c r="I294" t="inlineStr">
        <is>
          <t>09:00</t>
        </is>
      </c>
      <c r="J294" t="n">
        <v>3</v>
      </c>
      <c r="K294" t="inlineStr">
        <is>
          <t>CL54</t>
        </is>
      </c>
      <c r="L294" s="9" t="n">
        <v>234</v>
      </c>
      <c r="M294" t="inlineStr">
        <is>
          <t>Fixed 4-weekly</t>
        </is>
      </c>
      <c r="N294" t="inlineStr">
        <is>
          <t>Outside Jobber</t>
        </is>
      </c>
      <c r="O294" t="inlineStr">
        <is>
          <t>Active</t>
        </is>
      </c>
      <c r="P294" s="10" t="n">
        <v>46216</v>
      </c>
      <c r="Q294" s="9">
        <f>IF(F294="Weekly",ROUND(L294*G294*52/12,2),L294)</f>
        <v>234</v>
      </c>
      <c r="R294">
        <f>IF(O294&lt;&gt;"Active",0,IF(F294="Weekly",J294*G294,J294*0.25))</f>
        <v>0.75</v>
      </c>
      <c r="S294" t="inlineStr">
        <is>
          <t>Wave 2 East</t>
        </is>
      </c>
    </row>
    <row r="295">
      <c r="A295" t="inlineStr">
        <is>
          <t>J1291</t>
        </is>
      </c>
      <c r="B295" t="inlineStr">
        <is>
          <t>JP0217</t>
        </is>
      </c>
      <c r="C295" t="inlineStr">
        <is>
          <t>Riverside Pharmacy</t>
        </is>
      </c>
      <c r="D295" t="inlineStr">
        <is>
          <t>Clinic - Glen Waverley</t>
        </is>
      </c>
      <c r="E295" t="inlineStr">
        <is>
          <t>Washroom service</t>
        </is>
      </c>
      <c r="F295" t="inlineStr">
        <is>
          <t>Monthly</t>
        </is>
      </c>
      <c r="G295" t="n">
        <v>0</v>
      </c>
      <c r="H295" t="inlineStr">
        <is>
          <t>FR</t>
        </is>
      </c>
      <c r="I295" t="inlineStr">
        <is>
          <t>10:00</t>
        </is>
      </c>
      <c r="J295" t="n">
        <v>0.5</v>
      </c>
      <c r="K295" t="inlineStr">
        <is>
          <t>CL54</t>
        </is>
      </c>
      <c r="L295" s="9" t="n">
        <v>99</v>
      </c>
      <c r="M295" t="inlineStr">
        <is>
          <t>Fixed monthly</t>
        </is>
      </c>
      <c r="N295" t="inlineStr">
        <is>
          <t>Outside Jobber</t>
        </is>
      </c>
      <c r="O295" t="inlineStr">
        <is>
          <t>Active</t>
        </is>
      </c>
      <c r="P295" s="10" t="n">
        <v>46220</v>
      </c>
      <c r="Q295" s="9">
        <f>IF(F295="Weekly",ROUND(L295*G295*52/12,2),L295)</f>
        <v>99</v>
      </c>
      <c r="R295">
        <f>IF(O295&lt;&gt;"Active",0,IF(F295="Weekly",J295*G295,J295*0.25))</f>
        <v>0.125</v>
      </c>
      <c r="S295" t="inlineStr">
        <is>
          <t>Wave 2 East</t>
        </is>
      </c>
    </row>
    <row r="296">
      <c r="A296" t="inlineStr">
        <is>
          <t>J1292</t>
        </is>
      </c>
      <c r="B296" t="inlineStr">
        <is>
          <t>JP0218</t>
        </is>
      </c>
      <c r="C296" t="inlineStr">
        <is>
          <t>Elm Street Chiropractic Pty Ltd</t>
        </is>
      </c>
      <c r="D296" t="inlineStr">
        <is>
          <t>Main office - Mentone</t>
        </is>
      </c>
      <c r="E296" t="inlineStr">
        <is>
          <t>Office clean</t>
        </is>
      </c>
      <c r="F296" t="inlineStr">
        <is>
          <t>Weekly</t>
        </is>
      </c>
      <c r="G296" t="n">
        <v>2</v>
      </c>
      <c r="H296" t="inlineStr">
        <is>
          <t>MO TH</t>
        </is>
      </c>
      <c r="I296" t="inlineStr">
        <is>
          <t>17:30</t>
        </is>
      </c>
      <c r="J296" t="n">
        <v>2</v>
      </c>
      <c r="K296" t="inlineStr">
        <is>
          <t>CL23</t>
        </is>
      </c>
      <c r="L296" s="9" t="n">
        <v>121</v>
      </c>
      <c r="M296" t="inlineStr">
        <is>
          <t>Per visit, billed monthly</t>
        </is>
      </c>
      <c r="N296" t="inlineStr">
        <is>
          <t>Outside Jobber</t>
        </is>
      </c>
      <c r="O296" t="inlineStr">
        <is>
          <t>Active</t>
        </is>
      </c>
      <c r="P296" s="10" t="n">
        <v>46223</v>
      </c>
      <c r="Q296" s="9">
        <f>IF(F296="Weekly",ROUND(L296*G296*52/12,2),L296)</f>
        <v>1048.67</v>
      </c>
      <c r="R296">
        <f>IF(O296&lt;&gt;"Active",0,IF(F296="Weekly",J296*G296,J296*0.25))</f>
        <v>4</v>
      </c>
      <c r="S296" t="inlineStr">
        <is>
          <t>Wave 3 South</t>
        </is>
      </c>
    </row>
    <row r="297">
      <c r="A297" t="inlineStr">
        <is>
          <t>J1293</t>
        </is>
      </c>
      <c r="B297" t="inlineStr">
        <is>
          <t>JP0218</t>
        </is>
      </c>
      <c r="C297" t="inlineStr">
        <is>
          <t>Elm Street Chiropractic Pty Ltd</t>
        </is>
      </c>
      <c r="D297" t="inlineStr">
        <is>
          <t>Main office - Mentone</t>
        </is>
      </c>
      <c r="E297" t="inlineStr">
        <is>
          <t>Window clean</t>
        </is>
      </c>
      <c r="F297" t="inlineStr">
        <is>
          <t>Every 4 weeks</t>
        </is>
      </c>
      <c r="G297" t="n">
        <v>0</v>
      </c>
      <c r="H297" t="inlineStr">
        <is>
          <t>TH</t>
        </is>
      </c>
      <c r="I297" t="inlineStr">
        <is>
          <t>09:00</t>
        </is>
      </c>
      <c r="J297" t="n">
        <v>1.5</v>
      </c>
      <c r="K297" t="inlineStr">
        <is>
          <t>CL55</t>
        </is>
      </c>
      <c r="L297" s="9" t="n">
        <v>116</v>
      </c>
      <c r="M297" t="inlineStr">
        <is>
          <t>Fixed 4-weekly</t>
        </is>
      </c>
      <c r="N297" t="inlineStr">
        <is>
          <t>Outside Jobber</t>
        </is>
      </c>
      <c r="O297" t="inlineStr">
        <is>
          <t>Active</t>
        </is>
      </c>
      <c r="P297" s="10" t="n">
        <v>46226</v>
      </c>
      <c r="Q297" s="9">
        <f>IF(F297="Weekly",ROUND(L297*G297*52/12,2),L297)</f>
        <v>116</v>
      </c>
      <c r="R297">
        <f>IF(O297&lt;&gt;"Active",0,IF(F297="Weekly",J297*G297,J297*0.25))</f>
        <v>0.375</v>
      </c>
      <c r="S297" t="inlineStr">
        <is>
          <t>Wave 3 South</t>
        </is>
      </c>
    </row>
    <row r="298">
      <c r="A298" t="inlineStr">
        <is>
          <t>J1294</t>
        </is>
      </c>
      <c r="B298" t="inlineStr">
        <is>
          <t>JP0219</t>
        </is>
      </c>
      <c r="C298" t="inlineStr">
        <is>
          <t>Elm Street Chiropractic Pty Ltd</t>
        </is>
      </c>
      <c r="D298" t="inlineStr">
        <is>
          <t>Clinic - Cheltenham</t>
        </is>
      </c>
      <c r="E298" t="inlineStr">
        <is>
          <t>Office clean</t>
        </is>
      </c>
      <c r="F298" t="inlineStr">
        <is>
          <t>Weekly</t>
        </is>
      </c>
      <c r="G298" t="n">
        <v>1</v>
      </c>
      <c r="H298" t="inlineStr">
        <is>
          <t>FR</t>
        </is>
      </c>
      <c r="I298" t="inlineStr">
        <is>
          <t>05:30</t>
        </is>
      </c>
      <c r="J298" t="n">
        <v>2.5</v>
      </c>
      <c r="K298" t="inlineStr">
        <is>
          <t>CL47</t>
        </is>
      </c>
      <c r="L298" s="9" t="n">
        <v>161</v>
      </c>
      <c r="M298" t="inlineStr">
        <is>
          <t>Per visit, billed monthly</t>
        </is>
      </c>
      <c r="N298" t="inlineStr">
        <is>
          <t>Outside Jobber</t>
        </is>
      </c>
      <c r="O298" t="inlineStr">
        <is>
          <t>Active</t>
        </is>
      </c>
      <c r="P298" s="10" t="n">
        <v>46206</v>
      </c>
      <c r="Q298" s="9">
        <f>IF(F298="Weekly",ROUND(L298*G298*52/12,2),L298)</f>
        <v>697.67</v>
      </c>
      <c r="R298">
        <f>IF(O298&lt;&gt;"Active",0,IF(F298="Weekly",J298*G298,J298*0.25))</f>
        <v>2.5</v>
      </c>
      <c r="S298" t="inlineStr">
        <is>
          <t>Wave 3 South</t>
        </is>
      </c>
    </row>
    <row r="299">
      <c r="A299" t="inlineStr">
        <is>
          <t>J1295</t>
        </is>
      </c>
      <c r="B299" t="inlineStr">
        <is>
          <t>JP0219</t>
        </is>
      </c>
      <c r="C299" t="inlineStr">
        <is>
          <t>Elm Street Chiropractic Pty Ltd</t>
        </is>
      </c>
      <c r="D299" t="inlineStr">
        <is>
          <t>Clinic - Cheltenham</t>
        </is>
      </c>
      <c r="E299" t="inlineStr">
        <is>
          <t>Washroom service</t>
        </is>
      </c>
      <c r="F299" t="inlineStr">
        <is>
          <t>Monthly</t>
        </is>
      </c>
      <c r="G299" t="n">
        <v>0</v>
      </c>
      <c r="H299" t="inlineStr">
        <is>
          <t>TU</t>
        </is>
      </c>
      <c r="I299" t="inlineStr">
        <is>
          <t>09:00</t>
        </is>
      </c>
      <c r="J299" t="n">
        <v>0.5</v>
      </c>
      <c r="K299" t="inlineStr">
        <is>
          <t>CL55</t>
        </is>
      </c>
      <c r="L299" s="9" t="n">
        <v>151</v>
      </c>
      <c r="M299" t="inlineStr">
        <is>
          <t>Fixed monthly</t>
        </is>
      </c>
      <c r="N299" t="inlineStr">
        <is>
          <t>Outside Jobber</t>
        </is>
      </c>
      <c r="O299" t="inlineStr">
        <is>
          <t>Active</t>
        </is>
      </c>
      <c r="P299" s="10" t="n">
        <v>46217</v>
      </c>
      <c r="Q299" s="9">
        <f>IF(F299="Weekly",ROUND(L299*G299*52/12,2),L299)</f>
        <v>151</v>
      </c>
      <c r="R299">
        <f>IF(O299&lt;&gt;"Active",0,IF(F299="Weekly",J299*G299,J299*0.25))</f>
        <v>0.125</v>
      </c>
      <c r="S299" t="inlineStr">
        <is>
          <t>Wave 3 South</t>
        </is>
      </c>
    </row>
    <row r="300">
      <c r="A300" t="inlineStr">
        <is>
          <t>J1296</t>
        </is>
      </c>
      <c r="B300" t="inlineStr">
        <is>
          <t>JP0220</t>
        </is>
      </c>
      <c r="C300" t="inlineStr">
        <is>
          <t>Ironbark Real Estate Pty Ltd</t>
        </is>
      </c>
      <c r="D300" t="inlineStr">
        <is>
          <t>Main office - Oakleigh</t>
        </is>
      </c>
      <c r="E300" t="inlineStr">
        <is>
          <t>Office clean</t>
        </is>
      </c>
      <c r="F300" t="inlineStr">
        <is>
          <t>Weekly</t>
        </is>
      </c>
      <c r="G300" t="n">
        <v>1</v>
      </c>
      <c r="H300" t="inlineStr">
        <is>
          <t>TH</t>
        </is>
      </c>
      <c r="I300" t="inlineStr">
        <is>
          <t>19:30</t>
        </is>
      </c>
      <c r="J300" t="n">
        <v>1</v>
      </c>
      <c r="K300" t="inlineStr">
        <is>
          <t>CL35</t>
        </is>
      </c>
      <c r="L300" s="9" t="n">
        <v>70</v>
      </c>
      <c r="M300" t="inlineStr">
        <is>
          <t>Per visit, billed monthly</t>
        </is>
      </c>
      <c r="N300" t="inlineStr">
        <is>
          <t>Outside Jobber</t>
        </is>
      </c>
      <c r="O300" t="inlineStr">
        <is>
          <t>Active</t>
        </is>
      </c>
      <c r="P300" s="10" t="n">
        <v>46212</v>
      </c>
      <c r="Q300" s="9">
        <f>IF(F300="Weekly",ROUND(L300*G300*52/12,2),L300)</f>
        <v>303.33</v>
      </c>
      <c r="R300">
        <f>IF(O300&lt;&gt;"Active",0,IF(F300="Weekly",J300*G300,J300*0.25))</f>
        <v>1</v>
      </c>
      <c r="S300" t="inlineStr">
        <is>
          <t>Wave 3 South</t>
        </is>
      </c>
    </row>
    <row r="301">
      <c r="A301" t="inlineStr">
        <is>
          <t>J1297</t>
        </is>
      </c>
      <c r="B301" t="inlineStr">
        <is>
          <t>JP0221</t>
        </is>
      </c>
      <c r="C301" t="inlineStr">
        <is>
          <t>Ironbark Real Estate Pty Ltd</t>
        </is>
      </c>
      <c r="D301" t="inlineStr">
        <is>
          <t>Clinic - Oakleigh</t>
        </is>
      </c>
      <c r="E301" t="inlineStr">
        <is>
          <t>Office clean</t>
        </is>
      </c>
      <c r="F301" t="inlineStr">
        <is>
          <t>Weekly</t>
        </is>
      </c>
      <c r="G301" t="n">
        <v>2</v>
      </c>
      <c r="H301" t="inlineStr">
        <is>
          <t>TU WE</t>
        </is>
      </c>
      <c r="I301" t="inlineStr">
        <is>
          <t>05:30</t>
        </is>
      </c>
      <c r="J301" t="n">
        <v>2</v>
      </c>
      <c r="K301" t="inlineStr">
        <is>
          <t>CL03</t>
        </is>
      </c>
      <c r="L301" s="9" t="n">
        <v>121</v>
      </c>
      <c r="M301" t="inlineStr">
        <is>
          <t>Per visit, billed monthly</t>
        </is>
      </c>
      <c r="N301" t="inlineStr">
        <is>
          <t>Auto</t>
        </is>
      </c>
      <c r="O301" t="inlineStr">
        <is>
          <t>Active</t>
        </is>
      </c>
      <c r="P301" s="10" t="n">
        <v>46224</v>
      </c>
      <c r="Q301" s="9">
        <f>IF(F301="Weekly",ROUND(L301*G301*52/12,2),L301)</f>
        <v>1048.67</v>
      </c>
      <c r="R301">
        <f>IF(O301&lt;&gt;"Active",0,IF(F301="Weekly",J301*G301,J301*0.25))</f>
        <v>4</v>
      </c>
      <c r="S301" t="inlineStr">
        <is>
          <t>Wave 3 South</t>
        </is>
      </c>
    </row>
    <row r="302">
      <c r="A302" t="inlineStr">
        <is>
          <t>J1298</t>
        </is>
      </c>
      <c r="B302" t="inlineStr">
        <is>
          <t>JP0222</t>
        </is>
      </c>
      <c r="C302" t="inlineStr">
        <is>
          <t>Elm Street Motors</t>
        </is>
      </c>
      <c r="D302" t="inlineStr">
        <is>
          <t>Main office - Brighton</t>
        </is>
      </c>
      <c r="E302" t="inlineStr">
        <is>
          <t>Office clean</t>
        </is>
      </c>
      <c r="F302" t="inlineStr">
        <is>
          <t>Weekly</t>
        </is>
      </c>
      <c r="G302" t="n">
        <v>1</v>
      </c>
      <c r="H302" t="inlineStr">
        <is>
          <t>TU</t>
        </is>
      </c>
      <c r="I302" t="inlineStr">
        <is>
          <t>05:30</t>
        </is>
      </c>
      <c r="J302" t="n">
        <v>3</v>
      </c>
      <c r="K302" t="inlineStr">
        <is>
          <t>CL19</t>
        </is>
      </c>
      <c r="L302" s="9" t="n">
        <v>187</v>
      </c>
      <c r="M302" t="inlineStr">
        <is>
          <t>Per visit, billed monthly</t>
        </is>
      </c>
      <c r="N302" t="inlineStr">
        <is>
          <t>Outside Jobber</t>
        </is>
      </c>
      <c r="O302" t="inlineStr">
        <is>
          <t>Active</t>
        </is>
      </c>
      <c r="P302" s="10" t="n">
        <v>46210</v>
      </c>
      <c r="Q302" s="9">
        <f>IF(F302="Weekly",ROUND(L302*G302*52/12,2),L302)</f>
        <v>810.33</v>
      </c>
      <c r="R302">
        <f>IF(O302&lt;&gt;"Active",0,IF(F302="Weekly",J302*G302,J302*0.25))</f>
        <v>3</v>
      </c>
      <c r="S302" t="inlineStr">
        <is>
          <t>Wave 3 South</t>
        </is>
      </c>
    </row>
    <row r="303">
      <c r="A303" t="inlineStr">
        <is>
          <t>J1299</t>
        </is>
      </c>
      <c r="B303" t="inlineStr">
        <is>
          <t>JP0223</t>
        </is>
      </c>
      <c r="C303" t="inlineStr">
        <is>
          <t>Elm Street Motors</t>
        </is>
      </c>
      <c r="D303" t="inlineStr">
        <is>
          <t>Clinic - Oakleigh</t>
        </is>
      </c>
      <c r="E303" t="inlineStr">
        <is>
          <t>Kitchen and bathrooms</t>
        </is>
      </c>
      <c r="F303" t="inlineStr">
        <is>
          <t>Weekly</t>
        </is>
      </c>
      <c r="G303" t="n">
        <v>1</v>
      </c>
      <c r="H303" t="inlineStr">
        <is>
          <t>TU</t>
        </is>
      </c>
      <c r="I303" t="inlineStr">
        <is>
          <t>08:00</t>
        </is>
      </c>
      <c r="J303" t="n">
        <v>0.5</v>
      </c>
      <c r="K303" t="inlineStr">
        <is>
          <t>CL43</t>
        </is>
      </c>
      <c r="L303" s="9" t="n">
        <v>35</v>
      </c>
      <c r="M303" t="inlineStr">
        <is>
          <t>Per visit, billed monthly</t>
        </is>
      </c>
      <c r="N303" t="inlineStr">
        <is>
          <t>Auto</t>
        </is>
      </c>
      <c r="O303" t="inlineStr">
        <is>
          <t>Active</t>
        </is>
      </c>
      <c r="P303" s="10" t="n">
        <v>46210</v>
      </c>
      <c r="Q303" s="9">
        <f>IF(F303="Weekly",ROUND(L303*G303*52/12,2),L303)</f>
        <v>151.67</v>
      </c>
      <c r="R303">
        <f>IF(O303&lt;&gt;"Active",0,IF(F303="Weekly",J303*G303,J303*0.25))</f>
        <v>0.5</v>
      </c>
      <c r="S303" t="inlineStr">
        <is>
          <t>Wave 3 South</t>
        </is>
      </c>
    </row>
    <row r="304">
      <c r="A304" t="inlineStr">
        <is>
          <t>J1300</t>
        </is>
      </c>
      <c r="B304" t="inlineStr">
        <is>
          <t>JP0224</t>
        </is>
      </c>
      <c r="C304" t="inlineStr">
        <is>
          <t>Sunbury Engineering</t>
        </is>
      </c>
      <c r="D304" t="inlineStr">
        <is>
          <t>Main office - Point Cook</t>
        </is>
      </c>
      <c r="E304" t="inlineStr">
        <is>
          <t>Office clean</t>
        </is>
      </c>
      <c r="F304" t="inlineStr">
        <is>
          <t>Weekly</t>
        </is>
      </c>
      <c r="G304" t="n">
        <v>3</v>
      </c>
      <c r="H304" t="inlineStr">
        <is>
          <t>MO WE FR</t>
        </is>
      </c>
      <c r="I304" t="inlineStr">
        <is>
          <t>21:00</t>
        </is>
      </c>
      <c r="J304" t="n">
        <v>1</v>
      </c>
      <c r="K304" t="inlineStr">
        <is>
          <t>CL40</t>
        </is>
      </c>
      <c r="L304" s="9" t="n">
        <v>71</v>
      </c>
      <c r="M304" t="inlineStr">
        <is>
          <t>Per visit, billed monthly</t>
        </is>
      </c>
      <c r="N304" t="inlineStr">
        <is>
          <t>Outside Jobber</t>
        </is>
      </c>
      <c r="O304" t="inlineStr">
        <is>
          <t>Active</t>
        </is>
      </c>
      <c r="P304" s="10" t="n">
        <v>46202</v>
      </c>
      <c r="Q304" s="9">
        <f>IF(F304="Weekly",ROUND(L304*G304*52/12,2),L304)</f>
        <v>923</v>
      </c>
      <c r="R304">
        <f>IF(O304&lt;&gt;"Active",0,IF(F304="Weekly",J304*G304,J304*0.25))</f>
        <v>3</v>
      </c>
      <c r="S304" t="inlineStr">
        <is>
          <t>Wave 4 West</t>
        </is>
      </c>
    </row>
    <row r="305">
      <c r="A305" t="inlineStr">
        <is>
          <t>J1301</t>
        </is>
      </c>
      <c r="B305" t="inlineStr">
        <is>
          <t>JP0225</t>
        </is>
      </c>
      <c r="C305" t="inlineStr">
        <is>
          <t>Ashwood Dental Pty Ltd</t>
        </is>
      </c>
      <c r="D305" t="inlineStr">
        <is>
          <t>Main office - Northcote</t>
        </is>
      </c>
      <c r="E305" t="inlineStr">
        <is>
          <t>Office clean</t>
        </is>
      </c>
      <c r="F305" t="inlineStr">
        <is>
          <t>Weekly</t>
        </is>
      </c>
      <c r="G305" t="n">
        <v>2</v>
      </c>
      <c r="H305" t="inlineStr">
        <is>
          <t>TU TH</t>
        </is>
      </c>
      <c r="I305" t="inlineStr">
        <is>
          <t>07:30</t>
        </is>
      </c>
      <c r="J305" t="n">
        <v>1</v>
      </c>
      <c r="K305" t="inlineStr">
        <is>
          <t>CL29</t>
        </is>
      </c>
      <c r="L305" s="9" t="n">
        <v>75</v>
      </c>
      <c r="M305" t="inlineStr">
        <is>
          <t>Per visit, billed monthly</t>
        </is>
      </c>
      <c r="N305" t="inlineStr">
        <is>
          <t>Auto</t>
        </is>
      </c>
      <c r="O305" t="inlineStr">
        <is>
          <t>Active</t>
        </is>
      </c>
      <c r="P305" s="10" t="n">
        <v>46217</v>
      </c>
      <c r="Q305" s="9">
        <f>IF(F305="Weekly",ROUND(L305*G305*52/12,2),L305)</f>
        <v>650</v>
      </c>
      <c r="R305">
        <f>IF(O305&lt;&gt;"Active",0,IF(F305="Weekly",J305*G305,J305*0.25))</f>
        <v>2</v>
      </c>
      <c r="S305" t="inlineStr">
        <is>
          <t>Wave 1 North</t>
        </is>
      </c>
    </row>
    <row r="306">
      <c r="A306" t="inlineStr">
        <is>
          <t>J1302</t>
        </is>
      </c>
      <c r="B306" t="inlineStr">
        <is>
          <t>JP0226</t>
        </is>
      </c>
      <c r="C306" t="inlineStr">
        <is>
          <t>Ashwood Dental Pty Ltd</t>
        </is>
      </c>
      <c r="D306" t="inlineStr">
        <is>
          <t>Clinic - Mentone</t>
        </is>
      </c>
      <c r="E306" t="inlineStr">
        <is>
          <t>Kitchen and bathrooms</t>
        </is>
      </c>
      <c r="F306" t="inlineStr">
        <is>
          <t>Weekly</t>
        </is>
      </c>
      <c r="G306" t="n">
        <v>1</v>
      </c>
      <c r="H306" t="inlineStr">
        <is>
          <t>FR</t>
        </is>
      </c>
      <c r="I306" t="inlineStr">
        <is>
          <t>05:30</t>
        </is>
      </c>
      <c r="J306" t="n">
        <v>0.5</v>
      </c>
      <c r="K306" t="inlineStr">
        <is>
          <t>CL35</t>
        </is>
      </c>
      <c r="L306" s="9" t="n">
        <v>35</v>
      </c>
      <c r="M306" t="inlineStr">
        <is>
          <t>Per visit, billed monthly</t>
        </is>
      </c>
      <c r="N306" t="inlineStr">
        <is>
          <t>Auto</t>
        </is>
      </c>
      <c r="O306" t="inlineStr">
        <is>
          <t>Active</t>
        </is>
      </c>
      <c r="P306" s="10" t="n">
        <v>46213</v>
      </c>
      <c r="Q306" s="9">
        <f>IF(F306="Weekly",ROUND(L306*G306*52/12,2),L306)</f>
        <v>151.67</v>
      </c>
      <c r="R306">
        <f>IF(O306&lt;&gt;"Active",0,IF(F306="Weekly",J306*G306,J306*0.25))</f>
        <v>0.5</v>
      </c>
      <c r="S306" t="inlineStr">
        <is>
          <t>Wave 3 South</t>
        </is>
      </c>
    </row>
    <row r="307">
      <c r="A307" t="inlineStr">
        <is>
          <t>J1303</t>
        </is>
      </c>
      <c r="B307" t="inlineStr">
        <is>
          <t>JP0227</t>
        </is>
      </c>
      <c r="C307" t="inlineStr">
        <is>
          <t>Bluestone Early Learning Pty Ltd</t>
        </is>
      </c>
      <c r="D307" t="inlineStr">
        <is>
          <t>Main office - Altona</t>
        </is>
      </c>
      <c r="E307" t="inlineStr">
        <is>
          <t>Office clean</t>
        </is>
      </c>
      <c r="F307" t="inlineStr">
        <is>
          <t>Weekly</t>
        </is>
      </c>
      <c r="G307" t="n">
        <v>5</v>
      </c>
      <c r="H307" t="inlineStr">
        <is>
          <t>MO TU WE TH FR</t>
        </is>
      </c>
      <c r="I307" t="inlineStr">
        <is>
          <t>19:00</t>
        </is>
      </c>
      <c r="J307" t="n">
        <v>1.5</v>
      </c>
      <c r="K307" t="inlineStr">
        <is>
          <t>CL48</t>
        </is>
      </c>
      <c r="L307" s="9" t="n">
        <v>102</v>
      </c>
      <c r="M307" t="inlineStr">
        <is>
          <t>Per visit, billed monthly</t>
        </is>
      </c>
      <c r="N307" t="inlineStr">
        <is>
          <t>Auto</t>
        </is>
      </c>
      <c r="O307" t="inlineStr">
        <is>
          <t>Active</t>
        </is>
      </c>
      <c r="P307" s="10" t="n">
        <v>46202</v>
      </c>
      <c r="Q307" s="9">
        <f>IF(F307="Weekly",ROUND(L307*G307*52/12,2),L307)</f>
        <v>2210</v>
      </c>
      <c r="R307">
        <f>IF(O307&lt;&gt;"Active",0,IF(F307="Weekly",J307*G307,J307*0.25))</f>
        <v>7.5</v>
      </c>
      <c r="S307" t="inlineStr">
        <is>
          <t>Wave 4 West</t>
        </is>
      </c>
    </row>
    <row r="308">
      <c r="A308" t="inlineStr">
        <is>
          <t>J1304</t>
        </is>
      </c>
      <c r="B308" t="inlineStr">
        <is>
          <t>JP0227</t>
        </is>
      </c>
      <c r="C308" t="inlineStr">
        <is>
          <t>Bluestone Early Learning Pty Ltd</t>
        </is>
      </c>
      <c r="D308" t="inlineStr">
        <is>
          <t>Main office - Altona</t>
        </is>
      </c>
      <c r="E308" t="inlineStr">
        <is>
          <t>Window clean</t>
        </is>
      </c>
      <c r="F308" t="inlineStr">
        <is>
          <t>Every 4 weeks</t>
        </is>
      </c>
      <c r="G308" t="n">
        <v>0</v>
      </c>
      <c r="H308" t="inlineStr">
        <is>
          <t>TU</t>
        </is>
      </c>
      <c r="I308" t="inlineStr">
        <is>
          <t>09:00</t>
        </is>
      </c>
      <c r="J308" t="n">
        <v>2</v>
      </c>
      <c r="K308" t="inlineStr">
        <is>
          <t>CL55</t>
        </is>
      </c>
      <c r="L308" s="9" t="n">
        <v>135</v>
      </c>
      <c r="M308" t="inlineStr">
        <is>
          <t>Fixed 4-weekly</t>
        </is>
      </c>
      <c r="N308" t="inlineStr">
        <is>
          <t>Auto</t>
        </is>
      </c>
      <c r="O308" t="inlineStr">
        <is>
          <t>Active</t>
        </is>
      </c>
      <c r="P308" s="10" t="n">
        <v>46217</v>
      </c>
      <c r="Q308" s="9">
        <f>IF(F308="Weekly",ROUND(L308*G308*52/12,2),L308)</f>
        <v>135</v>
      </c>
      <c r="R308">
        <f>IF(O308&lt;&gt;"Active",0,IF(F308="Weekly",J308*G308,J308*0.25))</f>
        <v>0.5</v>
      </c>
      <c r="S308" t="inlineStr">
        <is>
          <t>Wave 4 West</t>
        </is>
      </c>
    </row>
    <row r="309">
      <c r="A309" t="inlineStr">
        <is>
          <t>J1305</t>
        </is>
      </c>
      <c r="B309" t="inlineStr">
        <is>
          <t>JP0228</t>
        </is>
      </c>
      <c r="C309" t="inlineStr">
        <is>
          <t>Bluestone Early Learning Pty Ltd</t>
        </is>
      </c>
      <c r="D309" t="inlineStr">
        <is>
          <t>Clinic - Hawthorn</t>
        </is>
      </c>
      <c r="E309" t="inlineStr">
        <is>
          <t>Office clean</t>
        </is>
      </c>
      <c r="F309" t="inlineStr">
        <is>
          <t>Weekly</t>
        </is>
      </c>
      <c r="G309" t="n">
        <v>5</v>
      </c>
      <c r="H309" t="inlineStr">
        <is>
          <t>MO TU WE TH FR</t>
        </is>
      </c>
      <c r="I309" t="inlineStr">
        <is>
          <t>20:30</t>
        </is>
      </c>
      <c r="J309" t="n">
        <v>1.5</v>
      </c>
      <c r="K309" t="inlineStr">
        <is>
          <t>CL42</t>
        </is>
      </c>
      <c r="L309" s="9" t="n">
        <v>93</v>
      </c>
      <c r="M309" t="inlineStr">
        <is>
          <t>Per visit, billed monthly</t>
        </is>
      </c>
      <c r="N309" t="inlineStr">
        <is>
          <t>Outside Jobber</t>
        </is>
      </c>
      <c r="O309" t="inlineStr">
        <is>
          <t>Active</t>
        </is>
      </c>
      <c r="P309" s="10" t="n">
        <v>46209</v>
      </c>
      <c r="Q309" s="9">
        <f>IF(F309="Weekly",ROUND(L309*G309*52/12,2),L309)</f>
        <v>2015</v>
      </c>
      <c r="R309">
        <f>IF(O309&lt;&gt;"Active",0,IF(F309="Weekly",J309*G309,J309*0.25))</f>
        <v>7.5</v>
      </c>
      <c r="S309" t="inlineStr">
        <is>
          <t>Wave 2 East</t>
        </is>
      </c>
    </row>
    <row r="310">
      <c r="A310" t="inlineStr">
        <is>
          <t>J1306</t>
        </is>
      </c>
      <c r="B310" t="inlineStr">
        <is>
          <t>JP0228</t>
        </is>
      </c>
      <c r="C310" t="inlineStr">
        <is>
          <t>Bluestone Early Learning Pty Ltd</t>
        </is>
      </c>
      <c r="D310" t="inlineStr">
        <is>
          <t>Clinic - Hawthorn</t>
        </is>
      </c>
      <c r="E310" t="inlineStr">
        <is>
          <t>Window clean</t>
        </is>
      </c>
      <c r="F310" t="inlineStr">
        <is>
          <t>Every 4 weeks</t>
        </is>
      </c>
      <c r="G310" t="n">
        <v>0</v>
      </c>
      <c r="H310" t="inlineStr">
        <is>
          <t>TH</t>
        </is>
      </c>
      <c r="I310" t="inlineStr">
        <is>
          <t>09:00</t>
        </is>
      </c>
      <c r="J310" t="n">
        <v>2</v>
      </c>
      <c r="K310" t="inlineStr">
        <is>
          <t>CL55</t>
        </is>
      </c>
      <c r="L310" s="9" t="n">
        <v>146</v>
      </c>
      <c r="M310" t="inlineStr">
        <is>
          <t>Fixed 4-weekly</t>
        </is>
      </c>
      <c r="N310" t="inlineStr">
        <is>
          <t>Outside Jobber</t>
        </is>
      </c>
      <c r="O310" t="inlineStr">
        <is>
          <t>Active</t>
        </is>
      </c>
      <c r="P310" s="10" t="n">
        <v>46212</v>
      </c>
      <c r="Q310" s="9">
        <f>IF(F310="Weekly",ROUND(L310*G310*52/12,2),L310)</f>
        <v>146</v>
      </c>
      <c r="R310">
        <f>IF(O310&lt;&gt;"Active",0,IF(F310="Weekly",J310*G310,J310*0.25))</f>
        <v>0.5</v>
      </c>
      <c r="S310" t="inlineStr">
        <is>
          <t>Wave 2 East</t>
        </is>
      </c>
    </row>
    <row r="311">
      <c r="A311" t="inlineStr">
        <is>
          <t>J1307</t>
        </is>
      </c>
      <c r="B311" t="inlineStr">
        <is>
          <t>JP0228</t>
        </is>
      </c>
      <c r="C311" t="inlineStr">
        <is>
          <t>Bluestone Early Learning Pty Ltd</t>
        </is>
      </c>
      <c r="D311" t="inlineStr">
        <is>
          <t>Clinic - Hawthorn</t>
        </is>
      </c>
      <c r="E311" t="inlineStr">
        <is>
          <t>Washroom service</t>
        </is>
      </c>
      <c r="F311" t="inlineStr">
        <is>
          <t>Monthly</t>
        </is>
      </c>
      <c r="G311" t="n">
        <v>0</v>
      </c>
      <c r="H311" t="inlineStr">
        <is>
          <t>TH</t>
        </is>
      </c>
      <c r="I311" t="inlineStr">
        <is>
          <t>10:00</t>
        </is>
      </c>
      <c r="J311" t="n">
        <v>0.5</v>
      </c>
      <c r="K311" t="inlineStr">
        <is>
          <t>CL56</t>
        </is>
      </c>
      <c r="L311" s="9" t="n">
        <v>88</v>
      </c>
      <c r="M311" t="inlineStr">
        <is>
          <t>Fixed monthly</t>
        </is>
      </c>
      <c r="N311" t="inlineStr">
        <is>
          <t>Outside Jobber</t>
        </is>
      </c>
      <c r="O311" t="inlineStr">
        <is>
          <t>Active</t>
        </is>
      </c>
      <c r="P311" s="10" t="n">
        <v>46226</v>
      </c>
      <c r="Q311" s="9">
        <f>IF(F311="Weekly",ROUND(L311*G311*52/12,2),L311)</f>
        <v>88</v>
      </c>
      <c r="R311">
        <f>IF(O311&lt;&gt;"Active",0,IF(F311="Weekly",J311*G311,J311*0.25))</f>
        <v>0.125</v>
      </c>
      <c r="S311" t="inlineStr">
        <is>
          <t>Wave 2 East</t>
        </is>
      </c>
    </row>
    <row r="312">
      <c r="A312" t="inlineStr">
        <is>
          <t>J1308</t>
        </is>
      </c>
      <c r="B312" t="inlineStr">
        <is>
          <t>JP0229</t>
        </is>
      </c>
      <c r="C312" t="inlineStr">
        <is>
          <t>Harbourside Property Group</t>
        </is>
      </c>
      <c r="D312" t="inlineStr">
        <is>
          <t>Main office - Maribyrnong</t>
        </is>
      </c>
      <c r="E312" t="inlineStr">
        <is>
          <t>Office clean</t>
        </is>
      </c>
      <c r="F312" t="inlineStr">
        <is>
          <t>Weekly</t>
        </is>
      </c>
      <c r="G312" t="n">
        <v>1</v>
      </c>
      <c r="H312" t="inlineStr">
        <is>
          <t>MO</t>
        </is>
      </c>
      <c r="I312" t="inlineStr">
        <is>
          <t>07:00</t>
        </is>
      </c>
      <c r="J312" t="n">
        <v>1.5</v>
      </c>
      <c r="K312" t="inlineStr">
        <is>
          <t>CL28</t>
        </is>
      </c>
      <c r="L312" s="9" t="n">
        <v>96</v>
      </c>
      <c r="M312" t="inlineStr">
        <is>
          <t>Per visit, billed monthly</t>
        </is>
      </c>
      <c r="N312" t="inlineStr">
        <is>
          <t>Auto</t>
        </is>
      </c>
      <c r="O312" t="inlineStr">
        <is>
          <t>Active</t>
        </is>
      </c>
      <c r="P312" s="10" t="n">
        <v>46216</v>
      </c>
      <c r="Q312" s="9">
        <f>IF(F312="Weekly",ROUND(L312*G312*52/12,2),L312)</f>
        <v>416</v>
      </c>
      <c r="R312">
        <f>IF(O312&lt;&gt;"Active",0,IF(F312="Weekly",J312*G312,J312*0.25))</f>
        <v>1.5</v>
      </c>
      <c r="S312" t="inlineStr">
        <is>
          <t>Wave 4 West</t>
        </is>
      </c>
    </row>
    <row r="313">
      <c r="A313" t="inlineStr">
        <is>
          <t>J1309</t>
        </is>
      </c>
      <c r="B313" t="inlineStr">
        <is>
          <t>JP0229</t>
        </is>
      </c>
      <c r="C313" t="inlineStr">
        <is>
          <t>Harbourside Property Group</t>
        </is>
      </c>
      <c r="D313" t="inlineStr">
        <is>
          <t>Main office - Maribyrnong</t>
        </is>
      </c>
      <c r="E313" t="inlineStr">
        <is>
          <t>Carpet steam clean</t>
        </is>
      </c>
      <c r="F313" t="inlineStr">
        <is>
          <t>Every 4 weeks</t>
        </is>
      </c>
      <c r="G313" t="n">
        <v>0</v>
      </c>
      <c r="H313" t="inlineStr">
        <is>
          <t>MO</t>
        </is>
      </c>
      <c r="I313" t="inlineStr">
        <is>
          <t>09:00</t>
        </is>
      </c>
      <c r="J313" t="n">
        <v>2</v>
      </c>
      <c r="K313" t="inlineStr">
        <is>
          <t>CL54</t>
        </is>
      </c>
      <c r="L313" s="9" t="n">
        <v>146</v>
      </c>
      <c r="M313" t="inlineStr">
        <is>
          <t>Fixed 4-weekly</t>
        </is>
      </c>
      <c r="N313" t="inlineStr">
        <is>
          <t>Outside Jobber</t>
        </is>
      </c>
      <c r="O313" t="inlineStr">
        <is>
          <t>Active</t>
        </is>
      </c>
      <c r="P313" s="10" t="n">
        <v>46209</v>
      </c>
      <c r="Q313" s="9">
        <f>IF(F313="Weekly",ROUND(L313*G313*52/12,2),L313)</f>
        <v>146</v>
      </c>
      <c r="R313">
        <f>IF(O313&lt;&gt;"Active",0,IF(F313="Weekly",J313*G313,J313*0.25))</f>
        <v>0.5</v>
      </c>
      <c r="S313" t="inlineStr">
        <is>
          <t>Wave 4 West</t>
        </is>
      </c>
    </row>
    <row r="314">
      <c r="A314" t="inlineStr">
        <is>
          <t>J1310</t>
        </is>
      </c>
      <c r="B314" t="inlineStr">
        <is>
          <t>JP0229</t>
        </is>
      </c>
      <c r="C314" t="inlineStr">
        <is>
          <t>Harbourside Property Group</t>
        </is>
      </c>
      <c r="D314" t="inlineStr">
        <is>
          <t>Main office - Maribyrnong</t>
        </is>
      </c>
      <c r="E314" t="inlineStr">
        <is>
          <t>Washroom service</t>
        </is>
      </c>
      <c r="F314" t="inlineStr">
        <is>
          <t>Monthly</t>
        </is>
      </c>
      <c r="G314" t="n">
        <v>0</v>
      </c>
      <c r="H314" t="inlineStr">
        <is>
          <t>TH</t>
        </is>
      </c>
      <c r="I314" t="inlineStr">
        <is>
          <t>09:00</t>
        </is>
      </c>
      <c r="J314" t="n">
        <v>0.5</v>
      </c>
      <c r="K314" t="inlineStr">
        <is>
          <t>CL54</t>
        </is>
      </c>
      <c r="L314" s="9" t="n">
        <v>99</v>
      </c>
      <c r="M314" t="inlineStr">
        <is>
          <t>Fixed monthly</t>
        </is>
      </c>
      <c r="N314" t="inlineStr">
        <is>
          <t>Outside Jobber</t>
        </is>
      </c>
      <c r="O314" t="inlineStr">
        <is>
          <t>Active</t>
        </is>
      </c>
      <c r="P314" s="10" t="n">
        <v>46219</v>
      </c>
      <c r="Q314" s="9">
        <f>IF(F314="Weekly",ROUND(L314*G314*52/12,2),L314)</f>
        <v>99</v>
      </c>
      <c r="R314">
        <f>IF(O314&lt;&gt;"Active",0,IF(F314="Weekly",J314*G314,J314*0.25))</f>
        <v>0.125</v>
      </c>
      <c r="S314" t="inlineStr">
        <is>
          <t>Wave 4 West</t>
        </is>
      </c>
    </row>
    <row r="315">
      <c r="A315" t="inlineStr">
        <is>
          <t>J1311</t>
        </is>
      </c>
      <c r="B315" t="inlineStr">
        <is>
          <t>JP0230</t>
        </is>
      </c>
      <c r="C315" t="inlineStr">
        <is>
          <t>Riverside Engineering Pty Ltd</t>
        </is>
      </c>
      <c r="D315" t="inlineStr">
        <is>
          <t>Main office - Bundoora</t>
        </is>
      </c>
      <c r="E315" t="inlineStr">
        <is>
          <t>Office clean</t>
        </is>
      </c>
      <c r="F315" t="inlineStr">
        <is>
          <t>Weekly</t>
        </is>
      </c>
      <c r="G315" t="n">
        <v>1</v>
      </c>
      <c r="H315" t="inlineStr">
        <is>
          <t>MO</t>
        </is>
      </c>
      <c r="I315" t="inlineStr">
        <is>
          <t>05:30</t>
        </is>
      </c>
      <c r="J315" t="n">
        <v>1</v>
      </c>
      <c r="K315" t="inlineStr">
        <is>
          <t>CL21</t>
        </is>
      </c>
      <c r="L315" s="9" t="n">
        <v>68</v>
      </c>
      <c r="M315" t="inlineStr">
        <is>
          <t>Per visit, billed monthly</t>
        </is>
      </c>
      <c r="N315" t="inlineStr">
        <is>
          <t>Outside Jobber</t>
        </is>
      </c>
      <c r="O315" t="inlineStr">
        <is>
          <t>Active</t>
        </is>
      </c>
      <c r="P315" s="10" t="n">
        <v>46216</v>
      </c>
      <c r="Q315" s="9">
        <f>IF(F315="Weekly",ROUND(L315*G315*52/12,2),L315)</f>
        <v>294.67</v>
      </c>
      <c r="R315">
        <f>IF(O315&lt;&gt;"Active",0,IF(F315="Weekly",J315*G315,J315*0.25))</f>
        <v>1</v>
      </c>
      <c r="S315" t="inlineStr">
        <is>
          <t>Wave 1 North</t>
        </is>
      </c>
    </row>
    <row r="316">
      <c r="A316" t="inlineStr">
        <is>
          <t>J1312</t>
        </is>
      </c>
      <c r="B316" t="inlineStr">
        <is>
          <t>JP0231</t>
        </is>
      </c>
      <c r="C316" t="inlineStr">
        <is>
          <t>Ashwood Lawyers</t>
        </is>
      </c>
      <c r="D316" t="inlineStr">
        <is>
          <t>Main office - Werribee</t>
        </is>
      </c>
      <c r="E316" t="inlineStr">
        <is>
          <t>Kitchen and bathrooms</t>
        </is>
      </c>
      <c r="F316" t="inlineStr">
        <is>
          <t>Weekly</t>
        </is>
      </c>
      <c r="G316" t="n">
        <v>2</v>
      </c>
      <c r="H316" t="inlineStr">
        <is>
          <t>WE FR</t>
        </is>
      </c>
      <c r="I316" t="inlineStr">
        <is>
          <t>17:30</t>
        </is>
      </c>
      <c r="J316" t="n">
        <v>1</v>
      </c>
      <c r="K316" t="inlineStr">
        <is>
          <t>CL44</t>
        </is>
      </c>
      <c r="L316" s="9" t="n">
        <v>68</v>
      </c>
      <c r="M316" t="inlineStr">
        <is>
          <t>Per visit, billed monthly</t>
        </is>
      </c>
      <c r="N316" t="inlineStr">
        <is>
          <t>Outside Jobber</t>
        </is>
      </c>
      <c r="O316" t="inlineStr">
        <is>
          <t>Active</t>
        </is>
      </c>
      <c r="P316" s="10" t="n">
        <v>46225</v>
      </c>
      <c r="Q316" s="9">
        <f>IF(F316="Weekly",ROUND(L316*G316*52/12,2),L316)</f>
        <v>589.33</v>
      </c>
      <c r="R316">
        <f>IF(O316&lt;&gt;"Active",0,IF(F316="Weekly",J316*G316,J316*0.25))</f>
        <v>2</v>
      </c>
      <c r="S316" t="inlineStr">
        <is>
          <t>Wave 4 West</t>
        </is>
      </c>
    </row>
    <row r="317">
      <c r="A317" t="inlineStr">
        <is>
          <t>J1313</t>
        </is>
      </c>
      <c r="B317" t="inlineStr">
        <is>
          <t>JP0232</t>
        </is>
      </c>
      <c r="C317" t="inlineStr">
        <is>
          <t>Bayview Fitness Pty Ltd</t>
        </is>
      </c>
      <c r="D317" t="inlineStr">
        <is>
          <t>Main office - Thornbury</t>
        </is>
      </c>
      <c r="E317" t="inlineStr">
        <is>
          <t>Office clean</t>
        </is>
      </c>
      <c r="F317" t="inlineStr">
        <is>
          <t>Weekly</t>
        </is>
      </c>
      <c r="G317" t="n">
        <v>1</v>
      </c>
      <c r="H317" t="inlineStr">
        <is>
          <t>WE</t>
        </is>
      </c>
      <c r="I317" t="inlineStr">
        <is>
          <t>17:30</t>
        </is>
      </c>
      <c r="J317" t="n">
        <v>1.5</v>
      </c>
      <c r="K317" t="inlineStr">
        <is>
          <t>CL41</t>
        </is>
      </c>
      <c r="L317" s="9" t="n">
        <v>94</v>
      </c>
      <c r="M317" t="inlineStr">
        <is>
          <t>Per visit, billed monthly</t>
        </is>
      </c>
      <c r="N317" t="inlineStr">
        <is>
          <t>Auto</t>
        </is>
      </c>
      <c r="O317" t="inlineStr">
        <is>
          <t>Active</t>
        </is>
      </c>
      <c r="P317" s="10" t="n">
        <v>46211</v>
      </c>
      <c r="Q317" s="9">
        <f>IF(F317="Weekly",ROUND(L317*G317*52/12,2),L317)</f>
        <v>407.33</v>
      </c>
      <c r="R317">
        <f>IF(O317&lt;&gt;"Active",0,IF(F317="Weekly",J317*G317,J317*0.25))</f>
        <v>1.5</v>
      </c>
      <c r="S317" t="inlineStr">
        <is>
          <t>Wave 1 North</t>
        </is>
      </c>
    </row>
    <row r="318">
      <c r="A318" t="inlineStr">
        <is>
          <t>J1314</t>
        </is>
      </c>
      <c r="B318" t="inlineStr">
        <is>
          <t>JP0233</t>
        </is>
      </c>
      <c r="C318" t="inlineStr">
        <is>
          <t>Ironbark Property Group Pty Ltd</t>
        </is>
      </c>
      <c r="D318" t="inlineStr">
        <is>
          <t>Main office - Mitcham</t>
        </is>
      </c>
      <c r="E318" t="inlineStr">
        <is>
          <t>Kitchen and bathrooms</t>
        </is>
      </c>
      <c r="F318" t="inlineStr">
        <is>
          <t>Weekly</t>
        </is>
      </c>
      <c r="G318" t="n">
        <v>2</v>
      </c>
      <c r="H318" t="inlineStr">
        <is>
          <t>TH FR</t>
        </is>
      </c>
      <c r="I318" t="inlineStr">
        <is>
          <t>19:30</t>
        </is>
      </c>
      <c r="J318" t="n">
        <v>0.5</v>
      </c>
      <c r="K318" t="inlineStr">
        <is>
          <t>CL46</t>
        </is>
      </c>
      <c r="L318" s="9" t="n">
        <v>42</v>
      </c>
      <c r="M318" t="inlineStr">
        <is>
          <t>Per visit, billed monthly</t>
        </is>
      </c>
      <c r="N318" t="inlineStr">
        <is>
          <t>Outside Jobber</t>
        </is>
      </c>
      <c r="O318" t="inlineStr">
        <is>
          <t>Active</t>
        </is>
      </c>
      <c r="P318" s="10" t="n">
        <v>46212</v>
      </c>
      <c r="Q318" s="9">
        <f>IF(F318="Weekly",ROUND(L318*G318*52/12,2),L318)</f>
        <v>364</v>
      </c>
      <c r="R318">
        <f>IF(O318&lt;&gt;"Active",0,IF(F318="Weekly",J318*G318,J318*0.25))</f>
        <v>1</v>
      </c>
      <c r="S318" t="inlineStr">
        <is>
          <t>Wave 2 East</t>
        </is>
      </c>
    </row>
    <row r="319">
      <c r="A319" t="inlineStr">
        <is>
          <t>J1315</t>
        </is>
      </c>
      <c r="B319" t="inlineStr">
        <is>
          <t>JP0234</t>
        </is>
      </c>
      <c r="C319" t="inlineStr">
        <is>
          <t>Ironbark Property Group Pty Ltd</t>
        </is>
      </c>
      <c r="D319" t="inlineStr">
        <is>
          <t>Clinic - Reservoir</t>
        </is>
      </c>
      <c r="E319" t="inlineStr">
        <is>
          <t>Office clean</t>
        </is>
      </c>
      <c r="F319" t="inlineStr">
        <is>
          <t>Weekly</t>
        </is>
      </c>
      <c r="G319" t="n">
        <v>5</v>
      </c>
      <c r="H319" t="inlineStr">
        <is>
          <t>MO TU WE TH FR</t>
        </is>
      </c>
      <c r="I319" t="inlineStr">
        <is>
          <t>19:00</t>
        </is>
      </c>
      <c r="J319" t="n">
        <v>2</v>
      </c>
      <c r="K319" t="inlineStr">
        <is>
          <t>CL49</t>
        </is>
      </c>
      <c r="L319" s="9" t="n">
        <v>125</v>
      </c>
      <c r="M319" t="inlineStr">
        <is>
          <t>Per visit, billed monthly</t>
        </is>
      </c>
      <c r="N319" t="inlineStr">
        <is>
          <t>Auto</t>
        </is>
      </c>
      <c r="O319" t="inlineStr">
        <is>
          <t>Active</t>
        </is>
      </c>
      <c r="P319" s="10" t="n">
        <v>46216</v>
      </c>
      <c r="Q319" s="9">
        <f>IF(F319="Weekly",ROUND(L319*G319*52/12,2),L319)</f>
        <v>2708.33</v>
      </c>
      <c r="R319">
        <f>IF(O319&lt;&gt;"Active",0,IF(F319="Weekly",J319*G319,J319*0.25))</f>
        <v>10</v>
      </c>
      <c r="S319" t="inlineStr">
        <is>
          <t>Wave 1 North</t>
        </is>
      </c>
    </row>
    <row r="320">
      <c r="A320" t="inlineStr">
        <is>
          <t>J1316</t>
        </is>
      </c>
      <c r="B320" t="inlineStr">
        <is>
          <t>JP0234</t>
        </is>
      </c>
      <c r="C320" t="inlineStr">
        <is>
          <t>Ironbark Property Group Pty Ltd</t>
        </is>
      </c>
      <c r="D320" t="inlineStr">
        <is>
          <t>Clinic - Reservoir</t>
        </is>
      </c>
      <c r="E320" t="inlineStr">
        <is>
          <t>Washroom service</t>
        </is>
      </c>
      <c r="F320" t="inlineStr">
        <is>
          <t>Monthly</t>
        </is>
      </c>
      <c r="G320" t="n">
        <v>0</v>
      </c>
      <c r="H320" t="inlineStr">
        <is>
          <t>TH</t>
        </is>
      </c>
      <c r="I320" t="inlineStr">
        <is>
          <t>11:00</t>
        </is>
      </c>
      <c r="J320" t="n">
        <v>0.5</v>
      </c>
      <c r="K320" t="inlineStr">
        <is>
          <t>CL55</t>
        </is>
      </c>
      <c r="L320" s="9" t="n">
        <v>151</v>
      </c>
      <c r="M320" t="inlineStr">
        <is>
          <t>Fixed monthly</t>
        </is>
      </c>
      <c r="N320" t="inlineStr">
        <is>
          <t>Outside Jobber</t>
        </is>
      </c>
      <c r="O320" t="inlineStr">
        <is>
          <t>Active</t>
        </is>
      </c>
      <c r="P320" s="10" t="n">
        <v>46226</v>
      </c>
      <c r="Q320" s="9">
        <f>IF(F320="Weekly",ROUND(L320*G320*52/12,2),L320)</f>
        <v>151</v>
      </c>
      <c r="R320">
        <f>IF(O320&lt;&gt;"Active",0,IF(F320="Weekly",J320*G320,J320*0.25))</f>
        <v>0.125</v>
      </c>
      <c r="S320" t="inlineStr">
        <is>
          <t>Wave 1 North</t>
        </is>
      </c>
    </row>
    <row r="321">
      <c r="A321" t="inlineStr">
        <is>
          <t>J1317</t>
        </is>
      </c>
      <c r="B321" t="inlineStr">
        <is>
          <t>JP0235</t>
        </is>
      </c>
      <c r="C321" t="inlineStr">
        <is>
          <t>Oakwood Engineering</t>
        </is>
      </c>
      <c r="D321" t="inlineStr">
        <is>
          <t>Main office - Burwood</t>
        </is>
      </c>
      <c r="E321" t="inlineStr">
        <is>
          <t>Office clean</t>
        </is>
      </c>
      <c r="F321" t="inlineStr">
        <is>
          <t>Weekly</t>
        </is>
      </c>
      <c r="G321" t="n">
        <v>2</v>
      </c>
      <c r="H321" t="inlineStr">
        <is>
          <t>TU TH</t>
        </is>
      </c>
      <c r="I321" t="inlineStr">
        <is>
          <t>05:30</t>
        </is>
      </c>
      <c r="J321" t="n">
        <v>2</v>
      </c>
      <c r="K321" t="inlineStr">
        <is>
          <t>CL46</t>
        </is>
      </c>
      <c r="L321" s="9" t="n">
        <v>121</v>
      </c>
      <c r="M321" t="inlineStr">
        <is>
          <t>Per visit, billed monthly</t>
        </is>
      </c>
      <c r="N321" t="inlineStr">
        <is>
          <t>Outside Jobber</t>
        </is>
      </c>
      <c r="O321" t="inlineStr">
        <is>
          <t>Active</t>
        </is>
      </c>
      <c r="P321" s="10" t="n">
        <v>46224</v>
      </c>
      <c r="Q321" s="9">
        <f>IF(F321="Weekly",ROUND(L321*G321*52/12,2),L321)</f>
        <v>1048.67</v>
      </c>
      <c r="R321">
        <f>IF(O321&lt;&gt;"Active",0,IF(F321="Weekly",J321*G321,J321*0.25))</f>
        <v>4</v>
      </c>
      <c r="S321" t="inlineStr">
        <is>
          <t>Wave 2 East</t>
        </is>
      </c>
    </row>
    <row r="322">
      <c r="A322" t="inlineStr">
        <is>
          <t>J1318</t>
        </is>
      </c>
      <c r="B322" t="inlineStr">
        <is>
          <t>JP0235</t>
        </is>
      </c>
      <c r="C322" t="inlineStr">
        <is>
          <t>Oakwood Engineering</t>
        </is>
      </c>
      <c r="D322" t="inlineStr">
        <is>
          <t>Main office - Burwood</t>
        </is>
      </c>
      <c r="E322" t="inlineStr">
        <is>
          <t>Window clean</t>
        </is>
      </c>
      <c r="F322" t="inlineStr">
        <is>
          <t>Every 4 weeks</t>
        </is>
      </c>
      <c r="G322" t="n">
        <v>0</v>
      </c>
      <c r="H322" t="inlineStr">
        <is>
          <t>TU</t>
        </is>
      </c>
      <c r="I322" t="inlineStr">
        <is>
          <t>09:00</t>
        </is>
      </c>
      <c r="J322" t="n">
        <v>3</v>
      </c>
      <c r="K322" t="inlineStr">
        <is>
          <t>CL54</t>
        </is>
      </c>
      <c r="L322" s="9" t="n">
        <v>218</v>
      </c>
      <c r="M322" t="inlineStr">
        <is>
          <t>Fixed 4-weekly</t>
        </is>
      </c>
      <c r="N322" t="inlineStr">
        <is>
          <t>Auto</t>
        </is>
      </c>
      <c r="O322" t="inlineStr">
        <is>
          <t>Active</t>
        </is>
      </c>
      <c r="P322" s="10" t="n">
        <v>46224</v>
      </c>
      <c r="Q322" s="9">
        <f>IF(F322="Weekly",ROUND(L322*G322*52/12,2),L322)</f>
        <v>218</v>
      </c>
      <c r="R322">
        <f>IF(O322&lt;&gt;"Active",0,IF(F322="Weekly",J322*G322,J322*0.25))</f>
        <v>0.75</v>
      </c>
      <c r="S322" t="inlineStr">
        <is>
          <t>Wave 2 East</t>
        </is>
      </c>
    </row>
    <row r="323">
      <c r="A323" t="inlineStr">
        <is>
          <t>J1319</t>
        </is>
      </c>
      <c r="B323" t="inlineStr">
        <is>
          <t>JP0236</t>
        </is>
      </c>
      <c r="C323" t="inlineStr">
        <is>
          <t>Waverley Physiotherapy Pty Ltd</t>
        </is>
      </c>
      <c r="D323" t="inlineStr">
        <is>
          <t>Main office - Bentleigh</t>
        </is>
      </c>
      <c r="E323" t="inlineStr">
        <is>
          <t>Office clean</t>
        </is>
      </c>
      <c r="F323" t="inlineStr">
        <is>
          <t>Weekly</t>
        </is>
      </c>
      <c r="G323" t="n">
        <v>2</v>
      </c>
      <c r="H323" t="inlineStr">
        <is>
          <t>MO FR</t>
        </is>
      </c>
      <c r="I323" t="inlineStr">
        <is>
          <t>20:00</t>
        </is>
      </c>
      <c r="J323" t="n">
        <v>2</v>
      </c>
      <c r="K323" t="inlineStr">
        <is>
          <t>CL43</t>
        </is>
      </c>
      <c r="L323" s="9" t="n">
        <v>122</v>
      </c>
      <c r="M323" t="inlineStr">
        <is>
          <t>Per visit, billed monthly</t>
        </is>
      </c>
      <c r="N323" t="inlineStr">
        <is>
          <t>Auto</t>
        </is>
      </c>
      <c r="O323" t="inlineStr">
        <is>
          <t>Active</t>
        </is>
      </c>
      <c r="P323" s="10" t="n">
        <v>46209</v>
      </c>
      <c r="Q323" s="9">
        <f>IF(F323="Weekly",ROUND(L323*G323*52/12,2),L323)</f>
        <v>1057.33</v>
      </c>
      <c r="R323">
        <f>IF(O323&lt;&gt;"Active",0,IF(F323="Weekly",J323*G323,J323*0.25))</f>
        <v>4</v>
      </c>
      <c r="S323" t="inlineStr">
        <is>
          <t>Wave 3 South</t>
        </is>
      </c>
    </row>
    <row r="324">
      <c r="A324" t="inlineStr">
        <is>
          <t>J1320</t>
        </is>
      </c>
      <c r="B324" t="inlineStr">
        <is>
          <t>JP0237</t>
        </is>
      </c>
      <c r="C324" t="inlineStr">
        <is>
          <t>Waverley Physiotherapy Pty Ltd</t>
        </is>
      </c>
      <c r="D324" t="inlineStr">
        <is>
          <t>Clinic - Bentleigh</t>
        </is>
      </c>
      <c r="E324" t="inlineStr">
        <is>
          <t>Office clean</t>
        </is>
      </c>
      <c r="F324" t="inlineStr">
        <is>
          <t>Weekly</t>
        </is>
      </c>
      <c r="G324" t="n">
        <v>1</v>
      </c>
      <c r="H324" t="inlineStr">
        <is>
          <t>TH</t>
        </is>
      </c>
      <c r="I324" t="inlineStr">
        <is>
          <t>05:30</t>
        </is>
      </c>
      <c r="J324" t="n">
        <v>2.5</v>
      </c>
      <c r="K324" t="inlineStr">
        <is>
          <t>CL39</t>
        </is>
      </c>
      <c r="L324" s="9" t="n">
        <v>166</v>
      </c>
      <c r="M324" t="inlineStr">
        <is>
          <t>Per visit, billed monthly</t>
        </is>
      </c>
      <c r="N324" t="inlineStr">
        <is>
          <t>Outside Jobber</t>
        </is>
      </c>
      <c r="O324" t="inlineStr">
        <is>
          <t>Active</t>
        </is>
      </c>
      <c r="P324" s="10" t="n">
        <v>46219</v>
      </c>
      <c r="Q324" s="9">
        <f>IF(F324="Weekly",ROUND(L324*G324*52/12,2),L324)</f>
        <v>719.33</v>
      </c>
      <c r="R324">
        <f>IF(O324&lt;&gt;"Active",0,IF(F324="Weekly",J324*G324,J324*0.25))</f>
        <v>2.5</v>
      </c>
      <c r="S324" t="inlineStr">
        <is>
          <t>Wave 3 South</t>
        </is>
      </c>
    </row>
    <row r="325">
      <c r="A325" t="inlineStr">
        <is>
          <t>J1321</t>
        </is>
      </c>
      <c r="B325" t="inlineStr">
        <is>
          <t>JP0237</t>
        </is>
      </c>
      <c r="C325" t="inlineStr">
        <is>
          <t>Waverley Physiotherapy Pty Ltd</t>
        </is>
      </c>
      <c r="D325" t="inlineStr">
        <is>
          <t>Clinic - Bentleigh</t>
        </is>
      </c>
      <c r="E325" t="inlineStr">
        <is>
          <t>Carpet steam clean</t>
        </is>
      </c>
      <c r="F325" t="inlineStr">
        <is>
          <t>Every 4 weeks</t>
        </is>
      </c>
      <c r="G325" t="n">
        <v>0</v>
      </c>
      <c r="H325" t="inlineStr">
        <is>
          <t>TU</t>
        </is>
      </c>
      <c r="I325" t="inlineStr">
        <is>
          <t>09:00</t>
        </is>
      </c>
      <c r="J325" t="n">
        <v>3</v>
      </c>
      <c r="K325" t="inlineStr">
        <is>
          <t>CL55</t>
        </is>
      </c>
      <c r="L325" s="9" t="n">
        <v>203</v>
      </c>
      <c r="M325" t="inlineStr">
        <is>
          <t>Fixed 4-weekly</t>
        </is>
      </c>
      <c r="N325" t="inlineStr">
        <is>
          <t>Outside Jobber</t>
        </is>
      </c>
      <c r="O325" t="inlineStr">
        <is>
          <t>Active</t>
        </is>
      </c>
      <c r="P325" s="10" t="n">
        <v>46224</v>
      </c>
      <c r="Q325" s="9">
        <f>IF(F325="Weekly",ROUND(L325*G325*52/12,2),L325)</f>
        <v>203</v>
      </c>
      <c r="R325">
        <f>IF(O325&lt;&gt;"Active",0,IF(F325="Weekly",J325*G325,J325*0.25))</f>
        <v>0.75</v>
      </c>
      <c r="S325" t="inlineStr">
        <is>
          <t>Wave 3 South</t>
        </is>
      </c>
    </row>
    <row r="326">
      <c r="A326" t="inlineStr">
        <is>
          <t>J1322</t>
        </is>
      </c>
      <c r="B326" t="inlineStr">
        <is>
          <t>JP0238</t>
        </is>
      </c>
      <c r="C326" t="inlineStr">
        <is>
          <t>Waverley Physiotherapy Pty Ltd</t>
        </is>
      </c>
      <c r="D326" t="inlineStr">
        <is>
          <t>Warehouse - St Kilda</t>
        </is>
      </c>
      <c r="E326" t="inlineStr">
        <is>
          <t>Office clean</t>
        </is>
      </c>
      <c r="F326" t="inlineStr">
        <is>
          <t>Weekly</t>
        </is>
      </c>
      <c r="G326" t="n">
        <v>1</v>
      </c>
      <c r="H326" t="inlineStr">
        <is>
          <t>MO</t>
        </is>
      </c>
      <c r="I326" t="inlineStr">
        <is>
          <t>05:30</t>
        </is>
      </c>
      <c r="J326" t="n">
        <v>2.5</v>
      </c>
      <c r="K326" t="inlineStr">
        <is>
          <t>CL35</t>
        </is>
      </c>
      <c r="L326" s="9" t="n">
        <v>161</v>
      </c>
      <c r="M326" t="inlineStr">
        <is>
          <t>Per visit, billed monthly</t>
        </is>
      </c>
      <c r="N326" t="inlineStr">
        <is>
          <t>Outside Jobber</t>
        </is>
      </c>
      <c r="O326" t="inlineStr">
        <is>
          <t>Active</t>
        </is>
      </c>
      <c r="P326" s="10" t="n">
        <v>46216</v>
      </c>
      <c r="Q326" s="9">
        <f>IF(F326="Weekly",ROUND(L326*G326*52/12,2),L326)</f>
        <v>697.67</v>
      </c>
      <c r="R326">
        <f>IF(O326&lt;&gt;"Active",0,IF(F326="Weekly",J326*G326,J326*0.25))</f>
        <v>2.5</v>
      </c>
      <c r="S326" t="inlineStr">
        <is>
          <t>Wave 3 South</t>
        </is>
      </c>
    </row>
    <row r="327">
      <c r="A327" t="inlineStr">
        <is>
          <t>J1323</t>
        </is>
      </c>
      <c r="B327" t="inlineStr">
        <is>
          <t>JP0239</t>
        </is>
      </c>
      <c r="C327" t="inlineStr">
        <is>
          <t>Harbourside Insurance Brokers Pty Ltd</t>
        </is>
      </c>
      <c r="D327" t="inlineStr">
        <is>
          <t>Main office - Northcote</t>
        </is>
      </c>
      <c r="E327" t="inlineStr">
        <is>
          <t>Office clean</t>
        </is>
      </c>
      <c r="F327" t="inlineStr">
        <is>
          <t>Weekly</t>
        </is>
      </c>
      <c r="G327" t="n">
        <v>1</v>
      </c>
      <c r="H327" t="inlineStr">
        <is>
          <t>TU</t>
        </is>
      </c>
      <c r="I327" t="inlineStr">
        <is>
          <t>19:00</t>
        </is>
      </c>
      <c r="J327" t="n">
        <v>3</v>
      </c>
      <c r="K327" t="inlineStr">
        <is>
          <t>CL45</t>
        </is>
      </c>
      <c r="L327" s="9" t="n">
        <v>181</v>
      </c>
      <c r="M327" t="inlineStr">
        <is>
          <t>Per visit, billed monthly</t>
        </is>
      </c>
      <c r="N327" t="inlineStr">
        <is>
          <t>Outside Jobber</t>
        </is>
      </c>
      <c r="O327" t="inlineStr">
        <is>
          <t>Active</t>
        </is>
      </c>
      <c r="P327" s="10" t="n">
        <v>46217</v>
      </c>
      <c r="Q327" s="9">
        <f>IF(F327="Weekly",ROUND(L327*G327*52/12,2),L327)</f>
        <v>784.33</v>
      </c>
      <c r="R327">
        <f>IF(O327&lt;&gt;"Active",0,IF(F327="Weekly",J327*G327,J327*0.25))</f>
        <v>3</v>
      </c>
      <c r="S327" t="inlineStr">
        <is>
          <t>Wave 1 North</t>
        </is>
      </c>
    </row>
    <row r="328">
      <c r="A328" t="inlineStr">
        <is>
          <t>J1324</t>
        </is>
      </c>
      <c r="B328" t="inlineStr">
        <is>
          <t>JP0240</t>
        </is>
      </c>
      <c r="C328" t="inlineStr">
        <is>
          <t>Harbourside Real Estate</t>
        </is>
      </c>
      <c r="D328" t="inlineStr">
        <is>
          <t>Main office - Glen Waverley</t>
        </is>
      </c>
      <c r="E328" t="inlineStr">
        <is>
          <t>Office clean</t>
        </is>
      </c>
      <c r="F328" t="inlineStr">
        <is>
          <t>Weekly</t>
        </is>
      </c>
      <c r="G328" t="n">
        <v>1</v>
      </c>
      <c r="H328" t="inlineStr">
        <is>
          <t>WE</t>
        </is>
      </c>
      <c r="I328" t="inlineStr">
        <is>
          <t>19:30</t>
        </is>
      </c>
      <c r="J328" t="n">
        <v>1.5</v>
      </c>
      <c r="K328" t="inlineStr">
        <is>
          <t>CL50</t>
        </is>
      </c>
      <c r="L328" s="9" t="n">
        <v>101</v>
      </c>
      <c r="M328" t="inlineStr">
        <is>
          <t>Per visit, billed monthly</t>
        </is>
      </c>
      <c r="N328" t="inlineStr">
        <is>
          <t>Outside Jobber</t>
        </is>
      </c>
      <c r="O328" t="inlineStr">
        <is>
          <t>Active</t>
        </is>
      </c>
      <c r="P328" s="10" t="n">
        <v>46204</v>
      </c>
      <c r="Q328" s="9">
        <f>IF(F328="Weekly",ROUND(L328*G328*52/12,2),L328)</f>
        <v>437.67</v>
      </c>
      <c r="R328">
        <f>IF(O328&lt;&gt;"Active",0,IF(F328="Weekly",J328*G328,J328*0.25))</f>
        <v>1.5</v>
      </c>
      <c r="S328" t="inlineStr">
        <is>
          <t>Wave 2 East</t>
        </is>
      </c>
    </row>
    <row r="329">
      <c r="A329" t="inlineStr">
        <is>
          <t>J1325</t>
        </is>
      </c>
      <c r="B329" t="inlineStr">
        <is>
          <t>JP0241</t>
        </is>
      </c>
      <c r="C329" t="inlineStr">
        <is>
          <t>Harbourside Real Estate</t>
        </is>
      </c>
      <c r="D329" t="inlineStr">
        <is>
          <t>Clinic - Clayton</t>
        </is>
      </c>
      <c r="E329" t="inlineStr">
        <is>
          <t>Office clean</t>
        </is>
      </c>
      <c r="F329" t="inlineStr">
        <is>
          <t>Weekly</t>
        </is>
      </c>
      <c r="G329" t="n">
        <v>2</v>
      </c>
      <c r="H329" t="inlineStr">
        <is>
          <t>TU FR</t>
        </is>
      </c>
      <c r="I329" t="inlineStr">
        <is>
          <t>05:30</t>
        </is>
      </c>
      <c r="J329" t="n">
        <v>3</v>
      </c>
      <c r="K329" t="inlineStr">
        <is>
          <t>CL31</t>
        </is>
      </c>
      <c r="L329" s="9" t="n">
        <v>193</v>
      </c>
      <c r="M329" t="inlineStr">
        <is>
          <t>Per visit, billed monthly</t>
        </is>
      </c>
      <c r="N329" t="inlineStr">
        <is>
          <t>Outside Jobber</t>
        </is>
      </c>
      <c r="O329" t="inlineStr">
        <is>
          <t>Active</t>
        </is>
      </c>
      <c r="P329" s="10" t="n">
        <v>46210</v>
      </c>
      <c r="Q329" s="9">
        <f>IF(F329="Weekly",ROUND(L329*G329*52/12,2),L329)</f>
        <v>1672.67</v>
      </c>
      <c r="R329">
        <f>IF(O329&lt;&gt;"Active",0,IF(F329="Weekly",J329*G329,J329*0.25))</f>
        <v>6</v>
      </c>
      <c r="S329" t="inlineStr">
        <is>
          <t>Wave 3 South</t>
        </is>
      </c>
    </row>
    <row r="330">
      <c r="A330" t="inlineStr">
        <is>
          <t>J1326</t>
        </is>
      </c>
      <c r="B330" t="inlineStr">
        <is>
          <t>JP0242</t>
        </is>
      </c>
      <c r="C330" t="inlineStr">
        <is>
          <t>Eastwood Podiatry</t>
        </is>
      </c>
      <c r="D330" t="inlineStr">
        <is>
          <t>Main office - Coburg</t>
        </is>
      </c>
      <c r="E330" t="inlineStr">
        <is>
          <t>Office clean</t>
        </is>
      </c>
      <c r="F330" t="inlineStr">
        <is>
          <t>Weekly</t>
        </is>
      </c>
      <c r="G330" t="n">
        <v>5</v>
      </c>
      <c r="H330" t="inlineStr">
        <is>
          <t>MO TU WE TH FR</t>
        </is>
      </c>
      <c r="I330" t="inlineStr">
        <is>
          <t>20:30</t>
        </is>
      </c>
      <c r="J330" t="n">
        <v>2</v>
      </c>
      <c r="K330" t="inlineStr">
        <is>
          <t>CL09</t>
        </is>
      </c>
      <c r="L330" s="9" t="n">
        <v>121</v>
      </c>
      <c r="M330" t="inlineStr">
        <is>
          <t>Per visit, billed monthly</t>
        </is>
      </c>
      <c r="N330" t="inlineStr">
        <is>
          <t>Outside Jobber</t>
        </is>
      </c>
      <c r="O330" t="inlineStr">
        <is>
          <t>Active</t>
        </is>
      </c>
      <c r="P330" s="10" t="n">
        <v>46202</v>
      </c>
      <c r="Q330" s="9">
        <f>IF(F330="Weekly",ROUND(L330*G330*52/12,2),L330)</f>
        <v>2621.67</v>
      </c>
      <c r="R330">
        <f>IF(O330&lt;&gt;"Active",0,IF(F330="Weekly",J330*G330,J330*0.25))</f>
        <v>10</v>
      </c>
      <c r="S330" t="inlineStr">
        <is>
          <t>Pilot</t>
        </is>
      </c>
    </row>
    <row r="331">
      <c r="A331" t="inlineStr">
        <is>
          <t>J1327</t>
        </is>
      </c>
      <c r="B331" t="inlineStr">
        <is>
          <t>JP0243</t>
        </is>
      </c>
      <c r="C331" t="inlineStr">
        <is>
          <t>Cityside Real Estate</t>
        </is>
      </c>
      <c r="D331" t="inlineStr">
        <is>
          <t>Main office - Moorabbin</t>
        </is>
      </c>
      <c r="E331" t="inlineStr">
        <is>
          <t>Office clean</t>
        </is>
      </c>
      <c r="F331" t="inlineStr">
        <is>
          <t>Weekly</t>
        </is>
      </c>
      <c r="G331" t="n">
        <v>1</v>
      </c>
      <c r="H331" t="inlineStr">
        <is>
          <t>FR</t>
        </is>
      </c>
      <c r="I331" t="inlineStr">
        <is>
          <t>17:30</t>
        </is>
      </c>
      <c r="J331" t="n">
        <v>2</v>
      </c>
      <c r="K331" t="inlineStr">
        <is>
          <t>CL47</t>
        </is>
      </c>
      <c r="L331" s="9" t="n">
        <v>134</v>
      </c>
      <c r="M331" t="inlineStr">
        <is>
          <t>Per visit, billed monthly</t>
        </is>
      </c>
      <c r="N331" t="inlineStr">
        <is>
          <t>Auto</t>
        </is>
      </c>
      <c r="O331" t="inlineStr">
        <is>
          <t>Active</t>
        </is>
      </c>
      <c r="P331" s="10" t="n">
        <v>46220</v>
      </c>
      <c r="Q331" s="9">
        <f>IF(F331="Weekly",ROUND(L331*G331*52/12,2),L331)</f>
        <v>580.67</v>
      </c>
      <c r="R331">
        <f>IF(O331&lt;&gt;"Active",0,IF(F331="Weekly",J331*G331,J331*0.25))</f>
        <v>2</v>
      </c>
      <c r="S331" t="inlineStr">
        <is>
          <t>Wave 3 South</t>
        </is>
      </c>
    </row>
    <row r="332">
      <c r="A332" t="inlineStr">
        <is>
          <t>J1328</t>
        </is>
      </c>
      <c r="B332" t="inlineStr">
        <is>
          <t>JP0244</t>
        </is>
      </c>
      <c r="C332" t="inlineStr">
        <is>
          <t>Cityside Real Estate</t>
        </is>
      </c>
      <c r="D332" t="inlineStr">
        <is>
          <t>Clinic - Moorabbin</t>
        </is>
      </c>
      <c r="E332" t="inlineStr">
        <is>
          <t>Office clean</t>
        </is>
      </c>
      <c r="F332" t="inlineStr">
        <is>
          <t>Weekly</t>
        </is>
      </c>
      <c r="G332" t="n">
        <v>1</v>
      </c>
      <c r="H332" t="inlineStr">
        <is>
          <t>WE</t>
        </is>
      </c>
      <c r="I332" t="inlineStr">
        <is>
          <t>20:00</t>
        </is>
      </c>
      <c r="J332" t="n">
        <v>1.5</v>
      </c>
      <c r="K332" t="inlineStr">
        <is>
          <t>CL15</t>
        </is>
      </c>
      <c r="L332" s="9" t="n">
        <v>104</v>
      </c>
      <c r="M332" t="inlineStr">
        <is>
          <t>Per visit, billed monthly</t>
        </is>
      </c>
      <c r="N332" t="inlineStr">
        <is>
          <t>Outside Jobber</t>
        </is>
      </c>
      <c r="O332" t="inlineStr">
        <is>
          <t>Active</t>
        </is>
      </c>
      <c r="P332" s="10" t="n">
        <v>46204</v>
      </c>
      <c r="Q332" s="9">
        <f>IF(F332="Weekly",ROUND(L332*G332*52/12,2),L332)</f>
        <v>450.67</v>
      </c>
      <c r="R332">
        <f>IF(O332&lt;&gt;"Active",0,IF(F332="Weekly",J332*G332,J332*0.25))</f>
        <v>1.5</v>
      </c>
      <c r="S332" t="inlineStr">
        <is>
          <t>Wave 3 South</t>
        </is>
      </c>
    </row>
    <row r="333">
      <c r="A333" t="inlineStr">
        <is>
          <t>J1329</t>
        </is>
      </c>
      <c r="B333" t="inlineStr">
        <is>
          <t>JP0244</t>
        </is>
      </c>
      <c r="C333" t="inlineStr">
        <is>
          <t>Cityside Real Estate</t>
        </is>
      </c>
      <c r="D333" t="inlineStr">
        <is>
          <t>Clinic - Moorabbin</t>
        </is>
      </c>
      <c r="E333" t="inlineStr">
        <is>
          <t>Window clean</t>
        </is>
      </c>
      <c r="F333" t="inlineStr">
        <is>
          <t>Every 4 weeks</t>
        </is>
      </c>
      <c r="G333" t="n">
        <v>0</v>
      </c>
      <c r="H333" t="inlineStr">
        <is>
          <t>TH</t>
        </is>
      </c>
      <c r="I333" t="inlineStr">
        <is>
          <t>09:00</t>
        </is>
      </c>
      <c r="J333" t="n">
        <v>1.5</v>
      </c>
      <c r="K333" t="inlineStr">
        <is>
          <t>CL54</t>
        </is>
      </c>
      <c r="L333" s="9" t="n">
        <v>116</v>
      </c>
      <c r="M333" t="inlineStr">
        <is>
          <t>Fixed 4-weekly</t>
        </is>
      </c>
      <c r="N333" t="inlineStr">
        <is>
          <t>Outside Jobber</t>
        </is>
      </c>
      <c r="O333" t="inlineStr">
        <is>
          <t>Active</t>
        </is>
      </c>
      <c r="P333" s="10" t="n">
        <v>46212</v>
      </c>
      <c r="Q333" s="9">
        <f>IF(F333="Weekly",ROUND(L333*G333*52/12,2),L333)</f>
        <v>116</v>
      </c>
      <c r="R333">
        <f>IF(O333&lt;&gt;"Active",0,IF(F333="Weekly",J333*G333,J333*0.25))</f>
        <v>0.375</v>
      </c>
      <c r="S333" t="inlineStr">
        <is>
          <t>Wave 3 South</t>
        </is>
      </c>
    </row>
    <row r="334">
      <c r="A334" t="inlineStr">
        <is>
          <t>J1330</t>
        </is>
      </c>
      <c r="B334" t="inlineStr">
        <is>
          <t>JP0245</t>
        </is>
      </c>
      <c r="C334" t="inlineStr">
        <is>
          <t>Parkside Dental</t>
        </is>
      </c>
      <c r="D334" t="inlineStr">
        <is>
          <t>Main office - Mentone</t>
        </is>
      </c>
      <c r="E334" t="inlineStr">
        <is>
          <t>Office clean</t>
        </is>
      </c>
      <c r="F334" t="inlineStr">
        <is>
          <t>Weekly</t>
        </is>
      </c>
      <c r="G334" t="n">
        <v>3</v>
      </c>
      <c r="H334" t="inlineStr">
        <is>
          <t>MO TH FR</t>
        </is>
      </c>
      <c r="I334" t="inlineStr">
        <is>
          <t>20:00</t>
        </is>
      </c>
      <c r="J334" t="n">
        <v>1.5</v>
      </c>
      <c r="K334" t="inlineStr">
        <is>
          <t>CL15</t>
        </is>
      </c>
      <c r="L334" s="9" t="n">
        <v>101</v>
      </c>
      <c r="M334" t="inlineStr">
        <is>
          <t>Per visit, billed monthly</t>
        </is>
      </c>
      <c r="N334" t="inlineStr">
        <is>
          <t>Outside Jobber</t>
        </is>
      </c>
      <c r="O334" t="inlineStr">
        <is>
          <t>Active</t>
        </is>
      </c>
      <c r="P334" s="10" t="n">
        <v>46202</v>
      </c>
      <c r="Q334" s="9">
        <f>IF(F334="Weekly",ROUND(L334*G334*52/12,2),L334)</f>
        <v>1313</v>
      </c>
      <c r="R334">
        <f>IF(O334&lt;&gt;"Active",0,IF(F334="Weekly",J334*G334,J334*0.25))</f>
        <v>4.5</v>
      </c>
      <c r="S334" t="inlineStr">
        <is>
          <t>Wave 3 South</t>
        </is>
      </c>
    </row>
    <row r="335">
      <c r="A335" t="inlineStr">
        <is>
          <t>J1331</t>
        </is>
      </c>
      <c r="B335" t="inlineStr">
        <is>
          <t>JP0245</t>
        </is>
      </c>
      <c r="C335" t="inlineStr">
        <is>
          <t>Parkside Dental</t>
        </is>
      </c>
      <c r="D335" t="inlineStr">
        <is>
          <t>Main office - Mentone</t>
        </is>
      </c>
      <c r="E335" t="inlineStr">
        <is>
          <t>Washroom service</t>
        </is>
      </c>
      <c r="F335" t="inlineStr">
        <is>
          <t>Monthly</t>
        </is>
      </c>
      <c r="G335" t="n">
        <v>0</v>
      </c>
      <c r="H335" t="inlineStr">
        <is>
          <t>TU</t>
        </is>
      </c>
      <c r="I335" t="inlineStr">
        <is>
          <t>09:00</t>
        </is>
      </c>
      <c r="J335" t="n">
        <v>0.5</v>
      </c>
      <c r="K335" t="inlineStr">
        <is>
          <t>CL56</t>
        </is>
      </c>
      <c r="L335" s="9" t="n">
        <v>151</v>
      </c>
      <c r="M335" t="inlineStr">
        <is>
          <t>Fixed monthly</t>
        </is>
      </c>
      <c r="N335" t="inlineStr">
        <is>
          <t>Outside Jobber</t>
        </is>
      </c>
      <c r="O335" t="inlineStr">
        <is>
          <t>Active</t>
        </is>
      </c>
      <c r="P335" s="10" t="n">
        <v>46224</v>
      </c>
      <c r="Q335" s="9">
        <f>IF(F335="Weekly",ROUND(L335*G335*52/12,2),L335)</f>
        <v>151</v>
      </c>
      <c r="R335">
        <f>IF(O335&lt;&gt;"Active",0,IF(F335="Weekly",J335*G335,J335*0.25))</f>
        <v>0.125</v>
      </c>
      <c r="S335" t="inlineStr">
        <is>
          <t>Wave 3 South</t>
        </is>
      </c>
    </row>
    <row r="336">
      <c r="A336" t="inlineStr">
        <is>
          <t>J1332</t>
        </is>
      </c>
      <c r="B336" t="inlineStr">
        <is>
          <t>JP0246</t>
        </is>
      </c>
      <c r="C336" t="inlineStr">
        <is>
          <t>Parkside Dental Group</t>
        </is>
      </c>
      <c r="D336" t="inlineStr">
        <is>
          <t>Main office - Point Cook</t>
        </is>
      </c>
      <c r="E336" t="inlineStr">
        <is>
          <t>Office clean</t>
        </is>
      </c>
      <c r="F336" t="inlineStr">
        <is>
          <t>Weekly</t>
        </is>
      </c>
      <c r="G336" t="n">
        <v>3</v>
      </c>
      <c r="H336" t="inlineStr">
        <is>
          <t>TU WE TH</t>
        </is>
      </c>
      <c r="I336" t="inlineStr">
        <is>
          <t>07:00</t>
        </is>
      </c>
      <c r="J336" t="n">
        <v>1.5</v>
      </c>
      <c r="K336" t="inlineStr">
        <is>
          <t>CL04</t>
        </is>
      </c>
      <c r="L336" s="9" t="n">
        <v>107</v>
      </c>
      <c r="M336" t="inlineStr">
        <is>
          <t>Per visit, billed monthly</t>
        </is>
      </c>
      <c r="N336" t="inlineStr">
        <is>
          <t>Outside Jobber</t>
        </is>
      </c>
      <c r="O336" t="inlineStr">
        <is>
          <t>Active</t>
        </is>
      </c>
      <c r="P336" s="10" t="n">
        <v>46210</v>
      </c>
      <c r="Q336" s="9">
        <f>IF(F336="Weekly",ROUND(L336*G336*52/12,2),L336)</f>
        <v>1391</v>
      </c>
      <c r="R336">
        <f>IF(O336&lt;&gt;"Active",0,IF(F336="Weekly",J336*G336,J336*0.25))</f>
        <v>4.5</v>
      </c>
      <c r="S336" t="inlineStr">
        <is>
          <t>Wave 4 West</t>
        </is>
      </c>
    </row>
    <row r="337">
      <c r="A337" t="inlineStr">
        <is>
          <t>J1333</t>
        </is>
      </c>
      <c r="B337" t="inlineStr">
        <is>
          <t>JP0247</t>
        </is>
      </c>
      <c r="C337" t="inlineStr">
        <is>
          <t>Northside Physiotherapy</t>
        </is>
      </c>
      <c r="D337" t="inlineStr">
        <is>
          <t>Main office - Brighton</t>
        </is>
      </c>
      <c r="E337" t="inlineStr">
        <is>
          <t>Kitchen and bathrooms</t>
        </is>
      </c>
      <c r="F337" t="inlineStr">
        <is>
          <t>Weekly</t>
        </is>
      </c>
      <c r="G337" t="n">
        <v>2</v>
      </c>
      <c r="H337" t="inlineStr">
        <is>
          <t>MO TH</t>
        </is>
      </c>
      <c r="I337" t="inlineStr">
        <is>
          <t>07:00</t>
        </is>
      </c>
      <c r="J337" t="n">
        <v>1</v>
      </c>
      <c r="K337" t="inlineStr">
        <is>
          <t>CL19</t>
        </is>
      </c>
      <c r="L337" s="9" t="n">
        <v>69</v>
      </c>
      <c r="M337" t="inlineStr">
        <is>
          <t>Per visit, billed monthly</t>
        </is>
      </c>
      <c r="N337" t="inlineStr">
        <is>
          <t>Outside Jobber</t>
        </is>
      </c>
      <c r="O337" t="inlineStr">
        <is>
          <t>Active</t>
        </is>
      </c>
      <c r="P337" s="10" t="n">
        <v>46216</v>
      </c>
      <c r="Q337" s="9">
        <f>IF(F337="Weekly",ROUND(L337*G337*52/12,2),L337)</f>
        <v>598</v>
      </c>
      <c r="R337">
        <f>IF(O337&lt;&gt;"Active",0,IF(F337="Weekly",J337*G337,J337*0.25))</f>
        <v>2</v>
      </c>
      <c r="S337" t="inlineStr">
        <is>
          <t>Wave 3 South</t>
        </is>
      </c>
    </row>
    <row r="338">
      <c r="A338" t="inlineStr">
        <is>
          <t>J1334</t>
        </is>
      </c>
      <c r="B338" t="inlineStr">
        <is>
          <t>JP0248</t>
        </is>
      </c>
      <c r="C338" t="inlineStr">
        <is>
          <t>Northside Physiotherapy</t>
        </is>
      </c>
      <c r="D338" t="inlineStr">
        <is>
          <t>Clinic - Werribee</t>
        </is>
      </c>
      <c r="E338" t="inlineStr">
        <is>
          <t>Office clean</t>
        </is>
      </c>
      <c r="F338" t="inlineStr">
        <is>
          <t>Weekly</t>
        </is>
      </c>
      <c r="G338" t="n">
        <v>2</v>
      </c>
      <c r="H338" t="inlineStr">
        <is>
          <t>WE TH</t>
        </is>
      </c>
      <c r="I338" t="inlineStr">
        <is>
          <t>17:30</t>
        </is>
      </c>
      <c r="J338" t="n">
        <v>3</v>
      </c>
      <c r="K338" t="inlineStr">
        <is>
          <t>CL20</t>
        </is>
      </c>
      <c r="L338" s="9" t="n">
        <v>192</v>
      </c>
      <c r="M338" t="inlineStr">
        <is>
          <t>Per visit, billed monthly</t>
        </is>
      </c>
      <c r="N338" t="inlineStr">
        <is>
          <t>Outside Jobber</t>
        </is>
      </c>
      <c r="O338" t="inlineStr">
        <is>
          <t>Active</t>
        </is>
      </c>
      <c r="P338" s="10" t="n">
        <v>46204</v>
      </c>
      <c r="Q338" s="9">
        <f>IF(F338="Weekly",ROUND(L338*G338*52/12,2),L338)</f>
        <v>1664</v>
      </c>
      <c r="R338">
        <f>IF(O338&lt;&gt;"Active",0,IF(F338="Weekly",J338*G338,J338*0.25))</f>
        <v>6</v>
      </c>
      <c r="S338" t="inlineStr">
        <is>
          <t>Wave 4 West</t>
        </is>
      </c>
    </row>
    <row r="339">
      <c r="A339" t="inlineStr">
        <is>
          <t>J1335</t>
        </is>
      </c>
      <c r="B339" t="inlineStr">
        <is>
          <t>JP0249</t>
        </is>
      </c>
      <c r="C339" t="inlineStr">
        <is>
          <t>North Side Physiotherapy</t>
        </is>
      </c>
      <c r="D339" t="inlineStr">
        <is>
          <t>Main office - Point Cook</t>
        </is>
      </c>
      <c r="E339" t="inlineStr">
        <is>
          <t>Office clean</t>
        </is>
      </c>
      <c r="F339" t="inlineStr">
        <is>
          <t>Weekly</t>
        </is>
      </c>
      <c r="G339" t="n">
        <v>1</v>
      </c>
      <c r="H339" t="inlineStr">
        <is>
          <t>FR</t>
        </is>
      </c>
      <c r="I339" t="inlineStr">
        <is>
          <t>05:30</t>
        </is>
      </c>
      <c r="J339" t="n">
        <v>2</v>
      </c>
      <c r="K339" t="inlineStr">
        <is>
          <t>CL32</t>
        </is>
      </c>
      <c r="L339" s="9" t="n">
        <v>131</v>
      </c>
      <c r="M339" t="inlineStr">
        <is>
          <t>Per visit, billed monthly</t>
        </is>
      </c>
      <c r="N339" t="inlineStr">
        <is>
          <t>Outside Jobber</t>
        </is>
      </c>
      <c r="O339" t="inlineStr">
        <is>
          <t>Active</t>
        </is>
      </c>
      <c r="P339" s="10" t="n">
        <v>46220</v>
      </c>
      <c r="Q339" s="9">
        <f>IF(F339="Weekly",ROUND(L339*G339*52/12,2),L339)</f>
        <v>567.67</v>
      </c>
      <c r="R339">
        <f>IF(O339&lt;&gt;"Active",0,IF(F339="Weekly",J339*G339,J339*0.25))</f>
        <v>2</v>
      </c>
      <c r="S339" t="inlineStr">
        <is>
          <t>Wave 4 West</t>
        </is>
      </c>
    </row>
    <row r="340">
      <c r="A340" t="inlineStr">
        <is>
          <t>J1336</t>
        </is>
      </c>
      <c r="B340" t="inlineStr">
        <is>
          <t>JP0249</t>
        </is>
      </c>
      <c r="C340" t="inlineStr">
        <is>
          <t>North Side Physiotherapy</t>
        </is>
      </c>
      <c r="D340" t="inlineStr">
        <is>
          <t>Main office - Point Cook</t>
        </is>
      </c>
      <c r="E340" t="inlineStr">
        <is>
          <t>Window clean</t>
        </is>
      </c>
      <c r="F340" t="inlineStr">
        <is>
          <t>Every 4 weeks</t>
        </is>
      </c>
      <c r="G340" t="n">
        <v>0</v>
      </c>
      <c r="H340" t="inlineStr">
        <is>
          <t>TH</t>
        </is>
      </c>
      <c r="I340" t="inlineStr">
        <is>
          <t>11:30</t>
        </is>
      </c>
      <c r="J340" t="n">
        <v>3</v>
      </c>
      <c r="K340" t="inlineStr">
        <is>
          <t>CL55</t>
        </is>
      </c>
      <c r="L340" s="9" t="n">
        <v>203</v>
      </c>
      <c r="M340" t="inlineStr">
        <is>
          <t>Fixed 4-weekly</t>
        </is>
      </c>
      <c r="N340" t="inlineStr">
        <is>
          <t>Auto</t>
        </is>
      </c>
      <c r="O340" t="inlineStr">
        <is>
          <t>Active</t>
        </is>
      </c>
      <c r="P340" s="10" t="n">
        <v>46212</v>
      </c>
      <c r="Q340" s="9">
        <f>IF(F340="Weekly",ROUND(L340*G340*52/12,2),L340)</f>
        <v>203</v>
      </c>
      <c r="R340">
        <f>IF(O340&lt;&gt;"Active",0,IF(F340="Weekly",J340*G340,J340*0.25))</f>
        <v>0.75</v>
      </c>
      <c r="S340" t="inlineStr">
        <is>
          <t>Wave 4 West</t>
        </is>
      </c>
    </row>
    <row r="341">
      <c r="A341" t="inlineStr">
        <is>
          <t>J1337</t>
        </is>
      </c>
      <c r="B341" t="inlineStr">
        <is>
          <t>JP0250</t>
        </is>
      </c>
      <c r="C341" t="inlineStr">
        <is>
          <t>North Side Physiotherapy</t>
        </is>
      </c>
      <c r="D341" t="inlineStr">
        <is>
          <t>Clinic - Essendon</t>
        </is>
      </c>
      <c r="E341" t="inlineStr">
        <is>
          <t>Office clean</t>
        </is>
      </c>
      <c r="F341" t="inlineStr">
        <is>
          <t>Weekly</t>
        </is>
      </c>
      <c r="G341" t="n">
        <v>1</v>
      </c>
      <c r="H341" t="inlineStr">
        <is>
          <t>MO</t>
        </is>
      </c>
      <c r="I341" t="inlineStr">
        <is>
          <t>19:00</t>
        </is>
      </c>
      <c r="J341" t="n">
        <v>3</v>
      </c>
      <c r="K341" t="inlineStr">
        <is>
          <t>CL21</t>
        </is>
      </c>
      <c r="L341" s="9" t="n">
        <v>185</v>
      </c>
      <c r="M341" t="inlineStr">
        <is>
          <t>Per visit, billed monthly</t>
        </is>
      </c>
      <c r="N341" t="inlineStr">
        <is>
          <t>Auto</t>
        </is>
      </c>
      <c r="O341" t="inlineStr">
        <is>
          <t>Active</t>
        </is>
      </c>
      <c r="P341" s="10" t="n">
        <v>46209</v>
      </c>
      <c r="Q341" s="9">
        <f>IF(F341="Weekly",ROUND(L341*G341*52/12,2),L341)</f>
        <v>801.67</v>
      </c>
      <c r="R341">
        <f>IF(O341&lt;&gt;"Active",0,IF(F341="Weekly",J341*G341,J341*0.25))</f>
        <v>3</v>
      </c>
      <c r="S341" t="inlineStr">
        <is>
          <t>Wave 1 North</t>
        </is>
      </c>
    </row>
    <row r="342">
      <c r="A342" t="inlineStr">
        <is>
          <t>J1338</t>
        </is>
      </c>
      <c r="B342" t="inlineStr">
        <is>
          <t>JP0251</t>
        </is>
      </c>
      <c r="C342" t="inlineStr">
        <is>
          <t>Bayview Accountants</t>
        </is>
      </c>
      <c r="D342" t="inlineStr">
        <is>
          <t>Main office - Kew</t>
        </is>
      </c>
      <c r="E342" t="inlineStr">
        <is>
          <t>Office clean</t>
        </is>
      </c>
      <c r="F342" t="inlineStr">
        <is>
          <t>Weekly</t>
        </is>
      </c>
      <c r="G342" t="n">
        <v>1</v>
      </c>
      <c r="H342" t="inlineStr">
        <is>
          <t>MO</t>
        </is>
      </c>
      <c r="I342" t="inlineStr">
        <is>
          <t>05:30</t>
        </is>
      </c>
      <c r="J342" t="n">
        <v>1.5</v>
      </c>
      <c r="K342" t="inlineStr">
        <is>
          <t>CL18</t>
        </is>
      </c>
      <c r="L342" s="9" t="n">
        <v>99</v>
      </c>
      <c r="M342" t="inlineStr">
        <is>
          <t>Per visit, billed monthly</t>
        </is>
      </c>
      <c r="N342" t="inlineStr">
        <is>
          <t>Outside Jobber</t>
        </is>
      </c>
      <c r="O342" t="inlineStr">
        <is>
          <t>Active</t>
        </is>
      </c>
      <c r="P342" s="10" t="n">
        <v>46209</v>
      </c>
      <c r="Q342" s="9">
        <f>IF(F342="Weekly",ROUND(L342*G342*52/12,2),L342)</f>
        <v>429</v>
      </c>
      <c r="R342">
        <f>IF(O342&lt;&gt;"Active",0,IF(F342="Weekly",J342*G342,J342*0.25))</f>
        <v>1.5</v>
      </c>
      <c r="S342" t="inlineStr">
        <is>
          <t>Wave 2 East</t>
        </is>
      </c>
    </row>
    <row r="343">
      <c r="A343" t="inlineStr">
        <is>
          <t>J1339</t>
        </is>
      </c>
      <c r="B343" t="inlineStr">
        <is>
          <t>JP0252</t>
        </is>
      </c>
      <c r="C343" t="inlineStr">
        <is>
          <t>Bay View Accountants</t>
        </is>
      </c>
      <c r="D343" t="inlineStr">
        <is>
          <t>Main office - Maribyrnong</t>
        </is>
      </c>
      <c r="E343" t="inlineStr">
        <is>
          <t>Office clean</t>
        </is>
      </c>
      <c r="F343" t="inlineStr">
        <is>
          <t>Weekly</t>
        </is>
      </c>
      <c r="G343" t="n">
        <v>1</v>
      </c>
      <c r="H343" t="inlineStr">
        <is>
          <t>TU</t>
        </is>
      </c>
      <c r="I343" t="inlineStr">
        <is>
          <t>17:30</t>
        </is>
      </c>
      <c r="J343" t="n">
        <v>2</v>
      </c>
      <c r="K343" t="inlineStr">
        <is>
          <t>CL36</t>
        </is>
      </c>
      <c r="L343" s="9" t="n">
        <v>126</v>
      </c>
      <c r="M343" t="inlineStr">
        <is>
          <t>Per visit, billed monthly</t>
        </is>
      </c>
      <c r="N343" t="inlineStr">
        <is>
          <t>Outside Jobber</t>
        </is>
      </c>
      <c r="O343" t="inlineStr">
        <is>
          <t>Active</t>
        </is>
      </c>
      <c r="P343" s="10" t="n">
        <v>46210</v>
      </c>
      <c r="Q343" s="9">
        <f>IF(F343="Weekly",ROUND(L343*G343*52/12,2),L343)</f>
        <v>546</v>
      </c>
      <c r="R343">
        <f>IF(O343&lt;&gt;"Active",0,IF(F343="Weekly",J343*G343,J343*0.25))</f>
        <v>2</v>
      </c>
      <c r="S343" t="inlineStr">
        <is>
          <t>Wave 4 West</t>
        </is>
      </c>
    </row>
    <row r="344">
      <c r="A344" t="inlineStr">
        <is>
          <t>J1340</t>
        </is>
      </c>
      <c r="B344" t="inlineStr">
        <is>
          <t>JP0205</t>
        </is>
      </c>
      <c r="C344" t="inlineStr">
        <is>
          <t>Oakwood Medical Centre Pty Ltd</t>
        </is>
      </c>
      <c r="D344" t="inlineStr">
        <is>
          <t>Main office - Coburg</t>
        </is>
      </c>
      <c r="E344" t="inlineStr">
        <is>
          <t>Office clean</t>
        </is>
      </c>
      <c r="F344" t="inlineStr">
        <is>
          <t>Weekly</t>
        </is>
      </c>
      <c r="G344" t="n">
        <v>1</v>
      </c>
      <c r="H344" t="inlineStr">
        <is>
          <t>WE</t>
        </is>
      </c>
      <c r="I344" t="inlineStr">
        <is>
          <t>18:00</t>
        </is>
      </c>
      <c r="J344" t="n">
        <v>1.5</v>
      </c>
      <c r="K344" t="inlineStr">
        <is>
          <t>CL13</t>
        </is>
      </c>
      <c r="L344" s="9" t="n">
        <v>87</v>
      </c>
      <c r="M344" t="inlineStr">
        <is>
          <t>Per visit, billed monthly</t>
        </is>
      </c>
      <c r="N344" t="inlineStr">
        <is>
          <t>Outside Jobber</t>
        </is>
      </c>
      <c r="O344" t="inlineStr">
        <is>
          <t>Archived</t>
        </is>
      </c>
      <c r="P344" s="10" t="n">
        <v>46225</v>
      </c>
      <c r="Q344" s="9">
        <f>IF(F344="Weekly",ROUND(L344*G344*52/12,2),L344)</f>
        <v>377</v>
      </c>
      <c r="R344">
        <f>IF(O344&lt;&gt;"Active",0,IF(F344="Weekly",J344*G344,J344*0.25))</f>
        <v>0</v>
      </c>
      <c r="S344" t="inlineStr">
        <is>
          <t>Wave 1 North</t>
        </is>
      </c>
    </row>
    <row r="345">
      <c r="A345" t="inlineStr">
        <is>
          <t>J1341</t>
        </is>
      </c>
      <c r="B345" t="inlineStr">
        <is>
          <t>JP0148</t>
        </is>
      </c>
      <c r="C345" t="inlineStr">
        <is>
          <t>Kingsley Fitness Pty Ltd</t>
        </is>
      </c>
      <c r="D345" t="inlineStr">
        <is>
          <t>Main office - Werribee</t>
        </is>
      </c>
      <c r="E345" t="inlineStr">
        <is>
          <t>Office clean</t>
        </is>
      </c>
      <c r="F345" t="inlineStr">
        <is>
          <t>Weekly</t>
        </is>
      </c>
      <c r="G345" t="n">
        <v>1</v>
      </c>
      <c r="H345" t="inlineStr">
        <is>
          <t>MO</t>
        </is>
      </c>
      <c r="I345" t="inlineStr">
        <is>
          <t>06:00</t>
        </is>
      </c>
      <c r="J345" t="n">
        <v>1</v>
      </c>
      <c r="K345" t="inlineStr">
        <is>
          <t>CL08</t>
        </is>
      </c>
      <c r="L345" s="9" t="n">
        <v>61</v>
      </c>
      <c r="M345" t="inlineStr">
        <is>
          <t>Per visit, billed monthly</t>
        </is>
      </c>
      <c r="N345" t="inlineStr">
        <is>
          <t>Outside Jobber</t>
        </is>
      </c>
      <c r="O345" t="inlineStr">
        <is>
          <t>Archived</t>
        </is>
      </c>
      <c r="P345" s="10" t="n">
        <v>46223</v>
      </c>
      <c r="Q345" s="9">
        <f>IF(F345="Weekly",ROUND(L345*G345*52/12,2),L345)</f>
        <v>264.33</v>
      </c>
      <c r="R345">
        <f>IF(O345&lt;&gt;"Active",0,IF(F345="Weekly",J345*G345,J345*0.25))</f>
        <v>0</v>
      </c>
      <c r="S345" t="inlineStr">
        <is>
          <t>Wave 4 West</t>
        </is>
      </c>
    </row>
    <row r="346">
      <c r="A346" t="inlineStr">
        <is>
          <t>J1342</t>
        </is>
      </c>
      <c r="B346" t="inlineStr">
        <is>
          <t>JP0120</t>
        </is>
      </c>
      <c r="C346" t="inlineStr">
        <is>
          <t>Wattle Grove Fitness</t>
        </is>
      </c>
      <c r="D346" t="inlineStr">
        <is>
          <t>Clinic - St Kilda</t>
        </is>
      </c>
      <c r="E346" t="inlineStr">
        <is>
          <t>Office clean</t>
        </is>
      </c>
      <c r="F346" t="inlineStr">
        <is>
          <t>Weekly</t>
        </is>
      </c>
      <c r="G346" t="n">
        <v>1</v>
      </c>
      <c r="H346" t="inlineStr">
        <is>
          <t>FR</t>
        </is>
      </c>
      <c r="I346" t="inlineStr">
        <is>
          <t>06:00</t>
        </is>
      </c>
      <c r="J346" t="n">
        <v>3</v>
      </c>
      <c r="K346" t="inlineStr">
        <is>
          <t>CL03</t>
        </is>
      </c>
      <c r="L346" s="9" t="n">
        <v>178</v>
      </c>
      <c r="M346" t="inlineStr">
        <is>
          <t>Per visit, billed monthly</t>
        </is>
      </c>
      <c r="N346" t="inlineStr">
        <is>
          <t>Outside Jobber</t>
        </is>
      </c>
      <c r="O346" t="inlineStr">
        <is>
          <t>Archived</t>
        </is>
      </c>
      <c r="P346" s="10" t="n">
        <v>46227</v>
      </c>
      <c r="Q346" s="9">
        <f>IF(F346="Weekly",ROUND(L346*G346*52/12,2),L346)</f>
        <v>771.33</v>
      </c>
      <c r="R346">
        <f>IF(O346&lt;&gt;"Active",0,IF(F346="Weekly",J346*G346,J346*0.25))</f>
        <v>0</v>
      </c>
      <c r="S346" t="inlineStr">
        <is>
          <t>Wave 3 South</t>
        </is>
      </c>
    </row>
    <row r="347">
      <c r="A347" t="inlineStr">
        <is>
          <t>J1343</t>
        </is>
      </c>
      <c r="B347" t="inlineStr">
        <is>
          <t>JP0174</t>
        </is>
      </c>
      <c r="C347" t="inlineStr">
        <is>
          <t>Southgate Pathology</t>
        </is>
      </c>
      <c r="D347" t="inlineStr">
        <is>
          <t>Warehouse - Altona</t>
        </is>
      </c>
      <c r="E347" t="inlineStr">
        <is>
          <t>Office clean</t>
        </is>
      </c>
      <c r="F347" t="inlineStr">
        <is>
          <t>Weekly</t>
        </is>
      </c>
      <c r="G347" t="n">
        <v>2</v>
      </c>
      <c r="H347" t="inlineStr">
        <is>
          <t>MO TU</t>
        </is>
      </c>
      <c r="I347" t="inlineStr">
        <is>
          <t>18:00</t>
        </is>
      </c>
      <c r="J347" t="n">
        <v>2</v>
      </c>
      <c r="K347" t="inlineStr">
        <is>
          <t>CL08</t>
        </is>
      </c>
      <c r="L347" s="9" t="n">
        <v>120</v>
      </c>
      <c r="M347" t="inlineStr">
        <is>
          <t>Per visit, billed monthly</t>
        </is>
      </c>
      <c r="N347" t="inlineStr">
        <is>
          <t>Outside Jobber</t>
        </is>
      </c>
      <c r="O347" t="inlineStr">
        <is>
          <t>Archived</t>
        </is>
      </c>
      <c r="P347" s="10" t="n">
        <v>46202</v>
      </c>
      <c r="Q347" s="9">
        <f>IF(F347="Weekly",ROUND(L347*G347*52/12,2),L347)</f>
        <v>1040</v>
      </c>
      <c r="R347">
        <f>IF(O347&lt;&gt;"Active",0,IF(F347="Weekly",J347*G347,J347*0.25))</f>
        <v>0</v>
      </c>
      <c r="S347" t="inlineStr">
        <is>
          <t>Wave 4 West</t>
        </is>
      </c>
    </row>
    <row r="348">
      <c r="A348" t="inlineStr">
        <is>
          <t>J1344</t>
        </is>
      </c>
      <c r="B348" t="inlineStr">
        <is>
          <t>JP0001</t>
        </is>
      </c>
      <c r="C348" t="inlineStr">
        <is>
          <t>Oakwood Vet Clinic</t>
        </is>
      </c>
      <c r="D348" t="inlineStr">
        <is>
          <t>Main office - Bentleigh</t>
        </is>
      </c>
      <c r="E348" t="inlineStr">
        <is>
          <t>Office clean</t>
        </is>
      </c>
      <c r="F348" t="inlineStr">
        <is>
          <t>Weekly</t>
        </is>
      </c>
      <c r="G348" t="n">
        <v>1</v>
      </c>
      <c r="H348" t="inlineStr">
        <is>
          <t>MO</t>
        </is>
      </c>
      <c r="I348" t="inlineStr">
        <is>
          <t>18:00</t>
        </is>
      </c>
      <c r="J348" t="n">
        <v>2</v>
      </c>
      <c r="K348" t="inlineStr">
        <is>
          <t>CL51</t>
        </is>
      </c>
      <c r="L348" s="9" t="n">
        <v>126</v>
      </c>
      <c r="M348" t="inlineStr">
        <is>
          <t>Per visit, billed monthly</t>
        </is>
      </c>
      <c r="N348" t="inlineStr">
        <is>
          <t>Outside Jobber</t>
        </is>
      </c>
      <c r="O348" t="inlineStr">
        <is>
          <t>Archived</t>
        </is>
      </c>
      <c r="P348" s="10" t="n">
        <v>46209</v>
      </c>
      <c r="Q348" s="9">
        <f>IF(F348="Weekly",ROUND(L348*G348*52/12,2),L348)</f>
        <v>546</v>
      </c>
      <c r="R348">
        <f>IF(O348&lt;&gt;"Active",0,IF(F348="Weekly",J348*G348,J348*0.25))</f>
        <v>0</v>
      </c>
      <c r="S348" t="inlineStr">
        <is>
          <t>Wave 3 South</t>
        </is>
      </c>
    </row>
    <row r="349">
      <c r="A349" t="inlineStr">
        <is>
          <t>J1345</t>
        </is>
      </c>
      <c r="B349" t="inlineStr">
        <is>
          <t>JP0168</t>
        </is>
      </c>
      <c r="C349" t="inlineStr">
        <is>
          <t>Hillcrest Lawyers</t>
        </is>
      </c>
      <c r="D349" t="inlineStr">
        <is>
          <t>Clinic - Northcote</t>
        </is>
      </c>
      <c r="E349" t="inlineStr">
        <is>
          <t>Office clean</t>
        </is>
      </c>
      <c r="F349" t="inlineStr">
        <is>
          <t>Weekly</t>
        </is>
      </c>
      <c r="G349" t="n">
        <v>2</v>
      </c>
      <c r="H349" t="inlineStr">
        <is>
          <t>TU TH</t>
        </is>
      </c>
      <c r="I349" t="inlineStr">
        <is>
          <t>18:00</t>
        </is>
      </c>
      <c r="J349" t="n">
        <v>1.5</v>
      </c>
      <c r="K349" t="inlineStr">
        <is>
          <t>CL37</t>
        </is>
      </c>
      <c r="L349" s="9" t="n">
        <v>95</v>
      </c>
      <c r="M349" t="inlineStr">
        <is>
          <t>Per visit, billed monthly</t>
        </is>
      </c>
      <c r="N349" t="inlineStr">
        <is>
          <t>Outside Jobber</t>
        </is>
      </c>
      <c r="O349" t="inlineStr">
        <is>
          <t>Archived</t>
        </is>
      </c>
      <c r="P349" s="10" t="n">
        <v>46217</v>
      </c>
      <c r="Q349" s="9">
        <f>IF(F349="Weekly",ROUND(L349*G349*52/12,2),L349)</f>
        <v>823.33</v>
      </c>
      <c r="R349">
        <f>IF(O349&lt;&gt;"Active",0,IF(F349="Weekly",J349*G349,J349*0.25))</f>
        <v>0</v>
      </c>
      <c r="S349" t="inlineStr">
        <is>
          <t>Wave 1 North</t>
        </is>
      </c>
    </row>
    <row r="350">
      <c r="A350" t="inlineStr">
        <is>
          <t>J1346</t>
        </is>
      </c>
      <c r="B350" t="inlineStr">
        <is>
          <t>JP0143</t>
        </is>
      </c>
      <c r="C350" t="inlineStr">
        <is>
          <t>Sunbury Architects Pty Ltd</t>
        </is>
      </c>
      <c r="D350" t="inlineStr">
        <is>
          <t>Main office - Epping</t>
        </is>
      </c>
      <c r="E350" t="inlineStr">
        <is>
          <t>Office clean</t>
        </is>
      </c>
      <c r="F350" t="inlineStr">
        <is>
          <t>Weekly</t>
        </is>
      </c>
      <c r="G350" t="n">
        <v>3</v>
      </c>
      <c r="H350" t="inlineStr">
        <is>
          <t>MO TU TH</t>
        </is>
      </c>
      <c r="I350" t="inlineStr">
        <is>
          <t>18:00</t>
        </is>
      </c>
      <c r="J350" t="n">
        <v>1.5</v>
      </c>
      <c r="K350" t="inlineStr">
        <is>
          <t>CL13</t>
        </is>
      </c>
      <c r="L350" s="9" t="n">
        <v>98</v>
      </c>
      <c r="M350" t="inlineStr">
        <is>
          <t>Per visit, billed monthly</t>
        </is>
      </c>
      <c r="N350" t="inlineStr">
        <is>
          <t>Outside Jobber</t>
        </is>
      </c>
      <c r="O350" t="inlineStr">
        <is>
          <t>Archived</t>
        </is>
      </c>
      <c r="P350" s="10" t="n">
        <v>46209</v>
      </c>
      <c r="Q350" s="9">
        <f>IF(F350="Weekly",ROUND(L350*G350*52/12,2),L350)</f>
        <v>1274</v>
      </c>
      <c r="R350">
        <f>IF(O350&lt;&gt;"Active",0,IF(F350="Weekly",J350*G350,J350*0.25))</f>
        <v>0</v>
      </c>
      <c r="S350" t="inlineStr">
        <is>
          <t>Wave 1 North</t>
        </is>
      </c>
    </row>
    <row r="351">
      <c r="A351" t="inlineStr">
        <is>
          <t>J1347</t>
        </is>
      </c>
      <c r="B351" t="inlineStr">
        <is>
          <t>JP0033</t>
        </is>
      </c>
      <c r="C351" t="inlineStr">
        <is>
          <t>Brightside Podiatry</t>
        </is>
      </c>
      <c r="D351" t="inlineStr">
        <is>
          <t>Main office - Camberwell</t>
        </is>
      </c>
      <c r="E351" t="inlineStr">
        <is>
          <t>Office clean</t>
        </is>
      </c>
      <c r="F351" t="inlineStr">
        <is>
          <t>Weekly</t>
        </is>
      </c>
      <c r="G351" t="n">
        <v>1</v>
      </c>
      <c r="H351" t="inlineStr">
        <is>
          <t>TH</t>
        </is>
      </c>
      <c r="I351" t="inlineStr">
        <is>
          <t>19:00</t>
        </is>
      </c>
      <c r="J351" t="n">
        <v>1</v>
      </c>
      <c r="K351" t="inlineStr">
        <is>
          <t>CL10</t>
        </is>
      </c>
      <c r="L351" s="9" t="n">
        <v>63</v>
      </c>
      <c r="M351" t="inlineStr">
        <is>
          <t>Per visit, billed monthly</t>
        </is>
      </c>
      <c r="N351" t="inlineStr">
        <is>
          <t>Outside Jobber</t>
        </is>
      </c>
      <c r="O351" t="inlineStr">
        <is>
          <t>Archived</t>
        </is>
      </c>
      <c r="P351" s="10" t="n">
        <v>46219</v>
      </c>
      <c r="Q351" s="9">
        <f>IF(F351="Weekly",ROUND(L351*G351*52/12,2),L351)</f>
        <v>273</v>
      </c>
      <c r="R351">
        <f>IF(O351&lt;&gt;"Active",0,IF(F351="Weekly",J351*G351,J351*0.25))</f>
        <v>0</v>
      </c>
      <c r="S351" t="inlineStr">
        <is>
          <t>Wave 2 East</t>
        </is>
      </c>
    </row>
    <row r="352">
      <c r="A352" t="inlineStr">
        <is>
          <t>J1348</t>
        </is>
      </c>
      <c r="B352" t="inlineStr">
        <is>
          <t>JP0191</t>
        </is>
      </c>
      <c r="C352" t="inlineStr">
        <is>
          <t>Elm Street Early Learning</t>
        </is>
      </c>
      <c r="D352" t="inlineStr">
        <is>
          <t>Main office - Hawthorn</t>
        </is>
      </c>
      <c r="E352" t="inlineStr">
        <is>
          <t>Office clean</t>
        </is>
      </c>
      <c r="F352" t="inlineStr">
        <is>
          <t>Weekly</t>
        </is>
      </c>
      <c r="G352" t="n">
        <v>1</v>
      </c>
      <c r="H352" t="inlineStr">
        <is>
          <t>MO</t>
        </is>
      </c>
      <c r="I352" t="inlineStr">
        <is>
          <t>18:00</t>
        </is>
      </c>
      <c r="J352" t="n">
        <v>2</v>
      </c>
      <c r="K352" t="inlineStr">
        <is>
          <t>CL14</t>
        </is>
      </c>
      <c r="L352" s="9" t="n">
        <v>124</v>
      </c>
      <c r="M352" t="inlineStr">
        <is>
          <t>Per visit, billed monthly</t>
        </is>
      </c>
      <c r="N352" t="inlineStr">
        <is>
          <t>Outside Jobber</t>
        </is>
      </c>
      <c r="O352" t="inlineStr">
        <is>
          <t>Archived</t>
        </is>
      </c>
      <c r="P352" s="10" t="n">
        <v>46209</v>
      </c>
      <c r="Q352" s="9">
        <f>IF(F352="Weekly",ROUND(L352*G352*52/12,2),L352)</f>
        <v>537.33</v>
      </c>
      <c r="R352">
        <f>IF(O352&lt;&gt;"Active",0,IF(F352="Weekly",J352*G352,J352*0.25))</f>
        <v>0</v>
      </c>
      <c r="S352" t="inlineStr">
        <is>
          <t>Wave 2 East</t>
        </is>
      </c>
    </row>
    <row r="353">
      <c r="A353" t="inlineStr">
        <is>
          <t>J1349</t>
        </is>
      </c>
      <c r="B353" t="inlineStr">
        <is>
          <t>JP0177</t>
        </is>
      </c>
      <c r="C353" t="inlineStr">
        <is>
          <t>Lakeside Real Estate Pty Ltd</t>
        </is>
      </c>
      <c r="D353" t="inlineStr">
        <is>
          <t>Main office - Brunswick</t>
        </is>
      </c>
      <c r="E353" t="inlineStr">
        <is>
          <t>Office clean</t>
        </is>
      </c>
      <c r="F353" t="inlineStr">
        <is>
          <t>Weekly</t>
        </is>
      </c>
      <c r="G353" t="n">
        <v>2</v>
      </c>
      <c r="H353" t="inlineStr">
        <is>
          <t>TU WE</t>
        </is>
      </c>
      <c r="I353" t="inlineStr">
        <is>
          <t>06:00</t>
        </is>
      </c>
      <c r="J353" t="n">
        <v>1.5</v>
      </c>
      <c r="K353" t="inlineStr">
        <is>
          <t>CL49</t>
        </is>
      </c>
      <c r="L353" s="9" t="n">
        <v>90</v>
      </c>
      <c r="M353" t="inlineStr">
        <is>
          <t>Per visit, billed monthly</t>
        </is>
      </c>
      <c r="N353" t="inlineStr">
        <is>
          <t>Outside Jobber</t>
        </is>
      </c>
      <c r="O353" t="inlineStr">
        <is>
          <t>Archived</t>
        </is>
      </c>
      <c r="P353" s="10" t="n">
        <v>46224</v>
      </c>
      <c r="Q353" s="9">
        <f>IF(F353="Weekly",ROUND(L353*G353*52/12,2),L353)</f>
        <v>780</v>
      </c>
      <c r="R353">
        <f>IF(O353&lt;&gt;"Active",0,IF(F353="Weekly",J353*G353,J353*0.25))</f>
        <v>0</v>
      </c>
      <c r="S353" t="inlineStr">
        <is>
          <t>Wave 1 North</t>
        </is>
      </c>
    </row>
    <row r="354">
      <c r="A354" t="inlineStr">
        <is>
          <t>J1350</t>
        </is>
      </c>
      <c r="B354" t="inlineStr">
        <is>
          <t>JP0127</t>
        </is>
      </c>
      <c r="C354" t="inlineStr">
        <is>
          <t>Lakeside Architects</t>
        </is>
      </c>
      <c r="D354" t="inlineStr">
        <is>
          <t>Clinic - Mitcham</t>
        </is>
      </c>
      <c r="E354" t="inlineStr">
        <is>
          <t>Office clean</t>
        </is>
      </c>
      <c r="F354" t="inlineStr">
        <is>
          <t>Weekly</t>
        </is>
      </c>
      <c r="G354" t="n">
        <v>1</v>
      </c>
      <c r="H354" t="inlineStr">
        <is>
          <t>WE</t>
        </is>
      </c>
      <c r="I354" t="inlineStr">
        <is>
          <t>06:00</t>
        </is>
      </c>
      <c r="J354" t="n">
        <v>3</v>
      </c>
      <c r="K354" t="inlineStr">
        <is>
          <t>CL42</t>
        </is>
      </c>
      <c r="L354" s="9" t="n">
        <v>186</v>
      </c>
      <c r="M354" t="inlineStr">
        <is>
          <t>Per visit, billed monthly</t>
        </is>
      </c>
      <c r="N354" t="inlineStr">
        <is>
          <t>Outside Jobber</t>
        </is>
      </c>
      <c r="O354" t="inlineStr">
        <is>
          <t>Archived</t>
        </is>
      </c>
      <c r="P354" s="10" t="n">
        <v>46211</v>
      </c>
      <c r="Q354" s="9">
        <f>IF(F354="Weekly",ROUND(L354*G354*52/12,2),L354)</f>
        <v>806</v>
      </c>
      <c r="R354">
        <f>IF(O354&lt;&gt;"Active",0,IF(F354="Weekly",J354*G354,J354*0.25))</f>
        <v>0</v>
      </c>
      <c r="S354" t="inlineStr">
        <is>
          <t>Wave 2 East</t>
        </is>
      </c>
    </row>
    <row r="355">
      <c r="A355" t="inlineStr">
        <is>
          <t>J1351</t>
        </is>
      </c>
      <c r="B355" t="inlineStr">
        <is>
          <t>JP0219</t>
        </is>
      </c>
      <c r="C355" t="inlineStr">
        <is>
          <t>Elm Street Chiropractic Pty Ltd</t>
        </is>
      </c>
      <c r="D355" t="inlineStr">
        <is>
          <t>Clinic - Cheltenham</t>
        </is>
      </c>
      <c r="E355" t="inlineStr">
        <is>
          <t>Office clean</t>
        </is>
      </c>
      <c r="F355" t="inlineStr">
        <is>
          <t>Weekly</t>
        </is>
      </c>
      <c r="G355" t="n">
        <v>1</v>
      </c>
      <c r="H355" t="inlineStr">
        <is>
          <t>FR</t>
        </is>
      </c>
      <c r="I355" t="inlineStr">
        <is>
          <t>19:00</t>
        </is>
      </c>
      <c r="J355" t="n">
        <v>2.5</v>
      </c>
      <c r="K355" t="inlineStr">
        <is>
          <t>CL51</t>
        </is>
      </c>
      <c r="L355" s="9" t="n">
        <v>145</v>
      </c>
      <c r="M355" t="inlineStr">
        <is>
          <t>Per visit, billed monthly</t>
        </is>
      </c>
      <c r="N355" t="inlineStr">
        <is>
          <t>Outside Jobber</t>
        </is>
      </c>
      <c r="O355" t="inlineStr">
        <is>
          <t>Archived</t>
        </is>
      </c>
      <c r="P355" s="10" t="n">
        <v>46227</v>
      </c>
      <c r="Q355" s="9">
        <f>IF(F355="Weekly",ROUND(L355*G355*52/12,2),L355)</f>
        <v>628.33</v>
      </c>
      <c r="R355">
        <f>IF(O355&lt;&gt;"Active",0,IF(F355="Weekly",J355*G355,J355*0.25))</f>
        <v>0</v>
      </c>
      <c r="S355" t="inlineStr">
        <is>
          <t>Wave 3 South</t>
        </is>
      </c>
    </row>
    <row r="356">
      <c r="A356" t="inlineStr">
        <is>
          <t>J1352</t>
        </is>
      </c>
      <c r="B356" t="inlineStr">
        <is>
          <t>JP0023</t>
        </is>
      </c>
      <c r="C356" t="inlineStr">
        <is>
          <t>Oakwood Accountants Pty Ltd</t>
        </is>
      </c>
      <c r="D356" t="inlineStr">
        <is>
          <t>Main office - Reservoir</t>
        </is>
      </c>
      <c r="E356" t="inlineStr">
        <is>
          <t>Office clean</t>
        </is>
      </c>
      <c r="F356" t="inlineStr">
        <is>
          <t>Weekly</t>
        </is>
      </c>
      <c r="G356" t="n">
        <v>3</v>
      </c>
      <c r="H356" t="inlineStr">
        <is>
          <t>TU TH FR</t>
        </is>
      </c>
      <c r="I356" t="inlineStr">
        <is>
          <t>18:00</t>
        </is>
      </c>
      <c r="J356" t="n">
        <v>2.5</v>
      </c>
      <c r="K356" t="inlineStr">
        <is>
          <t>CL33</t>
        </is>
      </c>
      <c r="L356" s="9" t="n">
        <v>155</v>
      </c>
      <c r="M356" t="inlineStr">
        <is>
          <t>Per visit, billed monthly</t>
        </is>
      </c>
      <c r="N356" t="inlineStr">
        <is>
          <t>Outside Jobber</t>
        </is>
      </c>
      <c r="O356" t="inlineStr">
        <is>
          <t>Archived</t>
        </is>
      </c>
      <c r="P356" s="10" t="n">
        <v>46224</v>
      </c>
      <c r="Q356" s="9">
        <f>IF(F356="Weekly",ROUND(L356*G356*52/12,2),L356)</f>
        <v>2015</v>
      </c>
      <c r="R356">
        <f>IF(O356&lt;&gt;"Active",0,IF(F356="Weekly",J356*G356,J356*0.25))</f>
        <v>0</v>
      </c>
      <c r="S356" t="inlineStr">
        <is>
          <t>Pilot</t>
        </is>
      </c>
    </row>
    <row r="357">
      <c r="A357" t="inlineStr">
        <is>
          <t>J1353</t>
        </is>
      </c>
      <c r="B357" t="inlineStr">
        <is>
          <t>JP0201</t>
        </is>
      </c>
      <c r="C357" t="inlineStr">
        <is>
          <t>Elm Street Pathology Pty Ltd</t>
        </is>
      </c>
      <c r="D357" t="inlineStr">
        <is>
          <t>Main office - Maribyrnong</t>
        </is>
      </c>
      <c r="E357" t="inlineStr">
        <is>
          <t>Office clean</t>
        </is>
      </c>
      <c r="F357" t="inlineStr">
        <is>
          <t>Weekly</t>
        </is>
      </c>
      <c r="G357" t="n">
        <v>2</v>
      </c>
      <c r="H357" t="inlineStr">
        <is>
          <t>TU FR</t>
        </is>
      </c>
      <c r="I357" t="inlineStr">
        <is>
          <t>06:00</t>
        </is>
      </c>
      <c r="J357" t="n">
        <v>1</v>
      </c>
      <c r="K357" t="inlineStr">
        <is>
          <t>CL12</t>
        </is>
      </c>
      <c r="L357" s="9" t="n">
        <v>58</v>
      </c>
      <c r="M357" t="inlineStr">
        <is>
          <t>Per visit, billed monthly</t>
        </is>
      </c>
      <c r="N357" t="inlineStr">
        <is>
          <t>Outside Jobber</t>
        </is>
      </c>
      <c r="O357" t="inlineStr">
        <is>
          <t>Archived</t>
        </is>
      </c>
      <c r="P357" s="10" t="n">
        <v>46217</v>
      </c>
      <c r="Q357" s="9">
        <f>IF(F357="Weekly",ROUND(L357*G357*52/12,2),L357)</f>
        <v>502.67</v>
      </c>
      <c r="R357">
        <f>IF(O357&lt;&gt;"Active",0,IF(F357="Weekly",J357*G357,J357*0.25))</f>
        <v>0</v>
      </c>
      <c r="S357" t="inlineStr">
        <is>
          <t>Wave 4 West</t>
        </is>
      </c>
    </row>
    <row r="358">
      <c r="A358" t="inlineStr">
        <is>
          <t>J1354</t>
        </is>
      </c>
      <c r="B358" t="inlineStr">
        <is>
          <t>JP0042</t>
        </is>
      </c>
      <c r="C358" t="inlineStr">
        <is>
          <t>Oakwood Lawyers Pty Ltd</t>
        </is>
      </c>
      <c r="D358" t="inlineStr">
        <is>
          <t>Main office - Moorabbin</t>
        </is>
      </c>
      <c r="E358" t="inlineStr">
        <is>
          <t>Office clean</t>
        </is>
      </c>
      <c r="F358" t="inlineStr">
        <is>
          <t>Weekly</t>
        </is>
      </c>
      <c r="G358" t="n">
        <v>3</v>
      </c>
      <c r="H358" t="inlineStr">
        <is>
          <t>WE TH FR</t>
        </is>
      </c>
      <c r="I358" t="inlineStr">
        <is>
          <t>19:00</t>
        </is>
      </c>
      <c r="J358" t="n">
        <v>1.5</v>
      </c>
      <c r="K358" t="inlineStr">
        <is>
          <t>CL51</t>
        </is>
      </c>
      <c r="L358" s="9" t="n">
        <v>94</v>
      </c>
      <c r="M358" t="inlineStr">
        <is>
          <t>Per visit, billed monthly</t>
        </is>
      </c>
      <c r="N358" t="inlineStr">
        <is>
          <t>Outside Jobber</t>
        </is>
      </c>
      <c r="O358" t="inlineStr">
        <is>
          <t>Archived</t>
        </is>
      </c>
      <c r="P358" s="10" t="n">
        <v>46211</v>
      </c>
      <c r="Q358" s="9">
        <f>IF(F358="Weekly",ROUND(L358*G358*52/12,2),L358)</f>
        <v>1222</v>
      </c>
      <c r="R358">
        <f>IF(O358&lt;&gt;"Active",0,IF(F358="Weekly",J358*G358,J358*0.25))</f>
        <v>0</v>
      </c>
      <c r="S358" t="inlineStr">
        <is>
          <t>Wave 3 South</t>
        </is>
      </c>
    </row>
    <row r="359">
      <c r="A359" t="inlineStr">
        <is>
          <t>J1355</t>
        </is>
      </c>
      <c r="B359" t="inlineStr">
        <is>
          <t>JP0089</t>
        </is>
      </c>
      <c r="C359" t="inlineStr">
        <is>
          <t>Ashwood Physiotherapy</t>
        </is>
      </c>
      <c r="D359" t="inlineStr">
        <is>
          <t>Clinic - Camberwell</t>
        </is>
      </c>
      <c r="E359" t="inlineStr">
        <is>
          <t>Office clean</t>
        </is>
      </c>
      <c r="F359" t="inlineStr">
        <is>
          <t>Weekly</t>
        </is>
      </c>
      <c r="G359" t="n">
        <v>1</v>
      </c>
      <c r="H359" t="inlineStr">
        <is>
          <t>TH</t>
        </is>
      </c>
      <c r="I359" t="inlineStr">
        <is>
          <t>06:00</t>
        </is>
      </c>
      <c r="J359" t="n">
        <v>1.5</v>
      </c>
      <c r="K359" t="inlineStr">
        <is>
          <t>CL30</t>
        </is>
      </c>
      <c r="L359" s="9" t="n">
        <v>100</v>
      </c>
      <c r="M359" t="inlineStr">
        <is>
          <t>Per visit, billed monthly</t>
        </is>
      </c>
      <c r="N359" t="inlineStr">
        <is>
          <t>Outside Jobber</t>
        </is>
      </c>
      <c r="O359" t="inlineStr">
        <is>
          <t>Archived</t>
        </is>
      </c>
      <c r="P359" s="10" t="n">
        <v>46205</v>
      </c>
      <c r="Q359" s="9">
        <f>IF(F359="Weekly",ROUND(L359*G359*52/12,2),L359)</f>
        <v>433.33</v>
      </c>
      <c r="R359">
        <f>IF(O359&lt;&gt;"Active",0,IF(F359="Weekly",J359*G359,J359*0.25))</f>
        <v>0</v>
      </c>
      <c r="S359" t="inlineStr">
        <is>
          <t>Wave 2 East</t>
        </is>
      </c>
    </row>
    <row r="360">
      <c r="A360" t="inlineStr">
        <is>
          <t>J1356</t>
        </is>
      </c>
      <c r="B360" t="inlineStr">
        <is>
          <t>JP0184</t>
        </is>
      </c>
      <c r="C360" t="inlineStr">
        <is>
          <t>Riverside Dental Pty Ltd</t>
        </is>
      </c>
      <c r="D360" t="inlineStr">
        <is>
          <t>Main office - Northcote</t>
        </is>
      </c>
      <c r="E360" t="inlineStr">
        <is>
          <t>Office clean</t>
        </is>
      </c>
      <c r="F360" t="inlineStr">
        <is>
          <t>Weekly</t>
        </is>
      </c>
      <c r="G360" t="n">
        <v>3</v>
      </c>
      <c r="H360" t="inlineStr">
        <is>
          <t>TU WE FR</t>
        </is>
      </c>
      <c r="I360" t="inlineStr">
        <is>
          <t>19:00</t>
        </is>
      </c>
      <c r="J360" t="n">
        <v>1.5</v>
      </c>
      <c r="K360" t="inlineStr">
        <is>
          <t>CL09</t>
        </is>
      </c>
      <c r="L360" s="9" t="n">
        <v>100</v>
      </c>
      <c r="M360" t="inlineStr">
        <is>
          <t>Per visit, billed monthly</t>
        </is>
      </c>
      <c r="N360" t="inlineStr">
        <is>
          <t>Outside Jobber</t>
        </is>
      </c>
      <c r="O360" t="inlineStr">
        <is>
          <t>Archived</t>
        </is>
      </c>
      <c r="P360" s="10" t="n">
        <v>46217</v>
      </c>
      <c r="Q360" s="9">
        <f>IF(F360="Weekly",ROUND(L360*G360*52/12,2),L360)</f>
        <v>1300</v>
      </c>
      <c r="R360">
        <f>IF(O360&lt;&gt;"Active",0,IF(F360="Weekly",J360*G360,J360*0.25))</f>
        <v>0</v>
      </c>
      <c r="S360" t="inlineStr">
        <is>
          <t>Pilot</t>
        </is>
      </c>
    </row>
    <row r="361">
      <c r="A361" t="inlineStr">
        <is>
          <t>J1357</t>
        </is>
      </c>
      <c r="B361" t="inlineStr">
        <is>
          <t>JP0088</t>
        </is>
      </c>
      <c r="C361" t="inlineStr">
        <is>
          <t>Ashwood Physiotherapy</t>
        </is>
      </c>
      <c r="D361" t="inlineStr">
        <is>
          <t>Main office - Point Cook</t>
        </is>
      </c>
      <c r="E361" t="inlineStr">
        <is>
          <t>Office clean</t>
        </is>
      </c>
      <c r="F361" t="inlineStr">
        <is>
          <t>Weekly</t>
        </is>
      </c>
      <c r="G361" t="n">
        <v>1</v>
      </c>
      <c r="H361" t="inlineStr">
        <is>
          <t>WE</t>
        </is>
      </c>
      <c r="I361" t="inlineStr">
        <is>
          <t>18:00</t>
        </is>
      </c>
      <c r="J361" t="n">
        <v>2</v>
      </c>
      <c r="K361" t="inlineStr">
        <is>
          <t>CL08</t>
        </is>
      </c>
      <c r="L361" s="9" t="n">
        <v>126</v>
      </c>
      <c r="M361" t="inlineStr">
        <is>
          <t>Per visit, billed monthly</t>
        </is>
      </c>
      <c r="N361" t="inlineStr">
        <is>
          <t>Outside Jobber</t>
        </is>
      </c>
      <c r="O361" t="inlineStr">
        <is>
          <t>Archived</t>
        </is>
      </c>
      <c r="P361" s="10" t="n">
        <v>46225</v>
      </c>
      <c r="Q361" s="9">
        <f>IF(F361="Weekly",ROUND(L361*G361*52/12,2),L361)</f>
        <v>546</v>
      </c>
      <c r="R361">
        <f>IF(O361&lt;&gt;"Active",0,IF(F361="Weekly",J361*G361,J361*0.25))</f>
        <v>0</v>
      </c>
      <c r="S361" t="inlineStr">
        <is>
          <t>Wave 4 West</t>
        </is>
      </c>
    </row>
    <row r="362">
      <c r="A362" t="inlineStr">
        <is>
          <t>J1358</t>
        </is>
      </c>
      <c r="B362" t="inlineStr">
        <is>
          <t>JP0236</t>
        </is>
      </c>
      <c r="C362" t="inlineStr">
        <is>
          <t>Waverley Physiotherapy Pty Ltd</t>
        </is>
      </c>
      <c r="D362" t="inlineStr">
        <is>
          <t>Main office - Bentleigh</t>
        </is>
      </c>
      <c r="E362" t="inlineStr">
        <is>
          <t>Office clean</t>
        </is>
      </c>
      <c r="F362" t="inlineStr">
        <is>
          <t>Weekly</t>
        </is>
      </c>
      <c r="G362" t="n">
        <v>2</v>
      </c>
      <c r="H362" t="inlineStr">
        <is>
          <t>MO TU</t>
        </is>
      </c>
      <c r="I362" t="inlineStr">
        <is>
          <t>06:00</t>
        </is>
      </c>
      <c r="J362" t="n">
        <v>2</v>
      </c>
      <c r="K362" t="inlineStr">
        <is>
          <t>CL35</t>
        </is>
      </c>
      <c r="L362" s="9" t="n">
        <v>124</v>
      </c>
      <c r="M362" t="inlineStr">
        <is>
          <t>Per visit, billed monthly</t>
        </is>
      </c>
      <c r="N362" t="inlineStr">
        <is>
          <t>Outside Jobber</t>
        </is>
      </c>
      <c r="O362" t="inlineStr">
        <is>
          <t>Archived</t>
        </is>
      </c>
      <c r="P362" s="10" t="n">
        <v>46209</v>
      </c>
      <c r="Q362" s="9">
        <f>IF(F362="Weekly",ROUND(L362*G362*52/12,2),L362)</f>
        <v>1074.67</v>
      </c>
      <c r="R362">
        <f>IF(O362&lt;&gt;"Active",0,IF(F362="Weekly",J362*G362,J362*0.25))</f>
        <v>0</v>
      </c>
      <c r="S362" t="inlineStr">
        <is>
          <t>Wave 3 South</t>
        </is>
      </c>
    </row>
    <row r="363">
      <c r="A363" t="inlineStr">
        <is>
          <t>J1359</t>
        </is>
      </c>
      <c r="B363" t="inlineStr">
        <is>
          <t>JP0134</t>
        </is>
      </c>
      <c r="C363" t="inlineStr">
        <is>
          <t>Riverside Learning Centre</t>
        </is>
      </c>
      <c r="D363" t="inlineStr">
        <is>
          <t>Clinic - Cheltenham</t>
        </is>
      </c>
      <c r="E363" t="inlineStr">
        <is>
          <t>Office clean</t>
        </is>
      </c>
      <c r="F363" t="inlineStr">
        <is>
          <t>Weekly</t>
        </is>
      </c>
      <c r="G363" t="n">
        <v>3</v>
      </c>
      <c r="H363" t="inlineStr">
        <is>
          <t>MO TU TH</t>
        </is>
      </c>
      <c r="I363" t="inlineStr">
        <is>
          <t>18:00</t>
        </is>
      </c>
      <c r="J363" t="n">
        <v>2</v>
      </c>
      <c r="K363" t="inlineStr">
        <is>
          <t>CL43</t>
        </is>
      </c>
      <c r="L363" s="9" t="n">
        <v>125</v>
      </c>
      <c r="M363" t="inlineStr">
        <is>
          <t>Per visit, billed monthly</t>
        </is>
      </c>
      <c r="N363" t="inlineStr">
        <is>
          <t>Outside Jobber</t>
        </is>
      </c>
      <c r="O363" t="inlineStr">
        <is>
          <t>Archived</t>
        </is>
      </c>
      <c r="P363" s="10" t="n">
        <v>46216</v>
      </c>
      <c r="Q363" s="9">
        <f>IF(F363="Weekly",ROUND(L363*G363*52/12,2),L363)</f>
        <v>1625</v>
      </c>
      <c r="R363">
        <f>IF(O363&lt;&gt;"Active",0,IF(F363="Weekly",J363*G363,J363*0.25))</f>
        <v>0</v>
      </c>
      <c r="S363" t="inlineStr">
        <is>
          <t>Wave 3 South</t>
        </is>
      </c>
    </row>
    <row r="364">
      <c r="A364" t="inlineStr">
        <is>
          <t>J1360</t>
        </is>
      </c>
      <c r="B364" t="inlineStr">
        <is>
          <t>JP0063</t>
        </is>
      </c>
      <c r="C364" t="inlineStr">
        <is>
          <t>Clearwater Property Group Pty Ltd</t>
        </is>
      </c>
      <c r="D364" t="inlineStr">
        <is>
          <t>Main office - Frankston</t>
        </is>
      </c>
      <c r="E364" t="inlineStr">
        <is>
          <t>Office clean</t>
        </is>
      </c>
      <c r="F364" t="inlineStr">
        <is>
          <t>Weekly</t>
        </is>
      </c>
      <c r="G364" t="n">
        <v>2</v>
      </c>
      <c r="H364" t="inlineStr">
        <is>
          <t>MO FR</t>
        </is>
      </c>
      <c r="I364" t="inlineStr">
        <is>
          <t>18:00</t>
        </is>
      </c>
      <c r="J364" t="n">
        <v>2</v>
      </c>
      <c r="K364" t="inlineStr">
        <is>
          <t>CL47</t>
        </is>
      </c>
      <c r="L364" s="9" t="n">
        <v>120</v>
      </c>
      <c r="M364" t="inlineStr">
        <is>
          <t>Per visit, billed monthly</t>
        </is>
      </c>
      <c r="N364" t="inlineStr">
        <is>
          <t>Outside Jobber</t>
        </is>
      </c>
      <c r="O364" t="inlineStr">
        <is>
          <t>Archived</t>
        </is>
      </c>
      <c r="P364" s="10" t="n">
        <v>46202</v>
      </c>
      <c r="Q364" s="9">
        <f>IF(F364="Weekly",ROUND(L364*G364*52/12,2),L364)</f>
        <v>1040</v>
      </c>
      <c r="R364">
        <f>IF(O364&lt;&gt;"Active",0,IF(F364="Weekly",J364*G364,J364*0.25))</f>
        <v>0</v>
      </c>
      <c r="S364" t="inlineStr">
        <is>
          <t>Wave 3 South</t>
        </is>
      </c>
    </row>
    <row r="365">
      <c r="A365" t="inlineStr">
        <is>
          <t>J1361</t>
        </is>
      </c>
      <c r="B365" t="inlineStr">
        <is>
          <t>JP0162</t>
        </is>
      </c>
      <c r="C365" t="inlineStr">
        <is>
          <t>Redgum Podiatry</t>
        </is>
      </c>
      <c r="D365" t="inlineStr">
        <is>
          <t>Main office - Williamstown</t>
        </is>
      </c>
      <c r="E365" t="inlineStr">
        <is>
          <t>Office clean</t>
        </is>
      </c>
      <c r="F365" t="inlineStr">
        <is>
          <t>Weekly</t>
        </is>
      </c>
      <c r="G365" t="n">
        <v>3</v>
      </c>
      <c r="H365" t="inlineStr">
        <is>
          <t>TU TH FR</t>
        </is>
      </c>
      <c r="I365" t="inlineStr">
        <is>
          <t>06:00</t>
        </is>
      </c>
      <c r="J365" t="n">
        <v>1</v>
      </c>
      <c r="K365" t="inlineStr">
        <is>
          <t>CL12</t>
        </is>
      </c>
      <c r="L365" s="9" t="n">
        <v>67</v>
      </c>
      <c r="M365" t="inlineStr">
        <is>
          <t>Per visit, billed monthly</t>
        </is>
      </c>
      <c r="N365" t="inlineStr">
        <is>
          <t>Outside Jobber</t>
        </is>
      </c>
      <c r="O365" t="inlineStr">
        <is>
          <t>Archived</t>
        </is>
      </c>
      <c r="P365" s="10" t="n">
        <v>46210</v>
      </c>
      <c r="Q365" s="9">
        <f>IF(F365="Weekly",ROUND(L365*G365*52/12,2),L365)</f>
        <v>871</v>
      </c>
      <c r="R365">
        <f>IF(O365&lt;&gt;"Active",0,IF(F365="Weekly",J365*G365,J365*0.25))</f>
        <v>0</v>
      </c>
      <c r="S365" t="inlineStr">
        <is>
          <t>Wave 4 West</t>
        </is>
      </c>
    </row>
    <row r="366">
      <c r="A366" t="inlineStr">
        <is>
          <t>J1362</t>
        </is>
      </c>
      <c r="B366" t="inlineStr">
        <is>
          <t>JP0024</t>
        </is>
      </c>
      <c r="C366" t="inlineStr">
        <is>
          <t>Northside Engineering Pty Ltd</t>
        </is>
      </c>
      <c r="D366" t="inlineStr">
        <is>
          <t>Main office - St Kilda</t>
        </is>
      </c>
      <c r="E366" t="inlineStr">
        <is>
          <t>Office clean</t>
        </is>
      </c>
      <c r="F366" t="inlineStr">
        <is>
          <t>Weekly</t>
        </is>
      </c>
      <c r="G366" t="n">
        <v>3</v>
      </c>
      <c r="H366" t="inlineStr">
        <is>
          <t>MO TH FR</t>
        </is>
      </c>
      <c r="I366" t="inlineStr">
        <is>
          <t>19:00</t>
        </is>
      </c>
      <c r="J366" t="n">
        <v>1.5</v>
      </c>
      <c r="K366" t="inlineStr">
        <is>
          <t>CL51</t>
        </is>
      </c>
      <c r="L366" s="9" t="n">
        <v>103</v>
      </c>
      <c r="M366" t="inlineStr">
        <is>
          <t>Per visit, billed monthly</t>
        </is>
      </c>
      <c r="N366" t="inlineStr">
        <is>
          <t>Outside Jobber</t>
        </is>
      </c>
      <c r="O366" t="inlineStr">
        <is>
          <t>Archived</t>
        </is>
      </c>
      <c r="P366" s="10" t="n">
        <v>46209</v>
      </c>
      <c r="Q366" s="9">
        <f>IF(F366="Weekly",ROUND(L366*G366*52/12,2),L366)</f>
        <v>1339</v>
      </c>
      <c r="R366">
        <f>IF(O366&lt;&gt;"Active",0,IF(F366="Weekly",J366*G366,J366*0.25))</f>
        <v>0</v>
      </c>
      <c r="S366" t="inlineStr">
        <is>
          <t>Wave 3 South</t>
        </is>
      </c>
    </row>
    <row r="367">
      <c r="A367" t="inlineStr">
        <is>
          <t>J1363</t>
        </is>
      </c>
      <c r="B367" t="inlineStr">
        <is>
          <t>JP0072</t>
        </is>
      </c>
      <c r="C367" t="inlineStr">
        <is>
          <t>Kingsley Insurance Brokers</t>
        </is>
      </c>
      <c r="D367" t="inlineStr">
        <is>
          <t>Main office - Reservoir</t>
        </is>
      </c>
      <c r="E367" t="inlineStr">
        <is>
          <t>Office clean</t>
        </is>
      </c>
      <c r="F367" t="inlineStr">
        <is>
          <t>Weekly</t>
        </is>
      </c>
      <c r="G367" t="n">
        <v>1</v>
      </c>
      <c r="H367" t="inlineStr">
        <is>
          <t>TU</t>
        </is>
      </c>
      <c r="I367" t="inlineStr">
        <is>
          <t>18:00</t>
        </is>
      </c>
      <c r="J367" t="n">
        <v>2</v>
      </c>
      <c r="K367" t="inlineStr">
        <is>
          <t>CL33</t>
        </is>
      </c>
      <c r="L367" s="9" t="n">
        <v>117</v>
      </c>
      <c r="M367" t="inlineStr">
        <is>
          <t>Per visit, billed monthly</t>
        </is>
      </c>
      <c r="N367" t="inlineStr">
        <is>
          <t>Outside Jobber</t>
        </is>
      </c>
      <c r="O367" t="inlineStr">
        <is>
          <t>Archived</t>
        </is>
      </c>
      <c r="P367" s="10" t="n">
        <v>46203</v>
      </c>
      <c r="Q367" s="9">
        <f>IF(F367="Weekly",ROUND(L367*G367*52/12,2),L367)</f>
        <v>507</v>
      </c>
      <c r="R367">
        <f>IF(O367&lt;&gt;"Active",0,IF(F367="Weekly",J367*G367,J367*0.25))</f>
        <v>0</v>
      </c>
      <c r="S367" t="inlineStr">
        <is>
          <t>Pilot</t>
        </is>
      </c>
    </row>
  </sheetData>
  <autoFilter ref="A4:S36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30" customWidth="1" min="3" max="3"/>
    <col width="11" customWidth="1" min="4" max="4"/>
    <col width="7" customWidth="1" min="5" max="5"/>
    <col width="11" customWidth="1" min="6" max="6"/>
    <col width="10" customWidth="1" min="7" max="7"/>
  </cols>
  <sheetData>
    <row r="1">
      <c r="A1" s="6" t="inlineStr">
        <is>
          <t>Jobber invoices Aug-Oct 2026 (issued on the 1st for the previous month)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Invoice</t>
        </is>
      </c>
      <c r="B4" s="7" t="inlineStr">
        <is>
          <t>Job</t>
        </is>
      </c>
      <c r="C4" s="7" t="inlineStr">
        <is>
          <t>Client</t>
        </is>
      </c>
      <c r="D4" s="7" t="inlineStr">
        <is>
          <t>Date</t>
        </is>
      </c>
      <c r="E4" s="7" t="inlineStr">
        <is>
          <t>Visits</t>
        </is>
      </c>
      <c r="F4" s="7" t="inlineStr">
        <is>
          <t>Amount</t>
        </is>
      </c>
      <c r="G4" s="7" t="inlineStr">
        <is>
          <t>Service month</t>
        </is>
      </c>
    </row>
    <row r="5">
      <c r="A5" t="inlineStr">
        <is>
          <t>JB-5001</t>
        </is>
      </c>
      <c r="B5" t="inlineStr">
        <is>
          <t>J1001</t>
        </is>
      </c>
      <c r="C5" t="inlineStr">
        <is>
          <t>Oakwood Vet Clinic</t>
        </is>
      </c>
      <c r="D5" s="10" t="n">
        <v>46266</v>
      </c>
      <c r="E5" t="n">
        <v>3</v>
      </c>
      <c r="F5" s="9" t="n">
        <v>550.33</v>
      </c>
      <c r="G5" t="str">
        <f>YEAR(EOMONTH(D5,-1))&amp;"-"&amp;TEXT(MONTH(EOMONTH(D5,-1)),"00")</f>
        <v>2026-08</v>
      </c>
    </row>
    <row r="6">
      <c r="A6" t="inlineStr">
        <is>
          <t>JB-5002</t>
        </is>
      </c>
      <c r="B6" t="inlineStr">
        <is>
          <t>J1001</t>
        </is>
      </c>
      <c r="C6" t="inlineStr">
        <is>
          <t>Oakwood Vet Clinic</t>
        </is>
      </c>
      <c r="D6" s="10" t="n">
        <v>46296</v>
      </c>
      <c r="E6" t="n">
        <v>5</v>
      </c>
      <c r="F6" s="9" t="n">
        <v>550.33</v>
      </c>
      <c r="G6" t="str">
        <f>YEAR(EOMONTH(D6,-1))&amp;"-"&amp;TEXT(MONTH(EOMONTH(D6,-1)),"00")</f>
        <v>2026-09</v>
      </c>
    </row>
    <row r="7">
      <c r="A7" t="inlineStr">
        <is>
          <t>JB-5003</t>
        </is>
      </c>
      <c r="B7" t="inlineStr">
        <is>
          <t>J1001</t>
        </is>
      </c>
      <c r="C7" t="inlineStr">
        <is>
          <t>Oakwood Vet Clinic</t>
        </is>
      </c>
      <c r="D7" s="10" t="n">
        <v>46327</v>
      </c>
      <c r="E7" t="n">
        <v>4</v>
      </c>
      <c r="F7" s="9" t="n">
        <v>550.33</v>
      </c>
      <c r="G7" t="str">
        <f>YEAR(EOMONTH(D7,-1))&amp;"-"&amp;TEXT(MONTH(EOMONTH(D7,-1)),"00")</f>
        <v>2026-10</v>
      </c>
    </row>
    <row r="8">
      <c r="A8" t="inlineStr">
        <is>
          <t>JB-5004</t>
        </is>
      </c>
      <c r="B8" t="inlineStr">
        <is>
          <t>J1003</t>
        </is>
      </c>
      <c r="C8" t="inlineStr">
        <is>
          <t>Oakwood Vet Clinic</t>
        </is>
      </c>
      <c r="D8" s="10" t="n">
        <v>46266</v>
      </c>
      <c r="E8" t="n">
        <v>1</v>
      </c>
      <c r="F8" s="9" t="n">
        <v>218</v>
      </c>
      <c r="G8" t="str">
        <f>YEAR(EOMONTH(D8,-1))&amp;"-"&amp;TEXT(MONTH(EOMONTH(D8,-1)),"00")</f>
        <v>2026-08</v>
      </c>
    </row>
    <row r="9">
      <c r="A9" t="inlineStr">
        <is>
          <t>JB-5005</t>
        </is>
      </c>
      <c r="B9" t="inlineStr">
        <is>
          <t>J1003</t>
        </is>
      </c>
      <c r="C9" t="inlineStr">
        <is>
          <t>Oakwood Vet Clinic</t>
        </is>
      </c>
      <c r="D9" s="10" t="n">
        <v>46296</v>
      </c>
      <c r="E9" t="n">
        <v>1</v>
      </c>
      <c r="F9" s="9" t="n">
        <v>218</v>
      </c>
      <c r="G9" t="str">
        <f>YEAR(EOMONTH(D9,-1))&amp;"-"&amp;TEXT(MONTH(EOMONTH(D9,-1)),"00")</f>
        <v>2026-09</v>
      </c>
    </row>
    <row r="10">
      <c r="A10" t="inlineStr">
        <is>
          <t>JB-5006</t>
        </is>
      </c>
      <c r="B10" t="inlineStr">
        <is>
          <t>J1003</t>
        </is>
      </c>
      <c r="C10" t="inlineStr">
        <is>
          <t>Oakwood Vet Clinic</t>
        </is>
      </c>
      <c r="D10" s="10" t="n">
        <v>46327</v>
      </c>
      <c r="E10" t="n">
        <v>1</v>
      </c>
      <c r="F10" s="9" t="n">
        <v>218</v>
      </c>
      <c r="G10" t="str">
        <f>YEAR(EOMONTH(D10,-1))&amp;"-"&amp;TEXT(MONTH(EOMONTH(D10,-1)),"00")</f>
        <v>2026-10</v>
      </c>
    </row>
    <row r="11">
      <c r="A11" t="inlineStr">
        <is>
          <t>JB-5007</t>
        </is>
      </c>
      <c r="B11" t="inlineStr">
        <is>
          <t>J1005</t>
        </is>
      </c>
      <c r="C11" t="inlineStr">
        <is>
          <t>Riverside Insurance Brokers Pty Ltd</t>
        </is>
      </c>
      <c r="D11" s="10" t="n">
        <v>46266</v>
      </c>
      <c r="E11" t="n">
        <v>8</v>
      </c>
      <c r="F11" s="9" t="n">
        <v>606.67</v>
      </c>
      <c r="G11" t="str">
        <f>YEAR(EOMONTH(D11,-1))&amp;"-"&amp;TEXT(MONTH(EOMONTH(D11,-1)),"00")</f>
        <v>2026-08</v>
      </c>
    </row>
    <row r="12">
      <c r="A12" t="inlineStr">
        <is>
          <t>JB-5008</t>
        </is>
      </c>
      <c r="B12" t="inlineStr">
        <is>
          <t>J1005</t>
        </is>
      </c>
      <c r="C12" t="inlineStr">
        <is>
          <t>Riverside Insurance Brokers Pty Ltd</t>
        </is>
      </c>
      <c r="D12" s="10" t="n">
        <v>46296</v>
      </c>
      <c r="E12" t="n">
        <v>10</v>
      </c>
      <c r="F12" s="9" t="n">
        <v>606.67</v>
      </c>
      <c r="G12" t="str">
        <f>YEAR(EOMONTH(D12,-1))&amp;"-"&amp;TEXT(MONTH(EOMONTH(D12,-1)),"00")</f>
        <v>2026-09</v>
      </c>
    </row>
    <row r="13">
      <c r="A13" t="inlineStr">
        <is>
          <t>JB-5009</t>
        </is>
      </c>
      <c r="B13" t="inlineStr">
        <is>
          <t>J1005</t>
        </is>
      </c>
      <c r="C13" t="inlineStr">
        <is>
          <t>Riverside Insurance Brokers Pty Ltd</t>
        </is>
      </c>
      <c r="D13" s="10" t="n">
        <v>46327</v>
      </c>
      <c r="E13" t="n">
        <v>8</v>
      </c>
      <c r="F13" s="9" t="n">
        <v>606.67</v>
      </c>
      <c r="G13" t="str">
        <f>YEAR(EOMONTH(D13,-1))&amp;"-"&amp;TEXT(MONTH(EOMONTH(D13,-1)),"00")</f>
        <v>2026-10</v>
      </c>
    </row>
    <row r="14">
      <c r="A14" t="inlineStr">
        <is>
          <t>JB-5010</t>
        </is>
      </c>
      <c r="B14" t="inlineStr">
        <is>
          <t>J1012</t>
        </is>
      </c>
      <c r="C14" t="inlineStr">
        <is>
          <t>Elm Street Physiotherapy</t>
        </is>
      </c>
      <c r="D14" s="10" t="n">
        <v>46266</v>
      </c>
      <c r="E14" t="n">
        <v>9</v>
      </c>
      <c r="F14" s="9" t="n">
        <v>632.67</v>
      </c>
      <c r="G14" t="str">
        <f>YEAR(EOMONTH(D14,-1))&amp;"-"&amp;TEXT(MONTH(EOMONTH(D14,-1)),"00")</f>
        <v>2026-08</v>
      </c>
    </row>
    <row r="15">
      <c r="A15" t="inlineStr">
        <is>
          <t>JB-5011</t>
        </is>
      </c>
      <c r="B15" t="inlineStr">
        <is>
          <t>J1012</t>
        </is>
      </c>
      <c r="C15" t="inlineStr">
        <is>
          <t>Elm Street Physiotherapy</t>
        </is>
      </c>
      <c r="D15" s="10" t="n">
        <v>46296</v>
      </c>
      <c r="E15" t="n">
        <v>7</v>
      </c>
      <c r="F15" s="9" t="n">
        <v>632.67</v>
      </c>
      <c r="G15" t="str">
        <f>YEAR(EOMONTH(D15,-1))&amp;"-"&amp;TEXT(MONTH(EOMONTH(D15,-1)),"00")</f>
        <v>2026-09</v>
      </c>
    </row>
    <row r="16">
      <c r="A16" t="inlineStr">
        <is>
          <t>JB-5012</t>
        </is>
      </c>
      <c r="B16" t="inlineStr">
        <is>
          <t>J1012</t>
        </is>
      </c>
      <c r="C16" t="inlineStr">
        <is>
          <t>Elm Street Physiotherapy</t>
        </is>
      </c>
      <c r="D16" s="10" t="n">
        <v>46327</v>
      </c>
      <c r="E16" t="n">
        <v>8</v>
      </c>
      <c r="F16" s="9" t="n">
        <v>632.67</v>
      </c>
      <c r="G16" t="str">
        <f>YEAR(EOMONTH(D16,-1))&amp;"-"&amp;TEXT(MONTH(EOMONTH(D16,-1)),"00")</f>
        <v>2026-10</v>
      </c>
    </row>
    <row r="17">
      <c r="A17" t="inlineStr">
        <is>
          <t>JB-5013</t>
        </is>
      </c>
      <c r="B17" t="inlineStr">
        <is>
          <t>J1013</t>
        </is>
      </c>
      <c r="C17" t="inlineStr">
        <is>
          <t>Elm Street Physiotherapy</t>
        </is>
      </c>
      <c r="D17" s="10" t="n">
        <v>46266</v>
      </c>
      <c r="E17" t="n">
        <v>1</v>
      </c>
      <c r="F17" s="9" t="n">
        <v>99</v>
      </c>
      <c r="G17" t="str">
        <f>YEAR(EOMONTH(D17,-1))&amp;"-"&amp;TEXT(MONTH(EOMONTH(D17,-1)),"00")</f>
        <v>2026-08</v>
      </c>
    </row>
    <row r="18">
      <c r="A18" t="inlineStr">
        <is>
          <t>JB-5014</t>
        </is>
      </c>
      <c r="B18" t="inlineStr">
        <is>
          <t>J1013</t>
        </is>
      </c>
      <c r="C18" t="inlineStr">
        <is>
          <t>Elm Street Physiotherapy</t>
        </is>
      </c>
      <c r="D18" s="10" t="n">
        <v>46296</v>
      </c>
      <c r="E18" t="n">
        <v>1</v>
      </c>
      <c r="F18" s="9" t="n">
        <v>99</v>
      </c>
      <c r="G18" t="str">
        <f>YEAR(EOMONTH(D18,-1))&amp;"-"&amp;TEXT(MONTH(EOMONTH(D18,-1)),"00")</f>
        <v>2026-09</v>
      </c>
    </row>
    <row r="19">
      <c r="A19" t="inlineStr">
        <is>
          <t>JB-5015</t>
        </is>
      </c>
      <c r="B19" t="inlineStr">
        <is>
          <t>J1013</t>
        </is>
      </c>
      <c r="C19" t="inlineStr">
        <is>
          <t>Elm Street Physiotherapy</t>
        </is>
      </c>
      <c r="D19" s="10" t="n">
        <v>46327</v>
      </c>
      <c r="E19" t="n">
        <v>1</v>
      </c>
      <c r="F19" s="9" t="n">
        <v>99</v>
      </c>
      <c r="G19" t="str">
        <f>YEAR(EOMONTH(D19,-1))&amp;"-"&amp;TEXT(MONTH(EOMONTH(D19,-1)),"00")</f>
        <v>2026-10</v>
      </c>
    </row>
    <row r="20">
      <c r="A20" t="inlineStr">
        <is>
          <t>JB-5016</t>
        </is>
      </c>
      <c r="B20" t="inlineStr">
        <is>
          <t>J1014</t>
        </is>
      </c>
      <c r="C20" t="inlineStr">
        <is>
          <t>Wattle Grove Property Group</t>
        </is>
      </c>
      <c r="D20" s="10" t="n">
        <v>46266</v>
      </c>
      <c r="E20" t="n">
        <v>9</v>
      </c>
      <c r="F20" s="9" t="n">
        <v>589.33</v>
      </c>
      <c r="G20" t="str">
        <f>YEAR(EOMONTH(D20,-1))&amp;"-"&amp;TEXT(MONTH(EOMONTH(D20,-1)),"00")</f>
        <v>2026-08</v>
      </c>
    </row>
    <row r="21">
      <c r="A21" t="inlineStr">
        <is>
          <t>JB-5017</t>
        </is>
      </c>
      <c r="B21" t="inlineStr">
        <is>
          <t>J1014</t>
        </is>
      </c>
      <c r="C21" t="inlineStr">
        <is>
          <t>Wattle Grove Property Group</t>
        </is>
      </c>
      <c r="D21" s="10" t="n">
        <v>46296</v>
      </c>
      <c r="E21" t="n">
        <v>9</v>
      </c>
      <c r="F21" s="9" t="n">
        <v>589.33</v>
      </c>
      <c r="G21" t="str">
        <f>YEAR(EOMONTH(D21,-1))&amp;"-"&amp;TEXT(MONTH(EOMONTH(D21,-1)),"00")</f>
        <v>2026-09</v>
      </c>
    </row>
    <row r="22">
      <c r="A22" t="inlineStr">
        <is>
          <t>JB-5018</t>
        </is>
      </c>
      <c r="B22" t="inlineStr">
        <is>
          <t>J1014</t>
        </is>
      </c>
      <c r="C22" t="inlineStr">
        <is>
          <t>Wattle Grove Property Group</t>
        </is>
      </c>
      <c r="D22" s="10" t="n">
        <v>46327</v>
      </c>
      <c r="E22" t="n">
        <v>8</v>
      </c>
      <c r="F22" s="9" t="n">
        <v>589.33</v>
      </c>
      <c r="G22" t="str">
        <f>YEAR(EOMONTH(D22,-1))&amp;"-"&amp;TEXT(MONTH(EOMONTH(D22,-1)),"00")</f>
        <v>2026-10</v>
      </c>
    </row>
    <row r="23">
      <c r="A23" t="inlineStr">
        <is>
          <t>JB-5019</t>
        </is>
      </c>
      <c r="B23" t="inlineStr">
        <is>
          <t>J1020</t>
        </is>
      </c>
      <c r="C23" t="inlineStr">
        <is>
          <t>Wattle Grove Medical Centre Pty Ltd</t>
        </is>
      </c>
      <c r="D23" s="10" t="n">
        <v>46266</v>
      </c>
      <c r="E23" t="n">
        <v>4</v>
      </c>
      <c r="F23" s="9" t="n">
        <v>806</v>
      </c>
      <c r="G23" t="str">
        <f>YEAR(EOMONTH(D23,-1))&amp;"-"&amp;TEXT(MONTH(EOMONTH(D23,-1)),"00")</f>
        <v>2026-08</v>
      </c>
    </row>
    <row r="24">
      <c r="A24" t="inlineStr">
        <is>
          <t>JB-5020</t>
        </is>
      </c>
      <c r="B24" t="inlineStr">
        <is>
          <t>J1020</t>
        </is>
      </c>
      <c r="C24" t="inlineStr">
        <is>
          <t>Wattle Grove Medical Centre Pty Ltd</t>
        </is>
      </c>
      <c r="D24" s="10" t="n">
        <v>46296</v>
      </c>
      <c r="E24" t="n">
        <v>4</v>
      </c>
      <c r="F24" s="9" t="n">
        <v>806</v>
      </c>
      <c r="G24" t="str">
        <f>YEAR(EOMONTH(D24,-1))&amp;"-"&amp;TEXT(MONTH(EOMONTH(D24,-1)),"00")</f>
        <v>2026-09</v>
      </c>
    </row>
    <row r="25">
      <c r="A25" t="inlineStr">
        <is>
          <t>JB-5021</t>
        </is>
      </c>
      <c r="B25" t="inlineStr">
        <is>
          <t>J1020</t>
        </is>
      </c>
      <c r="C25" t="inlineStr">
        <is>
          <t>Wattle Grove Medical Centre Pty Ltd</t>
        </is>
      </c>
      <c r="D25" s="10" t="n">
        <v>46327</v>
      </c>
      <c r="E25" t="n">
        <v>5</v>
      </c>
      <c r="F25" s="9" t="n">
        <v>806</v>
      </c>
      <c r="G25" t="str">
        <f>YEAR(EOMONTH(D25,-1))&amp;"-"&amp;TEXT(MONTH(EOMONTH(D25,-1)),"00")</f>
        <v>2026-10</v>
      </c>
    </row>
    <row r="26">
      <c r="A26" t="inlineStr">
        <is>
          <t>JB-5022</t>
        </is>
      </c>
      <c r="B26" t="inlineStr">
        <is>
          <t>J1031</t>
        </is>
      </c>
      <c r="C26" t="inlineStr">
        <is>
          <t>Northside Engineering Pty Ltd</t>
        </is>
      </c>
      <c r="D26" s="10" t="n">
        <v>46266</v>
      </c>
      <c r="E26" t="n">
        <v>8</v>
      </c>
      <c r="F26" s="9" t="n">
        <v>806</v>
      </c>
      <c r="G26" t="str">
        <f>YEAR(EOMONTH(D26,-1))&amp;"-"&amp;TEXT(MONTH(EOMONTH(D26,-1)),"00")</f>
        <v>2026-08</v>
      </c>
    </row>
    <row r="27">
      <c r="A27" t="inlineStr">
        <is>
          <t>JB-5023</t>
        </is>
      </c>
      <c r="B27" t="inlineStr">
        <is>
          <t>J1031</t>
        </is>
      </c>
      <c r="C27" t="inlineStr">
        <is>
          <t>Northside Engineering Pty Ltd</t>
        </is>
      </c>
      <c r="D27" s="10" t="n">
        <v>46296</v>
      </c>
      <c r="E27" t="n">
        <v>9</v>
      </c>
      <c r="F27" s="9" t="n">
        <v>806</v>
      </c>
      <c r="G27" t="str">
        <f>YEAR(EOMONTH(D27,-1))&amp;"-"&amp;TEXT(MONTH(EOMONTH(D27,-1)),"00")</f>
        <v>2026-09</v>
      </c>
    </row>
    <row r="28">
      <c r="A28" t="inlineStr">
        <is>
          <t>JB-5024</t>
        </is>
      </c>
      <c r="B28" t="inlineStr">
        <is>
          <t>J1031</t>
        </is>
      </c>
      <c r="C28" t="inlineStr">
        <is>
          <t>Northside Engineering Pty Ltd</t>
        </is>
      </c>
      <c r="D28" s="10" t="n">
        <v>46327</v>
      </c>
      <c r="E28" t="n">
        <v>8</v>
      </c>
      <c r="F28" s="9" t="n">
        <v>806</v>
      </c>
      <c r="G28" t="str">
        <f>YEAR(EOMONTH(D28,-1))&amp;"-"&amp;TEXT(MONTH(EOMONTH(D28,-1)),"00")</f>
        <v>2026-10</v>
      </c>
    </row>
    <row r="29">
      <c r="A29" t="inlineStr">
        <is>
          <t>JB-5025</t>
        </is>
      </c>
      <c r="B29" t="inlineStr">
        <is>
          <t>J1032</t>
        </is>
      </c>
      <c r="C29" t="inlineStr">
        <is>
          <t>Northside Engineering Pty Ltd</t>
        </is>
      </c>
      <c r="D29" s="10" t="n">
        <v>46266</v>
      </c>
      <c r="E29" t="n">
        <v>1</v>
      </c>
      <c r="F29" s="9" t="n">
        <v>234</v>
      </c>
      <c r="G29" t="str">
        <f>YEAR(EOMONTH(D29,-1))&amp;"-"&amp;TEXT(MONTH(EOMONTH(D29,-1)),"00")</f>
        <v>2026-08</v>
      </c>
    </row>
    <row r="30">
      <c r="A30" t="inlineStr">
        <is>
          <t>JB-5026</t>
        </is>
      </c>
      <c r="B30" t="inlineStr">
        <is>
          <t>J1032</t>
        </is>
      </c>
      <c r="C30" t="inlineStr">
        <is>
          <t>Northside Engineering Pty Ltd</t>
        </is>
      </c>
      <c r="D30" s="10" t="n">
        <v>46296</v>
      </c>
      <c r="E30" t="n">
        <v>1</v>
      </c>
      <c r="F30" s="9" t="n">
        <v>234</v>
      </c>
      <c r="G30" t="str">
        <f>YEAR(EOMONTH(D30,-1))&amp;"-"&amp;TEXT(MONTH(EOMONTH(D30,-1)),"00")</f>
        <v>2026-09</v>
      </c>
    </row>
    <row r="31">
      <c r="A31" t="inlineStr">
        <is>
          <t>JB-5027</t>
        </is>
      </c>
      <c r="B31" t="inlineStr">
        <is>
          <t>J1032</t>
        </is>
      </c>
      <c r="C31" t="inlineStr">
        <is>
          <t>Northside Engineering Pty Ltd</t>
        </is>
      </c>
      <c r="D31" s="10" t="n">
        <v>46327</v>
      </c>
      <c r="E31" t="n">
        <v>1</v>
      </c>
      <c r="F31" s="9" t="n">
        <v>234</v>
      </c>
      <c r="G31" t="str">
        <f>YEAR(EOMONTH(D31,-1))&amp;"-"&amp;TEXT(MONTH(EOMONTH(D31,-1)),"00")</f>
        <v>2026-10</v>
      </c>
    </row>
    <row r="32">
      <c r="A32" t="inlineStr">
        <is>
          <t>JB-5028</t>
        </is>
      </c>
      <c r="B32" t="inlineStr">
        <is>
          <t>J1036</t>
        </is>
      </c>
      <c r="C32" t="inlineStr">
        <is>
          <t>Ashwood Early Learning</t>
        </is>
      </c>
      <c r="D32" s="10" t="n">
        <v>46266</v>
      </c>
      <c r="E32" t="n">
        <v>1</v>
      </c>
      <c r="F32" s="9" t="n">
        <v>203</v>
      </c>
      <c r="G32" t="str">
        <f>YEAR(EOMONTH(D32,-1))&amp;"-"&amp;TEXT(MONTH(EOMONTH(D32,-1)),"00")</f>
        <v>2026-08</v>
      </c>
    </row>
    <row r="33">
      <c r="A33" t="inlineStr">
        <is>
          <t>JB-5029</t>
        </is>
      </c>
      <c r="B33" t="inlineStr">
        <is>
          <t>J1036</t>
        </is>
      </c>
      <c r="C33" t="inlineStr">
        <is>
          <t>Ashwood Early Learning</t>
        </is>
      </c>
      <c r="D33" s="10" t="n">
        <v>46296</v>
      </c>
      <c r="E33" t="n">
        <v>1</v>
      </c>
      <c r="F33" s="9" t="n">
        <v>203</v>
      </c>
      <c r="G33" t="str">
        <f>YEAR(EOMONTH(D33,-1))&amp;"-"&amp;TEXT(MONTH(EOMONTH(D33,-1)),"00")</f>
        <v>2026-09</v>
      </c>
    </row>
    <row r="34">
      <c r="A34" t="inlineStr">
        <is>
          <t>JB-5030</t>
        </is>
      </c>
      <c r="B34" t="inlineStr">
        <is>
          <t>J1036</t>
        </is>
      </c>
      <c r="C34" t="inlineStr">
        <is>
          <t>Ashwood Early Learning</t>
        </is>
      </c>
      <c r="D34" s="10" t="n">
        <v>46327</v>
      </c>
      <c r="E34" t="n">
        <v>1</v>
      </c>
      <c r="F34" s="9" t="n">
        <v>203</v>
      </c>
      <c r="G34" t="str">
        <f>YEAR(EOMONTH(D34,-1))&amp;"-"&amp;TEXT(MONTH(EOMONTH(D34,-1)),"00")</f>
        <v>2026-10</v>
      </c>
    </row>
    <row r="35">
      <c r="A35" t="inlineStr">
        <is>
          <t>JB-5031</t>
        </is>
      </c>
      <c r="B35" t="inlineStr">
        <is>
          <t>J1038</t>
        </is>
      </c>
      <c r="C35" t="inlineStr">
        <is>
          <t>Silverton Pharmacy</t>
        </is>
      </c>
      <c r="D35" s="10" t="n">
        <v>46266</v>
      </c>
      <c r="E35" t="n">
        <v>3</v>
      </c>
      <c r="F35" s="9" t="n">
        <v>299</v>
      </c>
      <c r="G35" t="str">
        <f>YEAR(EOMONTH(D35,-1))&amp;"-"&amp;TEXT(MONTH(EOMONTH(D35,-1)),"00")</f>
        <v>2026-08</v>
      </c>
    </row>
    <row r="36">
      <c r="A36" t="inlineStr">
        <is>
          <t>JB-5032</t>
        </is>
      </c>
      <c r="B36" t="inlineStr">
        <is>
          <t>J1038</t>
        </is>
      </c>
      <c r="C36" t="inlineStr">
        <is>
          <t>Silverton Pharmacy</t>
        </is>
      </c>
      <c r="D36" s="10" t="n">
        <v>46296</v>
      </c>
      <c r="E36" t="n">
        <v>4</v>
      </c>
      <c r="F36" s="9" t="n">
        <v>299</v>
      </c>
      <c r="G36" t="str">
        <f>YEAR(EOMONTH(D36,-1))&amp;"-"&amp;TEXT(MONTH(EOMONTH(D36,-1)),"00")</f>
        <v>2026-09</v>
      </c>
    </row>
    <row r="37">
      <c r="A37" t="inlineStr">
        <is>
          <t>JB-5033</t>
        </is>
      </c>
      <c r="B37" t="inlineStr">
        <is>
          <t>J1038</t>
        </is>
      </c>
      <c r="C37" t="inlineStr">
        <is>
          <t>Silverton Pharmacy</t>
        </is>
      </c>
      <c r="D37" s="10" t="n">
        <v>46327</v>
      </c>
      <c r="E37" t="n">
        <v>5</v>
      </c>
      <c r="F37" s="9" t="n">
        <v>299</v>
      </c>
      <c r="G37" t="str">
        <f>YEAR(EOMONTH(D37,-1))&amp;"-"&amp;TEXT(MONTH(EOMONTH(D37,-1)),"00")</f>
        <v>2026-10</v>
      </c>
    </row>
    <row r="38">
      <c r="A38" t="inlineStr">
        <is>
          <t>JB-5034</t>
        </is>
      </c>
      <c r="B38" t="inlineStr">
        <is>
          <t>J1043</t>
        </is>
      </c>
      <c r="C38" t="inlineStr">
        <is>
          <t>Ashwood Optometrists</t>
        </is>
      </c>
      <c r="D38" s="10" t="n">
        <v>46266</v>
      </c>
      <c r="E38" t="n">
        <v>8</v>
      </c>
      <c r="F38" s="9" t="n">
        <v>1083.33</v>
      </c>
      <c r="G38" t="str">
        <f>YEAR(EOMONTH(D38,-1))&amp;"-"&amp;TEXT(MONTH(EOMONTH(D38,-1)),"00")</f>
        <v>2026-08</v>
      </c>
    </row>
    <row r="39">
      <c r="A39" t="inlineStr">
        <is>
          <t>JB-5035</t>
        </is>
      </c>
      <c r="B39" t="inlineStr">
        <is>
          <t>J1043</t>
        </is>
      </c>
      <c r="C39" t="inlineStr">
        <is>
          <t>Ashwood Optometrists</t>
        </is>
      </c>
      <c r="D39" s="10" t="n">
        <v>46296</v>
      </c>
      <c r="E39" t="n">
        <v>9</v>
      </c>
      <c r="F39" s="9" t="n">
        <v>1083.33</v>
      </c>
      <c r="G39" t="str">
        <f>YEAR(EOMONTH(D39,-1))&amp;"-"&amp;TEXT(MONTH(EOMONTH(D39,-1)),"00")</f>
        <v>2026-09</v>
      </c>
    </row>
    <row r="40">
      <c r="A40" t="inlineStr">
        <is>
          <t>JB-5036</t>
        </is>
      </c>
      <c r="B40" t="inlineStr">
        <is>
          <t>J1043</t>
        </is>
      </c>
      <c r="C40" t="inlineStr">
        <is>
          <t>Ashwood Optometrists</t>
        </is>
      </c>
      <c r="D40" s="10" t="n">
        <v>46327</v>
      </c>
      <c r="E40" t="n">
        <v>8</v>
      </c>
      <c r="F40" s="9" t="n">
        <v>1083.33</v>
      </c>
      <c r="G40" t="str">
        <f>YEAR(EOMONTH(D40,-1))&amp;"-"&amp;TEXT(MONTH(EOMONTH(D40,-1)),"00")</f>
        <v>2026-10</v>
      </c>
    </row>
    <row r="41">
      <c r="A41" t="inlineStr">
        <is>
          <t>JB-5037</t>
        </is>
      </c>
      <c r="B41" t="inlineStr">
        <is>
          <t>J1045</t>
        </is>
      </c>
      <c r="C41" t="inlineStr">
        <is>
          <t>Ashwood Optometrists</t>
        </is>
      </c>
      <c r="D41" s="10" t="n">
        <v>46266</v>
      </c>
      <c r="E41" t="n">
        <v>4</v>
      </c>
      <c r="F41" s="9" t="n">
        <v>173.33</v>
      </c>
      <c r="G41" t="str">
        <f>YEAR(EOMONTH(D41,-1))&amp;"-"&amp;TEXT(MONTH(EOMONTH(D41,-1)),"00")</f>
        <v>2026-08</v>
      </c>
    </row>
    <row r="42">
      <c r="A42" t="inlineStr">
        <is>
          <t>JB-5038</t>
        </is>
      </c>
      <c r="B42" t="inlineStr">
        <is>
          <t>J1045</t>
        </is>
      </c>
      <c r="C42" t="inlineStr">
        <is>
          <t>Ashwood Optometrists</t>
        </is>
      </c>
      <c r="D42" s="10" t="n">
        <v>46296</v>
      </c>
      <c r="E42" t="n">
        <v>4</v>
      </c>
      <c r="F42" s="9" t="n">
        <v>173.33</v>
      </c>
      <c r="G42" t="str">
        <f>YEAR(EOMONTH(D42,-1))&amp;"-"&amp;TEXT(MONTH(EOMONTH(D42,-1)),"00")</f>
        <v>2026-09</v>
      </c>
    </row>
    <row r="43">
      <c r="A43" t="inlineStr">
        <is>
          <t>JB-5039</t>
        </is>
      </c>
      <c r="B43" t="inlineStr">
        <is>
          <t>J1045</t>
        </is>
      </c>
      <c r="C43" t="inlineStr">
        <is>
          <t>Ashwood Optometrists</t>
        </is>
      </c>
      <c r="D43" s="10" t="n">
        <v>46327</v>
      </c>
      <c r="E43" t="n">
        <v>5</v>
      </c>
      <c r="F43" s="9" t="n">
        <v>173.33</v>
      </c>
      <c r="G43" t="str">
        <f>YEAR(EOMONTH(D43,-1))&amp;"-"&amp;TEXT(MONTH(EOMONTH(D43,-1)),"00")</f>
        <v>2026-10</v>
      </c>
    </row>
    <row r="44">
      <c r="A44" t="inlineStr">
        <is>
          <t>JB-5040</t>
        </is>
      </c>
      <c r="B44" t="inlineStr">
        <is>
          <t>J1050</t>
        </is>
      </c>
      <c r="C44" t="inlineStr">
        <is>
          <t>Brightside Motors Pty Ltd</t>
        </is>
      </c>
      <c r="D44" s="10" t="n">
        <v>46266</v>
      </c>
      <c r="E44" t="n">
        <v>4</v>
      </c>
      <c r="F44" s="9" t="n">
        <v>437.67</v>
      </c>
      <c r="G44" t="str">
        <f>YEAR(EOMONTH(D44,-1))&amp;"-"&amp;TEXT(MONTH(EOMONTH(D44,-1)),"00")</f>
        <v>2026-08</v>
      </c>
    </row>
    <row r="45">
      <c r="A45" t="inlineStr">
        <is>
          <t>JB-5041</t>
        </is>
      </c>
      <c r="B45" t="inlineStr">
        <is>
          <t>J1050</t>
        </is>
      </c>
      <c r="C45" t="inlineStr">
        <is>
          <t>Brightside Motors Pty Ltd</t>
        </is>
      </c>
      <c r="D45" s="10" t="n">
        <v>46296</v>
      </c>
      <c r="E45" t="n">
        <v>3</v>
      </c>
      <c r="F45" s="9" t="n">
        <v>437.67</v>
      </c>
      <c r="G45" t="str">
        <f>YEAR(EOMONTH(D45,-1))&amp;"-"&amp;TEXT(MONTH(EOMONTH(D45,-1)),"00")</f>
        <v>2026-09</v>
      </c>
    </row>
    <row r="46">
      <c r="A46" t="inlineStr">
        <is>
          <t>JB-5042</t>
        </is>
      </c>
      <c r="B46" t="inlineStr">
        <is>
          <t>J1050</t>
        </is>
      </c>
      <c r="C46" t="inlineStr">
        <is>
          <t>Brightside Motors Pty Ltd</t>
        </is>
      </c>
      <c r="D46" s="10" t="n">
        <v>46327</v>
      </c>
      <c r="E46" t="n">
        <v>4</v>
      </c>
      <c r="F46" s="9" t="n">
        <v>437.67</v>
      </c>
      <c r="G46" t="str">
        <f>YEAR(EOMONTH(D46,-1))&amp;"-"&amp;TEXT(MONTH(EOMONTH(D46,-1)),"00")</f>
        <v>2026-10</v>
      </c>
    </row>
    <row r="47">
      <c r="A47" t="inlineStr">
        <is>
          <t>JB-5043</t>
        </is>
      </c>
      <c r="B47" t="inlineStr">
        <is>
          <t>J1054</t>
        </is>
      </c>
      <c r="C47" t="inlineStr">
        <is>
          <t>Oakwood Lawyers Pty Ltd</t>
        </is>
      </c>
      <c r="D47" s="10" t="n">
        <v>46266</v>
      </c>
      <c r="E47" t="n">
        <v>4</v>
      </c>
      <c r="F47" s="9" t="n">
        <v>502.67</v>
      </c>
      <c r="G47" t="str">
        <f>YEAR(EOMONTH(D47,-1))&amp;"-"&amp;TEXT(MONTH(EOMONTH(D47,-1)),"00")</f>
        <v>2026-08</v>
      </c>
    </row>
    <row r="48">
      <c r="A48" t="inlineStr">
        <is>
          <t>JB-5044</t>
        </is>
      </c>
      <c r="B48" t="inlineStr">
        <is>
          <t>J1054</t>
        </is>
      </c>
      <c r="C48" t="inlineStr">
        <is>
          <t>Oakwood Lawyers Pty Ltd</t>
        </is>
      </c>
      <c r="D48" s="10" t="n">
        <v>46296</v>
      </c>
      <c r="E48" t="n">
        <v>5</v>
      </c>
      <c r="F48" s="9" t="n">
        <v>502.67</v>
      </c>
      <c r="G48" t="str">
        <f>YEAR(EOMONTH(D48,-1))&amp;"-"&amp;TEXT(MONTH(EOMONTH(D48,-1)),"00")</f>
        <v>2026-09</v>
      </c>
    </row>
    <row r="49">
      <c r="A49" t="inlineStr">
        <is>
          <t>JB-5045</t>
        </is>
      </c>
      <c r="B49" t="inlineStr">
        <is>
          <t>J1054</t>
        </is>
      </c>
      <c r="C49" t="inlineStr">
        <is>
          <t>Oakwood Lawyers Pty Ltd</t>
        </is>
      </c>
      <c r="D49" s="10" t="n">
        <v>46327</v>
      </c>
      <c r="E49" t="n">
        <v>3</v>
      </c>
      <c r="F49" s="9" t="n">
        <v>502.67</v>
      </c>
      <c r="G49" t="str">
        <f>YEAR(EOMONTH(D49,-1))&amp;"-"&amp;TEXT(MONTH(EOMONTH(D49,-1)),"00")</f>
        <v>2026-10</v>
      </c>
    </row>
    <row r="50">
      <c r="A50" t="inlineStr">
        <is>
          <t>JB-5046</t>
        </is>
      </c>
      <c r="B50" t="inlineStr">
        <is>
          <t>J1056</t>
        </is>
      </c>
      <c r="C50" t="inlineStr">
        <is>
          <t>Riverside Medical Centre</t>
        </is>
      </c>
      <c r="D50" s="10" t="n">
        <v>46266</v>
      </c>
      <c r="E50" t="n">
        <v>5</v>
      </c>
      <c r="F50" s="9" t="n">
        <v>390</v>
      </c>
      <c r="G50" t="str">
        <f>YEAR(EOMONTH(D50,-1))&amp;"-"&amp;TEXT(MONTH(EOMONTH(D50,-1)),"00")</f>
        <v>2026-08</v>
      </c>
    </row>
    <row r="51">
      <c r="A51" t="inlineStr">
        <is>
          <t>JB-5047</t>
        </is>
      </c>
      <c r="B51" t="inlineStr">
        <is>
          <t>J1056</t>
        </is>
      </c>
      <c r="C51" t="inlineStr">
        <is>
          <t>Riverside Medical Centre</t>
        </is>
      </c>
      <c r="D51" s="10" t="n">
        <v>46296</v>
      </c>
      <c r="E51" t="n">
        <v>4</v>
      </c>
      <c r="F51" s="9" t="n">
        <v>390</v>
      </c>
      <c r="G51" t="str">
        <f>YEAR(EOMONTH(D51,-1))&amp;"-"&amp;TEXT(MONTH(EOMONTH(D51,-1)),"00")</f>
        <v>2026-09</v>
      </c>
    </row>
    <row r="52">
      <c r="A52" t="inlineStr">
        <is>
          <t>JB-5048</t>
        </is>
      </c>
      <c r="B52" t="inlineStr">
        <is>
          <t>J1056</t>
        </is>
      </c>
      <c r="C52" t="inlineStr">
        <is>
          <t>Riverside Medical Centre</t>
        </is>
      </c>
      <c r="D52" s="10" t="n">
        <v>46327</v>
      </c>
      <c r="E52" t="n">
        <v>4</v>
      </c>
      <c r="F52" s="9" t="n">
        <v>390</v>
      </c>
      <c r="G52" t="str">
        <f>YEAR(EOMONTH(D52,-1))&amp;"-"&amp;TEXT(MONTH(EOMONTH(D52,-1)),"00")</f>
        <v>2026-10</v>
      </c>
    </row>
    <row r="53">
      <c r="A53" t="inlineStr">
        <is>
          <t>JB-5049</t>
        </is>
      </c>
      <c r="B53" t="inlineStr">
        <is>
          <t>J1061</t>
        </is>
      </c>
      <c r="C53" t="inlineStr">
        <is>
          <t>Silverton Lawyers Pty Ltd</t>
        </is>
      </c>
      <c r="D53" s="10" t="n">
        <v>46266</v>
      </c>
      <c r="E53" t="n">
        <v>8</v>
      </c>
      <c r="F53" s="9" t="n">
        <v>1100.67</v>
      </c>
      <c r="G53" t="str">
        <f>YEAR(EOMONTH(D53,-1))&amp;"-"&amp;TEXT(MONTH(EOMONTH(D53,-1)),"00")</f>
        <v>2026-08</v>
      </c>
    </row>
    <row r="54">
      <c r="A54" t="inlineStr">
        <is>
          <t>JB-5050</t>
        </is>
      </c>
      <c r="B54" t="inlineStr">
        <is>
          <t>J1061</t>
        </is>
      </c>
      <c r="C54" t="inlineStr">
        <is>
          <t>Silverton Lawyers Pty Ltd</t>
        </is>
      </c>
      <c r="D54" s="10" t="n">
        <v>46296</v>
      </c>
      <c r="E54" t="n">
        <v>8</v>
      </c>
      <c r="F54" s="9" t="n">
        <v>1100.67</v>
      </c>
      <c r="G54" t="str">
        <f>YEAR(EOMONTH(D54,-1))&amp;"-"&amp;TEXT(MONTH(EOMONTH(D54,-1)),"00")</f>
        <v>2026-09</v>
      </c>
    </row>
    <row r="55">
      <c r="A55" t="inlineStr">
        <is>
          <t>JB-5051</t>
        </is>
      </c>
      <c r="B55" t="inlineStr">
        <is>
          <t>J1061</t>
        </is>
      </c>
      <c r="C55" t="inlineStr">
        <is>
          <t>Silverton Lawyers Pty Ltd</t>
        </is>
      </c>
      <c r="D55" s="10" t="n">
        <v>46327</v>
      </c>
      <c r="E55" t="n">
        <v>9</v>
      </c>
      <c r="F55" s="9" t="n">
        <v>1100.67</v>
      </c>
      <c r="G55" t="str">
        <f>YEAR(EOMONTH(D55,-1))&amp;"-"&amp;TEXT(MONTH(EOMONTH(D55,-1)),"00")</f>
        <v>2026-10</v>
      </c>
    </row>
    <row r="56">
      <c r="A56" t="inlineStr">
        <is>
          <t>JB-5052</t>
        </is>
      </c>
      <c r="B56" t="inlineStr">
        <is>
          <t>J1062</t>
        </is>
      </c>
      <c r="C56" t="inlineStr">
        <is>
          <t>Waverley Accountants Pty Ltd</t>
        </is>
      </c>
      <c r="D56" s="10" t="n">
        <v>46266</v>
      </c>
      <c r="E56" t="n">
        <v>21</v>
      </c>
      <c r="F56" s="9" t="n">
        <v>2513.33</v>
      </c>
      <c r="G56" t="str">
        <f>YEAR(EOMONTH(D56,-1))&amp;"-"&amp;TEXT(MONTH(EOMONTH(D56,-1)),"00")</f>
        <v>2026-08</v>
      </c>
    </row>
    <row r="57">
      <c r="A57" t="inlineStr">
        <is>
          <t>JB-5053</t>
        </is>
      </c>
      <c r="B57" t="inlineStr">
        <is>
          <t>J1062</t>
        </is>
      </c>
      <c r="C57" t="inlineStr">
        <is>
          <t>Waverley Accountants Pty Ltd</t>
        </is>
      </c>
      <c r="D57" s="10" t="n">
        <v>46296</v>
      </c>
      <c r="E57" t="n">
        <v>22</v>
      </c>
      <c r="F57" s="9" t="n">
        <v>2513.33</v>
      </c>
      <c r="G57" t="str">
        <f>YEAR(EOMONTH(D57,-1))&amp;"-"&amp;TEXT(MONTH(EOMONTH(D57,-1)),"00")</f>
        <v>2026-09</v>
      </c>
    </row>
    <row r="58">
      <c r="A58" t="inlineStr">
        <is>
          <t>JB-5054</t>
        </is>
      </c>
      <c r="B58" t="inlineStr">
        <is>
          <t>J1062</t>
        </is>
      </c>
      <c r="C58" t="inlineStr">
        <is>
          <t>Waverley Accountants Pty Ltd</t>
        </is>
      </c>
      <c r="D58" s="10" t="n">
        <v>46327</v>
      </c>
      <c r="E58" t="n">
        <v>22</v>
      </c>
      <c r="F58" s="9" t="n">
        <v>2513.33</v>
      </c>
      <c r="G58" t="str">
        <f>YEAR(EOMONTH(D58,-1))&amp;"-"&amp;TEXT(MONTH(EOMONTH(D58,-1)),"00")</f>
        <v>2026-10</v>
      </c>
    </row>
    <row r="59">
      <c r="A59" t="inlineStr">
        <is>
          <t>JB-5055</t>
        </is>
      </c>
      <c r="B59" t="inlineStr">
        <is>
          <t>J1063</t>
        </is>
      </c>
      <c r="C59" t="inlineStr">
        <is>
          <t>Waverley Accountants Pty Ltd</t>
        </is>
      </c>
      <c r="D59" s="10" t="n">
        <v>46266</v>
      </c>
      <c r="E59" t="n">
        <v>1</v>
      </c>
      <c r="F59" s="9" t="n">
        <v>218</v>
      </c>
      <c r="G59" t="str">
        <f>YEAR(EOMONTH(D59,-1))&amp;"-"&amp;TEXT(MONTH(EOMONTH(D59,-1)),"00")</f>
        <v>2026-08</v>
      </c>
    </row>
    <row r="60">
      <c r="A60" t="inlineStr">
        <is>
          <t>JB-5056</t>
        </is>
      </c>
      <c r="B60" t="inlineStr">
        <is>
          <t>J1063</t>
        </is>
      </c>
      <c r="C60" t="inlineStr">
        <is>
          <t>Waverley Accountants Pty Ltd</t>
        </is>
      </c>
      <c r="D60" s="10" t="n">
        <v>46296</v>
      </c>
      <c r="E60" t="n">
        <v>1</v>
      </c>
      <c r="F60" s="9" t="n">
        <v>218</v>
      </c>
      <c r="G60" t="str">
        <f>YEAR(EOMONTH(D60,-1))&amp;"-"&amp;TEXT(MONTH(EOMONTH(D60,-1)),"00")</f>
        <v>2026-09</v>
      </c>
    </row>
    <row r="61">
      <c r="A61" t="inlineStr">
        <is>
          <t>JB-5057</t>
        </is>
      </c>
      <c r="B61" t="inlineStr">
        <is>
          <t>J1063</t>
        </is>
      </c>
      <c r="C61" t="inlineStr">
        <is>
          <t>Waverley Accountants Pty Ltd</t>
        </is>
      </c>
      <c r="D61" s="10" t="n">
        <v>46327</v>
      </c>
      <c r="E61" t="n">
        <v>2</v>
      </c>
      <c r="F61" s="9" t="n">
        <v>436</v>
      </c>
      <c r="G61" t="str">
        <f>YEAR(EOMONTH(D61,-1))&amp;"-"&amp;TEXT(MONTH(EOMONTH(D61,-1)),"00")</f>
        <v>2026-10</v>
      </c>
    </row>
    <row r="62">
      <c r="A62" t="inlineStr">
        <is>
          <t>JB-5058</t>
        </is>
      </c>
      <c r="B62" t="inlineStr">
        <is>
          <t>J1074</t>
        </is>
      </c>
      <c r="C62" t="inlineStr">
        <is>
          <t>Elm Street Fitness Pty Ltd</t>
        </is>
      </c>
      <c r="D62" s="10" t="n">
        <v>46266</v>
      </c>
      <c r="E62" t="n">
        <v>1</v>
      </c>
      <c r="F62" s="9" t="n">
        <v>218</v>
      </c>
      <c r="G62" t="str">
        <f>YEAR(EOMONTH(D62,-1))&amp;"-"&amp;TEXT(MONTH(EOMONTH(D62,-1)),"00")</f>
        <v>2026-08</v>
      </c>
    </row>
    <row r="63">
      <c r="A63" t="inlineStr">
        <is>
          <t>JB-5059</t>
        </is>
      </c>
      <c r="B63" t="inlineStr">
        <is>
          <t>J1074</t>
        </is>
      </c>
      <c r="C63" t="inlineStr">
        <is>
          <t>Elm Street Fitness Pty Ltd</t>
        </is>
      </c>
      <c r="D63" s="10" t="n">
        <v>46296</v>
      </c>
      <c r="E63" t="n">
        <v>1</v>
      </c>
      <c r="F63" s="9" t="n">
        <v>218</v>
      </c>
      <c r="G63" t="str">
        <f>YEAR(EOMONTH(D63,-1))&amp;"-"&amp;TEXT(MONTH(EOMONTH(D63,-1)),"00")</f>
        <v>2026-09</v>
      </c>
    </row>
    <row r="64">
      <c r="A64" t="inlineStr">
        <is>
          <t>JB-5060</t>
        </is>
      </c>
      <c r="B64" t="inlineStr">
        <is>
          <t>J1074</t>
        </is>
      </c>
      <c r="C64" t="inlineStr">
        <is>
          <t>Elm Street Fitness Pty Ltd</t>
        </is>
      </c>
      <c r="D64" s="10" t="n">
        <v>46327</v>
      </c>
      <c r="E64" t="n">
        <v>1</v>
      </c>
      <c r="F64" s="9" t="n">
        <v>218</v>
      </c>
      <c r="G64" t="str">
        <f>YEAR(EOMONTH(D64,-1))&amp;"-"&amp;TEXT(MONTH(EOMONTH(D64,-1)),"00")</f>
        <v>2026-10</v>
      </c>
    </row>
    <row r="65">
      <c r="A65" t="inlineStr">
        <is>
          <t>JB-5061</t>
        </is>
      </c>
      <c r="B65" t="inlineStr">
        <is>
          <t>J1075</t>
        </is>
      </c>
      <c r="C65" t="inlineStr">
        <is>
          <t>Elm Street Fitness Pty Ltd</t>
        </is>
      </c>
      <c r="D65" s="10" t="n">
        <v>46266</v>
      </c>
      <c r="E65" t="n">
        <v>9</v>
      </c>
      <c r="F65" s="9" t="n">
        <v>320.67</v>
      </c>
      <c r="G65" t="str">
        <f>YEAR(EOMONTH(D65,-1))&amp;"-"&amp;TEXT(MONTH(EOMONTH(D65,-1)),"00")</f>
        <v>2026-08</v>
      </c>
    </row>
    <row r="66">
      <c r="A66" t="inlineStr">
        <is>
          <t>JB-5062</t>
        </is>
      </c>
      <c r="B66" t="inlineStr">
        <is>
          <t>J1075</t>
        </is>
      </c>
      <c r="C66" t="inlineStr">
        <is>
          <t>Elm Street Fitness Pty Ltd</t>
        </is>
      </c>
      <c r="D66" s="10" t="n">
        <v>46296</v>
      </c>
      <c r="E66" t="n">
        <v>8</v>
      </c>
      <c r="F66" s="9" t="n">
        <v>320.67</v>
      </c>
      <c r="G66" t="str">
        <f>YEAR(EOMONTH(D66,-1))&amp;"-"&amp;TEXT(MONTH(EOMONTH(D66,-1)),"00")</f>
        <v>2026-09</v>
      </c>
    </row>
    <row r="67">
      <c r="A67" t="inlineStr">
        <is>
          <t>JB-5063</t>
        </is>
      </c>
      <c r="B67" t="inlineStr">
        <is>
          <t>J1075</t>
        </is>
      </c>
      <c r="C67" t="inlineStr">
        <is>
          <t>Elm Street Fitness Pty Ltd</t>
        </is>
      </c>
      <c r="D67" s="10" t="n">
        <v>46327</v>
      </c>
      <c r="E67" t="n">
        <v>9</v>
      </c>
      <c r="F67" s="9" t="n">
        <v>320.67</v>
      </c>
      <c r="G67" t="str">
        <f>YEAR(EOMONTH(D67,-1))&amp;"-"&amp;TEXT(MONTH(EOMONTH(D67,-1)),"00")</f>
        <v>2026-10</v>
      </c>
    </row>
    <row r="68">
      <c r="A68" t="inlineStr">
        <is>
          <t>JB-5064</t>
        </is>
      </c>
      <c r="B68" t="inlineStr">
        <is>
          <t>J1084</t>
        </is>
      </c>
      <c r="C68" t="inlineStr">
        <is>
          <t>Clearwater Property Group Pty Ltd</t>
        </is>
      </c>
      <c r="D68" s="10" t="n">
        <v>46266</v>
      </c>
      <c r="E68" t="n">
        <v>0</v>
      </c>
      <c r="F68" s="9" t="n">
        <v>234</v>
      </c>
      <c r="G68" t="str">
        <f>YEAR(EOMONTH(D68,-1))&amp;"-"&amp;TEXT(MONTH(EOMONTH(D68,-1)),"00")</f>
        <v>2026-08</v>
      </c>
    </row>
    <row r="69">
      <c r="A69" t="inlineStr">
        <is>
          <t>JB-5065</t>
        </is>
      </c>
      <c r="B69" t="inlineStr">
        <is>
          <t>J1084</t>
        </is>
      </c>
      <c r="C69" t="inlineStr">
        <is>
          <t>Clearwater Property Group Pty Ltd</t>
        </is>
      </c>
      <c r="D69" s="10" t="n">
        <v>46296</v>
      </c>
      <c r="E69" t="n">
        <v>1</v>
      </c>
      <c r="F69" s="9" t="n">
        <v>234</v>
      </c>
      <c r="G69" t="str">
        <f>YEAR(EOMONTH(D69,-1))&amp;"-"&amp;TEXT(MONTH(EOMONTH(D69,-1)),"00")</f>
        <v>2026-09</v>
      </c>
    </row>
    <row r="70">
      <c r="A70" t="inlineStr">
        <is>
          <t>JB-5066</t>
        </is>
      </c>
      <c r="B70" t="inlineStr">
        <is>
          <t>J1084</t>
        </is>
      </c>
      <c r="C70" t="inlineStr">
        <is>
          <t>Clearwater Property Group Pty Ltd</t>
        </is>
      </c>
      <c r="D70" s="10" t="n">
        <v>46327</v>
      </c>
      <c r="E70" t="n">
        <v>1</v>
      </c>
      <c r="F70" s="9" t="n">
        <v>234</v>
      </c>
      <c r="G70" t="str">
        <f>YEAR(EOMONTH(D70,-1))&amp;"-"&amp;TEXT(MONTH(EOMONTH(D70,-1)),"00")</f>
        <v>2026-10</v>
      </c>
    </row>
    <row r="71">
      <c r="A71" t="inlineStr">
        <is>
          <t>JB-5067</t>
        </is>
      </c>
      <c r="B71" t="inlineStr">
        <is>
          <t>J1088</t>
        </is>
      </c>
      <c r="C71" t="inlineStr">
        <is>
          <t>Clearwater Physiotherapy</t>
        </is>
      </c>
      <c r="D71" s="10" t="n">
        <v>46266</v>
      </c>
      <c r="E71" t="n">
        <v>3</v>
      </c>
      <c r="F71" s="9" t="n">
        <v>299</v>
      </c>
      <c r="G71" t="str">
        <f>YEAR(EOMONTH(D71,-1))&amp;"-"&amp;TEXT(MONTH(EOMONTH(D71,-1)),"00")</f>
        <v>2026-08</v>
      </c>
    </row>
    <row r="72">
      <c r="A72" t="inlineStr">
        <is>
          <t>JB-5068</t>
        </is>
      </c>
      <c r="B72" t="inlineStr">
        <is>
          <t>J1088</t>
        </is>
      </c>
      <c r="C72" t="inlineStr">
        <is>
          <t>Clearwater Physiotherapy</t>
        </is>
      </c>
      <c r="D72" s="10" t="n">
        <v>46296</v>
      </c>
      <c r="E72" t="n">
        <v>4</v>
      </c>
      <c r="F72" s="9" t="n">
        <v>299</v>
      </c>
      <c r="G72" t="str">
        <f>YEAR(EOMONTH(D72,-1))&amp;"-"&amp;TEXT(MONTH(EOMONTH(D72,-1)),"00")</f>
        <v>2026-09</v>
      </c>
    </row>
    <row r="73">
      <c r="A73" t="inlineStr">
        <is>
          <t>JB-5069</t>
        </is>
      </c>
      <c r="B73" t="inlineStr">
        <is>
          <t>J1088</t>
        </is>
      </c>
      <c r="C73" t="inlineStr">
        <is>
          <t>Clearwater Physiotherapy</t>
        </is>
      </c>
      <c r="D73" s="10" t="n">
        <v>46327</v>
      </c>
      <c r="E73" t="n">
        <v>3</v>
      </c>
      <c r="F73" s="9" t="n">
        <v>299</v>
      </c>
      <c r="G73" t="str">
        <f>YEAR(EOMONTH(D73,-1))&amp;"-"&amp;TEXT(MONTH(EOMONTH(D73,-1)),"00")</f>
        <v>2026-10</v>
      </c>
    </row>
    <row r="74">
      <c r="A74" t="inlineStr">
        <is>
          <t>JB-5070</t>
        </is>
      </c>
      <c r="B74" t="inlineStr">
        <is>
          <t>J1097</t>
        </is>
      </c>
      <c r="C74" t="inlineStr">
        <is>
          <t>Kingsley Insurance Brokers</t>
        </is>
      </c>
      <c r="D74" s="10" t="n">
        <v>46266</v>
      </c>
      <c r="E74" t="n">
        <v>8</v>
      </c>
      <c r="F74" s="9" t="n">
        <v>1716</v>
      </c>
      <c r="G74" t="str">
        <f>YEAR(EOMONTH(D74,-1))&amp;"-"&amp;TEXT(MONTH(EOMONTH(D74,-1)),"00")</f>
        <v>2026-08</v>
      </c>
    </row>
    <row r="75">
      <c r="A75" t="inlineStr">
        <is>
          <t>JB-5071</t>
        </is>
      </c>
      <c r="B75" t="inlineStr">
        <is>
          <t>J1097</t>
        </is>
      </c>
      <c r="C75" t="inlineStr">
        <is>
          <t>Kingsley Insurance Brokers</t>
        </is>
      </c>
      <c r="D75" s="10" t="n">
        <v>46296</v>
      </c>
      <c r="E75" t="n">
        <v>9</v>
      </c>
      <c r="F75" s="9" t="n">
        <v>1716</v>
      </c>
      <c r="G75" t="str">
        <f>YEAR(EOMONTH(D75,-1))&amp;"-"&amp;TEXT(MONTH(EOMONTH(D75,-1)),"00")</f>
        <v>2026-09</v>
      </c>
    </row>
    <row r="76">
      <c r="A76" t="inlineStr">
        <is>
          <t>JB-5072</t>
        </is>
      </c>
      <c r="B76" t="inlineStr">
        <is>
          <t>J1097</t>
        </is>
      </c>
      <c r="C76" t="inlineStr">
        <is>
          <t>Kingsley Insurance Brokers</t>
        </is>
      </c>
      <c r="D76" s="10" t="n">
        <v>46327</v>
      </c>
      <c r="E76" t="n">
        <v>9</v>
      </c>
      <c r="F76" s="9" t="n">
        <v>1716</v>
      </c>
      <c r="G76" t="str">
        <f>YEAR(EOMONTH(D76,-1))&amp;"-"&amp;TEXT(MONTH(EOMONTH(D76,-1)),"00")</f>
        <v>2026-10</v>
      </c>
    </row>
    <row r="77">
      <c r="A77" t="inlineStr">
        <is>
          <t>JB-5073</t>
        </is>
      </c>
      <c r="B77" t="inlineStr">
        <is>
          <t>J1101</t>
        </is>
      </c>
      <c r="C77" t="inlineStr">
        <is>
          <t>Kingsley Insurance Brokers</t>
        </is>
      </c>
      <c r="D77" s="10" t="n">
        <v>46266</v>
      </c>
      <c r="E77" t="n">
        <v>2</v>
      </c>
      <c r="F77" s="9" t="n">
        <v>436</v>
      </c>
      <c r="G77" t="str">
        <f>YEAR(EOMONTH(D77,-1))&amp;"-"&amp;TEXT(MONTH(EOMONTH(D77,-1)),"00")</f>
        <v>2026-08</v>
      </c>
    </row>
    <row r="78">
      <c r="A78" t="inlineStr">
        <is>
          <t>JB-5074</t>
        </is>
      </c>
      <c r="B78" t="inlineStr">
        <is>
          <t>J1101</t>
        </is>
      </c>
      <c r="C78" t="inlineStr">
        <is>
          <t>Kingsley Insurance Brokers</t>
        </is>
      </c>
      <c r="D78" s="10" t="n">
        <v>46296</v>
      </c>
      <c r="E78" t="n">
        <v>1</v>
      </c>
      <c r="F78" s="9" t="n">
        <v>218</v>
      </c>
      <c r="G78" t="str">
        <f>YEAR(EOMONTH(D78,-1))&amp;"-"&amp;TEXT(MONTH(EOMONTH(D78,-1)),"00")</f>
        <v>2026-09</v>
      </c>
    </row>
    <row r="79">
      <c r="A79" t="inlineStr">
        <is>
          <t>JB-5075</t>
        </is>
      </c>
      <c r="B79" t="inlineStr">
        <is>
          <t>J1101</t>
        </is>
      </c>
      <c r="C79" t="inlineStr">
        <is>
          <t>Kingsley Insurance Brokers</t>
        </is>
      </c>
      <c r="D79" s="10" t="n">
        <v>46327</v>
      </c>
      <c r="E79" t="n">
        <v>1</v>
      </c>
      <c r="F79" s="9" t="n">
        <v>218</v>
      </c>
      <c r="G79" t="str">
        <f>YEAR(EOMONTH(D79,-1))&amp;"-"&amp;TEXT(MONTH(EOMONTH(D79,-1)),"00")</f>
        <v>2026-10</v>
      </c>
    </row>
    <row r="80">
      <c r="A80" t="inlineStr">
        <is>
          <t>JB-5076</t>
        </is>
      </c>
      <c r="B80" t="inlineStr">
        <is>
          <t>J1102</t>
        </is>
      </c>
      <c r="C80" t="inlineStr">
        <is>
          <t>Bluestone Learning Centre Pty Ltd</t>
        </is>
      </c>
      <c r="D80" s="10" t="n">
        <v>46266</v>
      </c>
      <c r="E80" t="n">
        <v>9</v>
      </c>
      <c r="F80" s="9" t="n">
        <v>875.33</v>
      </c>
      <c r="G80" t="str">
        <f>YEAR(EOMONTH(D80,-1))&amp;"-"&amp;TEXT(MONTH(EOMONTH(D80,-1)),"00")</f>
        <v>2026-08</v>
      </c>
    </row>
    <row r="81">
      <c r="A81" t="inlineStr">
        <is>
          <t>JB-5077</t>
        </is>
      </c>
      <c r="B81" t="inlineStr">
        <is>
          <t>J1102</t>
        </is>
      </c>
      <c r="C81" t="inlineStr">
        <is>
          <t>Bluestone Learning Centre Pty Ltd</t>
        </is>
      </c>
      <c r="D81" s="10" t="n">
        <v>46296</v>
      </c>
      <c r="E81" t="n">
        <v>9</v>
      </c>
      <c r="F81" s="9" t="n">
        <v>875.33</v>
      </c>
      <c r="G81" t="str">
        <f>YEAR(EOMONTH(D81,-1))&amp;"-"&amp;TEXT(MONTH(EOMONTH(D81,-1)),"00")</f>
        <v>2026-09</v>
      </c>
    </row>
    <row r="82">
      <c r="A82" t="inlineStr">
        <is>
          <t>JB-5078</t>
        </is>
      </c>
      <c r="B82" t="inlineStr">
        <is>
          <t>J1102</t>
        </is>
      </c>
      <c r="C82" t="inlineStr">
        <is>
          <t>Bluestone Learning Centre Pty Ltd</t>
        </is>
      </c>
      <c r="D82" s="10" t="n">
        <v>46327</v>
      </c>
      <c r="E82" t="n">
        <v>8</v>
      </c>
      <c r="F82" s="9" t="n">
        <v>875.33</v>
      </c>
      <c r="G82" t="str">
        <f>YEAR(EOMONTH(D82,-1))&amp;"-"&amp;TEXT(MONTH(EOMONTH(D82,-1)),"00")</f>
        <v>2026-10</v>
      </c>
    </row>
    <row r="83">
      <c r="A83" t="inlineStr">
        <is>
          <t>JB-5079</t>
        </is>
      </c>
      <c r="B83" t="inlineStr">
        <is>
          <t>J1106</t>
        </is>
      </c>
      <c r="C83" t="inlineStr">
        <is>
          <t>Oakwood Logistics</t>
        </is>
      </c>
      <c r="D83" s="10" t="n">
        <v>46266</v>
      </c>
      <c r="E83" t="n">
        <v>13</v>
      </c>
      <c r="F83" s="9" t="n">
        <v>546</v>
      </c>
      <c r="G83" t="str">
        <f>YEAR(EOMONTH(D83,-1))&amp;"-"&amp;TEXT(MONTH(EOMONTH(D83,-1)),"00")</f>
        <v>2026-08</v>
      </c>
    </row>
    <row r="84">
      <c r="A84" t="inlineStr">
        <is>
          <t>JB-5080</t>
        </is>
      </c>
      <c r="B84" t="inlineStr">
        <is>
          <t>J1106</t>
        </is>
      </c>
      <c r="C84" t="inlineStr">
        <is>
          <t>Oakwood Logistics</t>
        </is>
      </c>
      <c r="D84" s="10" t="n">
        <v>46296</v>
      </c>
      <c r="E84" t="n">
        <v>12</v>
      </c>
      <c r="F84" s="9" t="n">
        <v>546</v>
      </c>
      <c r="G84" t="str">
        <f>YEAR(EOMONTH(D84,-1))&amp;"-"&amp;TEXT(MONTH(EOMONTH(D84,-1)),"00")</f>
        <v>2026-09</v>
      </c>
    </row>
    <row r="85">
      <c r="A85" t="inlineStr">
        <is>
          <t>JB-5081</t>
        </is>
      </c>
      <c r="B85" t="inlineStr">
        <is>
          <t>J1106</t>
        </is>
      </c>
      <c r="C85" t="inlineStr">
        <is>
          <t>Oakwood Logistics</t>
        </is>
      </c>
      <c r="D85" s="10" t="n">
        <v>46327</v>
      </c>
      <c r="E85" t="n">
        <v>14</v>
      </c>
      <c r="F85" s="9" t="n">
        <v>546</v>
      </c>
      <c r="G85" t="str">
        <f>YEAR(EOMONTH(D85,-1))&amp;"-"&amp;TEXT(MONTH(EOMONTH(D85,-1)),"00")</f>
        <v>2026-10</v>
      </c>
    </row>
    <row r="86">
      <c r="A86" t="inlineStr">
        <is>
          <t>JB-5082</t>
        </is>
      </c>
      <c r="B86" t="inlineStr">
        <is>
          <t>J1113</t>
        </is>
      </c>
      <c r="C86" t="inlineStr">
        <is>
          <t>Sunbury Lawyers Pty Ltd</t>
        </is>
      </c>
      <c r="D86" s="10" t="n">
        <v>46266</v>
      </c>
      <c r="E86" t="n">
        <v>9</v>
      </c>
      <c r="F86" s="9" t="n">
        <v>814.67</v>
      </c>
      <c r="G86" t="str">
        <f>YEAR(EOMONTH(D86,-1))&amp;"-"&amp;TEXT(MONTH(EOMONTH(D86,-1)),"00")</f>
        <v>2026-08</v>
      </c>
    </row>
    <row r="87">
      <c r="A87" t="inlineStr">
        <is>
          <t>JB-5083</t>
        </is>
      </c>
      <c r="B87" t="inlineStr">
        <is>
          <t>J1113</t>
        </is>
      </c>
      <c r="C87" t="inlineStr">
        <is>
          <t>Sunbury Lawyers Pty Ltd</t>
        </is>
      </c>
      <c r="D87" s="10" t="n">
        <v>46296</v>
      </c>
      <c r="E87" t="n">
        <v>8</v>
      </c>
      <c r="F87" s="9" t="n">
        <v>814.67</v>
      </c>
      <c r="G87" t="str">
        <f>YEAR(EOMONTH(D87,-1))&amp;"-"&amp;TEXT(MONTH(EOMONTH(D87,-1)),"00")</f>
        <v>2026-09</v>
      </c>
    </row>
    <row r="88">
      <c r="A88" t="inlineStr">
        <is>
          <t>JB-5084</t>
        </is>
      </c>
      <c r="B88" t="inlineStr">
        <is>
          <t>J1113</t>
        </is>
      </c>
      <c r="C88" t="inlineStr">
        <is>
          <t>Sunbury Lawyers Pty Ltd</t>
        </is>
      </c>
      <c r="D88" s="10" t="n">
        <v>46327</v>
      </c>
      <c r="E88" t="n">
        <v>8</v>
      </c>
      <c r="F88" s="9" t="n">
        <v>814.67</v>
      </c>
      <c r="G88" t="str">
        <f>YEAR(EOMONTH(D88,-1))&amp;"-"&amp;TEXT(MONTH(EOMONTH(D88,-1)),"00")</f>
        <v>2026-10</v>
      </c>
    </row>
    <row r="89">
      <c r="A89" t="inlineStr">
        <is>
          <t>JB-5085</t>
        </is>
      </c>
      <c r="B89" t="inlineStr">
        <is>
          <t>J1123</t>
        </is>
      </c>
      <c r="C89" t="inlineStr">
        <is>
          <t>Ashwood Physiotherapy</t>
        </is>
      </c>
      <c r="D89" s="10" t="n">
        <v>46266</v>
      </c>
      <c r="E89" t="n">
        <v>1</v>
      </c>
      <c r="F89" s="9" t="n">
        <v>135</v>
      </c>
      <c r="G89" t="str">
        <f>YEAR(EOMONTH(D89,-1))&amp;"-"&amp;TEXT(MONTH(EOMONTH(D89,-1)),"00")</f>
        <v>2026-08</v>
      </c>
    </row>
    <row r="90">
      <c r="A90" t="inlineStr">
        <is>
          <t>JB-5086</t>
        </is>
      </c>
      <c r="B90" t="inlineStr">
        <is>
          <t>J1123</t>
        </is>
      </c>
      <c r="C90" t="inlineStr">
        <is>
          <t>Ashwood Physiotherapy</t>
        </is>
      </c>
      <c r="D90" s="10" t="n">
        <v>46296</v>
      </c>
      <c r="E90" t="n">
        <v>0</v>
      </c>
      <c r="F90" s="9" t="n">
        <v>135</v>
      </c>
      <c r="G90" t="str">
        <f>YEAR(EOMONTH(D90,-1))&amp;"-"&amp;TEXT(MONTH(EOMONTH(D90,-1)),"00")</f>
        <v>2026-09</v>
      </c>
    </row>
    <row r="91">
      <c r="A91" t="inlineStr">
        <is>
          <t>JB-5087</t>
        </is>
      </c>
      <c r="B91" t="inlineStr">
        <is>
          <t>J1123</t>
        </is>
      </c>
      <c r="C91" t="inlineStr">
        <is>
          <t>Ashwood Physiotherapy</t>
        </is>
      </c>
      <c r="D91" s="10" t="n">
        <v>46327</v>
      </c>
      <c r="E91" t="n">
        <v>1</v>
      </c>
      <c r="F91" s="9" t="n">
        <v>135</v>
      </c>
      <c r="G91" t="str">
        <f>YEAR(EOMONTH(D91,-1))&amp;"-"&amp;TEXT(MONTH(EOMONTH(D91,-1)),"00")</f>
        <v>2026-10</v>
      </c>
    </row>
    <row r="92">
      <c r="A92" t="inlineStr">
        <is>
          <t>JB-5088</t>
        </is>
      </c>
      <c r="B92" t="inlineStr">
        <is>
          <t>J1126</t>
        </is>
      </c>
      <c r="C92" t="inlineStr">
        <is>
          <t>Ashwood Physiotherapy</t>
        </is>
      </c>
      <c r="D92" s="10" t="n">
        <v>46266</v>
      </c>
      <c r="E92" t="n">
        <v>2</v>
      </c>
      <c r="F92" s="9" t="n">
        <v>232</v>
      </c>
      <c r="G92" t="str">
        <f>YEAR(EOMONTH(D92,-1))&amp;"-"&amp;TEXT(MONTH(EOMONTH(D92,-1)),"00")</f>
        <v>2026-08</v>
      </c>
    </row>
    <row r="93">
      <c r="A93" t="inlineStr">
        <is>
          <t>JB-5089</t>
        </is>
      </c>
      <c r="B93" t="inlineStr">
        <is>
          <t>J1126</t>
        </is>
      </c>
      <c r="C93" t="inlineStr">
        <is>
          <t>Ashwood Physiotherapy</t>
        </is>
      </c>
      <c r="D93" s="10" t="n">
        <v>46296</v>
      </c>
      <c r="E93" t="n">
        <v>1</v>
      </c>
      <c r="F93" s="9" t="n">
        <v>116</v>
      </c>
      <c r="G93" t="str">
        <f>YEAR(EOMONTH(D93,-1))&amp;"-"&amp;TEXT(MONTH(EOMONTH(D93,-1)),"00")</f>
        <v>2026-09</v>
      </c>
    </row>
    <row r="94">
      <c r="A94" t="inlineStr">
        <is>
          <t>JB-5090</t>
        </is>
      </c>
      <c r="B94" t="inlineStr">
        <is>
          <t>J1126</t>
        </is>
      </c>
      <c r="C94" t="inlineStr">
        <is>
          <t>Ashwood Physiotherapy</t>
        </is>
      </c>
      <c r="D94" s="10" t="n">
        <v>46327</v>
      </c>
      <c r="E94" t="n">
        <v>1</v>
      </c>
      <c r="F94" s="9" t="n">
        <v>116</v>
      </c>
      <c r="G94" t="str">
        <f>YEAR(EOMONTH(D94,-1))&amp;"-"&amp;TEXT(MONTH(EOMONTH(D94,-1)),"00")</f>
        <v>2026-10</v>
      </c>
    </row>
    <row r="95">
      <c r="A95" t="inlineStr">
        <is>
          <t>JB-5091</t>
        </is>
      </c>
      <c r="B95" t="inlineStr">
        <is>
          <t>J1132</t>
        </is>
      </c>
      <c r="C95" t="inlineStr">
        <is>
          <t>Bluestone Dental</t>
        </is>
      </c>
      <c r="D95" s="10" t="n">
        <v>46266</v>
      </c>
      <c r="E95" t="n">
        <v>9</v>
      </c>
      <c r="F95" s="9" t="n">
        <v>1135.33</v>
      </c>
      <c r="G95" t="str">
        <f>YEAR(EOMONTH(D95,-1))&amp;"-"&amp;TEXT(MONTH(EOMONTH(D95,-1)),"00")</f>
        <v>2026-08</v>
      </c>
    </row>
    <row r="96">
      <c r="A96" t="inlineStr">
        <is>
          <t>JB-5092</t>
        </is>
      </c>
      <c r="B96" t="inlineStr">
        <is>
          <t>J1132</t>
        </is>
      </c>
      <c r="C96" t="inlineStr">
        <is>
          <t>Bluestone Dental</t>
        </is>
      </c>
      <c r="D96" s="10" t="n">
        <v>46296</v>
      </c>
      <c r="E96" t="n">
        <v>7</v>
      </c>
      <c r="F96" s="9" t="n">
        <v>1135.33</v>
      </c>
      <c r="G96" t="str">
        <f>YEAR(EOMONTH(D96,-1))&amp;"-"&amp;TEXT(MONTH(EOMONTH(D96,-1)),"00")</f>
        <v>2026-09</v>
      </c>
    </row>
    <row r="97">
      <c r="A97" t="inlineStr">
        <is>
          <t>JB-5093</t>
        </is>
      </c>
      <c r="B97" t="inlineStr">
        <is>
          <t>J1132</t>
        </is>
      </c>
      <c r="C97" t="inlineStr">
        <is>
          <t>Bluestone Dental</t>
        </is>
      </c>
      <c r="D97" s="10" t="n">
        <v>46327</v>
      </c>
      <c r="E97" t="n">
        <v>9</v>
      </c>
      <c r="F97" s="9" t="n">
        <v>1135.33</v>
      </c>
      <c r="G97" t="str">
        <f>YEAR(EOMONTH(D97,-1))&amp;"-"&amp;TEXT(MONTH(EOMONTH(D97,-1)),"00")</f>
        <v>2026-10</v>
      </c>
    </row>
    <row r="98">
      <c r="A98" t="inlineStr">
        <is>
          <t>JB-5094</t>
        </is>
      </c>
      <c r="B98" t="inlineStr">
        <is>
          <t>J1140</t>
        </is>
      </c>
      <c r="C98" t="inlineStr">
        <is>
          <t>Bluestone Lawyers Pty Ltd</t>
        </is>
      </c>
      <c r="D98" s="10" t="n">
        <v>46266</v>
      </c>
      <c r="E98" t="n">
        <v>8</v>
      </c>
      <c r="F98" s="9" t="n">
        <v>650</v>
      </c>
      <c r="G98" t="str">
        <f>YEAR(EOMONTH(D98,-1))&amp;"-"&amp;TEXT(MONTH(EOMONTH(D98,-1)),"00")</f>
        <v>2026-08</v>
      </c>
    </row>
    <row r="99">
      <c r="A99" t="inlineStr">
        <is>
          <t>JB-5095</t>
        </is>
      </c>
      <c r="B99" t="inlineStr">
        <is>
          <t>J1140</t>
        </is>
      </c>
      <c r="C99" t="inlineStr">
        <is>
          <t>Bluestone Lawyers Pty Ltd</t>
        </is>
      </c>
      <c r="D99" s="10" t="n">
        <v>46296</v>
      </c>
      <c r="E99" t="n">
        <v>10</v>
      </c>
      <c r="F99" s="9" t="n">
        <v>650</v>
      </c>
      <c r="G99" t="str">
        <f>YEAR(EOMONTH(D99,-1))&amp;"-"&amp;TEXT(MONTH(EOMONTH(D99,-1)),"00")</f>
        <v>2026-09</v>
      </c>
    </row>
    <row r="100">
      <c r="A100" t="inlineStr">
        <is>
          <t>JB-5096</t>
        </is>
      </c>
      <c r="B100" t="inlineStr">
        <is>
          <t>J1140</t>
        </is>
      </c>
      <c r="C100" t="inlineStr">
        <is>
          <t>Bluestone Lawyers Pty Ltd</t>
        </is>
      </c>
      <c r="D100" s="10" t="n">
        <v>46327</v>
      </c>
      <c r="E100" t="n">
        <v>8</v>
      </c>
      <c r="F100" s="9" t="n">
        <v>650</v>
      </c>
      <c r="G100" t="str">
        <f>YEAR(EOMONTH(D100,-1))&amp;"-"&amp;TEXT(MONTH(EOMONTH(D100,-1)),"00")</f>
        <v>2026-10</v>
      </c>
    </row>
    <row r="101">
      <c r="A101" t="inlineStr">
        <is>
          <t>JB-5097</t>
        </is>
      </c>
      <c r="B101" t="inlineStr">
        <is>
          <t>J1143</t>
        </is>
      </c>
      <c r="C101" t="inlineStr">
        <is>
          <t>Banksia Accountants</t>
        </is>
      </c>
      <c r="D101" s="10" t="n">
        <v>46266</v>
      </c>
      <c r="E101" t="n">
        <v>8</v>
      </c>
      <c r="F101" s="9" t="n">
        <v>1092</v>
      </c>
      <c r="G101" t="str">
        <f>YEAR(EOMONTH(D101,-1))&amp;"-"&amp;TEXT(MONTH(EOMONTH(D101,-1)),"00")</f>
        <v>2026-08</v>
      </c>
    </row>
    <row r="102">
      <c r="A102" t="inlineStr">
        <is>
          <t>JB-5098</t>
        </is>
      </c>
      <c r="B102" t="inlineStr">
        <is>
          <t>J1143</t>
        </is>
      </c>
      <c r="C102" t="inlineStr">
        <is>
          <t>Banksia Accountants</t>
        </is>
      </c>
      <c r="D102" s="10" t="n">
        <v>46296</v>
      </c>
      <c r="E102" t="n">
        <v>9</v>
      </c>
      <c r="F102" s="9" t="n">
        <v>1092</v>
      </c>
      <c r="G102" t="str">
        <f>YEAR(EOMONTH(D102,-1))&amp;"-"&amp;TEXT(MONTH(EOMONTH(D102,-1)),"00")</f>
        <v>2026-09</v>
      </c>
    </row>
    <row r="103">
      <c r="A103" t="inlineStr">
        <is>
          <t>JB-5099</t>
        </is>
      </c>
      <c r="B103" t="inlineStr">
        <is>
          <t>J1143</t>
        </is>
      </c>
      <c r="C103" t="inlineStr">
        <is>
          <t>Banksia Accountants</t>
        </is>
      </c>
      <c r="D103" s="10" t="n">
        <v>46327</v>
      </c>
      <c r="E103" t="n">
        <v>8</v>
      </c>
      <c r="F103" s="9" t="n">
        <v>1092</v>
      </c>
      <c r="G103" t="str">
        <f>YEAR(EOMONTH(D103,-1))&amp;"-"&amp;TEXT(MONTH(EOMONTH(D103,-1)),"00")</f>
        <v>2026-10</v>
      </c>
    </row>
    <row r="104">
      <c r="A104" t="inlineStr">
        <is>
          <t>JB-5100</t>
        </is>
      </c>
      <c r="B104" t="inlineStr">
        <is>
          <t>J1168</t>
        </is>
      </c>
      <c r="C104" t="inlineStr">
        <is>
          <t>Ashwood Medical Centre</t>
        </is>
      </c>
      <c r="D104" s="10" t="n">
        <v>46266</v>
      </c>
      <c r="E104" t="n">
        <v>1</v>
      </c>
      <c r="F104" s="9" t="n">
        <v>135</v>
      </c>
      <c r="G104" t="str">
        <f>YEAR(EOMONTH(D104,-1))&amp;"-"&amp;TEXT(MONTH(EOMONTH(D104,-1)),"00")</f>
        <v>2026-08</v>
      </c>
    </row>
    <row r="105">
      <c r="A105" t="inlineStr">
        <is>
          <t>JB-5101</t>
        </is>
      </c>
      <c r="B105" t="inlineStr">
        <is>
          <t>J1168</t>
        </is>
      </c>
      <c r="C105" t="inlineStr">
        <is>
          <t>Ashwood Medical Centre</t>
        </is>
      </c>
      <c r="D105" s="10" t="n">
        <v>46296</v>
      </c>
      <c r="E105" t="n">
        <v>1</v>
      </c>
      <c r="F105" s="9" t="n">
        <v>135</v>
      </c>
      <c r="G105" t="str">
        <f>YEAR(EOMONTH(D105,-1))&amp;"-"&amp;TEXT(MONTH(EOMONTH(D105,-1)),"00")</f>
        <v>2026-09</v>
      </c>
    </row>
    <row r="106">
      <c r="A106" t="inlineStr">
        <is>
          <t>JB-5102</t>
        </is>
      </c>
      <c r="B106" t="inlineStr">
        <is>
          <t>J1168</t>
        </is>
      </c>
      <c r="C106" t="inlineStr">
        <is>
          <t>Ashwood Medical Centre</t>
        </is>
      </c>
      <c r="D106" s="10" t="n">
        <v>46327</v>
      </c>
      <c r="E106" t="n">
        <v>1</v>
      </c>
      <c r="F106" s="9" t="n">
        <v>135</v>
      </c>
      <c r="G106" t="str">
        <f>YEAR(EOMONTH(D106,-1))&amp;"-"&amp;TEXT(MONTH(EOMONTH(D106,-1)),"00")</f>
        <v>2026-10</v>
      </c>
    </row>
    <row r="107">
      <c r="A107" t="inlineStr">
        <is>
          <t>JB-5103</t>
        </is>
      </c>
      <c r="B107" t="inlineStr">
        <is>
          <t>J1172</t>
        </is>
      </c>
      <c r="C107" t="inlineStr">
        <is>
          <t>Hillcrest Accountants</t>
        </is>
      </c>
      <c r="D107" s="10" t="n">
        <v>46266</v>
      </c>
      <c r="E107" t="n">
        <v>21</v>
      </c>
      <c r="F107" s="9" t="n">
        <v>1343.33</v>
      </c>
      <c r="G107" t="str">
        <f>YEAR(EOMONTH(D107,-1))&amp;"-"&amp;TEXT(MONTH(EOMONTH(D107,-1)),"00")</f>
        <v>2026-08</v>
      </c>
    </row>
    <row r="108">
      <c r="A108" t="inlineStr">
        <is>
          <t>JB-5104</t>
        </is>
      </c>
      <c r="B108" t="inlineStr">
        <is>
          <t>J1172</t>
        </is>
      </c>
      <c r="C108" t="inlineStr">
        <is>
          <t>Hillcrest Accountants</t>
        </is>
      </c>
      <c r="D108" s="10" t="n">
        <v>46296</v>
      </c>
      <c r="E108" t="n">
        <v>22</v>
      </c>
      <c r="F108" s="9" t="n">
        <v>1343.33</v>
      </c>
      <c r="G108" t="str">
        <f>YEAR(EOMONTH(D108,-1))&amp;"-"&amp;TEXT(MONTH(EOMONTH(D108,-1)),"00")</f>
        <v>2026-09</v>
      </c>
    </row>
    <row r="109">
      <c r="A109" t="inlineStr">
        <is>
          <t>JB-5105</t>
        </is>
      </c>
      <c r="B109" t="inlineStr">
        <is>
          <t>J1172</t>
        </is>
      </c>
      <c r="C109" t="inlineStr">
        <is>
          <t>Hillcrest Accountants</t>
        </is>
      </c>
      <c r="D109" s="10" t="n">
        <v>46327</v>
      </c>
      <c r="E109" t="n">
        <v>22</v>
      </c>
      <c r="F109" s="9" t="n">
        <v>1343.33</v>
      </c>
      <c r="G109" t="str">
        <f>YEAR(EOMONTH(D109,-1))&amp;"-"&amp;TEXT(MONTH(EOMONTH(D109,-1)),"00")</f>
        <v>2026-10</v>
      </c>
    </row>
    <row r="110">
      <c r="A110" t="inlineStr">
        <is>
          <t>JB-5106</t>
        </is>
      </c>
      <c r="B110" t="inlineStr">
        <is>
          <t>J1173</t>
        </is>
      </c>
      <c r="C110" t="inlineStr">
        <is>
          <t>Hillcrest Accountants</t>
        </is>
      </c>
      <c r="D110" s="10" t="n">
        <v>46266</v>
      </c>
      <c r="E110" t="n">
        <v>1</v>
      </c>
      <c r="F110" s="9" t="n">
        <v>116</v>
      </c>
      <c r="G110" t="str">
        <f>YEAR(EOMONTH(D110,-1))&amp;"-"&amp;TEXT(MONTH(EOMONTH(D110,-1)),"00")</f>
        <v>2026-08</v>
      </c>
    </row>
    <row r="111">
      <c r="A111" t="inlineStr">
        <is>
          <t>JB-5107</t>
        </is>
      </c>
      <c r="B111" t="inlineStr">
        <is>
          <t>J1173</t>
        </is>
      </c>
      <c r="C111" t="inlineStr">
        <is>
          <t>Hillcrest Accountants</t>
        </is>
      </c>
      <c r="D111" s="10" t="n">
        <v>46296</v>
      </c>
      <c r="E111" t="n">
        <v>1</v>
      </c>
      <c r="F111" s="9" t="n">
        <v>116</v>
      </c>
      <c r="G111" t="str">
        <f>YEAR(EOMONTH(D111,-1))&amp;"-"&amp;TEXT(MONTH(EOMONTH(D111,-1)),"00")</f>
        <v>2026-09</v>
      </c>
    </row>
    <row r="112">
      <c r="A112" t="inlineStr">
        <is>
          <t>JB-5108</t>
        </is>
      </c>
      <c r="B112" t="inlineStr">
        <is>
          <t>J1173</t>
        </is>
      </c>
      <c r="C112" t="inlineStr">
        <is>
          <t>Hillcrest Accountants</t>
        </is>
      </c>
      <c r="D112" s="10" t="n">
        <v>46327</v>
      </c>
      <c r="E112" t="n">
        <v>1</v>
      </c>
      <c r="F112" s="9" t="n">
        <v>116</v>
      </c>
      <c r="G112" t="str">
        <f>YEAR(EOMONTH(D112,-1))&amp;"-"&amp;TEXT(MONTH(EOMONTH(D112,-1)),"00")</f>
        <v>2026-10</v>
      </c>
    </row>
    <row r="113">
      <c r="A113" t="inlineStr">
        <is>
          <t>JB-5109</t>
        </is>
      </c>
      <c r="B113" t="inlineStr">
        <is>
          <t>J1183</t>
        </is>
      </c>
      <c r="C113" t="inlineStr">
        <is>
          <t>Riverside Learning Centre</t>
        </is>
      </c>
      <c r="D113" s="10" t="n">
        <v>46266</v>
      </c>
      <c r="E113" t="n">
        <v>7</v>
      </c>
      <c r="F113" s="9" t="n">
        <v>1083.33</v>
      </c>
      <c r="G113" t="str">
        <f>YEAR(EOMONTH(D113,-1))&amp;"-"&amp;TEXT(MONTH(EOMONTH(D113,-1)),"00")</f>
        <v>2026-08</v>
      </c>
    </row>
    <row r="114">
      <c r="A114" t="inlineStr">
        <is>
          <t>JB-5110</t>
        </is>
      </c>
      <c r="B114" t="inlineStr">
        <is>
          <t>J1183</t>
        </is>
      </c>
      <c r="C114" t="inlineStr">
        <is>
          <t>Riverside Learning Centre</t>
        </is>
      </c>
      <c r="D114" s="10" t="n">
        <v>46296</v>
      </c>
      <c r="E114" t="n">
        <v>8</v>
      </c>
      <c r="F114" s="9" t="n">
        <v>1083.33</v>
      </c>
      <c r="G114" t="str">
        <f>YEAR(EOMONTH(D114,-1))&amp;"-"&amp;TEXT(MONTH(EOMONTH(D114,-1)),"00")</f>
        <v>2026-09</v>
      </c>
    </row>
    <row r="115">
      <c r="A115" t="inlineStr">
        <is>
          <t>JB-5111</t>
        </is>
      </c>
      <c r="B115" t="inlineStr">
        <is>
          <t>J1183</t>
        </is>
      </c>
      <c r="C115" t="inlineStr">
        <is>
          <t>Riverside Learning Centre</t>
        </is>
      </c>
      <c r="D115" s="10" t="n">
        <v>46327</v>
      </c>
      <c r="E115" t="n">
        <v>9</v>
      </c>
      <c r="F115" s="9" t="n">
        <v>1083.33</v>
      </c>
      <c r="G115" t="str">
        <f>YEAR(EOMONTH(D115,-1))&amp;"-"&amp;TEXT(MONTH(EOMONTH(D115,-1)),"00")</f>
        <v>2026-10</v>
      </c>
    </row>
    <row r="116">
      <c r="A116" t="inlineStr">
        <is>
          <t>JB-5112</t>
        </is>
      </c>
      <c r="B116" t="inlineStr">
        <is>
          <t>J1185</t>
        </is>
      </c>
      <c r="C116" t="inlineStr">
        <is>
          <t>Riverside Learning Centre</t>
        </is>
      </c>
      <c r="D116" s="10" t="n">
        <v>46266</v>
      </c>
      <c r="E116" t="n">
        <v>1</v>
      </c>
      <c r="F116" s="9" t="n">
        <v>146</v>
      </c>
      <c r="G116" t="str">
        <f>YEAR(EOMONTH(D116,-1))&amp;"-"&amp;TEXT(MONTH(EOMONTH(D116,-1)),"00")</f>
        <v>2026-08</v>
      </c>
    </row>
    <row r="117">
      <c r="A117" t="inlineStr">
        <is>
          <t>JB-5113</t>
        </is>
      </c>
      <c r="B117" t="inlineStr">
        <is>
          <t>J1185</t>
        </is>
      </c>
      <c r="C117" t="inlineStr">
        <is>
          <t>Riverside Learning Centre</t>
        </is>
      </c>
      <c r="D117" s="10" t="n">
        <v>46296</v>
      </c>
      <c r="E117" t="n">
        <v>1</v>
      </c>
      <c r="F117" s="9" t="n">
        <v>146</v>
      </c>
      <c r="G117" t="str">
        <f>YEAR(EOMONTH(D117,-1))&amp;"-"&amp;TEXT(MONTH(EOMONTH(D117,-1)),"00")</f>
        <v>2026-09</v>
      </c>
    </row>
    <row r="118">
      <c r="A118" t="inlineStr">
        <is>
          <t>JB-5114</t>
        </is>
      </c>
      <c r="B118" t="inlineStr">
        <is>
          <t>J1185</t>
        </is>
      </c>
      <c r="C118" t="inlineStr">
        <is>
          <t>Riverside Learning Centre</t>
        </is>
      </c>
      <c r="D118" s="10" t="n">
        <v>46327</v>
      </c>
      <c r="E118" t="n">
        <v>1</v>
      </c>
      <c r="F118" s="9" t="n">
        <v>146</v>
      </c>
      <c r="G118" t="str">
        <f>YEAR(EOMONTH(D118,-1))&amp;"-"&amp;TEXT(MONTH(EOMONTH(D118,-1)),"00")</f>
        <v>2026-10</v>
      </c>
    </row>
    <row r="119">
      <c r="A119" t="inlineStr">
        <is>
          <t>JB-5115</t>
        </is>
      </c>
      <c r="B119" t="inlineStr">
        <is>
          <t>J1190</t>
        </is>
      </c>
      <c r="C119" t="inlineStr">
        <is>
          <t>Greenway Podiatry Pty Ltd</t>
        </is>
      </c>
      <c r="D119" s="10" t="n">
        <v>46266</v>
      </c>
      <c r="E119" t="n">
        <v>4</v>
      </c>
      <c r="F119" s="9" t="n">
        <v>173.33</v>
      </c>
      <c r="G119" t="str">
        <f>YEAR(EOMONTH(D119,-1))&amp;"-"&amp;TEXT(MONTH(EOMONTH(D119,-1)),"00")</f>
        <v>2026-08</v>
      </c>
    </row>
    <row r="120">
      <c r="A120" t="inlineStr">
        <is>
          <t>JB-5116</t>
        </is>
      </c>
      <c r="B120" t="inlineStr">
        <is>
          <t>J1190</t>
        </is>
      </c>
      <c r="C120" t="inlineStr">
        <is>
          <t>Greenway Podiatry Pty Ltd</t>
        </is>
      </c>
      <c r="D120" s="10" t="n">
        <v>46296</v>
      </c>
      <c r="E120" t="n">
        <v>5</v>
      </c>
      <c r="F120" s="9" t="n">
        <v>173.33</v>
      </c>
      <c r="G120" t="str">
        <f>YEAR(EOMONTH(D120,-1))&amp;"-"&amp;TEXT(MONTH(EOMONTH(D120,-1)),"00")</f>
        <v>2026-09</v>
      </c>
    </row>
    <row r="121">
      <c r="A121" t="inlineStr">
        <is>
          <t>JB-5117</t>
        </is>
      </c>
      <c r="B121" t="inlineStr">
        <is>
          <t>J1190</t>
        </is>
      </c>
      <c r="C121" t="inlineStr">
        <is>
          <t>Greenway Podiatry Pty Ltd</t>
        </is>
      </c>
      <c r="D121" s="10" t="n">
        <v>46327</v>
      </c>
      <c r="E121" t="n">
        <v>3</v>
      </c>
      <c r="F121" s="9" t="n">
        <v>173.33</v>
      </c>
      <c r="G121" t="str">
        <f>YEAR(EOMONTH(D121,-1))&amp;"-"&amp;TEXT(MONTH(EOMONTH(D121,-1)),"00")</f>
        <v>2026-10</v>
      </c>
    </row>
    <row r="122">
      <c r="A122" t="inlineStr">
        <is>
          <t>JB-5118</t>
        </is>
      </c>
      <c r="B122" t="inlineStr">
        <is>
          <t>J1193</t>
        </is>
      </c>
      <c r="C122" t="inlineStr">
        <is>
          <t>Banksia Logistics</t>
        </is>
      </c>
      <c r="D122" s="10" t="n">
        <v>46266</v>
      </c>
      <c r="E122" t="n">
        <v>4</v>
      </c>
      <c r="F122" s="9" t="n">
        <v>463.67</v>
      </c>
      <c r="G122" t="str">
        <f>YEAR(EOMONTH(D122,-1))&amp;"-"&amp;TEXT(MONTH(EOMONTH(D122,-1)),"00")</f>
        <v>2026-08</v>
      </c>
    </row>
    <row r="123">
      <c r="A123" t="inlineStr">
        <is>
          <t>JB-5119</t>
        </is>
      </c>
      <c r="B123" t="inlineStr">
        <is>
          <t>J1193</t>
        </is>
      </c>
      <c r="C123" t="inlineStr">
        <is>
          <t>Banksia Logistics</t>
        </is>
      </c>
      <c r="D123" s="10" t="n">
        <v>46296</v>
      </c>
      <c r="E123" t="n">
        <v>4</v>
      </c>
      <c r="F123" s="9" t="n">
        <v>463.67</v>
      </c>
      <c r="G123" t="str">
        <f>YEAR(EOMONTH(D123,-1))&amp;"-"&amp;TEXT(MONTH(EOMONTH(D123,-1)),"00")</f>
        <v>2026-09</v>
      </c>
    </row>
    <row r="124">
      <c r="A124" t="inlineStr">
        <is>
          <t>JB-5120</t>
        </is>
      </c>
      <c r="B124" t="inlineStr">
        <is>
          <t>J1193</t>
        </is>
      </c>
      <c r="C124" t="inlineStr">
        <is>
          <t>Banksia Logistics</t>
        </is>
      </c>
      <c r="D124" s="10" t="n">
        <v>46327</v>
      </c>
      <c r="E124" t="n">
        <v>5</v>
      </c>
      <c r="F124" s="9" t="n">
        <v>463.67</v>
      </c>
      <c r="G124" t="str">
        <f>YEAR(EOMONTH(D124,-1))&amp;"-"&amp;TEXT(MONTH(EOMONTH(D124,-1)),"00")</f>
        <v>2026-10</v>
      </c>
    </row>
    <row r="125">
      <c r="A125" t="inlineStr">
        <is>
          <t>JB-5121</t>
        </is>
      </c>
      <c r="B125" t="inlineStr">
        <is>
          <t>J1204</t>
        </is>
      </c>
      <c r="C125" t="inlineStr">
        <is>
          <t>Sunbury Optometrists</t>
        </is>
      </c>
      <c r="D125" s="10" t="n">
        <v>46266</v>
      </c>
      <c r="E125" t="n">
        <v>21</v>
      </c>
      <c r="F125" s="9" t="n">
        <v>1495</v>
      </c>
      <c r="G125" t="str">
        <f>YEAR(EOMONTH(D125,-1))&amp;"-"&amp;TEXT(MONTH(EOMONTH(D125,-1)),"00")</f>
        <v>2026-08</v>
      </c>
    </row>
    <row r="126">
      <c r="A126" t="inlineStr">
        <is>
          <t>JB-5122</t>
        </is>
      </c>
      <c r="B126" t="inlineStr">
        <is>
          <t>J1204</t>
        </is>
      </c>
      <c r="C126" t="inlineStr">
        <is>
          <t>Sunbury Optometrists</t>
        </is>
      </c>
      <c r="D126" s="10" t="n">
        <v>46296</v>
      </c>
      <c r="E126" t="n">
        <v>22</v>
      </c>
      <c r="F126" s="9" t="n">
        <v>1495</v>
      </c>
      <c r="G126" t="str">
        <f>YEAR(EOMONTH(D126,-1))&amp;"-"&amp;TEXT(MONTH(EOMONTH(D126,-1)),"00")</f>
        <v>2026-09</v>
      </c>
    </row>
    <row r="127">
      <c r="A127" t="inlineStr">
        <is>
          <t>JB-5123</t>
        </is>
      </c>
      <c r="B127" t="inlineStr">
        <is>
          <t>J1204</t>
        </is>
      </c>
      <c r="C127" t="inlineStr">
        <is>
          <t>Sunbury Optometrists</t>
        </is>
      </c>
      <c r="D127" s="10" t="n">
        <v>46327</v>
      </c>
      <c r="E127" t="n">
        <v>22</v>
      </c>
      <c r="F127" s="9" t="n">
        <v>1495</v>
      </c>
      <c r="G127" t="str">
        <f>YEAR(EOMONTH(D127,-1))&amp;"-"&amp;TEXT(MONTH(EOMONTH(D127,-1)),"00")</f>
        <v>2026-10</v>
      </c>
    </row>
    <row r="128">
      <c r="A128" t="inlineStr">
        <is>
          <t>JB-5124</t>
        </is>
      </c>
      <c r="B128" t="inlineStr">
        <is>
          <t>J1206</t>
        </is>
      </c>
      <c r="C128" t="inlineStr">
        <is>
          <t>Bayview Vet Clinic</t>
        </is>
      </c>
      <c r="D128" s="10" t="n">
        <v>46266</v>
      </c>
      <c r="E128" t="n">
        <v>1</v>
      </c>
      <c r="F128" s="9" t="n">
        <v>135</v>
      </c>
      <c r="G128" t="str">
        <f>YEAR(EOMONTH(D128,-1))&amp;"-"&amp;TEXT(MONTH(EOMONTH(D128,-1)),"00")</f>
        <v>2026-08</v>
      </c>
    </row>
    <row r="129">
      <c r="A129" t="inlineStr">
        <is>
          <t>JB-5125</t>
        </is>
      </c>
      <c r="B129" t="inlineStr">
        <is>
          <t>J1206</t>
        </is>
      </c>
      <c r="C129" t="inlineStr">
        <is>
          <t>Bayview Vet Clinic</t>
        </is>
      </c>
      <c r="D129" s="10" t="n">
        <v>46296</v>
      </c>
      <c r="E129" t="n">
        <v>1</v>
      </c>
      <c r="F129" s="9" t="n">
        <v>135</v>
      </c>
      <c r="G129" t="str">
        <f>YEAR(EOMONTH(D129,-1))&amp;"-"&amp;TEXT(MONTH(EOMONTH(D129,-1)),"00")</f>
        <v>2026-09</v>
      </c>
    </row>
    <row r="130">
      <c r="A130" t="inlineStr">
        <is>
          <t>JB-5126</t>
        </is>
      </c>
      <c r="B130" t="inlineStr">
        <is>
          <t>J1206</t>
        </is>
      </c>
      <c r="C130" t="inlineStr">
        <is>
          <t>Bayview Vet Clinic</t>
        </is>
      </c>
      <c r="D130" s="10" t="n">
        <v>46327</v>
      </c>
      <c r="E130" t="n">
        <v>1</v>
      </c>
      <c r="F130" s="9" t="n">
        <v>135</v>
      </c>
      <c r="G130" t="str">
        <f>YEAR(EOMONTH(D130,-1))&amp;"-"&amp;TEXT(MONTH(EOMONTH(D130,-1)),"00")</f>
        <v>2026-10</v>
      </c>
    </row>
    <row r="131">
      <c r="A131" t="inlineStr">
        <is>
          <t>JB-5127</t>
        </is>
      </c>
      <c r="B131" t="inlineStr">
        <is>
          <t>J1213</t>
        </is>
      </c>
      <c r="C131" t="inlineStr">
        <is>
          <t>Riverside Podiatry</t>
        </is>
      </c>
      <c r="D131" s="10" t="n">
        <v>46266</v>
      </c>
      <c r="E131" t="n">
        <v>13</v>
      </c>
      <c r="F131" s="9" t="n">
        <v>1755</v>
      </c>
      <c r="G131" t="str">
        <f>YEAR(EOMONTH(D131,-1))&amp;"-"&amp;TEXT(MONTH(EOMONTH(D131,-1)),"00")</f>
        <v>2026-08</v>
      </c>
    </row>
    <row r="132">
      <c r="A132" t="inlineStr">
        <is>
          <t>JB-5128</t>
        </is>
      </c>
      <c r="B132" t="inlineStr">
        <is>
          <t>J1213</t>
        </is>
      </c>
      <c r="C132" t="inlineStr">
        <is>
          <t>Riverside Podiatry</t>
        </is>
      </c>
      <c r="D132" s="10" t="n">
        <v>46296</v>
      </c>
      <c r="E132" t="n">
        <v>13</v>
      </c>
      <c r="F132" s="9" t="n">
        <v>1755</v>
      </c>
      <c r="G132" t="str">
        <f>YEAR(EOMONTH(D132,-1))&amp;"-"&amp;TEXT(MONTH(EOMONTH(D132,-1)),"00")</f>
        <v>2026-09</v>
      </c>
    </row>
    <row r="133">
      <c r="A133" t="inlineStr">
        <is>
          <t>JB-5129</t>
        </is>
      </c>
      <c r="B133" t="inlineStr">
        <is>
          <t>J1213</t>
        </is>
      </c>
      <c r="C133" t="inlineStr">
        <is>
          <t>Riverside Podiatry</t>
        </is>
      </c>
      <c r="D133" s="10" t="n">
        <v>46327</v>
      </c>
      <c r="E133" t="n">
        <v>13</v>
      </c>
      <c r="F133" s="9" t="n">
        <v>1755</v>
      </c>
      <c r="G133" t="str">
        <f>YEAR(EOMONTH(D133,-1))&amp;"-"&amp;TEXT(MONTH(EOMONTH(D133,-1)),"00")</f>
        <v>2026-10</v>
      </c>
    </row>
    <row r="134">
      <c r="A134" t="inlineStr">
        <is>
          <t>JB-5130</t>
        </is>
      </c>
      <c r="B134" t="inlineStr">
        <is>
          <t>J1215</t>
        </is>
      </c>
      <c r="C134" t="inlineStr">
        <is>
          <t>Northside Learning Centre</t>
        </is>
      </c>
      <c r="D134" s="10" t="n">
        <v>46266</v>
      </c>
      <c r="E134" t="n">
        <v>20</v>
      </c>
      <c r="F134" s="9" t="n">
        <v>1495</v>
      </c>
      <c r="G134" t="str">
        <f>YEAR(EOMONTH(D134,-1))&amp;"-"&amp;TEXT(MONTH(EOMONTH(D134,-1)),"00")</f>
        <v>2026-08</v>
      </c>
    </row>
    <row r="135">
      <c r="A135" t="inlineStr">
        <is>
          <t>JB-5131</t>
        </is>
      </c>
      <c r="B135" t="inlineStr">
        <is>
          <t>J1215</t>
        </is>
      </c>
      <c r="C135" t="inlineStr">
        <is>
          <t>Northside Learning Centre</t>
        </is>
      </c>
      <c r="D135" s="10" t="n">
        <v>46296</v>
      </c>
      <c r="E135" t="n">
        <v>22</v>
      </c>
      <c r="F135" s="9" t="n">
        <v>1495</v>
      </c>
      <c r="G135" t="str">
        <f>YEAR(EOMONTH(D135,-1))&amp;"-"&amp;TEXT(MONTH(EOMONTH(D135,-1)),"00")</f>
        <v>2026-09</v>
      </c>
    </row>
    <row r="136">
      <c r="A136" t="inlineStr">
        <is>
          <t>JB-5132</t>
        </is>
      </c>
      <c r="B136" t="inlineStr">
        <is>
          <t>J1215</t>
        </is>
      </c>
      <c r="C136" t="inlineStr">
        <is>
          <t>Northside Learning Centre</t>
        </is>
      </c>
      <c r="D136" s="10" t="n">
        <v>46327</v>
      </c>
      <c r="E136" t="n">
        <v>22</v>
      </c>
      <c r="F136" s="9" t="n">
        <v>1495</v>
      </c>
      <c r="G136" t="str">
        <f>YEAR(EOMONTH(D136,-1))&amp;"-"&amp;TEXT(MONTH(EOMONTH(D136,-1)),"00")</f>
        <v>2026-10</v>
      </c>
    </row>
    <row r="137">
      <c r="A137" t="inlineStr">
        <is>
          <t>JB-5133</t>
        </is>
      </c>
      <c r="B137" t="inlineStr">
        <is>
          <t>J1224</t>
        </is>
      </c>
      <c r="C137" t="inlineStr">
        <is>
          <t>Harbourside Chiropractic</t>
        </is>
      </c>
      <c r="D137" s="10" t="n">
        <v>46266</v>
      </c>
      <c r="E137" t="n">
        <v>20</v>
      </c>
      <c r="F137" s="9" t="n">
        <v>2903.33</v>
      </c>
      <c r="G137" t="str">
        <f>YEAR(EOMONTH(D137,-1))&amp;"-"&amp;TEXT(MONTH(EOMONTH(D137,-1)),"00")</f>
        <v>2026-08</v>
      </c>
    </row>
    <row r="138">
      <c r="A138" t="inlineStr">
        <is>
          <t>JB-5134</t>
        </is>
      </c>
      <c r="B138" t="inlineStr">
        <is>
          <t>J1224</t>
        </is>
      </c>
      <c r="C138" t="inlineStr">
        <is>
          <t>Harbourside Chiropractic</t>
        </is>
      </c>
      <c r="D138" s="10" t="n">
        <v>46296</v>
      </c>
      <c r="E138" t="n">
        <v>22</v>
      </c>
      <c r="F138" s="9" t="n">
        <v>2903.33</v>
      </c>
      <c r="G138" t="str">
        <f>YEAR(EOMONTH(D138,-1))&amp;"-"&amp;TEXT(MONTH(EOMONTH(D138,-1)),"00")</f>
        <v>2026-09</v>
      </c>
    </row>
    <row r="139">
      <c r="A139" t="inlineStr">
        <is>
          <t>JB-5135</t>
        </is>
      </c>
      <c r="B139" t="inlineStr">
        <is>
          <t>J1224</t>
        </is>
      </c>
      <c r="C139" t="inlineStr">
        <is>
          <t>Harbourside Chiropractic</t>
        </is>
      </c>
      <c r="D139" s="10" t="n">
        <v>46327</v>
      </c>
      <c r="E139" t="n">
        <v>22</v>
      </c>
      <c r="F139" s="9" t="n">
        <v>2903.33</v>
      </c>
      <c r="G139" t="str">
        <f>YEAR(EOMONTH(D139,-1))&amp;"-"&amp;TEXT(MONTH(EOMONTH(D139,-1)),"00")</f>
        <v>2026-10</v>
      </c>
    </row>
    <row r="140">
      <c r="A140" t="inlineStr">
        <is>
          <t>JB-5136</t>
        </is>
      </c>
      <c r="B140" t="inlineStr">
        <is>
          <t>J1232</t>
        </is>
      </c>
      <c r="C140" t="inlineStr">
        <is>
          <t>Southgate Pathology</t>
        </is>
      </c>
      <c r="D140" s="10" t="n">
        <v>46266</v>
      </c>
      <c r="E140" t="n">
        <v>7</v>
      </c>
      <c r="F140" s="9" t="n">
        <v>1672.67</v>
      </c>
      <c r="G140" t="str">
        <f>YEAR(EOMONTH(D140,-1))&amp;"-"&amp;TEXT(MONTH(EOMONTH(D140,-1)),"00")</f>
        <v>2026-08</v>
      </c>
    </row>
    <row r="141">
      <c r="A141" t="inlineStr">
        <is>
          <t>JB-5137</t>
        </is>
      </c>
      <c r="B141" t="inlineStr">
        <is>
          <t>J1232</t>
        </is>
      </c>
      <c r="C141" t="inlineStr">
        <is>
          <t>Southgate Pathology</t>
        </is>
      </c>
      <c r="D141" s="10" t="n">
        <v>46296</v>
      </c>
      <c r="E141" t="n">
        <v>10</v>
      </c>
      <c r="F141" s="9" t="n">
        <v>1672.67</v>
      </c>
      <c r="G141" t="str">
        <f>YEAR(EOMONTH(D141,-1))&amp;"-"&amp;TEXT(MONTH(EOMONTH(D141,-1)),"00")</f>
        <v>2026-09</v>
      </c>
    </row>
    <row r="142">
      <c r="A142" t="inlineStr">
        <is>
          <t>JB-5138</t>
        </is>
      </c>
      <c r="B142" t="inlineStr">
        <is>
          <t>J1232</t>
        </is>
      </c>
      <c r="C142" t="inlineStr">
        <is>
          <t>Southgate Pathology</t>
        </is>
      </c>
      <c r="D142" s="10" t="n">
        <v>46327</v>
      </c>
      <c r="E142" t="n">
        <v>8</v>
      </c>
      <c r="F142" s="9" t="n">
        <v>1672.67</v>
      </c>
      <c r="G142" t="str">
        <f>YEAR(EOMONTH(D142,-1))&amp;"-"&amp;TEXT(MONTH(EOMONTH(D142,-1)),"00")</f>
        <v>2026-10</v>
      </c>
    </row>
    <row r="143">
      <c r="A143" t="inlineStr">
        <is>
          <t>JB-5139</t>
        </is>
      </c>
      <c r="B143" t="inlineStr">
        <is>
          <t>J1240</t>
        </is>
      </c>
      <c r="C143" t="inlineStr">
        <is>
          <t>Lakeside Real Estate Pty Ltd</t>
        </is>
      </c>
      <c r="D143" s="10" t="n">
        <v>46266</v>
      </c>
      <c r="E143" t="n">
        <v>8</v>
      </c>
      <c r="F143" s="9" t="n">
        <v>546</v>
      </c>
      <c r="G143" t="str">
        <f>YEAR(EOMONTH(D143,-1))&amp;"-"&amp;TEXT(MONTH(EOMONTH(D143,-1)),"00")</f>
        <v>2026-08</v>
      </c>
    </row>
    <row r="144">
      <c r="A144" t="inlineStr">
        <is>
          <t>JB-5140</t>
        </is>
      </c>
      <c r="B144" t="inlineStr">
        <is>
          <t>J1240</t>
        </is>
      </c>
      <c r="C144" t="inlineStr">
        <is>
          <t>Lakeside Real Estate Pty Ltd</t>
        </is>
      </c>
      <c r="D144" s="10" t="n">
        <v>46296</v>
      </c>
      <c r="E144" t="n">
        <v>9</v>
      </c>
      <c r="F144" s="9" t="n">
        <v>546</v>
      </c>
      <c r="G144" t="str">
        <f>YEAR(EOMONTH(D144,-1))&amp;"-"&amp;TEXT(MONTH(EOMONTH(D144,-1)),"00")</f>
        <v>2026-09</v>
      </c>
    </row>
    <row r="145">
      <c r="A145" t="inlineStr">
        <is>
          <t>JB-5141</t>
        </is>
      </c>
      <c r="B145" t="inlineStr">
        <is>
          <t>J1240</t>
        </is>
      </c>
      <c r="C145" t="inlineStr">
        <is>
          <t>Lakeside Real Estate Pty Ltd</t>
        </is>
      </c>
      <c r="D145" s="10" t="n">
        <v>46327</v>
      </c>
      <c r="E145" t="n">
        <v>9</v>
      </c>
      <c r="F145" s="9" t="n">
        <v>546</v>
      </c>
      <c r="G145" t="str">
        <f>YEAR(EOMONTH(D145,-1))&amp;"-"&amp;TEXT(MONTH(EOMONTH(D145,-1)),"00")</f>
        <v>2026-10</v>
      </c>
    </row>
    <row r="146">
      <c r="A146" t="inlineStr">
        <is>
          <t>JB-5142</t>
        </is>
      </c>
      <c r="B146" t="inlineStr">
        <is>
          <t>J1244</t>
        </is>
      </c>
      <c r="C146" t="inlineStr">
        <is>
          <t>Harbourside Pharmacy Pty Ltd</t>
        </is>
      </c>
      <c r="D146" s="10" t="n">
        <v>46266</v>
      </c>
      <c r="E146" t="n">
        <v>8</v>
      </c>
      <c r="F146" s="9" t="n">
        <v>901.33</v>
      </c>
      <c r="G146" t="str">
        <f>YEAR(EOMONTH(D146,-1))&amp;"-"&amp;TEXT(MONTH(EOMONTH(D146,-1)),"00")</f>
        <v>2026-08</v>
      </c>
    </row>
    <row r="147">
      <c r="A147" t="inlineStr">
        <is>
          <t>JB-5143</t>
        </is>
      </c>
      <c r="B147" t="inlineStr">
        <is>
          <t>J1244</t>
        </is>
      </c>
      <c r="C147" t="inlineStr">
        <is>
          <t>Harbourside Pharmacy Pty Ltd</t>
        </is>
      </c>
      <c r="D147" s="10" t="n">
        <v>46296</v>
      </c>
      <c r="E147" t="n">
        <v>9</v>
      </c>
      <c r="F147" s="9" t="n">
        <v>901.33</v>
      </c>
      <c r="G147" t="str">
        <f>YEAR(EOMONTH(D147,-1))&amp;"-"&amp;TEXT(MONTH(EOMONTH(D147,-1)),"00")</f>
        <v>2026-09</v>
      </c>
    </row>
    <row r="148">
      <c r="A148" t="inlineStr">
        <is>
          <t>JB-5144</t>
        </is>
      </c>
      <c r="B148" t="inlineStr">
        <is>
          <t>J1244</t>
        </is>
      </c>
      <c r="C148" t="inlineStr">
        <is>
          <t>Harbourside Pharmacy Pty Ltd</t>
        </is>
      </c>
      <c r="D148" s="10" t="n">
        <v>46327</v>
      </c>
      <c r="E148" t="n">
        <v>9</v>
      </c>
      <c r="F148" s="9" t="n">
        <v>901.33</v>
      </c>
      <c r="G148" t="str">
        <f>YEAR(EOMONTH(D148,-1))&amp;"-"&amp;TEXT(MONTH(EOMONTH(D148,-1)),"00")</f>
        <v>2026-10</v>
      </c>
    </row>
    <row r="149">
      <c r="A149" t="inlineStr">
        <is>
          <t>JB-5145</t>
        </is>
      </c>
      <c r="B149" t="inlineStr">
        <is>
          <t>J1246</t>
        </is>
      </c>
      <c r="C149" t="inlineStr">
        <is>
          <t>Southgate Engineering</t>
        </is>
      </c>
      <c r="D149" s="10" t="n">
        <v>46266</v>
      </c>
      <c r="E149" t="n">
        <v>9</v>
      </c>
      <c r="F149" s="9" t="n">
        <v>1092</v>
      </c>
      <c r="G149" t="str">
        <f>YEAR(EOMONTH(D149,-1))&amp;"-"&amp;TEXT(MONTH(EOMONTH(D149,-1)),"00")</f>
        <v>2026-08</v>
      </c>
    </row>
    <row r="150">
      <c r="A150" t="inlineStr">
        <is>
          <t>JB-5146</t>
        </is>
      </c>
      <c r="B150" t="inlineStr">
        <is>
          <t>J1246</t>
        </is>
      </c>
      <c r="C150" t="inlineStr">
        <is>
          <t>Southgate Engineering</t>
        </is>
      </c>
      <c r="D150" s="10" t="n">
        <v>46296</v>
      </c>
      <c r="E150" t="n">
        <v>9</v>
      </c>
      <c r="F150" s="9" t="n">
        <v>1092</v>
      </c>
      <c r="G150" t="str">
        <f>YEAR(EOMONTH(D150,-1))&amp;"-"&amp;TEXT(MONTH(EOMONTH(D150,-1)),"00")</f>
        <v>2026-09</v>
      </c>
    </row>
    <row r="151">
      <c r="A151" t="inlineStr">
        <is>
          <t>JB-5147</t>
        </is>
      </c>
      <c r="B151" t="inlineStr">
        <is>
          <t>J1246</t>
        </is>
      </c>
      <c r="C151" t="inlineStr">
        <is>
          <t>Southgate Engineering</t>
        </is>
      </c>
      <c r="D151" s="10" t="n">
        <v>46327</v>
      </c>
      <c r="E151" t="n">
        <v>8</v>
      </c>
      <c r="F151" s="9" t="n">
        <v>1092</v>
      </c>
      <c r="G151" t="str">
        <f>YEAR(EOMONTH(D151,-1))&amp;"-"&amp;TEXT(MONTH(EOMONTH(D151,-1)),"00")</f>
        <v>2026-10</v>
      </c>
    </row>
    <row r="152">
      <c r="A152" t="inlineStr">
        <is>
          <t>JB-5148</t>
        </is>
      </c>
      <c r="B152" t="inlineStr">
        <is>
          <t>J1247</t>
        </is>
      </c>
      <c r="C152" t="inlineStr">
        <is>
          <t>Riverside Dental Pty Ltd</t>
        </is>
      </c>
      <c r="D152" s="10" t="n">
        <v>46266</v>
      </c>
      <c r="E152" t="n">
        <v>4</v>
      </c>
      <c r="F152" s="9" t="n">
        <v>268.67</v>
      </c>
      <c r="G152" t="str">
        <f>YEAR(EOMONTH(D152,-1))&amp;"-"&amp;TEXT(MONTH(EOMONTH(D152,-1)),"00")</f>
        <v>2026-08</v>
      </c>
    </row>
    <row r="153">
      <c r="A153" t="inlineStr">
        <is>
          <t>JB-5149</t>
        </is>
      </c>
      <c r="B153" t="inlineStr">
        <is>
          <t>J1247</t>
        </is>
      </c>
      <c r="C153" t="inlineStr">
        <is>
          <t>Riverside Dental Pty Ltd</t>
        </is>
      </c>
      <c r="D153" s="10" t="n">
        <v>46296</v>
      </c>
      <c r="E153" t="n">
        <v>4</v>
      </c>
      <c r="F153" s="9" t="n">
        <v>268.67</v>
      </c>
      <c r="G153" t="str">
        <f>YEAR(EOMONTH(D153,-1))&amp;"-"&amp;TEXT(MONTH(EOMONTH(D153,-1)),"00")</f>
        <v>2026-09</v>
      </c>
    </row>
    <row r="154">
      <c r="A154" t="inlineStr">
        <is>
          <t>JB-5150</t>
        </is>
      </c>
      <c r="B154" t="inlineStr">
        <is>
          <t>J1247</t>
        </is>
      </c>
      <c r="C154" t="inlineStr">
        <is>
          <t>Riverside Dental Pty Ltd</t>
        </is>
      </c>
      <c r="D154" s="10" t="n">
        <v>46327</v>
      </c>
      <c r="E154" t="n">
        <v>5</v>
      </c>
      <c r="F154" s="9" t="n">
        <v>268.67</v>
      </c>
      <c r="G154" t="str">
        <f>YEAR(EOMONTH(D154,-1))&amp;"-"&amp;TEXT(MONTH(EOMONTH(D154,-1)),"00")</f>
        <v>2026-10</v>
      </c>
    </row>
    <row r="155">
      <c r="A155" t="inlineStr">
        <is>
          <t>JB-5151</t>
        </is>
      </c>
      <c r="B155" t="inlineStr">
        <is>
          <t>J1252</t>
        </is>
      </c>
      <c r="C155" t="inlineStr">
        <is>
          <t>Ashwood Property Group</t>
        </is>
      </c>
      <c r="D155" s="10" t="n">
        <v>46266</v>
      </c>
      <c r="E155" t="n">
        <v>5</v>
      </c>
      <c r="F155" s="9" t="n">
        <v>151.67</v>
      </c>
      <c r="G155" t="str">
        <f>YEAR(EOMONTH(D155,-1))&amp;"-"&amp;TEXT(MONTH(EOMONTH(D155,-1)),"00")</f>
        <v>2026-08</v>
      </c>
    </row>
    <row r="156">
      <c r="A156" t="inlineStr">
        <is>
          <t>JB-5152</t>
        </is>
      </c>
      <c r="B156" t="inlineStr">
        <is>
          <t>J1252</t>
        </is>
      </c>
      <c r="C156" t="inlineStr">
        <is>
          <t>Ashwood Property Group</t>
        </is>
      </c>
      <c r="D156" s="10" t="n">
        <v>46296</v>
      </c>
      <c r="E156" t="n">
        <v>4</v>
      </c>
      <c r="F156" s="9" t="n">
        <v>151.67</v>
      </c>
      <c r="G156" t="str">
        <f>YEAR(EOMONTH(D156,-1))&amp;"-"&amp;TEXT(MONTH(EOMONTH(D156,-1)),"00")</f>
        <v>2026-09</v>
      </c>
    </row>
    <row r="157">
      <c r="A157" t="inlineStr">
        <is>
          <t>JB-5153</t>
        </is>
      </c>
      <c r="B157" t="inlineStr">
        <is>
          <t>J1252</t>
        </is>
      </c>
      <c r="C157" t="inlineStr">
        <is>
          <t>Ashwood Property Group</t>
        </is>
      </c>
      <c r="D157" s="10" t="n">
        <v>46327</v>
      </c>
      <c r="E157" t="n">
        <v>4</v>
      </c>
      <c r="F157" s="9" t="n">
        <v>151.67</v>
      </c>
      <c r="G157" t="str">
        <f>YEAR(EOMONTH(D157,-1))&amp;"-"&amp;TEXT(MONTH(EOMONTH(D157,-1)),"00")</f>
        <v>2026-10</v>
      </c>
    </row>
    <row r="158">
      <c r="A158" t="inlineStr">
        <is>
          <t>JB-5154</t>
        </is>
      </c>
      <c r="B158" t="inlineStr">
        <is>
          <t>J1257</t>
        </is>
      </c>
      <c r="C158" t="inlineStr">
        <is>
          <t>Elm Street Early Learning</t>
        </is>
      </c>
      <c r="D158" s="10" t="n">
        <v>46266</v>
      </c>
      <c r="E158" t="n">
        <v>5</v>
      </c>
      <c r="F158" s="9" t="n">
        <v>316.33</v>
      </c>
      <c r="G158" t="str">
        <f>YEAR(EOMONTH(D158,-1))&amp;"-"&amp;TEXT(MONTH(EOMONTH(D158,-1)),"00")</f>
        <v>2026-08</v>
      </c>
    </row>
    <row r="159">
      <c r="A159" t="inlineStr">
        <is>
          <t>JB-5155</t>
        </is>
      </c>
      <c r="B159" t="inlineStr">
        <is>
          <t>J1257</t>
        </is>
      </c>
      <c r="C159" t="inlineStr">
        <is>
          <t>Elm Street Early Learning</t>
        </is>
      </c>
      <c r="D159" s="10" t="n">
        <v>46296</v>
      </c>
      <c r="E159" t="n">
        <v>4</v>
      </c>
      <c r="F159" s="9" t="n">
        <v>316.33</v>
      </c>
      <c r="G159" t="str">
        <f>YEAR(EOMONTH(D159,-1))&amp;"-"&amp;TEXT(MONTH(EOMONTH(D159,-1)),"00")</f>
        <v>2026-09</v>
      </c>
    </row>
    <row r="160">
      <c r="A160" t="inlineStr">
        <is>
          <t>JB-5156</t>
        </is>
      </c>
      <c r="B160" t="inlineStr">
        <is>
          <t>J1257</t>
        </is>
      </c>
      <c r="C160" t="inlineStr">
        <is>
          <t>Elm Street Early Learning</t>
        </is>
      </c>
      <c r="D160" s="10" t="n">
        <v>46327</v>
      </c>
      <c r="E160" t="n">
        <v>4</v>
      </c>
      <c r="F160" s="9" t="n">
        <v>316.33</v>
      </c>
      <c r="G160" t="str">
        <f>YEAR(EOMONTH(D160,-1))&amp;"-"&amp;TEXT(MONTH(EOMONTH(D160,-1)),"00")</f>
        <v>2026-10</v>
      </c>
    </row>
    <row r="161">
      <c r="A161" t="inlineStr">
        <is>
          <t>JB-5157</t>
        </is>
      </c>
      <c r="B161" t="inlineStr">
        <is>
          <t>J1260</t>
        </is>
      </c>
      <c r="C161" t="inlineStr">
        <is>
          <t>Elm Street Early Learning</t>
        </is>
      </c>
      <c r="D161" s="10" t="n">
        <v>46266</v>
      </c>
      <c r="E161" t="n">
        <v>1</v>
      </c>
      <c r="F161" s="9" t="n">
        <v>99</v>
      </c>
      <c r="G161" t="str">
        <f>YEAR(EOMONTH(D161,-1))&amp;"-"&amp;TEXT(MONTH(EOMONTH(D161,-1)),"00")</f>
        <v>2026-08</v>
      </c>
    </row>
    <row r="162">
      <c r="A162" t="inlineStr">
        <is>
          <t>JB-5158</t>
        </is>
      </c>
      <c r="B162" t="inlineStr">
        <is>
          <t>J1260</t>
        </is>
      </c>
      <c r="C162" t="inlineStr">
        <is>
          <t>Elm Street Early Learning</t>
        </is>
      </c>
      <c r="D162" s="10" t="n">
        <v>46296</v>
      </c>
      <c r="E162" t="n">
        <v>1</v>
      </c>
      <c r="F162" s="9" t="n">
        <v>99</v>
      </c>
      <c r="G162" t="str">
        <f>YEAR(EOMONTH(D162,-1))&amp;"-"&amp;TEXT(MONTH(EOMONTH(D162,-1)),"00")</f>
        <v>2026-09</v>
      </c>
    </row>
    <row r="163">
      <c r="A163" t="inlineStr">
        <is>
          <t>JB-5159</t>
        </is>
      </c>
      <c r="B163" t="inlineStr">
        <is>
          <t>J1260</t>
        </is>
      </c>
      <c r="C163" t="inlineStr">
        <is>
          <t>Elm Street Early Learning</t>
        </is>
      </c>
      <c r="D163" s="10" t="n">
        <v>46327</v>
      </c>
      <c r="E163" t="n">
        <v>1</v>
      </c>
      <c r="F163" s="9" t="n">
        <v>99</v>
      </c>
      <c r="G163" t="str">
        <f>YEAR(EOMONTH(D163,-1))&amp;"-"&amp;TEXT(MONTH(EOMONTH(D163,-1)),"00")</f>
        <v>2026-10</v>
      </c>
    </row>
    <row r="164">
      <c r="A164" t="inlineStr">
        <is>
          <t>JB-5160</t>
        </is>
      </c>
      <c r="B164" t="inlineStr">
        <is>
          <t>J1261</t>
        </is>
      </c>
      <c r="C164" t="inlineStr">
        <is>
          <t>Redgum Financial Planning</t>
        </is>
      </c>
      <c r="D164" s="10" t="n">
        <v>46266</v>
      </c>
      <c r="E164" t="n">
        <v>8</v>
      </c>
      <c r="F164" s="9" t="n">
        <v>832</v>
      </c>
      <c r="G164" t="str">
        <f>YEAR(EOMONTH(D164,-1))&amp;"-"&amp;TEXT(MONTH(EOMONTH(D164,-1)),"00")</f>
        <v>2026-08</v>
      </c>
    </row>
    <row r="165">
      <c r="A165" t="inlineStr">
        <is>
          <t>JB-5161</t>
        </is>
      </c>
      <c r="B165" t="inlineStr">
        <is>
          <t>J1261</t>
        </is>
      </c>
      <c r="C165" t="inlineStr">
        <is>
          <t>Redgum Financial Planning</t>
        </is>
      </c>
      <c r="D165" s="10" t="n">
        <v>46296</v>
      </c>
      <c r="E165" t="n">
        <v>9</v>
      </c>
      <c r="F165" s="9" t="n">
        <v>832</v>
      </c>
      <c r="G165" t="str">
        <f>YEAR(EOMONTH(D165,-1))&amp;"-"&amp;TEXT(MONTH(EOMONTH(D165,-1)),"00")</f>
        <v>2026-09</v>
      </c>
    </row>
    <row r="166">
      <c r="A166" t="inlineStr">
        <is>
          <t>JB-5162</t>
        </is>
      </c>
      <c r="B166" t="inlineStr">
        <is>
          <t>J1261</t>
        </is>
      </c>
      <c r="C166" t="inlineStr">
        <is>
          <t>Redgum Financial Planning</t>
        </is>
      </c>
      <c r="D166" s="10" t="n">
        <v>46327</v>
      </c>
      <c r="E166" t="n">
        <v>9</v>
      </c>
      <c r="F166" s="9" t="n">
        <v>832</v>
      </c>
      <c r="G166" t="str">
        <f>YEAR(EOMONTH(D166,-1))&amp;"-"&amp;TEXT(MONTH(EOMONTH(D166,-1)),"00")</f>
        <v>2026-10</v>
      </c>
    </row>
    <row r="167">
      <c r="A167" t="inlineStr">
        <is>
          <t>JB-5163</t>
        </is>
      </c>
      <c r="B167" t="inlineStr">
        <is>
          <t>J1264</t>
        </is>
      </c>
      <c r="C167" t="inlineStr">
        <is>
          <t>Elm Street Logistics Pty Ltd</t>
        </is>
      </c>
      <c r="D167" s="10" t="n">
        <v>46266</v>
      </c>
      <c r="E167" t="n">
        <v>20</v>
      </c>
      <c r="F167" s="9" t="n">
        <v>2101.67</v>
      </c>
      <c r="G167" t="str">
        <f>YEAR(EOMONTH(D167,-1))&amp;"-"&amp;TEXT(MONTH(EOMONTH(D167,-1)),"00")</f>
        <v>2026-08</v>
      </c>
    </row>
    <row r="168">
      <c r="A168" t="inlineStr">
        <is>
          <t>JB-5164</t>
        </is>
      </c>
      <c r="B168" t="inlineStr">
        <is>
          <t>J1264</t>
        </is>
      </c>
      <c r="C168" t="inlineStr">
        <is>
          <t>Elm Street Logistics Pty Ltd</t>
        </is>
      </c>
      <c r="D168" s="10" t="n">
        <v>46296</v>
      </c>
      <c r="E168" t="n">
        <v>22</v>
      </c>
      <c r="F168" s="9" t="n">
        <v>2101.67</v>
      </c>
      <c r="G168" t="str">
        <f>YEAR(EOMONTH(D168,-1))&amp;"-"&amp;TEXT(MONTH(EOMONTH(D168,-1)),"00")</f>
        <v>2026-09</v>
      </c>
    </row>
    <row r="169">
      <c r="A169" t="inlineStr">
        <is>
          <t>JB-5165</t>
        </is>
      </c>
      <c r="B169" t="inlineStr">
        <is>
          <t>J1264</t>
        </is>
      </c>
      <c r="C169" t="inlineStr">
        <is>
          <t>Elm Street Logistics Pty Ltd</t>
        </is>
      </c>
      <c r="D169" s="10" t="n">
        <v>46327</v>
      </c>
      <c r="E169" t="n">
        <v>22</v>
      </c>
      <c r="F169" s="9" t="n">
        <v>2101.67</v>
      </c>
      <c r="G169" t="str">
        <f>YEAR(EOMONTH(D169,-1))&amp;"-"&amp;TEXT(MONTH(EOMONTH(D169,-1)),"00")</f>
        <v>2026-10</v>
      </c>
    </row>
    <row r="170">
      <c r="A170" t="inlineStr">
        <is>
          <t>JB-5166</t>
        </is>
      </c>
      <c r="B170" t="inlineStr">
        <is>
          <t>J1265</t>
        </is>
      </c>
      <c r="C170" t="inlineStr">
        <is>
          <t>Elm Street Logistics Pty Ltd</t>
        </is>
      </c>
      <c r="D170" s="10" t="n">
        <v>46266</v>
      </c>
      <c r="E170" t="n">
        <v>9</v>
      </c>
      <c r="F170" s="9" t="n">
        <v>537.33</v>
      </c>
      <c r="G170" t="str">
        <f>YEAR(EOMONTH(D170,-1))&amp;"-"&amp;TEXT(MONTH(EOMONTH(D170,-1)),"00")</f>
        <v>2026-08</v>
      </c>
    </row>
    <row r="171">
      <c r="A171" t="inlineStr">
        <is>
          <t>JB-5167</t>
        </is>
      </c>
      <c r="B171" t="inlineStr">
        <is>
          <t>J1265</t>
        </is>
      </c>
      <c r="C171" t="inlineStr">
        <is>
          <t>Elm Street Logistics Pty Ltd</t>
        </is>
      </c>
      <c r="D171" s="10" t="n">
        <v>46296</v>
      </c>
      <c r="E171" t="n">
        <v>9</v>
      </c>
      <c r="F171" s="9" t="n">
        <v>537.33</v>
      </c>
      <c r="G171" t="str">
        <f>YEAR(EOMONTH(D171,-1))&amp;"-"&amp;TEXT(MONTH(EOMONTH(D171,-1)),"00")</f>
        <v>2026-09</v>
      </c>
    </row>
    <row r="172">
      <c r="A172" t="inlineStr">
        <is>
          <t>JB-5168</t>
        </is>
      </c>
      <c r="B172" t="inlineStr">
        <is>
          <t>J1265</t>
        </is>
      </c>
      <c r="C172" t="inlineStr">
        <is>
          <t>Elm Street Logistics Pty Ltd</t>
        </is>
      </c>
      <c r="D172" s="10" t="n">
        <v>46327</v>
      </c>
      <c r="E172" t="n">
        <v>8</v>
      </c>
      <c r="F172" s="9" t="n">
        <v>537.33</v>
      </c>
      <c r="G172" t="str">
        <f>YEAR(EOMONTH(D172,-1))&amp;"-"&amp;TEXT(MONTH(EOMONTH(D172,-1)),"00")</f>
        <v>2026-10</v>
      </c>
    </row>
    <row r="173">
      <c r="A173" t="inlineStr">
        <is>
          <t>JB-5169</t>
        </is>
      </c>
      <c r="B173" t="inlineStr">
        <is>
          <t>J1268</t>
        </is>
      </c>
      <c r="C173" t="inlineStr">
        <is>
          <t>Lakeside Insurance Brokers</t>
        </is>
      </c>
      <c r="D173" s="10" t="n">
        <v>46266</v>
      </c>
      <c r="E173" t="n">
        <v>12</v>
      </c>
      <c r="F173" s="9" t="n">
        <v>884</v>
      </c>
      <c r="G173" t="str">
        <f>YEAR(EOMONTH(D173,-1))&amp;"-"&amp;TEXT(MONTH(EOMONTH(D173,-1)),"00")</f>
        <v>2026-08</v>
      </c>
    </row>
    <row r="174">
      <c r="A174" t="inlineStr">
        <is>
          <t>JB-5170</t>
        </is>
      </c>
      <c r="B174" t="inlineStr">
        <is>
          <t>J1268</t>
        </is>
      </c>
      <c r="C174" t="inlineStr">
        <is>
          <t>Lakeside Insurance Brokers</t>
        </is>
      </c>
      <c r="D174" s="10" t="n">
        <v>46296</v>
      </c>
      <c r="E174" t="n">
        <v>13</v>
      </c>
      <c r="F174" s="9" t="n">
        <v>884</v>
      </c>
      <c r="G174" t="str">
        <f>YEAR(EOMONTH(D174,-1))&amp;"-"&amp;TEXT(MONTH(EOMONTH(D174,-1)),"00")</f>
        <v>2026-09</v>
      </c>
    </row>
    <row r="175">
      <c r="A175" t="inlineStr">
        <is>
          <t>JB-5171</t>
        </is>
      </c>
      <c r="B175" t="inlineStr">
        <is>
          <t>J1268</t>
        </is>
      </c>
      <c r="C175" t="inlineStr">
        <is>
          <t>Lakeside Insurance Brokers</t>
        </is>
      </c>
      <c r="D175" s="10" t="n">
        <v>46327</v>
      </c>
      <c r="E175" t="n">
        <v>12</v>
      </c>
      <c r="F175" s="9" t="n">
        <v>884</v>
      </c>
      <c r="G175" t="str">
        <f>YEAR(EOMONTH(D175,-1))&amp;"-"&amp;TEXT(MONTH(EOMONTH(D175,-1)),"00")</f>
        <v>2026-10</v>
      </c>
    </row>
    <row r="176">
      <c r="A176" t="inlineStr">
        <is>
          <t>JB-5172</t>
        </is>
      </c>
      <c r="B176" t="inlineStr">
        <is>
          <t>J1271</t>
        </is>
      </c>
      <c r="C176" t="inlineStr">
        <is>
          <t>Fairfield Accountants Pty Ltd</t>
        </is>
      </c>
      <c r="D176" s="10" t="n">
        <v>46266</v>
      </c>
      <c r="E176" t="n">
        <v>21</v>
      </c>
      <c r="F176" s="9" t="n">
        <v>3271.67</v>
      </c>
      <c r="G176" t="str">
        <f>YEAR(EOMONTH(D176,-1))&amp;"-"&amp;TEXT(MONTH(EOMONTH(D176,-1)),"00")</f>
        <v>2026-08</v>
      </c>
    </row>
    <row r="177">
      <c r="A177" t="inlineStr">
        <is>
          <t>JB-5173</t>
        </is>
      </c>
      <c r="B177" t="inlineStr">
        <is>
          <t>J1271</t>
        </is>
      </c>
      <c r="C177" t="inlineStr">
        <is>
          <t>Fairfield Accountants Pty Ltd</t>
        </is>
      </c>
      <c r="D177" s="10" t="n">
        <v>46296</v>
      </c>
      <c r="E177" t="n">
        <v>22</v>
      </c>
      <c r="F177" s="9" t="n">
        <v>3271.67</v>
      </c>
      <c r="G177" t="str">
        <f>YEAR(EOMONTH(D177,-1))&amp;"-"&amp;TEXT(MONTH(EOMONTH(D177,-1)),"00")</f>
        <v>2026-09</v>
      </c>
    </row>
    <row r="178">
      <c r="A178" t="inlineStr">
        <is>
          <t>JB-5174</t>
        </is>
      </c>
      <c r="B178" t="inlineStr">
        <is>
          <t>J1271</t>
        </is>
      </c>
      <c r="C178" t="inlineStr">
        <is>
          <t>Fairfield Accountants Pty Ltd</t>
        </is>
      </c>
      <c r="D178" s="10" t="n">
        <v>46327</v>
      </c>
      <c r="E178" t="n">
        <v>22</v>
      </c>
      <c r="F178" s="9" t="n">
        <v>3271.67</v>
      </c>
      <c r="G178" t="str">
        <f>YEAR(EOMONTH(D178,-1))&amp;"-"&amp;TEXT(MONTH(EOMONTH(D178,-1)),"00")</f>
        <v>2026-10</v>
      </c>
    </row>
    <row r="179">
      <c r="A179" t="inlineStr">
        <is>
          <t>JB-5175</t>
        </is>
      </c>
      <c r="B179" t="inlineStr">
        <is>
          <t>J1275</t>
        </is>
      </c>
      <c r="C179" t="inlineStr">
        <is>
          <t>Oakwood Medical Centre Pty Ltd</t>
        </is>
      </c>
      <c r="D179" s="10" t="n">
        <v>46266</v>
      </c>
      <c r="E179" t="n">
        <v>13</v>
      </c>
      <c r="F179" s="9" t="n">
        <v>1209</v>
      </c>
      <c r="G179" t="str">
        <f>YEAR(EOMONTH(D179,-1))&amp;"-"&amp;TEXT(MONTH(EOMONTH(D179,-1)),"00")</f>
        <v>2026-08</v>
      </c>
    </row>
    <row r="180">
      <c r="A180" t="inlineStr">
        <is>
          <t>JB-5176</t>
        </is>
      </c>
      <c r="B180" t="inlineStr">
        <is>
          <t>J1275</t>
        </is>
      </c>
      <c r="C180" t="inlineStr">
        <is>
          <t>Oakwood Medical Centre Pty Ltd</t>
        </is>
      </c>
      <c r="D180" s="10" t="n">
        <v>46296</v>
      </c>
      <c r="E180" t="n">
        <v>13</v>
      </c>
      <c r="F180" s="9" t="n">
        <v>1209</v>
      </c>
      <c r="G180" t="str">
        <f>YEAR(EOMONTH(D180,-1))&amp;"-"&amp;TEXT(MONTH(EOMONTH(D180,-1)),"00")</f>
        <v>2026-09</v>
      </c>
    </row>
    <row r="181">
      <c r="A181" t="inlineStr">
        <is>
          <t>JB-5177</t>
        </is>
      </c>
      <c r="B181" t="inlineStr">
        <is>
          <t>J1275</t>
        </is>
      </c>
      <c r="C181" t="inlineStr">
        <is>
          <t>Oakwood Medical Centre Pty Ltd</t>
        </is>
      </c>
      <c r="D181" s="10" t="n">
        <v>46327</v>
      </c>
      <c r="E181" t="n">
        <v>13</v>
      </c>
      <c r="F181" s="9" t="n">
        <v>1209</v>
      </c>
      <c r="G181" t="str">
        <f>YEAR(EOMONTH(D181,-1))&amp;"-"&amp;TEXT(MONTH(EOMONTH(D181,-1)),"00")</f>
        <v>2026-10</v>
      </c>
    </row>
    <row r="182">
      <c r="A182" t="inlineStr">
        <is>
          <t>JB-5178</t>
        </is>
      </c>
      <c r="B182" t="inlineStr">
        <is>
          <t>J1278</t>
        </is>
      </c>
      <c r="C182" t="inlineStr">
        <is>
          <t>Ironbark Engineering Pty Ltd</t>
        </is>
      </c>
      <c r="D182" s="10" t="n">
        <v>46266</v>
      </c>
      <c r="E182" t="n">
        <v>20</v>
      </c>
      <c r="F182" s="9" t="n">
        <v>2925</v>
      </c>
      <c r="G182" t="str">
        <f>YEAR(EOMONTH(D182,-1))&amp;"-"&amp;TEXT(MONTH(EOMONTH(D182,-1)),"00")</f>
        <v>2026-08</v>
      </c>
    </row>
    <row r="183">
      <c r="A183" t="inlineStr">
        <is>
          <t>JB-5179</t>
        </is>
      </c>
      <c r="B183" t="inlineStr">
        <is>
          <t>J1278</t>
        </is>
      </c>
      <c r="C183" t="inlineStr">
        <is>
          <t>Ironbark Engineering Pty Ltd</t>
        </is>
      </c>
      <c r="D183" s="10" t="n">
        <v>46296</v>
      </c>
      <c r="E183" t="n">
        <v>21</v>
      </c>
      <c r="F183" s="9" t="n">
        <v>2925</v>
      </c>
      <c r="G183" t="str">
        <f>YEAR(EOMONTH(D183,-1))&amp;"-"&amp;TEXT(MONTH(EOMONTH(D183,-1)),"00")</f>
        <v>2026-09</v>
      </c>
    </row>
    <row r="184">
      <c r="A184" t="inlineStr">
        <is>
          <t>JB-5180</t>
        </is>
      </c>
      <c r="B184" t="inlineStr">
        <is>
          <t>J1278</t>
        </is>
      </c>
      <c r="C184" t="inlineStr">
        <is>
          <t>Ironbark Engineering Pty Ltd</t>
        </is>
      </c>
      <c r="D184" s="10" t="n">
        <v>46327</v>
      </c>
      <c r="E184" t="n">
        <v>21</v>
      </c>
      <c r="F184" s="9" t="n">
        <v>2925</v>
      </c>
      <c r="G184" t="str">
        <f>YEAR(EOMONTH(D184,-1))&amp;"-"&amp;TEXT(MONTH(EOMONTH(D184,-1)),"00")</f>
        <v>2026-10</v>
      </c>
    </row>
    <row r="185">
      <c r="A185" t="inlineStr">
        <is>
          <t>JB-5181</t>
        </is>
      </c>
      <c r="B185" t="inlineStr">
        <is>
          <t>J1279</t>
        </is>
      </c>
      <c r="C185" t="inlineStr">
        <is>
          <t>Wattle Grove Financial Planning</t>
        </is>
      </c>
      <c r="D185" s="10" t="n">
        <v>46266</v>
      </c>
      <c r="E185" t="n">
        <v>8</v>
      </c>
      <c r="F185" s="9" t="n">
        <v>1126.67</v>
      </c>
      <c r="G185" t="str">
        <f>YEAR(EOMONTH(D185,-1))&amp;"-"&amp;TEXT(MONTH(EOMONTH(D185,-1)),"00")</f>
        <v>2026-08</v>
      </c>
    </row>
    <row r="186">
      <c r="A186" t="inlineStr">
        <is>
          <t>JB-5182</t>
        </is>
      </c>
      <c r="B186" t="inlineStr">
        <is>
          <t>J1279</t>
        </is>
      </c>
      <c r="C186" t="inlineStr">
        <is>
          <t>Wattle Grove Financial Planning</t>
        </is>
      </c>
      <c r="D186" s="10" t="n">
        <v>46296</v>
      </c>
      <c r="E186" t="n">
        <v>8</v>
      </c>
      <c r="F186" s="9" t="n">
        <v>1126.67</v>
      </c>
      <c r="G186" t="str">
        <f>YEAR(EOMONTH(D186,-1))&amp;"-"&amp;TEXT(MONTH(EOMONTH(D186,-1)),"00")</f>
        <v>2026-09</v>
      </c>
    </row>
    <row r="187">
      <c r="A187" t="inlineStr">
        <is>
          <t>JB-5183</t>
        </is>
      </c>
      <c r="B187" t="inlineStr">
        <is>
          <t>J1279</t>
        </is>
      </c>
      <c r="C187" t="inlineStr">
        <is>
          <t>Wattle Grove Financial Planning</t>
        </is>
      </c>
      <c r="D187" s="10" t="n">
        <v>46327</v>
      </c>
      <c r="E187" t="n">
        <v>10</v>
      </c>
      <c r="F187" s="9" t="n">
        <v>1126.67</v>
      </c>
      <c r="G187" t="str">
        <f>YEAR(EOMONTH(D187,-1))&amp;"-"&amp;TEXT(MONTH(EOMONTH(D187,-1)),"00")</f>
        <v>2026-10</v>
      </c>
    </row>
    <row r="188">
      <c r="A188" t="inlineStr">
        <is>
          <t>JB-5184</t>
        </is>
      </c>
      <c r="B188" t="inlineStr">
        <is>
          <t>J1285</t>
        </is>
      </c>
      <c r="C188" t="inlineStr">
        <is>
          <t>Greenway Chiropractic Pty Ltd</t>
        </is>
      </c>
      <c r="D188" s="10" t="n">
        <v>46266</v>
      </c>
      <c r="E188" t="n">
        <v>21</v>
      </c>
      <c r="F188" s="9" t="n">
        <v>3791.67</v>
      </c>
      <c r="G188" t="str">
        <f>YEAR(EOMONTH(D188,-1))&amp;"-"&amp;TEXT(MONTH(EOMONTH(D188,-1)),"00")</f>
        <v>2026-08</v>
      </c>
    </row>
    <row r="189">
      <c r="A189" t="inlineStr">
        <is>
          <t>JB-5185</t>
        </is>
      </c>
      <c r="B189" t="inlineStr">
        <is>
          <t>J1285</t>
        </is>
      </c>
      <c r="C189" t="inlineStr">
        <is>
          <t>Greenway Chiropractic Pty Ltd</t>
        </is>
      </c>
      <c r="D189" s="10" t="n">
        <v>46296</v>
      </c>
      <c r="E189" t="n">
        <v>22</v>
      </c>
      <c r="F189" s="9" t="n">
        <v>3791.67</v>
      </c>
      <c r="G189" t="str">
        <f>YEAR(EOMONTH(D189,-1))&amp;"-"&amp;TEXT(MONTH(EOMONTH(D189,-1)),"00")</f>
        <v>2026-09</v>
      </c>
    </row>
    <row r="190">
      <c r="A190" t="inlineStr">
        <is>
          <t>JB-5186</t>
        </is>
      </c>
      <c r="B190" t="inlineStr">
        <is>
          <t>J1285</t>
        </is>
      </c>
      <c r="C190" t="inlineStr">
        <is>
          <t>Greenway Chiropractic Pty Ltd</t>
        </is>
      </c>
      <c r="D190" s="10" t="n">
        <v>46327</v>
      </c>
      <c r="E190" t="n">
        <v>21</v>
      </c>
      <c r="F190" s="9" t="n">
        <v>3791.67</v>
      </c>
      <c r="G190" t="str">
        <f>YEAR(EOMONTH(D190,-1))&amp;"-"&amp;TEXT(MONTH(EOMONTH(D190,-1)),"00")</f>
        <v>2026-10</v>
      </c>
    </row>
    <row r="191">
      <c r="A191" t="inlineStr">
        <is>
          <t>JB-5187</t>
        </is>
      </c>
      <c r="B191" t="inlineStr">
        <is>
          <t>J1289</t>
        </is>
      </c>
      <c r="C191" t="inlineStr">
        <is>
          <t>Riverside Pharmacy</t>
        </is>
      </c>
      <c r="D191" s="10" t="n">
        <v>46266</v>
      </c>
      <c r="E191" t="n">
        <v>21</v>
      </c>
      <c r="F191" s="9" t="n">
        <v>2621.67</v>
      </c>
      <c r="G191" t="str">
        <f>YEAR(EOMONTH(D191,-1))&amp;"-"&amp;TEXT(MONTH(EOMONTH(D191,-1)),"00")</f>
        <v>2026-08</v>
      </c>
    </row>
    <row r="192">
      <c r="A192" t="inlineStr">
        <is>
          <t>JB-5188</t>
        </is>
      </c>
      <c r="B192" t="inlineStr">
        <is>
          <t>J1289</t>
        </is>
      </c>
      <c r="C192" t="inlineStr">
        <is>
          <t>Riverside Pharmacy</t>
        </is>
      </c>
      <c r="D192" s="10" t="n">
        <v>46296</v>
      </c>
      <c r="E192" t="n">
        <v>22</v>
      </c>
      <c r="F192" s="9" t="n">
        <v>2621.67</v>
      </c>
      <c r="G192" t="str">
        <f>YEAR(EOMONTH(D192,-1))&amp;"-"&amp;TEXT(MONTH(EOMONTH(D192,-1)),"00")</f>
        <v>2026-09</v>
      </c>
    </row>
    <row r="193">
      <c r="A193" t="inlineStr">
        <is>
          <t>JB-5189</t>
        </is>
      </c>
      <c r="B193" t="inlineStr">
        <is>
          <t>J1289</t>
        </is>
      </c>
      <c r="C193" t="inlineStr">
        <is>
          <t>Riverside Pharmacy</t>
        </is>
      </c>
      <c r="D193" s="10" t="n">
        <v>46327</v>
      </c>
      <c r="E193" t="n">
        <v>22</v>
      </c>
      <c r="F193" s="9" t="n">
        <v>2621.67</v>
      </c>
      <c r="G193" t="str">
        <f>YEAR(EOMONTH(D193,-1))&amp;"-"&amp;TEXT(MONTH(EOMONTH(D193,-1)),"00")</f>
        <v>2026-10</v>
      </c>
    </row>
    <row r="194">
      <c r="A194" t="inlineStr">
        <is>
          <t>JB-5190</t>
        </is>
      </c>
      <c r="B194" t="inlineStr">
        <is>
          <t>J1297</t>
        </is>
      </c>
      <c r="C194" t="inlineStr">
        <is>
          <t>Ironbark Real Estate Pty Ltd</t>
        </is>
      </c>
      <c r="D194" s="10" t="n">
        <v>46266</v>
      </c>
      <c r="E194" t="n">
        <v>8</v>
      </c>
      <c r="F194" s="9" t="n">
        <v>1048.67</v>
      </c>
      <c r="G194" t="str">
        <f>YEAR(EOMONTH(D194,-1))&amp;"-"&amp;TEXT(MONTH(EOMONTH(D194,-1)),"00")</f>
        <v>2026-08</v>
      </c>
    </row>
    <row r="195">
      <c r="A195" t="inlineStr">
        <is>
          <t>JB-5191</t>
        </is>
      </c>
      <c r="B195" t="inlineStr">
        <is>
          <t>J1297</t>
        </is>
      </c>
      <c r="C195" t="inlineStr">
        <is>
          <t>Ironbark Real Estate Pty Ltd</t>
        </is>
      </c>
      <c r="D195" s="10" t="n">
        <v>46296</v>
      </c>
      <c r="E195" t="n">
        <v>9</v>
      </c>
      <c r="F195" s="9" t="n">
        <v>1048.67</v>
      </c>
      <c r="G195" t="str">
        <f>YEAR(EOMONTH(D195,-1))&amp;"-"&amp;TEXT(MONTH(EOMONTH(D195,-1)),"00")</f>
        <v>2026-09</v>
      </c>
    </row>
    <row r="196">
      <c r="A196" t="inlineStr">
        <is>
          <t>JB-5192</t>
        </is>
      </c>
      <c r="B196" t="inlineStr">
        <is>
          <t>J1297</t>
        </is>
      </c>
      <c r="C196" t="inlineStr">
        <is>
          <t>Ironbark Real Estate Pty Ltd</t>
        </is>
      </c>
      <c r="D196" s="10" t="n">
        <v>46327</v>
      </c>
      <c r="E196" t="n">
        <v>8</v>
      </c>
      <c r="F196" s="9" t="n">
        <v>1048.67</v>
      </c>
      <c r="G196" t="str">
        <f>YEAR(EOMONTH(D196,-1))&amp;"-"&amp;TEXT(MONTH(EOMONTH(D196,-1)),"00")</f>
        <v>2026-10</v>
      </c>
    </row>
    <row r="197">
      <c r="A197" t="inlineStr">
        <is>
          <t>JB-5193</t>
        </is>
      </c>
      <c r="B197" t="inlineStr">
        <is>
          <t>J1299</t>
        </is>
      </c>
      <c r="C197" t="inlineStr">
        <is>
          <t>Elm Street Motors</t>
        </is>
      </c>
      <c r="D197" s="10" t="n">
        <v>46266</v>
      </c>
      <c r="E197" t="n">
        <v>4</v>
      </c>
      <c r="F197" s="9" t="n">
        <v>151.67</v>
      </c>
      <c r="G197" t="str">
        <f>YEAR(EOMONTH(D197,-1))&amp;"-"&amp;TEXT(MONTH(EOMONTH(D197,-1)),"00")</f>
        <v>2026-08</v>
      </c>
    </row>
    <row r="198">
      <c r="A198" t="inlineStr">
        <is>
          <t>JB-5194</t>
        </is>
      </c>
      <c r="B198" t="inlineStr">
        <is>
          <t>J1299</t>
        </is>
      </c>
      <c r="C198" t="inlineStr">
        <is>
          <t>Elm Street Motors</t>
        </is>
      </c>
      <c r="D198" s="10" t="n">
        <v>46296</v>
      </c>
      <c r="E198" t="n">
        <v>5</v>
      </c>
      <c r="F198" s="9" t="n">
        <v>151.67</v>
      </c>
      <c r="G198" t="str">
        <f>YEAR(EOMONTH(D198,-1))&amp;"-"&amp;TEXT(MONTH(EOMONTH(D198,-1)),"00")</f>
        <v>2026-09</v>
      </c>
    </row>
    <row r="199">
      <c r="A199" t="inlineStr">
        <is>
          <t>JB-5195</t>
        </is>
      </c>
      <c r="B199" t="inlineStr">
        <is>
          <t>J1299</t>
        </is>
      </c>
      <c r="C199" t="inlineStr">
        <is>
          <t>Elm Street Motors</t>
        </is>
      </c>
      <c r="D199" s="10" t="n">
        <v>46327</v>
      </c>
      <c r="E199" t="n">
        <v>4</v>
      </c>
      <c r="F199" s="9" t="n">
        <v>151.67</v>
      </c>
      <c r="G199" t="str">
        <f>YEAR(EOMONTH(D199,-1))&amp;"-"&amp;TEXT(MONTH(EOMONTH(D199,-1)),"00")</f>
        <v>2026-10</v>
      </c>
    </row>
    <row r="200">
      <c r="A200" t="inlineStr">
        <is>
          <t>JB-5196</t>
        </is>
      </c>
      <c r="B200" t="inlineStr">
        <is>
          <t>J1301</t>
        </is>
      </c>
      <c r="C200" t="inlineStr">
        <is>
          <t>Ashwood Dental Pty Ltd</t>
        </is>
      </c>
      <c r="D200" s="10" t="n">
        <v>46266</v>
      </c>
      <c r="E200" t="n">
        <v>7</v>
      </c>
      <c r="F200" s="9" t="n">
        <v>650</v>
      </c>
      <c r="G200" t="str">
        <f>YEAR(EOMONTH(D200,-1))&amp;"-"&amp;TEXT(MONTH(EOMONTH(D200,-1)),"00")</f>
        <v>2026-08</v>
      </c>
    </row>
    <row r="201">
      <c r="A201" t="inlineStr">
        <is>
          <t>JB-5197</t>
        </is>
      </c>
      <c r="B201" t="inlineStr">
        <is>
          <t>J1301</t>
        </is>
      </c>
      <c r="C201" t="inlineStr">
        <is>
          <t>Ashwood Dental Pty Ltd</t>
        </is>
      </c>
      <c r="D201" s="10" t="n">
        <v>46296</v>
      </c>
      <c r="E201" t="n">
        <v>9</v>
      </c>
      <c r="F201" s="9" t="n">
        <v>650</v>
      </c>
      <c r="G201" t="str">
        <f>YEAR(EOMONTH(D201,-1))&amp;"-"&amp;TEXT(MONTH(EOMONTH(D201,-1)),"00")</f>
        <v>2026-09</v>
      </c>
    </row>
    <row r="202">
      <c r="A202" t="inlineStr">
        <is>
          <t>JB-5198</t>
        </is>
      </c>
      <c r="B202" t="inlineStr">
        <is>
          <t>J1301</t>
        </is>
      </c>
      <c r="C202" t="inlineStr">
        <is>
          <t>Ashwood Dental Pty Ltd</t>
        </is>
      </c>
      <c r="D202" s="10" t="n">
        <v>46327</v>
      </c>
      <c r="E202" t="n">
        <v>9</v>
      </c>
      <c r="F202" s="9" t="n">
        <v>650</v>
      </c>
      <c r="G202" t="str">
        <f>YEAR(EOMONTH(D202,-1))&amp;"-"&amp;TEXT(MONTH(EOMONTH(D202,-1)),"00")</f>
        <v>2026-10</v>
      </c>
    </row>
    <row r="203">
      <c r="A203" t="inlineStr">
        <is>
          <t>JB-5199</t>
        </is>
      </c>
      <c r="B203" t="inlineStr">
        <is>
          <t>J1302</t>
        </is>
      </c>
      <c r="C203" t="inlineStr">
        <is>
          <t>Ashwood Dental Pty Ltd</t>
        </is>
      </c>
      <c r="D203" s="10" t="n">
        <v>46266</v>
      </c>
      <c r="E203" t="n">
        <v>4</v>
      </c>
      <c r="F203" s="9" t="n">
        <v>151.67</v>
      </c>
      <c r="G203" t="str">
        <f>YEAR(EOMONTH(D203,-1))&amp;"-"&amp;TEXT(MONTH(EOMONTH(D203,-1)),"00")</f>
        <v>2026-08</v>
      </c>
    </row>
    <row r="204">
      <c r="A204" t="inlineStr">
        <is>
          <t>JB-5200</t>
        </is>
      </c>
      <c r="B204" t="inlineStr">
        <is>
          <t>J1302</t>
        </is>
      </c>
      <c r="C204" t="inlineStr">
        <is>
          <t>Ashwood Dental Pty Ltd</t>
        </is>
      </c>
      <c r="D204" s="10" t="n">
        <v>46296</v>
      </c>
      <c r="E204" t="n">
        <v>4</v>
      </c>
      <c r="F204" s="9" t="n">
        <v>151.67</v>
      </c>
      <c r="G204" t="str">
        <f>YEAR(EOMONTH(D204,-1))&amp;"-"&amp;TEXT(MONTH(EOMONTH(D204,-1)),"00")</f>
        <v>2026-09</v>
      </c>
    </row>
    <row r="205">
      <c r="A205" t="inlineStr">
        <is>
          <t>JB-5201</t>
        </is>
      </c>
      <c r="B205" t="inlineStr">
        <is>
          <t>J1302</t>
        </is>
      </c>
      <c r="C205" t="inlineStr">
        <is>
          <t>Ashwood Dental Pty Ltd</t>
        </is>
      </c>
      <c r="D205" s="10" t="n">
        <v>46327</v>
      </c>
      <c r="E205" t="n">
        <v>5</v>
      </c>
      <c r="F205" s="9" t="n">
        <v>151.67</v>
      </c>
      <c r="G205" t="str">
        <f>YEAR(EOMONTH(D205,-1))&amp;"-"&amp;TEXT(MONTH(EOMONTH(D205,-1)),"00")</f>
        <v>2026-10</v>
      </c>
    </row>
    <row r="206">
      <c r="A206" t="inlineStr">
        <is>
          <t>JB-5202</t>
        </is>
      </c>
      <c r="B206" t="inlineStr">
        <is>
          <t>J1303</t>
        </is>
      </c>
      <c r="C206" t="inlineStr">
        <is>
          <t>Bluestone Early Learning Pty Ltd</t>
        </is>
      </c>
      <c r="D206" s="10" t="n">
        <v>46266</v>
      </c>
      <c r="E206" t="n">
        <v>21</v>
      </c>
      <c r="F206" s="9" t="n">
        <v>2210</v>
      </c>
      <c r="G206" t="str">
        <f>YEAR(EOMONTH(D206,-1))&amp;"-"&amp;TEXT(MONTH(EOMONTH(D206,-1)),"00")</f>
        <v>2026-08</v>
      </c>
    </row>
    <row r="207">
      <c r="A207" t="inlineStr">
        <is>
          <t>JB-5203</t>
        </is>
      </c>
      <c r="B207" t="inlineStr">
        <is>
          <t>J1303</t>
        </is>
      </c>
      <c r="C207" t="inlineStr">
        <is>
          <t>Bluestone Early Learning Pty Ltd</t>
        </is>
      </c>
      <c r="D207" s="10" t="n">
        <v>46296</v>
      </c>
      <c r="E207" t="n">
        <v>21</v>
      </c>
      <c r="F207" s="9" t="n">
        <v>2210</v>
      </c>
      <c r="G207" t="str">
        <f>YEAR(EOMONTH(D207,-1))&amp;"-"&amp;TEXT(MONTH(EOMONTH(D207,-1)),"00")</f>
        <v>2026-09</v>
      </c>
    </row>
    <row r="208">
      <c r="A208" t="inlineStr">
        <is>
          <t>JB-5204</t>
        </is>
      </c>
      <c r="B208" t="inlineStr">
        <is>
          <t>J1303</t>
        </is>
      </c>
      <c r="C208" t="inlineStr">
        <is>
          <t>Bluestone Early Learning Pty Ltd</t>
        </is>
      </c>
      <c r="D208" s="10" t="n">
        <v>46327</v>
      </c>
      <c r="E208" t="n">
        <v>22</v>
      </c>
      <c r="F208" s="9" t="n">
        <v>2210</v>
      </c>
      <c r="G208" t="str">
        <f>YEAR(EOMONTH(D208,-1))&amp;"-"&amp;TEXT(MONTH(EOMONTH(D208,-1)),"00")</f>
        <v>2026-10</v>
      </c>
    </row>
    <row r="209">
      <c r="A209" t="inlineStr">
        <is>
          <t>JB-5205</t>
        </is>
      </c>
      <c r="B209" t="inlineStr">
        <is>
          <t>J1304</t>
        </is>
      </c>
      <c r="C209" t="inlineStr">
        <is>
          <t>Bluestone Early Learning Pty Ltd</t>
        </is>
      </c>
      <c r="D209" s="10" t="n">
        <v>46266</v>
      </c>
      <c r="E209" t="n">
        <v>0</v>
      </c>
      <c r="F209" s="9" t="n">
        <v>135</v>
      </c>
      <c r="G209" t="str">
        <f>YEAR(EOMONTH(D209,-1))&amp;"-"&amp;TEXT(MONTH(EOMONTH(D209,-1)),"00")</f>
        <v>2026-08</v>
      </c>
    </row>
    <row r="210">
      <c r="A210" t="inlineStr">
        <is>
          <t>JB-5206</t>
        </is>
      </c>
      <c r="B210" t="inlineStr">
        <is>
          <t>J1304</t>
        </is>
      </c>
      <c r="C210" t="inlineStr">
        <is>
          <t>Bluestone Early Learning Pty Ltd</t>
        </is>
      </c>
      <c r="D210" s="10" t="n">
        <v>46296</v>
      </c>
      <c r="E210" t="n">
        <v>1</v>
      </c>
      <c r="F210" s="9" t="n">
        <v>135</v>
      </c>
      <c r="G210" t="str">
        <f>YEAR(EOMONTH(D210,-1))&amp;"-"&amp;TEXT(MONTH(EOMONTH(D210,-1)),"00")</f>
        <v>2026-09</v>
      </c>
    </row>
    <row r="211">
      <c r="A211" t="inlineStr">
        <is>
          <t>JB-5207</t>
        </is>
      </c>
      <c r="B211" t="inlineStr">
        <is>
          <t>J1304</t>
        </is>
      </c>
      <c r="C211" t="inlineStr">
        <is>
          <t>Bluestone Early Learning Pty Ltd</t>
        </is>
      </c>
      <c r="D211" s="10" t="n">
        <v>46327</v>
      </c>
      <c r="E211" t="n">
        <v>1</v>
      </c>
      <c r="F211" s="9" t="n">
        <v>135</v>
      </c>
      <c r="G211" t="str">
        <f>YEAR(EOMONTH(D211,-1))&amp;"-"&amp;TEXT(MONTH(EOMONTH(D211,-1)),"00")</f>
        <v>2026-10</v>
      </c>
    </row>
    <row r="212">
      <c r="A212" t="inlineStr">
        <is>
          <t>JB-5208</t>
        </is>
      </c>
      <c r="B212" t="inlineStr">
        <is>
          <t>J1308</t>
        </is>
      </c>
      <c r="C212" t="inlineStr">
        <is>
          <t>Harbourside Property Group</t>
        </is>
      </c>
      <c r="D212" s="10" t="n">
        <v>46266</v>
      </c>
      <c r="E212" t="n">
        <v>5</v>
      </c>
      <c r="F212" s="9" t="n">
        <v>416</v>
      </c>
      <c r="G212" t="str">
        <f>YEAR(EOMONTH(D212,-1))&amp;"-"&amp;TEXT(MONTH(EOMONTH(D212,-1)),"00")</f>
        <v>2026-08</v>
      </c>
    </row>
    <row r="213">
      <c r="A213" t="inlineStr">
        <is>
          <t>JB-5209</t>
        </is>
      </c>
      <c r="B213" t="inlineStr">
        <is>
          <t>J1308</t>
        </is>
      </c>
      <c r="C213" t="inlineStr">
        <is>
          <t>Harbourside Property Group</t>
        </is>
      </c>
      <c r="D213" s="10" t="n">
        <v>46296</v>
      </c>
      <c r="E213" t="n">
        <v>4</v>
      </c>
      <c r="F213" s="9" t="n">
        <v>416</v>
      </c>
      <c r="G213" t="str">
        <f>YEAR(EOMONTH(D213,-1))&amp;"-"&amp;TEXT(MONTH(EOMONTH(D213,-1)),"00")</f>
        <v>2026-09</v>
      </c>
    </row>
    <row r="214">
      <c r="A214" t="inlineStr">
        <is>
          <t>JB-5210</t>
        </is>
      </c>
      <c r="B214" t="inlineStr">
        <is>
          <t>J1308</t>
        </is>
      </c>
      <c r="C214" t="inlineStr">
        <is>
          <t>Harbourside Property Group</t>
        </is>
      </c>
      <c r="D214" s="10" t="n">
        <v>46327</v>
      </c>
      <c r="E214" t="n">
        <v>4</v>
      </c>
      <c r="F214" s="9" t="n">
        <v>416</v>
      </c>
      <c r="G214" t="str">
        <f>YEAR(EOMONTH(D214,-1))&amp;"-"&amp;TEXT(MONTH(EOMONTH(D214,-1)),"00")</f>
        <v>2026-10</v>
      </c>
    </row>
    <row r="215">
      <c r="A215" t="inlineStr">
        <is>
          <t>JB-5211</t>
        </is>
      </c>
      <c r="B215" t="inlineStr">
        <is>
          <t>J1313</t>
        </is>
      </c>
      <c r="C215" t="inlineStr">
        <is>
          <t>Bayview Fitness Pty Ltd</t>
        </is>
      </c>
      <c r="D215" s="10" t="n">
        <v>46266</v>
      </c>
      <c r="E215" t="n">
        <v>4</v>
      </c>
      <c r="F215" s="9" t="n">
        <v>407.33</v>
      </c>
      <c r="G215" t="str">
        <f>YEAR(EOMONTH(D215,-1))&amp;"-"&amp;TEXT(MONTH(EOMONTH(D215,-1)),"00")</f>
        <v>2026-08</v>
      </c>
    </row>
    <row r="216">
      <c r="A216" t="inlineStr">
        <is>
          <t>JB-5212</t>
        </is>
      </c>
      <c r="B216" t="inlineStr">
        <is>
          <t>J1313</t>
        </is>
      </c>
      <c r="C216" t="inlineStr">
        <is>
          <t>Bayview Fitness Pty Ltd</t>
        </is>
      </c>
      <c r="D216" s="10" t="n">
        <v>46296</v>
      </c>
      <c r="E216" t="n">
        <v>5</v>
      </c>
      <c r="F216" s="9" t="n">
        <v>407.33</v>
      </c>
      <c r="G216" t="str">
        <f>YEAR(EOMONTH(D216,-1))&amp;"-"&amp;TEXT(MONTH(EOMONTH(D216,-1)),"00")</f>
        <v>2026-09</v>
      </c>
    </row>
    <row r="217">
      <c r="A217" t="inlineStr">
        <is>
          <t>JB-5213</t>
        </is>
      </c>
      <c r="B217" t="inlineStr">
        <is>
          <t>J1313</t>
        </is>
      </c>
      <c r="C217" t="inlineStr">
        <is>
          <t>Bayview Fitness Pty Ltd</t>
        </is>
      </c>
      <c r="D217" s="10" t="n">
        <v>46327</v>
      </c>
      <c r="E217" t="n">
        <v>4</v>
      </c>
      <c r="F217" s="9" t="n">
        <v>407.33</v>
      </c>
      <c r="G217" t="str">
        <f>YEAR(EOMONTH(D217,-1))&amp;"-"&amp;TEXT(MONTH(EOMONTH(D217,-1)),"00")</f>
        <v>2026-10</v>
      </c>
    </row>
    <row r="218">
      <c r="A218" t="inlineStr">
        <is>
          <t>JB-5214</t>
        </is>
      </c>
      <c r="B218" t="inlineStr">
        <is>
          <t>J1315</t>
        </is>
      </c>
      <c r="C218" t="inlineStr">
        <is>
          <t>Ironbark Property Group Pty Ltd</t>
        </is>
      </c>
      <c r="D218" s="10" t="n">
        <v>46266</v>
      </c>
      <c r="E218" t="n">
        <v>20</v>
      </c>
      <c r="F218" s="9" t="n">
        <v>2708.33</v>
      </c>
      <c r="G218" t="str">
        <f>YEAR(EOMONTH(D218,-1))&amp;"-"&amp;TEXT(MONTH(EOMONTH(D218,-1)),"00")</f>
        <v>2026-08</v>
      </c>
    </row>
    <row r="219">
      <c r="A219" t="inlineStr">
        <is>
          <t>JB-5215</t>
        </is>
      </c>
      <c r="B219" t="inlineStr">
        <is>
          <t>J1315</t>
        </is>
      </c>
      <c r="C219" t="inlineStr">
        <is>
          <t>Ironbark Property Group Pty Ltd</t>
        </is>
      </c>
      <c r="D219" s="10" t="n">
        <v>46296</v>
      </c>
      <c r="E219" t="n">
        <v>22</v>
      </c>
      <c r="F219" s="9" t="n">
        <v>2708.33</v>
      </c>
      <c r="G219" t="str">
        <f>YEAR(EOMONTH(D219,-1))&amp;"-"&amp;TEXT(MONTH(EOMONTH(D219,-1)),"00")</f>
        <v>2026-09</v>
      </c>
    </row>
    <row r="220">
      <c r="A220" t="inlineStr">
        <is>
          <t>JB-5216</t>
        </is>
      </c>
      <c r="B220" t="inlineStr">
        <is>
          <t>J1315</t>
        </is>
      </c>
      <c r="C220" t="inlineStr">
        <is>
          <t>Ironbark Property Group Pty Ltd</t>
        </is>
      </c>
      <c r="D220" s="10" t="n">
        <v>46327</v>
      </c>
      <c r="E220" t="n">
        <v>22</v>
      </c>
      <c r="F220" s="9" t="n">
        <v>2708.33</v>
      </c>
      <c r="G220" t="str">
        <f>YEAR(EOMONTH(D220,-1))&amp;"-"&amp;TEXT(MONTH(EOMONTH(D220,-1)),"00")</f>
        <v>2026-10</v>
      </c>
    </row>
    <row r="221">
      <c r="A221" t="inlineStr">
        <is>
          <t>JB-5217</t>
        </is>
      </c>
      <c r="B221" t="inlineStr">
        <is>
          <t>J1318</t>
        </is>
      </c>
      <c r="C221" t="inlineStr">
        <is>
          <t>Oakwood Engineering</t>
        </is>
      </c>
      <c r="D221" s="10" t="n">
        <v>46266</v>
      </c>
      <c r="E221" t="n">
        <v>1</v>
      </c>
      <c r="F221" s="9" t="n">
        <v>218</v>
      </c>
      <c r="G221" t="str">
        <f>YEAR(EOMONTH(D221,-1))&amp;"-"&amp;TEXT(MONTH(EOMONTH(D221,-1)),"00")</f>
        <v>2026-08</v>
      </c>
    </row>
    <row r="222">
      <c r="A222" t="inlineStr">
        <is>
          <t>JB-5218</t>
        </is>
      </c>
      <c r="B222" t="inlineStr">
        <is>
          <t>J1318</t>
        </is>
      </c>
      <c r="C222" t="inlineStr">
        <is>
          <t>Oakwood Engineering</t>
        </is>
      </c>
      <c r="D222" s="10" t="n">
        <v>46296</v>
      </c>
      <c r="E222" t="n">
        <v>1</v>
      </c>
      <c r="F222" s="9" t="n">
        <v>218</v>
      </c>
      <c r="G222" t="str">
        <f>YEAR(EOMONTH(D222,-1))&amp;"-"&amp;TEXT(MONTH(EOMONTH(D222,-1)),"00")</f>
        <v>2026-09</v>
      </c>
    </row>
    <row r="223">
      <c r="A223" t="inlineStr">
        <is>
          <t>JB-5219</t>
        </is>
      </c>
      <c r="B223" t="inlineStr">
        <is>
          <t>J1318</t>
        </is>
      </c>
      <c r="C223" t="inlineStr">
        <is>
          <t>Oakwood Engineering</t>
        </is>
      </c>
      <c r="D223" s="10" t="n">
        <v>46327</v>
      </c>
      <c r="E223" t="n">
        <v>1</v>
      </c>
      <c r="F223" s="9" t="n">
        <v>218</v>
      </c>
      <c r="G223" t="str">
        <f>YEAR(EOMONTH(D223,-1))&amp;"-"&amp;TEXT(MONTH(EOMONTH(D223,-1)),"00")</f>
        <v>2026-10</v>
      </c>
    </row>
    <row r="224">
      <c r="A224" t="inlineStr">
        <is>
          <t>JB-5220</t>
        </is>
      </c>
      <c r="B224" t="inlineStr">
        <is>
          <t>J1319</t>
        </is>
      </c>
      <c r="C224" t="inlineStr">
        <is>
          <t>Waverley Physiotherapy Pty Ltd</t>
        </is>
      </c>
      <c r="D224" s="10" t="n">
        <v>46266</v>
      </c>
      <c r="E224" t="n">
        <v>9</v>
      </c>
      <c r="F224" s="9" t="n">
        <v>1057.33</v>
      </c>
      <c r="G224" t="str">
        <f>YEAR(EOMONTH(D224,-1))&amp;"-"&amp;TEXT(MONTH(EOMONTH(D224,-1)),"00")</f>
        <v>2026-08</v>
      </c>
    </row>
    <row r="225">
      <c r="A225" t="inlineStr">
        <is>
          <t>JB-5221</t>
        </is>
      </c>
      <c r="B225" t="inlineStr">
        <is>
          <t>J1319</t>
        </is>
      </c>
      <c r="C225" t="inlineStr">
        <is>
          <t>Waverley Physiotherapy Pty Ltd</t>
        </is>
      </c>
      <c r="D225" s="10" t="n">
        <v>46296</v>
      </c>
      <c r="E225" t="n">
        <v>7</v>
      </c>
      <c r="F225" s="9" t="n">
        <v>1057.33</v>
      </c>
      <c r="G225" t="str">
        <f>YEAR(EOMONTH(D225,-1))&amp;"-"&amp;TEXT(MONTH(EOMONTH(D225,-1)),"00")</f>
        <v>2026-09</v>
      </c>
    </row>
    <row r="226">
      <c r="A226" t="inlineStr">
        <is>
          <t>JB-5222</t>
        </is>
      </c>
      <c r="B226" t="inlineStr">
        <is>
          <t>J1319</t>
        </is>
      </c>
      <c r="C226" t="inlineStr">
        <is>
          <t>Waverley Physiotherapy Pty Ltd</t>
        </is>
      </c>
      <c r="D226" s="10" t="n">
        <v>46327</v>
      </c>
      <c r="E226" t="n">
        <v>9</v>
      </c>
      <c r="F226" s="9" t="n">
        <v>1057.33</v>
      </c>
      <c r="G226" t="str">
        <f>YEAR(EOMONTH(D226,-1))&amp;"-"&amp;TEXT(MONTH(EOMONTH(D226,-1)),"00")</f>
        <v>2026-10</v>
      </c>
    </row>
    <row r="227">
      <c r="A227" t="inlineStr">
        <is>
          <t>JB-5223</t>
        </is>
      </c>
      <c r="B227" t="inlineStr">
        <is>
          <t>J1327</t>
        </is>
      </c>
      <c r="C227" t="inlineStr">
        <is>
          <t>Cityside Real Estate</t>
        </is>
      </c>
      <c r="D227" s="10" t="n">
        <v>46266</v>
      </c>
      <c r="E227" t="n">
        <v>4</v>
      </c>
      <c r="F227" s="9" t="n">
        <v>580.67</v>
      </c>
      <c r="G227" t="str">
        <f>YEAR(EOMONTH(D227,-1))&amp;"-"&amp;TEXT(MONTH(EOMONTH(D227,-1)),"00")</f>
        <v>2026-08</v>
      </c>
    </row>
    <row r="228">
      <c r="A228" t="inlineStr">
        <is>
          <t>JB-5224</t>
        </is>
      </c>
      <c r="B228" t="inlineStr">
        <is>
          <t>J1327</t>
        </is>
      </c>
      <c r="C228" t="inlineStr">
        <is>
          <t>Cityside Real Estate</t>
        </is>
      </c>
      <c r="D228" s="10" t="n">
        <v>46296</v>
      </c>
      <c r="E228" t="n">
        <v>4</v>
      </c>
      <c r="F228" s="9" t="n">
        <v>580.67</v>
      </c>
      <c r="G228" t="str">
        <f>YEAR(EOMONTH(D228,-1))&amp;"-"&amp;TEXT(MONTH(EOMONTH(D228,-1)),"00")</f>
        <v>2026-09</v>
      </c>
    </row>
    <row r="229">
      <c r="A229" t="inlineStr">
        <is>
          <t>JB-5225</t>
        </is>
      </c>
      <c r="B229" t="inlineStr">
        <is>
          <t>J1327</t>
        </is>
      </c>
      <c r="C229" t="inlineStr">
        <is>
          <t>Cityside Real Estate</t>
        </is>
      </c>
      <c r="D229" s="10" t="n">
        <v>46327</v>
      </c>
      <c r="E229" t="n">
        <v>5</v>
      </c>
      <c r="F229" s="9" t="n">
        <v>580.67</v>
      </c>
      <c r="G229" t="str">
        <f>YEAR(EOMONTH(D229,-1))&amp;"-"&amp;TEXT(MONTH(EOMONTH(D229,-1)),"00")</f>
        <v>2026-10</v>
      </c>
    </row>
    <row r="230">
      <c r="A230" t="inlineStr">
        <is>
          <t>JB-5226</t>
        </is>
      </c>
      <c r="B230" t="inlineStr">
        <is>
          <t>J1336</t>
        </is>
      </c>
      <c r="C230" t="inlineStr">
        <is>
          <t>North Side Physiotherapy</t>
        </is>
      </c>
      <c r="D230" s="10" t="n">
        <v>46266</v>
      </c>
      <c r="E230" t="n">
        <v>1</v>
      </c>
      <c r="F230" s="9" t="n">
        <v>203</v>
      </c>
      <c r="G230" t="str">
        <f>YEAR(EOMONTH(D230,-1))&amp;"-"&amp;TEXT(MONTH(EOMONTH(D230,-1)),"00")</f>
        <v>2026-08</v>
      </c>
    </row>
    <row r="231">
      <c r="A231" t="inlineStr">
        <is>
          <t>JB-5227</t>
        </is>
      </c>
      <c r="B231" t="inlineStr">
        <is>
          <t>J1336</t>
        </is>
      </c>
      <c r="C231" t="inlineStr">
        <is>
          <t>North Side Physiotherapy</t>
        </is>
      </c>
      <c r="D231" s="10" t="n">
        <v>46296</v>
      </c>
      <c r="E231" t="n">
        <v>1</v>
      </c>
      <c r="F231" s="9" t="n">
        <v>203</v>
      </c>
      <c r="G231" t="str">
        <f>YEAR(EOMONTH(D231,-1))&amp;"-"&amp;TEXT(MONTH(EOMONTH(D231,-1)),"00")</f>
        <v>2026-09</v>
      </c>
    </row>
    <row r="232">
      <c r="A232" t="inlineStr">
        <is>
          <t>JB-5228</t>
        </is>
      </c>
      <c r="B232" t="inlineStr">
        <is>
          <t>J1336</t>
        </is>
      </c>
      <c r="C232" t="inlineStr">
        <is>
          <t>North Side Physiotherapy</t>
        </is>
      </c>
      <c r="D232" s="10" t="n">
        <v>46327</v>
      </c>
      <c r="E232" t="n">
        <v>2</v>
      </c>
      <c r="F232" s="9" t="n">
        <v>406</v>
      </c>
      <c r="G232" t="str">
        <f>YEAR(EOMONTH(D232,-1))&amp;"-"&amp;TEXT(MONTH(EOMONTH(D232,-1)),"00")</f>
        <v>2026-10</v>
      </c>
    </row>
    <row r="233">
      <c r="A233" t="inlineStr">
        <is>
          <t>JB-5229</t>
        </is>
      </c>
      <c r="B233" t="inlineStr">
        <is>
          <t>J1337</t>
        </is>
      </c>
      <c r="C233" t="inlineStr">
        <is>
          <t>North Side Physiotherapy</t>
        </is>
      </c>
      <c r="D233" s="10" t="n">
        <v>46266</v>
      </c>
      <c r="E233" t="n">
        <v>5</v>
      </c>
      <c r="F233" s="9" t="n">
        <v>801.67</v>
      </c>
      <c r="G233" t="str">
        <f>YEAR(EOMONTH(D233,-1))&amp;"-"&amp;TEXT(MONTH(EOMONTH(D233,-1)),"00")</f>
        <v>2026-08</v>
      </c>
    </row>
    <row r="234">
      <c r="A234" t="inlineStr">
        <is>
          <t>JB-5230</t>
        </is>
      </c>
      <c r="B234" t="inlineStr">
        <is>
          <t>J1337</t>
        </is>
      </c>
      <c r="C234" t="inlineStr">
        <is>
          <t>North Side Physiotherapy</t>
        </is>
      </c>
      <c r="D234" s="10" t="n">
        <v>46296</v>
      </c>
      <c r="E234" t="n">
        <v>4</v>
      </c>
      <c r="F234" s="9" t="n">
        <v>801.67</v>
      </c>
      <c r="G234" t="str">
        <f>YEAR(EOMONTH(D234,-1))&amp;"-"&amp;TEXT(MONTH(EOMONTH(D234,-1)),"00")</f>
        <v>2026-09</v>
      </c>
    </row>
    <row r="235">
      <c r="A235" t="inlineStr">
        <is>
          <t>JB-5231</t>
        </is>
      </c>
      <c r="B235" t="inlineStr">
        <is>
          <t>J1337</t>
        </is>
      </c>
      <c r="C235" t="inlineStr">
        <is>
          <t>North Side Physiotherapy</t>
        </is>
      </c>
      <c r="D235" s="10" t="n">
        <v>46327</v>
      </c>
      <c r="E235" t="n">
        <v>4</v>
      </c>
      <c r="F235" s="9" t="n">
        <v>801.67</v>
      </c>
      <c r="G235" t="str">
        <f>YEAR(EOMONTH(D235,-1))&amp;"-"&amp;TEXT(MONTH(EOMONTH(D235,-1)),"00")</f>
        <v>2026-10</v>
      </c>
    </row>
  </sheetData>
  <autoFilter ref="A4:G235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73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</cols>
  <sheetData>
    <row r="1">
      <c r="A1" s="6" t="inlineStr">
        <is>
          <t>Jobber visit history Aug-Oct 2026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Job</t>
        </is>
      </c>
      <c r="B4" s="7" t="inlineStr">
        <is>
          <t>Date</t>
        </is>
      </c>
      <c r="C4" s="7" t="inlineStr">
        <is>
          <t>Cleaner</t>
        </is>
      </c>
      <c r="D4" s="7" t="inlineStr">
        <is>
          <t>Status</t>
        </is>
      </c>
    </row>
    <row r="5">
      <c r="A5" t="inlineStr">
        <is>
          <t>J1001</t>
        </is>
      </c>
      <c r="B5" s="10" t="n">
        <v>46238</v>
      </c>
      <c r="C5" t="inlineStr">
        <is>
          <t>CL43</t>
        </is>
      </c>
      <c r="D5" t="inlineStr">
        <is>
          <t>Completed</t>
        </is>
      </c>
    </row>
    <row r="6">
      <c r="A6" t="inlineStr">
        <is>
          <t>J1001</t>
        </is>
      </c>
      <c r="B6" s="10" t="n">
        <v>46245</v>
      </c>
      <c r="C6" t="inlineStr">
        <is>
          <t>CL43</t>
        </is>
      </c>
      <c r="D6" t="inlineStr">
        <is>
          <t>Completed</t>
        </is>
      </c>
    </row>
    <row r="7">
      <c r="A7" t="inlineStr">
        <is>
          <t>J1001</t>
        </is>
      </c>
      <c r="B7" s="10" t="n">
        <v>46252</v>
      </c>
      <c r="C7" t="inlineStr">
        <is>
          <t>CL43</t>
        </is>
      </c>
      <c r="D7" t="inlineStr">
        <is>
          <t>Completed</t>
        </is>
      </c>
    </row>
    <row r="8">
      <c r="A8" t="inlineStr">
        <is>
          <t>J1001</t>
        </is>
      </c>
      <c r="B8" s="10" t="n">
        <v>46259</v>
      </c>
      <c r="C8" t="inlineStr">
        <is>
          <t>CL43</t>
        </is>
      </c>
      <c r="D8" t="inlineStr">
        <is>
          <t>Skipped</t>
        </is>
      </c>
    </row>
    <row r="9">
      <c r="A9" t="inlineStr">
        <is>
          <t>J1001</t>
        </is>
      </c>
      <c r="B9" s="10" t="n">
        <v>46266</v>
      </c>
      <c r="C9" t="inlineStr">
        <is>
          <t>CL43</t>
        </is>
      </c>
      <c r="D9" t="inlineStr">
        <is>
          <t>Completed</t>
        </is>
      </c>
    </row>
    <row r="10">
      <c r="A10" t="inlineStr">
        <is>
          <t>J1001</t>
        </is>
      </c>
      <c r="B10" s="10" t="n">
        <v>46273</v>
      </c>
      <c r="C10" t="inlineStr">
        <is>
          <t>CL43</t>
        </is>
      </c>
      <c r="D10" t="inlineStr">
        <is>
          <t>Completed</t>
        </is>
      </c>
    </row>
    <row r="11">
      <c r="A11" t="inlineStr">
        <is>
          <t>J1001</t>
        </is>
      </c>
      <c r="B11" s="10" t="n">
        <v>46280</v>
      </c>
      <c r="C11" t="inlineStr">
        <is>
          <t>CL43</t>
        </is>
      </c>
      <c r="D11" t="inlineStr">
        <is>
          <t>Completed</t>
        </is>
      </c>
    </row>
    <row r="12">
      <c r="A12" t="inlineStr">
        <is>
          <t>J1001</t>
        </is>
      </c>
      <c r="B12" s="10" t="n">
        <v>46287</v>
      </c>
      <c r="C12" t="inlineStr">
        <is>
          <t>CL43</t>
        </is>
      </c>
      <c r="D12" t="inlineStr">
        <is>
          <t>Completed</t>
        </is>
      </c>
    </row>
    <row r="13">
      <c r="A13" t="inlineStr">
        <is>
          <t>J1001</t>
        </is>
      </c>
      <c r="B13" s="10" t="n">
        <v>46294</v>
      </c>
      <c r="C13" t="inlineStr">
        <is>
          <t>CL43</t>
        </is>
      </c>
      <c r="D13" t="inlineStr">
        <is>
          <t>Completed</t>
        </is>
      </c>
    </row>
    <row r="14">
      <c r="A14" t="inlineStr">
        <is>
          <t>J1001</t>
        </is>
      </c>
      <c r="B14" s="10" t="n">
        <v>46301</v>
      </c>
      <c r="C14" t="inlineStr">
        <is>
          <t>CL43</t>
        </is>
      </c>
      <c r="D14" t="inlineStr">
        <is>
          <t>Completed</t>
        </is>
      </c>
    </row>
    <row r="15">
      <c r="A15" t="inlineStr">
        <is>
          <t>J1001</t>
        </is>
      </c>
      <c r="B15" s="10" t="n">
        <v>46308</v>
      </c>
      <c r="C15" t="inlineStr">
        <is>
          <t>CL43</t>
        </is>
      </c>
      <c r="D15" t="inlineStr">
        <is>
          <t>Completed</t>
        </is>
      </c>
    </row>
    <row r="16">
      <c r="A16" t="inlineStr">
        <is>
          <t>J1001</t>
        </is>
      </c>
      <c r="B16" s="10" t="n">
        <v>46315</v>
      </c>
      <c r="C16" t="inlineStr">
        <is>
          <t>CL43</t>
        </is>
      </c>
      <c r="D16" t="inlineStr">
        <is>
          <t>Completed</t>
        </is>
      </c>
    </row>
    <row r="17">
      <c r="A17" t="inlineStr">
        <is>
          <t>J1001</t>
        </is>
      </c>
      <c r="B17" s="10" t="n">
        <v>46322</v>
      </c>
      <c r="C17" t="inlineStr">
        <is>
          <t>CL43</t>
        </is>
      </c>
      <c r="D17" t="inlineStr">
        <is>
          <t>Completed</t>
        </is>
      </c>
    </row>
    <row r="18">
      <c r="A18" t="inlineStr">
        <is>
          <t>J1002</t>
        </is>
      </c>
      <c r="B18" s="10" t="n">
        <v>46238</v>
      </c>
      <c r="C18" t="inlineStr">
        <is>
          <t>CL39</t>
        </is>
      </c>
      <c r="D18" t="inlineStr">
        <is>
          <t>Completed</t>
        </is>
      </c>
    </row>
    <row r="19">
      <c r="A19" t="inlineStr">
        <is>
          <t>J1002</t>
        </is>
      </c>
      <c r="B19" s="10" t="n">
        <v>46245</v>
      </c>
      <c r="C19" t="inlineStr">
        <is>
          <t>CL39</t>
        </is>
      </c>
      <c r="D19" t="inlineStr">
        <is>
          <t>Completed</t>
        </is>
      </c>
    </row>
    <row r="20">
      <c r="A20" t="inlineStr">
        <is>
          <t>J1002</t>
        </is>
      </c>
      <c r="B20" s="10" t="n">
        <v>46252</v>
      </c>
      <c r="C20" t="inlineStr">
        <is>
          <t>CL39</t>
        </is>
      </c>
      <c r="D20" t="inlineStr">
        <is>
          <t>Completed</t>
        </is>
      </c>
    </row>
    <row r="21">
      <c r="A21" t="inlineStr">
        <is>
          <t>J1002</t>
        </is>
      </c>
      <c r="B21" s="10" t="n">
        <v>46259</v>
      </c>
      <c r="C21" t="inlineStr">
        <is>
          <t>CL39</t>
        </is>
      </c>
      <c r="D21" t="inlineStr">
        <is>
          <t>Completed</t>
        </is>
      </c>
    </row>
    <row r="22">
      <c r="A22" t="inlineStr">
        <is>
          <t>J1002</t>
        </is>
      </c>
      <c r="B22" s="10" t="n">
        <v>46266</v>
      </c>
      <c r="C22" t="inlineStr">
        <is>
          <t>CL39</t>
        </is>
      </c>
      <c r="D22" t="inlineStr">
        <is>
          <t>Completed</t>
        </is>
      </c>
    </row>
    <row r="23">
      <c r="A23" t="inlineStr">
        <is>
          <t>J1002</t>
        </is>
      </c>
      <c r="B23" s="10" t="n">
        <v>46273</v>
      </c>
      <c r="C23" t="inlineStr">
        <is>
          <t>CL39</t>
        </is>
      </c>
      <c r="D23" t="inlineStr">
        <is>
          <t>Completed</t>
        </is>
      </c>
    </row>
    <row r="24">
      <c r="A24" t="inlineStr">
        <is>
          <t>J1002</t>
        </is>
      </c>
      <c r="B24" s="10" t="n">
        <v>46280</v>
      </c>
      <c r="C24" t="inlineStr">
        <is>
          <t>CL39</t>
        </is>
      </c>
      <c r="D24" t="inlineStr">
        <is>
          <t>Completed</t>
        </is>
      </c>
    </row>
    <row r="25">
      <c r="A25" t="inlineStr">
        <is>
          <t>J1002</t>
        </is>
      </c>
      <c r="B25" s="10" t="n">
        <v>46287</v>
      </c>
      <c r="C25" t="inlineStr">
        <is>
          <t>CL39</t>
        </is>
      </c>
      <c r="D25" t="inlineStr">
        <is>
          <t>Completed</t>
        </is>
      </c>
    </row>
    <row r="26">
      <c r="A26" t="inlineStr">
        <is>
          <t>J1002</t>
        </is>
      </c>
      <c r="B26" s="10" t="n">
        <v>46294</v>
      </c>
      <c r="C26" t="inlineStr">
        <is>
          <t>CL39</t>
        </is>
      </c>
      <c r="D26" t="inlineStr">
        <is>
          <t>Completed</t>
        </is>
      </c>
    </row>
    <row r="27">
      <c r="A27" t="inlineStr">
        <is>
          <t>J1002</t>
        </is>
      </c>
      <c r="B27" s="10" t="n">
        <v>46301</v>
      </c>
      <c r="C27" t="inlineStr">
        <is>
          <t>CL39</t>
        </is>
      </c>
      <c r="D27" t="inlineStr">
        <is>
          <t>Completed</t>
        </is>
      </c>
    </row>
    <row r="28">
      <c r="A28" t="inlineStr">
        <is>
          <t>J1002</t>
        </is>
      </c>
      <c r="B28" s="10" t="n">
        <v>46308</v>
      </c>
      <c r="C28" t="inlineStr">
        <is>
          <t>CL39</t>
        </is>
      </c>
      <c r="D28" t="inlineStr">
        <is>
          <t>Completed</t>
        </is>
      </c>
    </row>
    <row r="29">
      <c r="A29" t="inlineStr">
        <is>
          <t>J1002</t>
        </is>
      </c>
      <c r="B29" s="10" t="n">
        <v>46315</v>
      </c>
      <c r="C29" t="inlineStr">
        <is>
          <t>CL39</t>
        </is>
      </c>
      <c r="D29" t="inlineStr">
        <is>
          <t>Completed</t>
        </is>
      </c>
    </row>
    <row r="30">
      <c r="A30" t="inlineStr">
        <is>
          <t>J1002</t>
        </is>
      </c>
      <c r="B30" s="10" t="n">
        <v>46322</v>
      </c>
      <c r="C30" t="inlineStr">
        <is>
          <t>CL39</t>
        </is>
      </c>
      <c r="D30" t="inlineStr">
        <is>
          <t>Completed</t>
        </is>
      </c>
    </row>
    <row r="31">
      <c r="A31" t="inlineStr">
        <is>
          <t>J1003</t>
        </is>
      </c>
      <c r="B31" s="10" t="n">
        <v>46244</v>
      </c>
      <c r="C31" t="inlineStr">
        <is>
          <t>CL59</t>
        </is>
      </c>
      <c r="D31" t="inlineStr">
        <is>
          <t>Completed</t>
        </is>
      </c>
    </row>
    <row r="32">
      <c r="A32" t="inlineStr">
        <is>
          <t>J1003</t>
        </is>
      </c>
      <c r="B32" s="10" t="n">
        <v>46272</v>
      </c>
      <c r="C32" t="inlineStr">
        <is>
          <t>CL59</t>
        </is>
      </c>
      <c r="D32" t="inlineStr">
        <is>
          <t>Completed</t>
        </is>
      </c>
    </row>
    <row r="33">
      <c r="A33" t="inlineStr">
        <is>
          <t>J1003</t>
        </is>
      </c>
      <c r="B33" s="10" t="n">
        <v>46300</v>
      </c>
      <c r="C33" t="inlineStr">
        <is>
          <t>CL59</t>
        </is>
      </c>
      <c r="D33" t="inlineStr">
        <is>
          <t>Completed</t>
        </is>
      </c>
    </row>
    <row r="34">
      <c r="A34" t="inlineStr">
        <is>
          <t>J1004</t>
        </is>
      </c>
      <c r="B34" s="10" t="n">
        <v>46237</v>
      </c>
      <c r="C34" t="inlineStr">
        <is>
          <t>CL48</t>
        </is>
      </c>
      <c r="D34" t="inlineStr">
        <is>
          <t>Completed</t>
        </is>
      </c>
    </row>
    <row r="35">
      <c r="A35" t="inlineStr">
        <is>
          <t>J1004</t>
        </is>
      </c>
      <c r="B35" s="10" t="n">
        <v>46244</v>
      </c>
      <c r="C35" t="inlineStr">
        <is>
          <t>CL48</t>
        </is>
      </c>
      <c r="D35" t="inlineStr">
        <is>
          <t>Completed</t>
        </is>
      </c>
    </row>
    <row r="36">
      <c r="A36" t="inlineStr">
        <is>
          <t>J1004</t>
        </is>
      </c>
      <c r="B36" s="10" t="n">
        <v>46251</v>
      </c>
      <c r="C36" t="inlineStr">
        <is>
          <t>CL48</t>
        </is>
      </c>
      <c r="D36" t="inlineStr">
        <is>
          <t>Completed</t>
        </is>
      </c>
    </row>
    <row r="37">
      <c r="A37" t="inlineStr">
        <is>
          <t>J1004</t>
        </is>
      </c>
      <c r="B37" s="10" t="n">
        <v>46258</v>
      </c>
      <c r="C37" t="inlineStr">
        <is>
          <t>CL48</t>
        </is>
      </c>
      <c r="D37" t="inlineStr">
        <is>
          <t>Completed</t>
        </is>
      </c>
    </row>
    <row r="38">
      <c r="A38" t="inlineStr">
        <is>
          <t>J1004</t>
        </is>
      </c>
      <c r="B38" s="10" t="n">
        <v>46265</v>
      </c>
      <c r="C38" t="inlineStr">
        <is>
          <t>CL48</t>
        </is>
      </c>
      <c r="D38" t="inlineStr">
        <is>
          <t>Completed</t>
        </is>
      </c>
    </row>
    <row r="39">
      <c r="A39" t="inlineStr">
        <is>
          <t>J1004</t>
        </is>
      </c>
      <c r="B39" s="10" t="n">
        <v>46272</v>
      </c>
      <c r="C39" t="inlineStr">
        <is>
          <t>CL48</t>
        </is>
      </c>
      <c r="D39" t="inlineStr">
        <is>
          <t>Completed</t>
        </is>
      </c>
    </row>
    <row r="40">
      <c r="A40" t="inlineStr">
        <is>
          <t>J1004</t>
        </is>
      </c>
      <c r="B40" s="10" t="n">
        <v>46279</v>
      </c>
      <c r="C40" t="inlineStr">
        <is>
          <t>CL48</t>
        </is>
      </c>
      <c r="D40" t="inlineStr">
        <is>
          <t>Completed</t>
        </is>
      </c>
    </row>
    <row r="41">
      <c r="A41" t="inlineStr">
        <is>
          <t>J1004</t>
        </is>
      </c>
      <c r="B41" s="10" t="n">
        <v>46286</v>
      </c>
      <c r="C41" t="inlineStr">
        <is>
          <t>CL48</t>
        </is>
      </c>
      <c r="D41" t="inlineStr">
        <is>
          <t>Completed</t>
        </is>
      </c>
    </row>
    <row r="42">
      <c r="A42" t="inlineStr">
        <is>
          <t>J1004</t>
        </is>
      </c>
      <c r="B42" s="10" t="n">
        <v>46293</v>
      </c>
      <c r="C42" t="inlineStr">
        <is>
          <t>CL48</t>
        </is>
      </c>
      <c r="D42" t="inlineStr">
        <is>
          <t>Completed</t>
        </is>
      </c>
    </row>
    <row r="43">
      <c r="A43" t="inlineStr">
        <is>
          <t>J1004</t>
        </is>
      </c>
      <c r="B43" s="10" t="n">
        <v>46300</v>
      </c>
      <c r="C43" t="inlineStr">
        <is>
          <t>CL48</t>
        </is>
      </c>
      <c r="D43" t="inlineStr">
        <is>
          <t>Completed</t>
        </is>
      </c>
    </row>
    <row r="44">
      <c r="A44" t="inlineStr">
        <is>
          <t>J1004</t>
        </is>
      </c>
      <c r="B44" s="10" t="n">
        <v>46307</v>
      </c>
      <c r="C44" t="inlineStr">
        <is>
          <t>CL48</t>
        </is>
      </c>
      <c r="D44" t="inlineStr">
        <is>
          <t>Completed</t>
        </is>
      </c>
    </row>
    <row r="45">
      <c r="A45" t="inlineStr">
        <is>
          <t>J1004</t>
        </is>
      </c>
      <c r="B45" s="10" t="n">
        <v>46314</v>
      </c>
      <c r="C45" t="inlineStr">
        <is>
          <t>CL48</t>
        </is>
      </c>
      <c r="D45" t="inlineStr">
        <is>
          <t>Completed</t>
        </is>
      </c>
    </row>
    <row r="46">
      <c r="A46" t="inlineStr">
        <is>
          <t>J1004</t>
        </is>
      </c>
      <c r="B46" s="10" t="n">
        <v>46321</v>
      </c>
      <c r="C46" t="inlineStr">
        <is>
          <t>CL48</t>
        </is>
      </c>
      <c r="D46" t="inlineStr">
        <is>
          <t>Completed</t>
        </is>
      </c>
    </row>
    <row r="47">
      <c r="A47" t="inlineStr">
        <is>
          <t>J1005</t>
        </is>
      </c>
      <c r="B47" s="10" t="n">
        <v>46238</v>
      </c>
      <c r="C47" t="inlineStr">
        <is>
          <t>CL37</t>
        </is>
      </c>
      <c r="D47" t="inlineStr">
        <is>
          <t>Completed</t>
        </is>
      </c>
    </row>
    <row r="48">
      <c r="A48" t="inlineStr">
        <is>
          <t>J1005</t>
        </is>
      </c>
      <c r="B48" s="10" t="n">
        <v>46239</v>
      </c>
      <c r="C48" t="inlineStr">
        <is>
          <t>CL37</t>
        </is>
      </c>
      <c r="D48" t="inlineStr">
        <is>
          <t>Completed</t>
        </is>
      </c>
    </row>
    <row r="49">
      <c r="A49" t="inlineStr">
        <is>
          <t>J1005</t>
        </is>
      </c>
      <c r="B49" s="10" t="n">
        <v>46245</v>
      </c>
      <c r="C49" t="inlineStr">
        <is>
          <t>CL37</t>
        </is>
      </c>
      <c r="D49" t="inlineStr">
        <is>
          <t>Completed</t>
        </is>
      </c>
    </row>
    <row r="50">
      <c r="A50" t="inlineStr">
        <is>
          <t>J1005</t>
        </is>
      </c>
      <c r="B50" s="10" t="n">
        <v>46246</v>
      </c>
      <c r="C50" t="inlineStr">
        <is>
          <t>CL37</t>
        </is>
      </c>
      <c r="D50" t="inlineStr">
        <is>
          <t>Completed</t>
        </is>
      </c>
    </row>
    <row r="51">
      <c r="A51" t="inlineStr">
        <is>
          <t>J1005</t>
        </is>
      </c>
      <c r="B51" s="10" t="n">
        <v>46252</v>
      </c>
      <c r="C51" t="inlineStr">
        <is>
          <t>CL37</t>
        </is>
      </c>
      <c r="D51" t="inlineStr">
        <is>
          <t>Completed</t>
        </is>
      </c>
    </row>
    <row r="52">
      <c r="A52" t="inlineStr">
        <is>
          <t>J1005</t>
        </is>
      </c>
      <c r="B52" s="10" t="n">
        <v>46253</v>
      </c>
      <c r="C52" t="inlineStr">
        <is>
          <t>CL37</t>
        </is>
      </c>
      <c r="D52" t="inlineStr">
        <is>
          <t>Completed</t>
        </is>
      </c>
    </row>
    <row r="53">
      <c r="A53" t="inlineStr">
        <is>
          <t>J1005</t>
        </is>
      </c>
      <c r="B53" s="10" t="n">
        <v>46259</v>
      </c>
      <c r="C53" t="inlineStr">
        <is>
          <t>CL37</t>
        </is>
      </c>
      <c r="D53" t="inlineStr">
        <is>
          <t>Completed</t>
        </is>
      </c>
    </row>
    <row r="54">
      <c r="A54" t="inlineStr">
        <is>
          <t>J1005</t>
        </is>
      </c>
      <c r="B54" s="10" t="n">
        <v>46260</v>
      </c>
      <c r="C54" t="inlineStr">
        <is>
          <t>CL37</t>
        </is>
      </c>
      <c r="D54" t="inlineStr">
        <is>
          <t>Completed</t>
        </is>
      </c>
    </row>
    <row r="55">
      <c r="A55" t="inlineStr">
        <is>
          <t>J1005</t>
        </is>
      </c>
      <c r="B55" s="10" t="n">
        <v>46266</v>
      </c>
      <c r="C55" t="inlineStr">
        <is>
          <t>CL37</t>
        </is>
      </c>
      <c r="D55" t="inlineStr">
        <is>
          <t>Completed</t>
        </is>
      </c>
    </row>
    <row r="56">
      <c r="A56" t="inlineStr">
        <is>
          <t>J1005</t>
        </is>
      </c>
      <c r="B56" s="10" t="n">
        <v>46267</v>
      </c>
      <c r="C56" t="inlineStr">
        <is>
          <t>CL37</t>
        </is>
      </c>
      <c r="D56" t="inlineStr">
        <is>
          <t>Completed</t>
        </is>
      </c>
    </row>
    <row r="57">
      <c r="A57" t="inlineStr">
        <is>
          <t>J1005</t>
        </is>
      </c>
      <c r="B57" s="10" t="n">
        <v>46273</v>
      </c>
      <c r="C57" t="inlineStr">
        <is>
          <t>CL37</t>
        </is>
      </c>
      <c r="D57" t="inlineStr">
        <is>
          <t>Completed</t>
        </is>
      </c>
    </row>
    <row r="58">
      <c r="A58" t="inlineStr">
        <is>
          <t>J1005</t>
        </is>
      </c>
      <c r="B58" s="10" t="n">
        <v>46274</v>
      </c>
      <c r="C58" t="inlineStr">
        <is>
          <t>CL37</t>
        </is>
      </c>
      <c r="D58" t="inlineStr">
        <is>
          <t>Completed</t>
        </is>
      </c>
    </row>
    <row r="59">
      <c r="A59" t="inlineStr">
        <is>
          <t>J1005</t>
        </is>
      </c>
      <c r="B59" s="10" t="n">
        <v>46280</v>
      </c>
      <c r="C59" t="inlineStr">
        <is>
          <t>CL37</t>
        </is>
      </c>
      <c r="D59" t="inlineStr">
        <is>
          <t>Completed</t>
        </is>
      </c>
    </row>
    <row r="60">
      <c r="A60" t="inlineStr">
        <is>
          <t>J1005</t>
        </is>
      </c>
      <c r="B60" s="10" t="n">
        <v>46281</v>
      </c>
      <c r="C60" t="inlineStr">
        <is>
          <t>CL37</t>
        </is>
      </c>
      <c r="D60" t="inlineStr">
        <is>
          <t>Completed</t>
        </is>
      </c>
    </row>
    <row r="61">
      <c r="A61" t="inlineStr">
        <is>
          <t>J1005</t>
        </is>
      </c>
      <c r="B61" s="10" t="n">
        <v>46287</v>
      </c>
      <c r="C61" t="inlineStr">
        <is>
          <t>CL37</t>
        </is>
      </c>
      <c r="D61" t="inlineStr">
        <is>
          <t>Completed</t>
        </is>
      </c>
    </row>
    <row r="62">
      <c r="A62" t="inlineStr">
        <is>
          <t>J1005</t>
        </is>
      </c>
      <c r="B62" s="10" t="n">
        <v>46288</v>
      </c>
      <c r="C62" t="inlineStr">
        <is>
          <t>CL37</t>
        </is>
      </c>
      <c r="D62" t="inlineStr">
        <is>
          <t>Completed</t>
        </is>
      </c>
    </row>
    <row r="63">
      <c r="A63" t="inlineStr">
        <is>
          <t>J1005</t>
        </is>
      </c>
      <c r="B63" s="10" t="n">
        <v>46294</v>
      </c>
      <c r="C63" t="inlineStr">
        <is>
          <t>CL37</t>
        </is>
      </c>
      <c r="D63" t="inlineStr">
        <is>
          <t>Completed</t>
        </is>
      </c>
    </row>
    <row r="64">
      <c r="A64" t="inlineStr">
        <is>
          <t>J1005</t>
        </is>
      </c>
      <c r="B64" s="10" t="n">
        <v>46295</v>
      </c>
      <c r="C64" t="inlineStr">
        <is>
          <t>CL37</t>
        </is>
      </c>
      <c r="D64" t="inlineStr">
        <is>
          <t>Completed</t>
        </is>
      </c>
    </row>
    <row r="65">
      <c r="A65" t="inlineStr">
        <is>
          <t>J1005</t>
        </is>
      </c>
      <c r="B65" s="10" t="n">
        <v>46301</v>
      </c>
      <c r="C65" t="inlineStr">
        <is>
          <t>CL37</t>
        </is>
      </c>
      <c r="D65" t="inlineStr">
        <is>
          <t>Completed</t>
        </is>
      </c>
    </row>
    <row r="66">
      <c r="A66" t="inlineStr">
        <is>
          <t>J1005</t>
        </is>
      </c>
      <c r="B66" s="10" t="n">
        <v>46302</v>
      </c>
      <c r="C66" t="inlineStr">
        <is>
          <t>CL37</t>
        </is>
      </c>
      <c r="D66" t="inlineStr">
        <is>
          <t>Completed</t>
        </is>
      </c>
    </row>
    <row r="67">
      <c r="A67" t="inlineStr">
        <is>
          <t>J1005</t>
        </is>
      </c>
      <c r="B67" s="10" t="n">
        <v>46308</v>
      </c>
      <c r="C67" t="inlineStr">
        <is>
          <t>CL37</t>
        </is>
      </c>
      <c r="D67" t="inlineStr">
        <is>
          <t>Completed</t>
        </is>
      </c>
    </row>
    <row r="68">
      <c r="A68" t="inlineStr">
        <is>
          <t>J1005</t>
        </is>
      </c>
      <c r="B68" s="10" t="n">
        <v>46309</v>
      </c>
      <c r="C68" t="inlineStr">
        <is>
          <t>CL37</t>
        </is>
      </c>
      <c r="D68" t="inlineStr">
        <is>
          <t>Completed</t>
        </is>
      </c>
    </row>
    <row r="69">
      <c r="A69" t="inlineStr">
        <is>
          <t>J1005</t>
        </is>
      </c>
      <c r="B69" s="10" t="n">
        <v>46315</v>
      </c>
      <c r="C69" t="inlineStr">
        <is>
          <t>CL37</t>
        </is>
      </c>
      <c r="D69" t="inlineStr">
        <is>
          <t>Completed</t>
        </is>
      </c>
    </row>
    <row r="70">
      <c r="A70" t="inlineStr">
        <is>
          <t>J1005</t>
        </is>
      </c>
      <c r="B70" s="10" t="n">
        <v>46316</v>
      </c>
      <c r="C70" t="inlineStr">
        <is>
          <t>CL37</t>
        </is>
      </c>
      <c r="D70" t="inlineStr">
        <is>
          <t>Completed</t>
        </is>
      </c>
    </row>
    <row r="71">
      <c r="A71" t="inlineStr">
        <is>
          <t>J1005</t>
        </is>
      </c>
      <c r="B71" s="10" t="n">
        <v>46322</v>
      </c>
      <c r="C71" t="inlineStr">
        <is>
          <t>CL37</t>
        </is>
      </c>
      <c r="D71" t="inlineStr">
        <is>
          <t>Completed</t>
        </is>
      </c>
    </row>
    <row r="72">
      <c r="A72" t="inlineStr">
        <is>
          <t>J1005</t>
        </is>
      </c>
      <c r="B72" s="10" t="n">
        <v>46323</v>
      </c>
      <c r="C72" t="inlineStr">
        <is>
          <t>CL37</t>
        </is>
      </c>
      <c r="D72" t="inlineStr">
        <is>
          <t>Completed</t>
        </is>
      </c>
    </row>
    <row r="73">
      <c r="A73" t="inlineStr">
        <is>
          <t>J1006</t>
        </is>
      </c>
      <c r="B73" s="10" t="n">
        <v>46247</v>
      </c>
      <c r="C73" t="inlineStr">
        <is>
          <t>CL60</t>
        </is>
      </c>
      <c r="D73" t="inlineStr">
        <is>
          <t>Completed</t>
        </is>
      </c>
    </row>
    <row r="74">
      <c r="A74" t="inlineStr">
        <is>
          <t>J1006</t>
        </is>
      </c>
      <c r="B74" s="10" t="n">
        <v>46275</v>
      </c>
      <c r="C74" t="inlineStr">
        <is>
          <t>CL60</t>
        </is>
      </c>
      <c r="D74" t="inlineStr">
        <is>
          <t>Completed</t>
        </is>
      </c>
    </row>
    <row r="75">
      <c r="A75" t="inlineStr">
        <is>
          <t>J1006</t>
        </is>
      </c>
      <c r="B75" s="10" t="n">
        <v>46303</v>
      </c>
      <c r="C75" t="inlineStr">
        <is>
          <t>CL60</t>
        </is>
      </c>
      <c r="D75" t="inlineStr">
        <is>
          <t>Completed</t>
        </is>
      </c>
    </row>
    <row r="76">
      <c r="A76" t="inlineStr">
        <is>
          <t>J1007</t>
        </is>
      </c>
      <c r="B76" s="10" t="n">
        <v>46237</v>
      </c>
      <c r="C76" t="inlineStr">
        <is>
          <t>CL12</t>
        </is>
      </c>
      <c r="D76" t="inlineStr">
        <is>
          <t>Completed</t>
        </is>
      </c>
    </row>
    <row r="77">
      <c r="A77" t="inlineStr">
        <is>
          <t>J1007</t>
        </is>
      </c>
      <c r="B77" s="10" t="n">
        <v>46239</v>
      </c>
      <c r="C77" t="inlineStr">
        <is>
          <t>CL12</t>
        </is>
      </c>
      <c r="D77" t="inlineStr">
        <is>
          <t>Completed</t>
        </is>
      </c>
    </row>
    <row r="78">
      <c r="A78" t="inlineStr">
        <is>
          <t>J1007</t>
        </is>
      </c>
      <c r="B78" s="10" t="n">
        <v>46244</v>
      </c>
      <c r="C78" t="inlineStr">
        <is>
          <t>CL12</t>
        </is>
      </c>
      <c r="D78" t="inlineStr">
        <is>
          <t>Completed</t>
        </is>
      </c>
    </row>
    <row r="79">
      <c r="A79" t="inlineStr">
        <is>
          <t>J1007</t>
        </is>
      </c>
      <c r="B79" s="10" t="n">
        <v>46246</v>
      </c>
      <c r="C79" t="inlineStr">
        <is>
          <t>CL12</t>
        </is>
      </c>
      <c r="D79" t="inlineStr">
        <is>
          <t>Completed</t>
        </is>
      </c>
    </row>
    <row r="80">
      <c r="A80" t="inlineStr">
        <is>
          <t>J1007</t>
        </is>
      </c>
      <c r="B80" s="10" t="n">
        <v>46251</v>
      </c>
      <c r="C80" t="inlineStr">
        <is>
          <t>CL12</t>
        </is>
      </c>
      <c r="D80" t="inlineStr">
        <is>
          <t>Completed</t>
        </is>
      </c>
    </row>
    <row r="81">
      <c r="A81" t="inlineStr">
        <is>
          <t>J1007</t>
        </is>
      </c>
      <c r="B81" s="10" t="n">
        <v>46253</v>
      </c>
      <c r="C81" t="inlineStr">
        <is>
          <t>CL12</t>
        </is>
      </c>
      <c r="D81" t="inlineStr">
        <is>
          <t>Completed</t>
        </is>
      </c>
    </row>
    <row r="82">
      <c r="A82" t="inlineStr">
        <is>
          <t>J1007</t>
        </is>
      </c>
      <c r="B82" s="10" t="n">
        <v>46258</v>
      </c>
      <c r="C82" t="inlineStr">
        <is>
          <t>CL12</t>
        </is>
      </c>
      <c r="D82" t="inlineStr">
        <is>
          <t>Completed</t>
        </is>
      </c>
    </row>
    <row r="83">
      <c r="A83" t="inlineStr">
        <is>
          <t>J1007</t>
        </is>
      </c>
      <c r="B83" s="10" t="n">
        <v>46260</v>
      </c>
      <c r="C83" t="inlineStr">
        <is>
          <t>CL12</t>
        </is>
      </c>
      <c r="D83" t="inlineStr">
        <is>
          <t>Completed</t>
        </is>
      </c>
    </row>
    <row r="84">
      <c r="A84" t="inlineStr">
        <is>
          <t>J1007</t>
        </is>
      </c>
      <c r="B84" s="10" t="n">
        <v>46265</v>
      </c>
      <c r="C84" t="inlineStr">
        <is>
          <t>CL12</t>
        </is>
      </c>
      <c r="D84" t="inlineStr">
        <is>
          <t>Completed</t>
        </is>
      </c>
    </row>
    <row r="85">
      <c r="A85" t="inlineStr">
        <is>
          <t>J1007</t>
        </is>
      </c>
      <c r="B85" s="10" t="n">
        <v>46267</v>
      </c>
      <c r="C85" t="inlineStr">
        <is>
          <t>CL12</t>
        </is>
      </c>
      <c r="D85" t="inlineStr">
        <is>
          <t>Completed</t>
        </is>
      </c>
    </row>
    <row r="86">
      <c r="A86" t="inlineStr">
        <is>
          <t>J1007</t>
        </is>
      </c>
      <c r="B86" s="10" t="n">
        <v>46272</v>
      </c>
      <c r="C86" t="inlineStr">
        <is>
          <t>CL12</t>
        </is>
      </c>
      <c r="D86" t="inlineStr">
        <is>
          <t>Completed</t>
        </is>
      </c>
    </row>
    <row r="87">
      <c r="A87" t="inlineStr">
        <is>
          <t>J1007</t>
        </is>
      </c>
      <c r="B87" s="10" t="n">
        <v>46274</v>
      </c>
      <c r="C87" t="inlineStr">
        <is>
          <t>CL12</t>
        </is>
      </c>
      <c r="D87" t="inlineStr">
        <is>
          <t>Completed</t>
        </is>
      </c>
    </row>
    <row r="88">
      <c r="A88" t="inlineStr">
        <is>
          <t>J1007</t>
        </is>
      </c>
      <c r="B88" s="10" t="n">
        <v>46279</v>
      </c>
      <c r="C88" t="inlineStr">
        <is>
          <t>CL12</t>
        </is>
      </c>
      <c r="D88" t="inlineStr">
        <is>
          <t>Skipped</t>
        </is>
      </c>
    </row>
    <row r="89">
      <c r="A89" t="inlineStr">
        <is>
          <t>J1007</t>
        </is>
      </c>
      <c r="B89" s="10" t="n">
        <v>46281</v>
      </c>
      <c r="C89" t="inlineStr">
        <is>
          <t>CL12</t>
        </is>
      </c>
      <c r="D89" t="inlineStr">
        <is>
          <t>Completed</t>
        </is>
      </c>
    </row>
    <row r="90">
      <c r="A90" t="inlineStr">
        <is>
          <t>J1007</t>
        </is>
      </c>
      <c r="B90" s="10" t="n">
        <v>46286</v>
      </c>
      <c r="C90" t="inlineStr">
        <is>
          <t>CL12</t>
        </is>
      </c>
      <c r="D90" t="inlineStr">
        <is>
          <t>Completed</t>
        </is>
      </c>
    </row>
    <row r="91">
      <c r="A91" t="inlineStr">
        <is>
          <t>J1007</t>
        </is>
      </c>
      <c r="B91" s="10" t="n">
        <v>46288</v>
      </c>
      <c r="C91" t="inlineStr">
        <is>
          <t>CL12</t>
        </is>
      </c>
      <c r="D91" t="inlineStr">
        <is>
          <t>Completed</t>
        </is>
      </c>
    </row>
    <row r="92">
      <c r="A92" t="inlineStr">
        <is>
          <t>J1007</t>
        </is>
      </c>
      <c r="B92" s="10" t="n">
        <v>46293</v>
      </c>
      <c r="C92" t="inlineStr">
        <is>
          <t>CL12</t>
        </is>
      </c>
      <c r="D92" t="inlineStr">
        <is>
          <t>Completed</t>
        </is>
      </c>
    </row>
    <row r="93">
      <c r="A93" t="inlineStr">
        <is>
          <t>J1007</t>
        </is>
      </c>
      <c r="B93" s="10" t="n">
        <v>46295</v>
      </c>
      <c r="C93" t="inlineStr">
        <is>
          <t>CL12</t>
        </is>
      </c>
      <c r="D93" t="inlineStr">
        <is>
          <t>Completed</t>
        </is>
      </c>
    </row>
    <row r="94">
      <c r="A94" t="inlineStr">
        <is>
          <t>J1007</t>
        </is>
      </c>
      <c r="B94" s="10" t="n">
        <v>46300</v>
      </c>
      <c r="C94" t="inlineStr">
        <is>
          <t>CL12</t>
        </is>
      </c>
      <c r="D94" t="inlineStr">
        <is>
          <t>Completed</t>
        </is>
      </c>
    </row>
    <row r="95">
      <c r="A95" t="inlineStr">
        <is>
          <t>J1007</t>
        </is>
      </c>
      <c r="B95" s="10" t="n">
        <v>46302</v>
      </c>
      <c r="C95" t="inlineStr">
        <is>
          <t>CL12</t>
        </is>
      </c>
      <c r="D95" t="inlineStr">
        <is>
          <t>Completed</t>
        </is>
      </c>
    </row>
    <row r="96">
      <c r="A96" t="inlineStr">
        <is>
          <t>J1007</t>
        </is>
      </c>
      <c r="B96" s="10" t="n">
        <v>46307</v>
      </c>
      <c r="C96" t="inlineStr">
        <is>
          <t>CL12</t>
        </is>
      </c>
      <c r="D96" t="inlineStr">
        <is>
          <t>Completed</t>
        </is>
      </c>
    </row>
    <row r="97">
      <c r="A97" t="inlineStr">
        <is>
          <t>J1007</t>
        </is>
      </c>
      <c r="B97" s="10" t="n">
        <v>46309</v>
      </c>
      <c r="C97" t="inlineStr">
        <is>
          <t>CL12</t>
        </is>
      </c>
      <c r="D97" t="inlineStr">
        <is>
          <t>Completed</t>
        </is>
      </c>
    </row>
    <row r="98">
      <c r="A98" t="inlineStr">
        <is>
          <t>J1007</t>
        </is>
      </c>
      <c r="B98" s="10" t="n">
        <v>46314</v>
      </c>
      <c r="C98" t="inlineStr">
        <is>
          <t>CL12</t>
        </is>
      </c>
      <c r="D98" t="inlineStr">
        <is>
          <t>Completed</t>
        </is>
      </c>
    </row>
    <row r="99">
      <c r="A99" t="inlineStr">
        <is>
          <t>J1007</t>
        </is>
      </c>
      <c r="B99" s="10" t="n">
        <v>46316</v>
      </c>
      <c r="C99" t="inlineStr">
        <is>
          <t>CL12</t>
        </is>
      </c>
      <c r="D99" t="inlineStr">
        <is>
          <t>Completed</t>
        </is>
      </c>
    </row>
    <row r="100">
      <c r="A100" t="inlineStr">
        <is>
          <t>J1007</t>
        </is>
      </c>
      <c r="B100" s="10" t="n">
        <v>46321</v>
      </c>
      <c r="C100" t="inlineStr">
        <is>
          <t>CL12</t>
        </is>
      </c>
      <c r="D100" t="inlineStr">
        <is>
          <t>Completed</t>
        </is>
      </c>
    </row>
    <row r="101">
      <c r="A101" t="inlineStr">
        <is>
          <t>J1007</t>
        </is>
      </c>
      <c r="B101" s="10" t="n">
        <v>46323</v>
      </c>
      <c r="C101" t="inlineStr">
        <is>
          <t>CL12</t>
        </is>
      </c>
      <c r="D101" t="inlineStr">
        <is>
          <t>Completed</t>
        </is>
      </c>
    </row>
    <row r="102">
      <c r="A102" t="inlineStr">
        <is>
          <t>J1008</t>
        </is>
      </c>
      <c r="B102" s="10" t="n">
        <v>46239</v>
      </c>
      <c r="C102" t="inlineStr">
        <is>
          <t>CL23</t>
        </is>
      </c>
      <c r="D102" t="inlineStr">
        <is>
          <t>Completed</t>
        </is>
      </c>
    </row>
    <row r="103">
      <c r="A103" t="inlineStr">
        <is>
          <t>J1008</t>
        </is>
      </c>
      <c r="B103" s="10" t="n">
        <v>46240</v>
      </c>
      <c r="C103" t="inlineStr">
        <is>
          <t>CL23</t>
        </is>
      </c>
      <c r="D103" t="inlineStr">
        <is>
          <t>Completed</t>
        </is>
      </c>
    </row>
    <row r="104">
      <c r="A104" t="inlineStr">
        <is>
          <t>J1008</t>
        </is>
      </c>
      <c r="B104" s="10" t="n">
        <v>46241</v>
      </c>
      <c r="C104" t="inlineStr">
        <is>
          <t>CL23</t>
        </is>
      </c>
      <c r="D104" t="inlineStr">
        <is>
          <t>Completed</t>
        </is>
      </c>
    </row>
    <row r="105">
      <c r="A105" t="inlineStr">
        <is>
          <t>J1008</t>
        </is>
      </c>
      <c r="B105" s="10" t="n">
        <v>46246</v>
      </c>
      <c r="C105" t="inlineStr">
        <is>
          <t>CL23</t>
        </is>
      </c>
      <c r="D105" t="inlineStr">
        <is>
          <t>Completed</t>
        </is>
      </c>
    </row>
    <row r="106">
      <c r="A106" t="inlineStr">
        <is>
          <t>J1008</t>
        </is>
      </c>
      <c r="B106" s="10" t="n">
        <v>46247</v>
      </c>
      <c r="C106" t="inlineStr">
        <is>
          <t>CL23</t>
        </is>
      </c>
      <c r="D106" t="inlineStr">
        <is>
          <t>Completed</t>
        </is>
      </c>
    </row>
    <row r="107">
      <c r="A107" t="inlineStr">
        <is>
          <t>J1008</t>
        </is>
      </c>
      <c r="B107" s="10" t="n">
        <v>46248</v>
      </c>
      <c r="C107" t="inlineStr">
        <is>
          <t>CL23</t>
        </is>
      </c>
      <c r="D107" t="inlineStr">
        <is>
          <t>Completed</t>
        </is>
      </c>
    </row>
    <row r="108">
      <c r="A108" t="inlineStr">
        <is>
          <t>J1008</t>
        </is>
      </c>
      <c r="B108" s="10" t="n">
        <v>46253</v>
      </c>
      <c r="C108" t="inlineStr">
        <is>
          <t>CL23</t>
        </is>
      </c>
      <c r="D108" t="inlineStr">
        <is>
          <t>Completed</t>
        </is>
      </c>
    </row>
    <row r="109">
      <c r="A109" t="inlineStr">
        <is>
          <t>J1008</t>
        </is>
      </c>
      <c r="B109" s="10" t="n">
        <v>46254</v>
      </c>
      <c r="C109" t="inlineStr">
        <is>
          <t>CL23</t>
        </is>
      </c>
      <c r="D109" t="inlineStr">
        <is>
          <t>Completed</t>
        </is>
      </c>
    </row>
    <row r="110">
      <c r="A110" t="inlineStr">
        <is>
          <t>J1008</t>
        </is>
      </c>
      <c r="B110" s="10" t="n">
        <v>46255</v>
      </c>
      <c r="C110" t="inlineStr">
        <is>
          <t>CL23</t>
        </is>
      </c>
      <c r="D110" t="inlineStr">
        <is>
          <t>Completed</t>
        </is>
      </c>
    </row>
    <row r="111">
      <c r="A111" t="inlineStr">
        <is>
          <t>J1008</t>
        </is>
      </c>
      <c r="B111" s="10" t="n">
        <v>46260</v>
      </c>
      <c r="C111" t="inlineStr">
        <is>
          <t>CL23</t>
        </is>
      </c>
      <c r="D111" t="inlineStr">
        <is>
          <t>Completed</t>
        </is>
      </c>
    </row>
    <row r="112">
      <c r="A112" t="inlineStr">
        <is>
          <t>J1008</t>
        </is>
      </c>
      <c r="B112" s="10" t="n">
        <v>46261</v>
      </c>
      <c r="C112" t="inlineStr">
        <is>
          <t>CL23</t>
        </is>
      </c>
      <c r="D112" t="inlineStr">
        <is>
          <t>Completed</t>
        </is>
      </c>
    </row>
    <row r="113">
      <c r="A113" t="inlineStr">
        <is>
          <t>J1008</t>
        </is>
      </c>
      <c r="B113" s="10" t="n">
        <v>46262</v>
      </c>
      <c r="C113" t="inlineStr">
        <is>
          <t>CL23</t>
        </is>
      </c>
      <c r="D113" t="inlineStr">
        <is>
          <t>Completed</t>
        </is>
      </c>
    </row>
    <row r="114">
      <c r="A114" t="inlineStr">
        <is>
          <t>J1008</t>
        </is>
      </c>
      <c r="B114" s="10" t="n">
        <v>46267</v>
      </c>
      <c r="C114" t="inlineStr">
        <is>
          <t>CL23</t>
        </is>
      </c>
      <c r="D114" t="inlineStr">
        <is>
          <t>Completed</t>
        </is>
      </c>
    </row>
    <row r="115">
      <c r="A115" t="inlineStr">
        <is>
          <t>J1008</t>
        </is>
      </c>
      <c r="B115" s="10" t="n">
        <v>46268</v>
      </c>
      <c r="C115" t="inlineStr">
        <is>
          <t>CL23</t>
        </is>
      </c>
      <c r="D115" t="inlineStr">
        <is>
          <t>Completed</t>
        </is>
      </c>
    </row>
    <row r="116">
      <c r="A116" t="inlineStr">
        <is>
          <t>J1008</t>
        </is>
      </c>
      <c r="B116" s="10" t="n">
        <v>46269</v>
      </c>
      <c r="C116" t="inlineStr">
        <is>
          <t>CL23</t>
        </is>
      </c>
      <c r="D116" t="inlineStr">
        <is>
          <t>Completed</t>
        </is>
      </c>
    </row>
    <row r="117">
      <c r="A117" t="inlineStr">
        <is>
          <t>J1008</t>
        </is>
      </c>
      <c r="B117" s="10" t="n">
        <v>46274</v>
      </c>
      <c r="C117" t="inlineStr">
        <is>
          <t>CL23</t>
        </is>
      </c>
      <c r="D117" t="inlineStr">
        <is>
          <t>Completed</t>
        </is>
      </c>
    </row>
    <row r="118">
      <c r="A118" t="inlineStr">
        <is>
          <t>J1008</t>
        </is>
      </c>
      <c r="B118" s="10" t="n">
        <v>46275</v>
      </c>
      <c r="C118" t="inlineStr">
        <is>
          <t>CL23</t>
        </is>
      </c>
      <c r="D118" t="inlineStr">
        <is>
          <t>Completed</t>
        </is>
      </c>
    </row>
    <row r="119">
      <c r="A119" t="inlineStr">
        <is>
          <t>J1008</t>
        </is>
      </c>
      <c r="B119" s="10" t="n">
        <v>46276</v>
      </c>
      <c r="C119" t="inlineStr">
        <is>
          <t>CL23</t>
        </is>
      </c>
      <c r="D119" t="inlineStr">
        <is>
          <t>Completed</t>
        </is>
      </c>
    </row>
    <row r="120">
      <c r="A120" t="inlineStr">
        <is>
          <t>J1008</t>
        </is>
      </c>
      <c r="B120" s="10" t="n">
        <v>46281</v>
      </c>
      <c r="C120" t="inlineStr">
        <is>
          <t>CL23</t>
        </is>
      </c>
      <c r="D120" t="inlineStr">
        <is>
          <t>Completed</t>
        </is>
      </c>
    </row>
    <row r="121">
      <c r="A121" t="inlineStr">
        <is>
          <t>J1008</t>
        </is>
      </c>
      <c r="B121" s="10" t="n">
        <v>46282</v>
      </c>
      <c r="C121" t="inlineStr">
        <is>
          <t>CL23</t>
        </is>
      </c>
      <c r="D121" t="inlineStr">
        <is>
          <t>Completed</t>
        </is>
      </c>
    </row>
    <row r="122">
      <c r="A122" t="inlineStr">
        <is>
          <t>J1008</t>
        </is>
      </c>
      <c r="B122" s="10" t="n">
        <v>46283</v>
      </c>
      <c r="C122" t="inlineStr">
        <is>
          <t>CL23</t>
        </is>
      </c>
      <c r="D122" t="inlineStr">
        <is>
          <t>Completed</t>
        </is>
      </c>
    </row>
    <row r="123">
      <c r="A123" t="inlineStr">
        <is>
          <t>J1008</t>
        </is>
      </c>
      <c r="B123" s="10" t="n">
        <v>46288</v>
      </c>
      <c r="C123" t="inlineStr">
        <is>
          <t>CL23</t>
        </is>
      </c>
      <c r="D123" t="inlineStr">
        <is>
          <t>Completed</t>
        </is>
      </c>
    </row>
    <row r="124">
      <c r="A124" t="inlineStr">
        <is>
          <t>J1008</t>
        </is>
      </c>
      <c r="B124" s="10" t="n">
        <v>46289</v>
      </c>
      <c r="C124" t="inlineStr">
        <is>
          <t>CL23</t>
        </is>
      </c>
      <c r="D124" t="inlineStr">
        <is>
          <t>Completed</t>
        </is>
      </c>
    </row>
    <row r="125">
      <c r="A125" t="inlineStr">
        <is>
          <t>J1008</t>
        </is>
      </c>
      <c r="B125" s="10" t="n">
        <v>46290</v>
      </c>
      <c r="C125" t="inlineStr">
        <is>
          <t>CL23</t>
        </is>
      </c>
      <c r="D125" t="inlineStr">
        <is>
          <t>Completed</t>
        </is>
      </c>
    </row>
    <row r="126">
      <c r="A126" t="inlineStr">
        <is>
          <t>J1008</t>
        </is>
      </c>
      <c r="B126" s="10" t="n">
        <v>46295</v>
      </c>
      <c r="C126" t="inlineStr">
        <is>
          <t>CL23</t>
        </is>
      </c>
      <c r="D126" t="inlineStr">
        <is>
          <t>Completed</t>
        </is>
      </c>
    </row>
    <row r="127">
      <c r="A127" t="inlineStr">
        <is>
          <t>J1008</t>
        </is>
      </c>
      <c r="B127" s="10" t="n">
        <v>46296</v>
      </c>
      <c r="C127" t="inlineStr">
        <is>
          <t>CL23</t>
        </is>
      </c>
      <c r="D127" t="inlineStr">
        <is>
          <t>Completed</t>
        </is>
      </c>
    </row>
    <row r="128">
      <c r="A128" t="inlineStr">
        <is>
          <t>J1008</t>
        </is>
      </c>
      <c r="B128" s="10" t="n">
        <v>46297</v>
      </c>
      <c r="C128" t="inlineStr">
        <is>
          <t>CL23</t>
        </is>
      </c>
      <c r="D128" t="inlineStr">
        <is>
          <t>Completed</t>
        </is>
      </c>
    </row>
    <row r="129">
      <c r="A129" t="inlineStr">
        <is>
          <t>J1008</t>
        </is>
      </c>
      <c r="B129" s="10" t="n">
        <v>46302</v>
      </c>
      <c r="C129" t="inlineStr">
        <is>
          <t>CL23</t>
        </is>
      </c>
      <c r="D129" t="inlineStr">
        <is>
          <t>Completed</t>
        </is>
      </c>
    </row>
    <row r="130">
      <c r="A130" t="inlineStr">
        <is>
          <t>J1008</t>
        </is>
      </c>
      <c r="B130" s="10" t="n">
        <v>46303</v>
      </c>
      <c r="C130" t="inlineStr">
        <is>
          <t>CL23</t>
        </is>
      </c>
      <c r="D130" t="inlineStr">
        <is>
          <t>Completed</t>
        </is>
      </c>
    </row>
    <row r="131">
      <c r="A131" t="inlineStr">
        <is>
          <t>J1008</t>
        </is>
      </c>
      <c r="B131" s="10" t="n">
        <v>46304</v>
      </c>
      <c r="C131" t="inlineStr">
        <is>
          <t>CL23</t>
        </is>
      </c>
      <c r="D131" t="inlineStr">
        <is>
          <t>Completed</t>
        </is>
      </c>
    </row>
    <row r="132">
      <c r="A132" t="inlineStr">
        <is>
          <t>J1008</t>
        </is>
      </c>
      <c r="B132" s="10" t="n">
        <v>46309</v>
      </c>
      <c r="C132" t="inlineStr">
        <is>
          <t>CL23</t>
        </is>
      </c>
      <c r="D132" t="inlineStr">
        <is>
          <t>Completed</t>
        </is>
      </c>
    </row>
    <row r="133">
      <c r="A133" t="inlineStr">
        <is>
          <t>J1008</t>
        </is>
      </c>
      <c r="B133" s="10" t="n">
        <v>46310</v>
      </c>
      <c r="C133" t="inlineStr">
        <is>
          <t>CL23</t>
        </is>
      </c>
      <c r="D133" t="inlineStr">
        <is>
          <t>Completed</t>
        </is>
      </c>
    </row>
    <row r="134">
      <c r="A134" t="inlineStr">
        <is>
          <t>J1008</t>
        </is>
      </c>
      <c r="B134" s="10" t="n">
        <v>46311</v>
      </c>
      <c r="C134" t="inlineStr">
        <is>
          <t>CL23</t>
        </is>
      </c>
      <c r="D134" t="inlineStr">
        <is>
          <t>Completed</t>
        </is>
      </c>
    </row>
    <row r="135">
      <c r="A135" t="inlineStr">
        <is>
          <t>J1008</t>
        </is>
      </c>
      <c r="B135" s="10" t="n">
        <v>46316</v>
      </c>
      <c r="C135" t="inlineStr">
        <is>
          <t>CL23</t>
        </is>
      </c>
      <c r="D135" t="inlineStr">
        <is>
          <t>Completed</t>
        </is>
      </c>
    </row>
    <row r="136">
      <c r="A136" t="inlineStr">
        <is>
          <t>J1008</t>
        </is>
      </c>
      <c r="B136" s="10" t="n">
        <v>46317</v>
      </c>
      <c r="C136" t="inlineStr">
        <is>
          <t>CL23</t>
        </is>
      </c>
      <c r="D136" t="inlineStr">
        <is>
          <t>Completed</t>
        </is>
      </c>
    </row>
    <row r="137">
      <c r="A137" t="inlineStr">
        <is>
          <t>J1008</t>
        </is>
      </c>
      <c r="B137" s="10" t="n">
        <v>46318</v>
      </c>
      <c r="C137" t="inlineStr">
        <is>
          <t>CL23</t>
        </is>
      </c>
      <c r="D137" t="inlineStr">
        <is>
          <t>Completed</t>
        </is>
      </c>
    </row>
    <row r="138">
      <c r="A138" t="inlineStr">
        <is>
          <t>J1008</t>
        </is>
      </c>
      <c r="B138" s="10" t="n">
        <v>46323</v>
      </c>
      <c r="C138" t="inlineStr">
        <is>
          <t>CL23</t>
        </is>
      </c>
      <c r="D138" t="inlineStr">
        <is>
          <t>Completed</t>
        </is>
      </c>
    </row>
    <row r="139">
      <c r="A139" t="inlineStr">
        <is>
          <t>J1008</t>
        </is>
      </c>
      <c r="B139" s="10" t="n">
        <v>46324</v>
      </c>
      <c r="C139" t="inlineStr">
        <is>
          <t>CL23</t>
        </is>
      </c>
      <c r="D139" t="inlineStr">
        <is>
          <t>Completed</t>
        </is>
      </c>
    </row>
    <row r="140">
      <c r="A140" t="inlineStr">
        <is>
          <t>J1008</t>
        </is>
      </c>
      <c r="B140" s="10" t="n">
        <v>46325</v>
      </c>
      <c r="C140" t="inlineStr">
        <is>
          <t>CL23</t>
        </is>
      </c>
      <c r="D140" t="inlineStr">
        <is>
          <t>Completed</t>
        </is>
      </c>
    </row>
    <row r="141">
      <c r="A141" t="inlineStr">
        <is>
          <t>J1009</t>
        </is>
      </c>
      <c r="B141" s="10" t="n">
        <v>46238</v>
      </c>
      <c r="C141" t="inlineStr">
        <is>
          <t>CL13</t>
        </is>
      </c>
      <c r="D141" t="inlineStr">
        <is>
          <t>Completed</t>
        </is>
      </c>
    </row>
    <row r="142">
      <c r="A142" t="inlineStr">
        <is>
          <t>J1009</t>
        </is>
      </c>
      <c r="B142" s="10" t="n">
        <v>46239</v>
      </c>
      <c r="C142" t="inlineStr">
        <is>
          <t>CL13</t>
        </is>
      </c>
      <c r="D142" t="inlineStr">
        <is>
          <t>Completed</t>
        </is>
      </c>
    </row>
    <row r="143">
      <c r="A143" t="inlineStr">
        <is>
          <t>J1009</t>
        </is>
      </c>
      <c r="B143" s="10" t="n">
        <v>46245</v>
      </c>
      <c r="C143" t="inlineStr">
        <is>
          <t>CL13</t>
        </is>
      </c>
      <c r="D143" t="inlineStr">
        <is>
          <t>Completed</t>
        </is>
      </c>
    </row>
    <row r="144">
      <c r="A144" t="inlineStr">
        <is>
          <t>J1009</t>
        </is>
      </c>
      <c r="B144" s="10" t="n">
        <v>46246</v>
      </c>
      <c r="C144" t="inlineStr">
        <is>
          <t>CL13</t>
        </is>
      </c>
      <c r="D144" t="inlineStr">
        <is>
          <t>Completed</t>
        </is>
      </c>
    </row>
    <row r="145">
      <c r="A145" t="inlineStr">
        <is>
          <t>J1009</t>
        </is>
      </c>
      <c r="B145" s="10" t="n">
        <v>46252</v>
      </c>
      <c r="C145" t="inlineStr">
        <is>
          <t>CL13</t>
        </is>
      </c>
      <c r="D145" t="inlineStr">
        <is>
          <t>Completed</t>
        </is>
      </c>
    </row>
    <row r="146">
      <c r="A146" t="inlineStr">
        <is>
          <t>J1009</t>
        </is>
      </c>
      <c r="B146" s="10" t="n">
        <v>46253</v>
      </c>
      <c r="C146" t="inlineStr">
        <is>
          <t>CL13</t>
        </is>
      </c>
      <c r="D146" t="inlineStr">
        <is>
          <t>Completed</t>
        </is>
      </c>
    </row>
    <row r="147">
      <c r="A147" t="inlineStr">
        <is>
          <t>J1009</t>
        </is>
      </c>
      <c r="B147" s="10" t="n">
        <v>46259</v>
      </c>
      <c r="C147" t="inlineStr">
        <is>
          <t>CL13</t>
        </is>
      </c>
      <c r="D147" t="inlineStr">
        <is>
          <t>Completed</t>
        </is>
      </c>
    </row>
    <row r="148">
      <c r="A148" t="inlineStr">
        <is>
          <t>J1009</t>
        </is>
      </c>
      <c r="B148" s="10" t="n">
        <v>46260</v>
      </c>
      <c r="C148" t="inlineStr">
        <is>
          <t>CL13</t>
        </is>
      </c>
      <c r="D148" t="inlineStr">
        <is>
          <t>Completed</t>
        </is>
      </c>
    </row>
    <row r="149">
      <c r="A149" t="inlineStr">
        <is>
          <t>J1009</t>
        </is>
      </c>
      <c r="B149" s="10" t="n">
        <v>46266</v>
      </c>
      <c r="C149" t="inlineStr">
        <is>
          <t>CL13</t>
        </is>
      </c>
      <c r="D149" t="inlineStr">
        <is>
          <t>Completed</t>
        </is>
      </c>
    </row>
    <row r="150">
      <c r="A150" t="inlineStr">
        <is>
          <t>J1009</t>
        </is>
      </c>
      <c r="B150" s="10" t="n">
        <v>46267</v>
      </c>
      <c r="C150" t="inlineStr">
        <is>
          <t>CL13</t>
        </is>
      </c>
      <c r="D150" t="inlineStr">
        <is>
          <t>Completed</t>
        </is>
      </c>
    </row>
    <row r="151">
      <c r="A151" t="inlineStr">
        <is>
          <t>J1009</t>
        </is>
      </c>
      <c r="B151" s="10" t="n">
        <v>46273</v>
      </c>
      <c r="C151" t="inlineStr">
        <is>
          <t>CL13</t>
        </is>
      </c>
      <c r="D151" t="inlineStr">
        <is>
          <t>Completed</t>
        </is>
      </c>
    </row>
    <row r="152">
      <c r="A152" t="inlineStr">
        <is>
          <t>J1009</t>
        </is>
      </c>
      <c r="B152" s="10" t="n">
        <v>46274</v>
      </c>
      <c r="C152" t="inlineStr">
        <is>
          <t>CL13</t>
        </is>
      </c>
      <c r="D152" t="inlineStr">
        <is>
          <t>Completed</t>
        </is>
      </c>
    </row>
    <row r="153">
      <c r="A153" t="inlineStr">
        <is>
          <t>J1009</t>
        </is>
      </c>
      <c r="B153" s="10" t="n">
        <v>46280</v>
      </c>
      <c r="C153" t="inlineStr">
        <is>
          <t>CL13</t>
        </is>
      </c>
      <c r="D153" t="inlineStr">
        <is>
          <t>Completed</t>
        </is>
      </c>
    </row>
    <row r="154">
      <c r="A154" t="inlineStr">
        <is>
          <t>J1009</t>
        </is>
      </c>
      <c r="B154" s="10" t="n">
        <v>46281</v>
      </c>
      <c r="C154" t="inlineStr">
        <is>
          <t>CL13</t>
        </is>
      </c>
      <c r="D154" t="inlineStr">
        <is>
          <t>Completed</t>
        </is>
      </c>
    </row>
    <row r="155">
      <c r="A155" t="inlineStr">
        <is>
          <t>J1009</t>
        </is>
      </c>
      <c r="B155" s="10" t="n">
        <v>46287</v>
      </c>
      <c r="C155" t="inlineStr">
        <is>
          <t>CL13</t>
        </is>
      </c>
      <c r="D155" t="inlineStr">
        <is>
          <t>Completed</t>
        </is>
      </c>
    </row>
    <row r="156">
      <c r="A156" t="inlineStr">
        <is>
          <t>J1009</t>
        </is>
      </c>
      <c r="B156" s="10" t="n">
        <v>46288</v>
      </c>
      <c r="C156" t="inlineStr">
        <is>
          <t>CL13</t>
        </is>
      </c>
      <c r="D156" t="inlineStr">
        <is>
          <t>Completed</t>
        </is>
      </c>
    </row>
    <row r="157">
      <c r="A157" t="inlineStr">
        <is>
          <t>J1009</t>
        </is>
      </c>
      <c r="B157" s="10" t="n">
        <v>46294</v>
      </c>
      <c r="C157" t="inlineStr">
        <is>
          <t>CL13</t>
        </is>
      </c>
      <c r="D157" t="inlineStr">
        <is>
          <t>Completed</t>
        </is>
      </c>
    </row>
    <row r="158">
      <c r="A158" t="inlineStr">
        <is>
          <t>J1009</t>
        </is>
      </c>
      <c r="B158" s="10" t="n">
        <v>46295</v>
      </c>
      <c r="C158" t="inlineStr">
        <is>
          <t>CL13</t>
        </is>
      </c>
      <c r="D158" t="inlineStr">
        <is>
          <t>Completed</t>
        </is>
      </c>
    </row>
    <row r="159">
      <c r="A159" t="inlineStr">
        <is>
          <t>J1009</t>
        </is>
      </c>
      <c r="B159" s="10" t="n">
        <v>46301</v>
      </c>
      <c r="C159" t="inlineStr">
        <is>
          <t>CL13</t>
        </is>
      </c>
      <c r="D159" t="inlineStr">
        <is>
          <t>Completed</t>
        </is>
      </c>
    </row>
    <row r="160">
      <c r="A160" t="inlineStr">
        <is>
          <t>J1009</t>
        </is>
      </c>
      <c r="B160" s="10" t="n">
        <v>46302</v>
      </c>
      <c r="C160" t="inlineStr">
        <is>
          <t>CL13</t>
        </is>
      </c>
      <c r="D160" t="inlineStr">
        <is>
          <t>Completed</t>
        </is>
      </c>
    </row>
    <row r="161">
      <c r="A161" t="inlineStr">
        <is>
          <t>J1009</t>
        </is>
      </c>
      <c r="B161" s="10" t="n">
        <v>46308</v>
      </c>
      <c r="C161" t="inlineStr">
        <is>
          <t>CL13</t>
        </is>
      </c>
      <c r="D161" t="inlineStr">
        <is>
          <t>Completed</t>
        </is>
      </c>
    </row>
    <row r="162">
      <c r="A162" t="inlineStr">
        <is>
          <t>J1009</t>
        </is>
      </c>
      <c r="B162" s="10" t="n">
        <v>46309</v>
      </c>
      <c r="C162" t="inlineStr">
        <is>
          <t>CL13</t>
        </is>
      </c>
      <c r="D162" t="inlineStr">
        <is>
          <t>Completed</t>
        </is>
      </c>
    </row>
    <row r="163">
      <c r="A163" t="inlineStr">
        <is>
          <t>J1009</t>
        </is>
      </c>
      <c r="B163" s="10" t="n">
        <v>46315</v>
      </c>
      <c r="C163" t="inlineStr">
        <is>
          <t>CL13</t>
        </is>
      </c>
      <c r="D163" t="inlineStr">
        <is>
          <t>Completed</t>
        </is>
      </c>
    </row>
    <row r="164">
      <c r="A164" t="inlineStr">
        <is>
          <t>J1009</t>
        </is>
      </c>
      <c r="B164" s="10" t="n">
        <v>46316</v>
      </c>
      <c r="C164" t="inlineStr">
        <is>
          <t>CL13</t>
        </is>
      </c>
      <c r="D164" t="inlineStr">
        <is>
          <t>Completed</t>
        </is>
      </c>
    </row>
    <row r="165">
      <c r="A165" t="inlineStr">
        <is>
          <t>J1009</t>
        </is>
      </c>
      <c r="B165" s="10" t="n">
        <v>46322</v>
      </c>
      <c r="C165" t="inlineStr">
        <is>
          <t>CL13</t>
        </is>
      </c>
      <c r="D165" t="inlineStr">
        <is>
          <t>Completed</t>
        </is>
      </c>
    </row>
    <row r="166">
      <c r="A166" t="inlineStr">
        <is>
          <t>J1009</t>
        </is>
      </c>
      <c r="B166" s="10" t="n">
        <v>46323</v>
      </c>
      <c r="C166" t="inlineStr">
        <is>
          <t>CL13</t>
        </is>
      </c>
      <c r="D166" t="inlineStr">
        <is>
          <t>Completed</t>
        </is>
      </c>
    </row>
    <row r="167">
      <c r="A167" t="inlineStr">
        <is>
          <t>J1010</t>
        </is>
      </c>
      <c r="B167" s="10" t="n">
        <v>46238</v>
      </c>
      <c r="C167" t="inlineStr">
        <is>
          <t>CL32</t>
        </is>
      </c>
      <c r="D167" t="inlineStr">
        <is>
          <t>Completed</t>
        </is>
      </c>
    </row>
    <row r="168">
      <c r="A168" t="inlineStr">
        <is>
          <t>J1010</t>
        </is>
      </c>
      <c r="B168" s="10" t="n">
        <v>46239</v>
      </c>
      <c r="C168" t="inlineStr">
        <is>
          <t>CL32</t>
        </is>
      </c>
      <c r="D168" t="inlineStr">
        <is>
          <t>Completed</t>
        </is>
      </c>
    </row>
    <row r="169">
      <c r="A169" t="inlineStr">
        <is>
          <t>J1010</t>
        </is>
      </c>
      <c r="B169" s="10" t="n">
        <v>46245</v>
      </c>
      <c r="C169" t="inlineStr">
        <is>
          <t>CL32</t>
        </is>
      </c>
      <c r="D169" t="inlineStr">
        <is>
          <t>Completed</t>
        </is>
      </c>
    </row>
    <row r="170">
      <c r="A170" t="inlineStr">
        <is>
          <t>J1010</t>
        </is>
      </c>
      <c r="B170" s="10" t="n">
        <v>46246</v>
      </c>
      <c r="C170" t="inlineStr">
        <is>
          <t>CL32</t>
        </is>
      </c>
      <c r="D170" t="inlineStr">
        <is>
          <t>Completed</t>
        </is>
      </c>
    </row>
    <row r="171">
      <c r="A171" t="inlineStr">
        <is>
          <t>J1010</t>
        </is>
      </c>
      <c r="B171" s="10" t="n">
        <v>46252</v>
      </c>
      <c r="C171" t="inlineStr">
        <is>
          <t>CL32</t>
        </is>
      </c>
      <c r="D171" t="inlineStr">
        <is>
          <t>Completed</t>
        </is>
      </c>
    </row>
    <row r="172">
      <c r="A172" t="inlineStr">
        <is>
          <t>J1010</t>
        </is>
      </c>
      <c r="B172" s="10" t="n">
        <v>46253</v>
      </c>
      <c r="C172" t="inlineStr">
        <is>
          <t>CL32</t>
        </is>
      </c>
      <c r="D172" t="inlineStr">
        <is>
          <t>Completed</t>
        </is>
      </c>
    </row>
    <row r="173">
      <c r="A173" t="inlineStr">
        <is>
          <t>J1010</t>
        </is>
      </c>
      <c r="B173" s="10" t="n">
        <v>46259</v>
      </c>
      <c r="C173" t="inlineStr">
        <is>
          <t>CL32</t>
        </is>
      </c>
      <c r="D173" t="inlineStr">
        <is>
          <t>Completed</t>
        </is>
      </c>
    </row>
    <row r="174">
      <c r="A174" t="inlineStr">
        <is>
          <t>J1010</t>
        </is>
      </c>
      <c r="B174" s="10" t="n">
        <v>46260</v>
      </c>
      <c r="C174" t="inlineStr">
        <is>
          <t>CL32</t>
        </is>
      </c>
      <c r="D174" t="inlineStr">
        <is>
          <t>Completed</t>
        </is>
      </c>
    </row>
    <row r="175">
      <c r="A175" t="inlineStr">
        <is>
          <t>J1010</t>
        </is>
      </c>
      <c r="B175" s="10" t="n">
        <v>46266</v>
      </c>
      <c r="C175" t="inlineStr">
        <is>
          <t>CL32</t>
        </is>
      </c>
      <c r="D175" t="inlineStr">
        <is>
          <t>Completed</t>
        </is>
      </c>
    </row>
    <row r="176">
      <c r="A176" t="inlineStr">
        <is>
          <t>J1010</t>
        </is>
      </c>
      <c r="B176" s="10" t="n">
        <v>46267</v>
      </c>
      <c r="C176" t="inlineStr">
        <is>
          <t>CL32</t>
        </is>
      </c>
      <c r="D176" t="inlineStr">
        <is>
          <t>Completed</t>
        </is>
      </c>
    </row>
    <row r="177">
      <c r="A177" t="inlineStr">
        <is>
          <t>J1010</t>
        </is>
      </c>
      <c r="B177" s="10" t="n">
        <v>46273</v>
      </c>
      <c r="C177" t="inlineStr">
        <is>
          <t>CL32</t>
        </is>
      </c>
      <c r="D177" t="inlineStr">
        <is>
          <t>Completed</t>
        </is>
      </c>
    </row>
    <row r="178">
      <c r="A178" t="inlineStr">
        <is>
          <t>J1010</t>
        </is>
      </c>
      <c r="B178" s="10" t="n">
        <v>46274</v>
      </c>
      <c r="C178" t="inlineStr">
        <is>
          <t>CL32</t>
        </is>
      </c>
      <c r="D178" t="inlineStr">
        <is>
          <t>Completed</t>
        </is>
      </c>
    </row>
    <row r="179">
      <c r="A179" t="inlineStr">
        <is>
          <t>J1010</t>
        </is>
      </c>
      <c r="B179" s="10" t="n">
        <v>46280</v>
      </c>
      <c r="C179" t="inlineStr">
        <is>
          <t>CL32</t>
        </is>
      </c>
      <c r="D179" t="inlineStr">
        <is>
          <t>Completed</t>
        </is>
      </c>
    </row>
    <row r="180">
      <c r="A180" t="inlineStr">
        <is>
          <t>J1010</t>
        </is>
      </c>
      <c r="B180" s="10" t="n">
        <v>46281</v>
      </c>
      <c r="C180" t="inlineStr">
        <is>
          <t>CL32</t>
        </is>
      </c>
      <c r="D180" t="inlineStr">
        <is>
          <t>Completed</t>
        </is>
      </c>
    </row>
    <row r="181">
      <c r="A181" t="inlineStr">
        <is>
          <t>J1010</t>
        </is>
      </c>
      <c r="B181" s="10" t="n">
        <v>46287</v>
      </c>
      <c r="C181" t="inlineStr">
        <is>
          <t>CL32</t>
        </is>
      </c>
      <c r="D181" t="inlineStr">
        <is>
          <t>Completed</t>
        </is>
      </c>
    </row>
    <row r="182">
      <c r="A182" t="inlineStr">
        <is>
          <t>J1010</t>
        </is>
      </c>
      <c r="B182" s="10" t="n">
        <v>46288</v>
      </c>
      <c r="C182" t="inlineStr">
        <is>
          <t>CL32</t>
        </is>
      </c>
      <c r="D182" t="inlineStr">
        <is>
          <t>Completed</t>
        </is>
      </c>
    </row>
    <row r="183">
      <c r="A183" t="inlineStr">
        <is>
          <t>J1010</t>
        </is>
      </c>
      <c r="B183" s="10" t="n">
        <v>46294</v>
      </c>
      <c r="C183" t="inlineStr">
        <is>
          <t>CL32</t>
        </is>
      </c>
      <c r="D183" t="inlineStr">
        <is>
          <t>Completed</t>
        </is>
      </c>
    </row>
    <row r="184">
      <c r="A184" t="inlineStr">
        <is>
          <t>J1010</t>
        </is>
      </c>
      <c r="B184" s="10" t="n">
        <v>46295</v>
      </c>
      <c r="C184" t="inlineStr">
        <is>
          <t>CL32</t>
        </is>
      </c>
      <c r="D184" t="inlineStr">
        <is>
          <t>Completed</t>
        </is>
      </c>
    </row>
    <row r="185">
      <c r="A185" t="inlineStr">
        <is>
          <t>J1010</t>
        </is>
      </c>
      <c r="B185" s="10" t="n">
        <v>46301</v>
      </c>
      <c r="C185" t="inlineStr">
        <is>
          <t>CL32</t>
        </is>
      </c>
      <c r="D185" t="inlineStr">
        <is>
          <t>Completed</t>
        </is>
      </c>
    </row>
    <row r="186">
      <c r="A186" t="inlineStr">
        <is>
          <t>J1010</t>
        </is>
      </c>
      <c r="B186" s="10" t="n">
        <v>46302</v>
      </c>
      <c r="C186" t="inlineStr">
        <is>
          <t>CL32</t>
        </is>
      </c>
      <c r="D186" t="inlineStr">
        <is>
          <t>Completed</t>
        </is>
      </c>
    </row>
    <row r="187">
      <c r="A187" t="inlineStr">
        <is>
          <t>J1010</t>
        </is>
      </c>
      <c r="B187" s="10" t="n">
        <v>46308</v>
      </c>
      <c r="C187" t="inlineStr">
        <is>
          <t>CL32</t>
        </is>
      </c>
      <c r="D187" t="inlineStr">
        <is>
          <t>Completed</t>
        </is>
      </c>
    </row>
    <row r="188">
      <c r="A188" t="inlineStr">
        <is>
          <t>J1010</t>
        </is>
      </c>
      <c r="B188" s="10" t="n">
        <v>46309</v>
      </c>
      <c r="C188" t="inlineStr">
        <is>
          <t>CL32</t>
        </is>
      </c>
      <c r="D188" t="inlineStr">
        <is>
          <t>Completed</t>
        </is>
      </c>
    </row>
    <row r="189">
      <c r="A189" t="inlineStr">
        <is>
          <t>J1010</t>
        </is>
      </c>
      <c r="B189" s="10" t="n">
        <v>46315</v>
      </c>
      <c r="C189" t="inlineStr">
        <is>
          <t>CL32</t>
        </is>
      </c>
      <c r="D189" t="inlineStr">
        <is>
          <t>Completed</t>
        </is>
      </c>
    </row>
    <row r="190">
      <c r="A190" t="inlineStr">
        <is>
          <t>J1010</t>
        </is>
      </c>
      <c r="B190" s="10" t="n">
        <v>46316</v>
      </c>
      <c r="C190" t="inlineStr">
        <is>
          <t>CL32</t>
        </is>
      </c>
      <c r="D190" t="inlineStr">
        <is>
          <t>Completed</t>
        </is>
      </c>
    </row>
    <row r="191">
      <c r="A191" t="inlineStr">
        <is>
          <t>J1010</t>
        </is>
      </c>
      <c r="B191" s="10" t="n">
        <v>46322</v>
      </c>
      <c r="C191" t="inlineStr">
        <is>
          <t>CL32</t>
        </is>
      </c>
      <c r="D191" t="inlineStr">
        <is>
          <t>Completed</t>
        </is>
      </c>
    </row>
    <row r="192">
      <c r="A192" t="inlineStr">
        <is>
          <t>J1010</t>
        </is>
      </c>
      <c r="B192" s="10" t="n">
        <v>46323</v>
      </c>
      <c r="C192" t="inlineStr">
        <is>
          <t>CL32</t>
        </is>
      </c>
      <c r="D192" t="inlineStr">
        <is>
          <t>Completed</t>
        </is>
      </c>
    </row>
    <row r="193">
      <c r="A193" t="inlineStr">
        <is>
          <t>J1011</t>
        </is>
      </c>
      <c r="B193" s="10" t="n">
        <v>46239</v>
      </c>
      <c r="C193" t="inlineStr">
        <is>
          <t>CL27</t>
        </is>
      </c>
      <c r="D193" t="inlineStr">
        <is>
          <t>Completed</t>
        </is>
      </c>
    </row>
    <row r="194">
      <c r="A194" t="inlineStr">
        <is>
          <t>J1011</t>
        </is>
      </c>
      <c r="B194" s="10" t="n">
        <v>46246</v>
      </c>
      <c r="C194" t="inlineStr">
        <is>
          <t>CL27</t>
        </is>
      </c>
      <c r="D194" t="inlineStr">
        <is>
          <t>Completed</t>
        </is>
      </c>
    </row>
    <row r="195">
      <c r="A195" t="inlineStr">
        <is>
          <t>J1011</t>
        </is>
      </c>
      <c r="B195" s="10" t="n">
        <v>46253</v>
      </c>
      <c r="C195" t="inlineStr">
        <is>
          <t>CL27</t>
        </is>
      </c>
      <c r="D195" t="inlineStr">
        <is>
          <t>Completed</t>
        </is>
      </c>
    </row>
    <row r="196">
      <c r="A196" t="inlineStr">
        <is>
          <t>J1011</t>
        </is>
      </c>
      <c r="B196" s="10" t="n">
        <v>46260</v>
      </c>
      <c r="C196" t="inlineStr">
        <is>
          <t>CL27</t>
        </is>
      </c>
      <c r="D196" t="inlineStr">
        <is>
          <t>Completed</t>
        </is>
      </c>
    </row>
    <row r="197">
      <c r="A197" t="inlineStr">
        <is>
          <t>J1011</t>
        </is>
      </c>
      <c r="B197" s="10" t="n">
        <v>46267</v>
      </c>
      <c r="C197" t="inlineStr">
        <is>
          <t>CL27</t>
        </is>
      </c>
      <c r="D197" t="inlineStr">
        <is>
          <t>Completed</t>
        </is>
      </c>
    </row>
    <row r="198">
      <c r="A198" t="inlineStr">
        <is>
          <t>J1011</t>
        </is>
      </c>
      <c r="B198" s="10" t="n">
        <v>46274</v>
      </c>
      <c r="C198" t="inlineStr">
        <is>
          <t>CL27</t>
        </is>
      </c>
      <c r="D198" t="inlineStr">
        <is>
          <t>Completed</t>
        </is>
      </c>
    </row>
    <row r="199">
      <c r="A199" t="inlineStr">
        <is>
          <t>J1011</t>
        </is>
      </c>
      <c r="B199" s="10" t="n">
        <v>46281</v>
      </c>
      <c r="C199" t="inlineStr">
        <is>
          <t>CL27</t>
        </is>
      </c>
      <c r="D199" t="inlineStr">
        <is>
          <t>Completed</t>
        </is>
      </c>
    </row>
    <row r="200">
      <c r="A200" t="inlineStr">
        <is>
          <t>J1011</t>
        </is>
      </c>
      <c r="B200" s="10" t="n">
        <v>46288</v>
      </c>
      <c r="C200" t="inlineStr">
        <is>
          <t>CL27</t>
        </is>
      </c>
      <c r="D200" t="inlineStr">
        <is>
          <t>Completed</t>
        </is>
      </c>
    </row>
    <row r="201">
      <c r="A201" t="inlineStr">
        <is>
          <t>J1011</t>
        </is>
      </c>
      <c r="B201" s="10" t="n">
        <v>46295</v>
      </c>
      <c r="C201" t="inlineStr">
        <is>
          <t>CL27</t>
        </is>
      </c>
      <c r="D201" t="inlineStr">
        <is>
          <t>Completed</t>
        </is>
      </c>
    </row>
    <row r="202">
      <c r="A202" t="inlineStr">
        <is>
          <t>J1011</t>
        </is>
      </c>
      <c r="B202" s="10" t="n">
        <v>46302</v>
      </c>
      <c r="C202" t="inlineStr">
        <is>
          <t>CL27</t>
        </is>
      </c>
      <c r="D202" t="inlineStr">
        <is>
          <t>Completed</t>
        </is>
      </c>
    </row>
    <row r="203">
      <c r="A203" t="inlineStr">
        <is>
          <t>J1011</t>
        </is>
      </c>
      <c r="B203" s="10" t="n">
        <v>46309</v>
      </c>
      <c r="C203" t="inlineStr">
        <is>
          <t>CL27</t>
        </is>
      </c>
      <c r="D203" t="inlineStr">
        <is>
          <t>Completed</t>
        </is>
      </c>
    </row>
    <row r="204">
      <c r="A204" t="inlineStr">
        <is>
          <t>J1011</t>
        </is>
      </c>
      <c r="B204" s="10" t="n">
        <v>46316</v>
      </c>
      <c r="C204" t="inlineStr">
        <is>
          <t>CL27</t>
        </is>
      </c>
      <c r="D204" t="inlineStr">
        <is>
          <t>Completed</t>
        </is>
      </c>
    </row>
    <row r="205">
      <c r="A205" t="inlineStr">
        <is>
          <t>J1011</t>
        </is>
      </c>
      <c r="B205" s="10" t="n">
        <v>46323</v>
      </c>
      <c r="C205" t="inlineStr">
        <is>
          <t>CL27</t>
        </is>
      </c>
      <c r="D205" t="inlineStr">
        <is>
          <t>Completed</t>
        </is>
      </c>
    </row>
    <row r="206">
      <c r="A206" t="inlineStr">
        <is>
          <t>J1012</t>
        </is>
      </c>
      <c r="B206" s="10" t="n">
        <v>46237</v>
      </c>
      <c r="C206" t="inlineStr">
        <is>
          <t>CL36</t>
        </is>
      </c>
      <c r="D206" t="inlineStr">
        <is>
          <t>Completed</t>
        </is>
      </c>
    </row>
    <row r="207">
      <c r="A207" t="inlineStr">
        <is>
          <t>J1012</t>
        </is>
      </c>
      <c r="B207" s="10" t="n">
        <v>46239</v>
      </c>
      <c r="C207" t="inlineStr">
        <is>
          <t>CL36</t>
        </is>
      </c>
      <c r="D207" t="inlineStr">
        <is>
          <t>Completed</t>
        </is>
      </c>
    </row>
    <row r="208">
      <c r="A208" t="inlineStr">
        <is>
          <t>J1012</t>
        </is>
      </c>
      <c r="B208" s="10" t="n">
        <v>46244</v>
      </c>
      <c r="C208" t="inlineStr">
        <is>
          <t>CL36</t>
        </is>
      </c>
      <c r="D208" t="inlineStr">
        <is>
          <t>Completed</t>
        </is>
      </c>
    </row>
    <row r="209">
      <c r="A209" t="inlineStr">
        <is>
          <t>J1012</t>
        </is>
      </c>
      <c r="B209" s="10" t="n">
        <v>46246</v>
      </c>
      <c r="C209" t="inlineStr">
        <is>
          <t>CL36</t>
        </is>
      </c>
      <c r="D209" t="inlineStr">
        <is>
          <t>Completed</t>
        </is>
      </c>
    </row>
    <row r="210">
      <c r="A210" t="inlineStr">
        <is>
          <t>J1012</t>
        </is>
      </c>
      <c r="B210" s="10" t="n">
        <v>46251</v>
      </c>
      <c r="C210" t="inlineStr">
        <is>
          <t>CL36</t>
        </is>
      </c>
      <c r="D210" t="inlineStr">
        <is>
          <t>Completed</t>
        </is>
      </c>
    </row>
    <row r="211">
      <c r="A211" t="inlineStr">
        <is>
          <t>J1012</t>
        </is>
      </c>
      <c r="B211" s="10" t="n">
        <v>46253</v>
      </c>
      <c r="C211" t="inlineStr">
        <is>
          <t>CL36</t>
        </is>
      </c>
      <c r="D211" t="inlineStr">
        <is>
          <t>Completed</t>
        </is>
      </c>
    </row>
    <row r="212">
      <c r="A212" t="inlineStr">
        <is>
          <t>J1012</t>
        </is>
      </c>
      <c r="B212" s="10" t="n">
        <v>46258</v>
      </c>
      <c r="C212" t="inlineStr">
        <is>
          <t>CL36</t>
        </is>
      </c>
      <c r="D212" t="inlineStr">
        <is>
          <t>Completed</t>
        </is>
      </c>
    </row>
    <row r="213">
      <c r="A213" t="inlineStr">
        <is>
          <t>J1012</t>
        </is>
      </c>
      <c r="B213" s="10" t="n">
        <v>46260</v>
      </c>
      <c r="C213" t="inlineStr">
        <is>
          <t>CL36</t>
        </is>
      </c>
      <c r="D213" t="inlineStr">
        <is>
          <t>Completed</t>
        </is>
      </c>
    </row>
    <row r="214">
      <c r="A214" t="inlineStr">
        <is>
          <t>J1012</t>
        </is>
      </c>
      <c r="B214" s="10" t="n">
        <v>46265</v>
      </c>
      <c r="C214" t="inlineStr">
        <is>
          <t>CL36</t>
        </is>
      </c>
      <c r="D214" t="inlineStr">
        <is>
          <t>Completed</t>
        </is>
      </c>
    </row>
    <row r="215">
      <c r="A215" t="inlineStr">
        <is>
          <t>J1012</t>
        </is>
      </c>
      <c r="B215" s="10" t="n">
        <v>46267</v>
      </c>
      <c r="C215" t="inlineStr">
        <is>
          <t>CL36</t>
        </is>
      </c>
      <c r="D215" t="inlineStr">
        <is>
          <t>Completed</t>
        </is>
      </c>
    </row>
    <row r="216">
      <c r="A216" t="inlineStr">
        <is>
          <t>J1012</t>
        </is>
      </c>
      <c r="B216" s="10" t="n">
        <v>46272</v>
      </c>
      <c r="C216" t="inlineStr">
        <is>
          <t>CL36</t>
        </is>
      </c>
      <c r="D216" t="inlineStr">
        <is>
          <t>Completed</t>
        </is>
      </c>
    </row>
    <row r="217">
      <c r="A217" t="inlineStr">
        <is>
          <t>J1012</t>
        </is>
      </c>
      <c r="B217" s="10" t="n">
        <v>46274</v>
      </c>
      <c r="C217" t="inlineStr">
        <is>
          <t>CL36</t>
        </is>
      </c>
      <c r="D217" t="inlineStr">
        <is>
          <t>Completed</t>
        </is>
      </c>
    </row>
    <row r="218">
      <c r="A218" t="inlineStr">
        <is>
          <t>J1012</t>
        </is>
      </c>
      <c r="B218" s="10" t="n">
        <v>46279</v>
      </c>
      <c r="C218" t="inlineStr">
        <is>
          <t>CL36</t>
        </is>
      </c>
      <c r="D218" t="inlineStr">
        <is>
          <t>Completed</t>
        </is>
      </c>
    </row>
    <row r="219">
      <c r="A219" t="inlineStr">
        <is>
          <t>J1012</t>
        </is>
      </c>
      <c r="B219" s="10" t="n">
        <v>46281</v>
      </c>
      <c r="C219" t="inlineStr">
        <is>
          <t>CL36</t>
        </is>
      </c>
      <c r="D219" t="inlineStr">
        <is>
          <t>Completed</t>
        </is>
      </c>
    </row>
    <row r="220">
      <c r="A220" t="inlineStr">
        <is>
          <t>J1012</t>
        </is>
      </c>
      <c r="B220" s="10" t="n">
        <v>46286</v>
      </c>
      <c r="C220" t="inlineStr">
        <is>
          <t>CL36</t>
        </is>
      </c>
      <c r="D220" t="inlineStr">
        <is>
          <t>Completed</t>
        </is>
      </c>
    </row>
    <row r="221">
      <c r="A221" t="inlineStr">
        <is>
          <t>J1012</t>
        </is>
      </c>
      <c r="B221" s="10" t="n">
        <v>46288</v>
      </c>
      <c r="C221" t="inlineStr">
        <is>
          <t>CL36</t>
        </is>
      </c>
      <c r="D221" t="inlineStr">
        <is>
          <t>Skipped</t>
        </is>
      </c>
    </row>
    <row r="222">
      <c r="A222" t="inlineStr">
        <is>
          <t>J1012</t>
        </is>
      </c>
      <c r="B222" s="10" t="n">
        <v>46293</v>
      </c>
      <c r="C222" t="inlineStr">
        <is>
          <t>CL36</t>
        </is>
      </c>
      <c r="D222" t="inlineStr">
        <is>
          <t>Skipped</t>
        </is>
      </c>
    </row>
    <row r="223">
      <c r="A223" t="inlineStr">
        <is>
          <t>J1012</t>
        </is>
      </c>
      <c r="B223" s="10" t="n">
        <v>46295</v>
      </c>
      <c r="C223" t="inlineStr">
        <is>
          <t>CL36</t>
        </is>
      </c>
      <c r="D223" t="inlineStr">
        <is>
          <t>Completed</t>
        </is>
      </c>
    </row>
    <row r="224">
      <c r="A224" t="inlineStr">
        <is>
          <t>J1012</t>
        </is>
      </c>
      <c r="B224" s="10" t="n">
        <v>46300</v>
      </c>
      <c r="C224" t="inlineStr">
        <is>
          <t>CL36</t>
        </is>
      </c>
      <c r="D224" t="inlineStr">
        <is>
          <t>Completed</t>
        </is>
      </c>
    </row>
    <row r="225">
      <c r="A225" t="inlineStr">
        <is>
          <t>J1012</t>
        </is>
      </c>
      <c r="B225" s="10" t="n">
        <v>46302</v>
      </c>
      <c r="C225" t="inlineStr">
        <is>
          <t>CL36</t>
        </is>
      </c>
      <c r="D225" t="inlineStr">
        <is>
          <t>Completed</t>
        </is>
      </c>
    </row>
    <row r="226">
      <c r="A226" t="inlineStr">
        <is>
          <t>J1012</t>
        </is>
      </c>
      <c r="B226" s="10" t="n">
        <v>46307</v>
      </c>
      <c r="C226" t="inlineStr">
        <is>
          <t>CL36</t>
        </is>
      </c>
      <c r="D226" t="inlineStr">
        <is>
          <t>Completed</t>
        </is>
      </c>
    </row>
    <row r="227">
      <c r="A227" t="inlineStr">
        <is>
          <t>J1012</t>
        </is>
      </c>
      <c r="B227" s="10" t="n">
        <v>46309</v>
      </c>
      <c r="C227" t="inlineStr">
        <is>
          <t>CL36</t>
        </is>
      </c>
      <c r="D227" t="inlineStr">
        <is>
          <t>Completed</t>
        </is>
      </c>
    </row>
    <row r="228">
      <c r="A228" t="inlineStr">
        <is>
          <t>J1012</t>
        </is>
      </c>
      <c r="B228" s="10" t="n">
        <v>46314</v>
      </c>
      <c r="C228" t="inlineStr">
        <is>
          <t>CL36</t>
        </is>
      </c>
      <c r="D228" t="inlineStr">
        <is>
          <t>Completed</t>
        </is>
      </c>
    </row>
    <row r="229">
      <c r="A229" t="inlineStr">
        <is>
          <t>J1012</t>
        </is>
      </c>
      <c r="B229" s="10" t="n">
        <v>46316</v>
      </c>
      <c r="C229" t="inlineStr">
        <is>
          <t>CL36</t>
        </is>
      </c>
      <c r="D229" t="inlineStr">
        <is>
          <t>Completed</t>
        </is>
      </c>
    </row>
    <row r="230">
      <c r="A230" t="inlineStr">
        <is>
          <t>J1012</t>
        </is>
      </c>
      <c r="B230" s="10" t="n">
        <v>46321</v>
      </c>
      <c r="C230" t="inlineStr">
        <is>
          <t>CL36</t>
        </is>
      </c>
      <c r="D230" t="inlineStr">
        <is>
          <t>Completed</t>
        </is>
      </c>
    </row>
    <row r="231">
      <c r="A231" t="inlineStr">
        <is>
          <t>J1012</t>
        </is>
      </c>
      <c r="B231" s="10" t="n">
        <v>46323</v>
      </c>
      <c r="C231" t="inlineStr">
        <is>
          <t>CL36</t>
        </is>
      </c>
      <c r="D231" t="inlineStr">
        <is>
          <t>Completed</t>
        </is>
      </c>
    </row>
    <row r="232">
      <c r="A232" t="inlineStr">
        <is>
          <t>J1013</t>
        </is>
      </c>
      <c r="B232" s="10" t="n">
        <v>46240</v>
      </c>
      <c r="C232" t="inlineStr">
        <is>
          <t>CL55</t>
        </is>
      </c>
      <c r="D232" t="inlineStr">
        <is>
          <t>Completed</t>
        </is>
      </c>
    </row>
    <row r="233">
      <c r="A233" t="inlineStr">
        <is>
          <t>J1013</t>
        </is>
      </c>
      <c r="B233" s="10" t="n">
        <v>46268</v>
      </c>
      <c r="C233" t="inlineStr">
        <is>
          <t>CL55</t>
        </is>
      </c>
      <c r="D233" t="inlineStr">
        <is>
          <t>Completed</t>
        </is>
      </c>
    </row>
    <row r="234">
      <c r="A234" t="inlineStr">
        <is>
          <t>J1013</t>
        </is>
      </c>
      <c r="B234" s="10" t="n">
        <v>46296</v>
      </c>
      <c r="C234" t="inlineStr">
        <is>
          <t>CL55</t>
        </is>
      </c>
      <c r="D234" t="inlineStr">
        <is>
          <t>Completed</t>
        </is>
      </c>
    </row>
    <row r="235">
      <c r="A235" t="inlineStr">
        <is>
          <t>J1014</t>
        </is>
      </c>
      <c r="B235" s="10" t="n">
        <v>46237</v>
      </c>
      <c r="C235" t="inlineStr">
        <is>
          <t>CL10</t>
        </is>
      </c>
      <c r="D235" t="inlineStr">
        <is>
          <t>Completed</t>
        </is>
      </c>
    </row>
    <row r="236">
      <c r="A236" t="inlineStr">
        <is>
          <t>J1014</t>
        </is>
      </c>
      <c r="B236" s="10" t="n">
        <v>46238</v>
      </c>
      <c r="C236" t="inlineStr">
        <is>
          <t>CL10</t>
        </is>
      </c>
      <c r="D236" t="inlineStr">
        <is>
          <t>Completed</t>
        </is>
      </c>
    </row>
    <row r="237">
      <c r="A237" t="inlineStr">
        <is>
          <t>J1014</t>
        </is>
      </c>
      <c r="B237" s="10" t="n">
        <v>46244</v>
      </c>
      <c r="C237" t="inlineStr">
        <is>
          <t>CL10</t>
        </is>
      </c>
      <c r="D237" t="inlineStr">
        <is>
          <t>Completed</t>
        </is>
      </c>
    </row>
    <row r="238">
      <c r="A238" t="inlineStr">
        <is>
          <t>J1014</t>
        </is>
      </c>
      <c r="B238" s="10" t="n">
        <v>46245</v>
      </c>
      <c r="C238" t="inlineStr">
        <is>
          <t>CL10</t>
        </is>
      </c>
      <c r="D238" t="inlineStr">
        <is>
          <t>Completed</t>
        </is>
      </c>
    </row>
    <row r="239">
      <c r="A239" t="inlineStr">
        <is>
          <t>J1014</t>
        </is>
      </c>
      <c r="B239" s="10" t="n">
        <v>46251</v>
      </c>
      <c r="C239" t="inlineStr">
        <is>
          <t>CL10</t>
        </is>
      </c>
      <c r="D239" t="inlineStr">
        <is>
          <t>Completed</t>
        </is>
      </c>
    </row>
    <row r="240">
      <c r="A240" t="inlineStr">
        <is>
          <t>J1014</t>
        </is>
      </c>
      <c r="B240" s="10" t="n">
        <v>46252</v>
      </c>
      <c r="C240" t="inlineStr">
        <is>
          <t>CL10</t>
        </is>
      </c>
      <c r="D240" t="inlineStr">
        <is>
          <t>Completed</t>
        </is>
      </c>
    </row>
    <row r="241">
      <c r="A241" t="inlineStr">
        <is>
          <t>J1014</t>
        </is>
      </c>
      <c r="B241" s="10" t="n">
        <v>46258</v>
      </c>
      <c r="C241" t="inlineStr">
        <is>
          <t>CL10</t>
        </is>
      </c>
      <c r="D241" t="inlineStr">
        <is>
          <t>Completed</t>
        </is>
      </c>
    </row>
    <row r="242">
      <c r="A242" t="inlineStr">
        <is>
          <t>J1014</t>
        </is>
      </c>
      <c r="B242" s="10" t="n">
        <v>46259</v>
      </c>
      <c r="C242" t="inlineStr">
        <is>
          <t>CL10</t>
        </is>
      </c>
      <c r="D242" t="inlineStr">
        <is>
          <t>Completed</t>
        </is>
      </c>
    </row>
    <row r="243">
      <c r="A243" t="inlineStr">
        <is>
          <t>J1014</t>
        </is>
      </c>
      <c r="B243" s="10" t="n">
        <v>46265</v>
      </c>
      <c r="C243" t="inlineStr">
        <is>
          <t>CL10</t>
        </is>
      </c>
      <c r="D243" t="inlineStr">
        <is>
          <t>Completed</t>
        </is>
      </c>
    </row>
    <row r="244">
      <c r="A244" t="inlineStr">
        <is>
          <t>J1014</t>
        </is>
      </c>
      <c r="B244" s="10" t="n">
        <v>46266</v>
      </c>
      <c r="C244" t="inlineStr">
        <is>
          <t>CL10</t>
        </is>
      </c>
      <c r="D244" t="inlineStr">
        <is>
          <t>Completed</t>
        </is>
      </c>
    </row>
    <row r="245">
      <c r="A245" t="inlineStr">
        <is>
          <t>J1014</t>
        </is>
      </c>
      <c r="B245" s="10" t="n">
        <v>46272</v>
      </c>
      <c r="C245" t="inlineStr">
        <is>
          <t>CL10</t>
        </is>
      </c>
      <c r="D245" t="inlineStr">
        <is>
          <t>Completed</t>
        </is>
      </c>
    </row>
    <row r="246">
      <c r="A246" t="inlineStr">
        <is>
          <t>J1014</t>
        </is>
      </c>
      <c r="B246" s="10" t="n">
        <v>46273</v>
      </c>
      <c r="C246" t="inlineStr">
        <is>
          <t>CL10</t>
        </is>
      </c>
      <c r="D246" t="inlineStr">
        <is>
          <t>Completed</t>
        </is>
      </c>
    </row>
    <row r="247">
      <c r="A247" t="inlineStr">
        <is>
          <t>J1014</t>
        </is>
      </c>
      <c r="B247" s="10" t="n">
        <v>46279</v>
      </c>
      <c r="C247" t="inlineStr">
        <is>
          <t>CL10</t>
        </is>
      </c>
      <c r="D247" t="inlineStr">
        <is>
          <t>Completed</t>
        </is>
      </c>
    </row>
    <row r="248">
      <c r="A248" t="inlineStr">
        <is>
          <t>J1014</t>
        </is>
      </c>
      <c r="B248" s="10" t="n">
        <v>46280</v>
      </c>
      <c r="C248" t="inlineStr">
        <is>
          <t>CL10</t>
        </is>
      </c>
      <c r="D248" t="inlineStr">
        <is>
          <t>Completed</t>
        </is>
      </c>
    </row>
    <row r="249">
      <c r="A249" t="inlineStr">
        <is>
          <t>J1014</t>
        </is>
      </c>
      <c r="B249" s="10" t="n">
        <v>46286</v>
      </c>
      <c r="C249" t="inlineStr">
        <is>
          <t>CL10</t>
        </is>
      </c>
      <c r="D249" t="inlineStr">
        <is>
          <t>Completed</t>
        </is>
      </c>
    </row>
    <row r="250">
      <c r="A250" t="inlineStr">
        <is>
          <t>J1014</t>
        </is>
      </c>
      <c r="B250" s="10" t="n">
        <v>46287</v>
      </c>
      <c r="C250" t="inlineStr">
        <is>
          <t>CL10</t>
        </is>
      </c>
      <c r="D250" t="inlineStr">
        <is>
          <t>Completed</t>
        </is>
      </c>
    </row>
    <row r="251">
      <c r="A251" t="inlineStr">
        <is>
          <t>J1014</t>
        </is>
      </c>
      <c r="B251" s="10" t="n">
        <v>46293</v>
      </c>
      <c r="C251" t="inlineStr">
        <is>
          <t>CL10</t>
        </is>
      </c>
      <c r="D251" t="inlineStr">
        <is>
          <t>Completed</t>
        </is>
      </c>
    </row>
    <row r="252">
      <c r="A252" t="inlineStr">
        <is>
          <t>J1014</t>
        </is>
      </c>
      <c r="B252" s="10" t="n">
        <v>46294</v>
      </c>
      <c r="C252" t="inlineStr">
        <is>
          <t>CL10</t>
        </is>
      </c>
      <c r="D252" t="inlineStr">
        <is>
          <t>Completed</t>
        </is>
      </c>
    </row>
    <row r="253">
      <c r="A253" t="inlineStr">
        <is>
          <t>J1014</t>
        </is>
      </c>
      <c r="B253" s="10" t="n">
        <v>46300</v>
      </c>
      <c r="C253" t="inlineStr">
        <is>
          <t>CL10</t>
        </is>
      </c>
      <c r="D253" t="inlineStr">
        <is>
          <t>Completed</t>
        </is>
      </c>
    </row>
    <row r="254">
      <c r="A254" t="inlineStr">
        <is>
          <t>J1014</t>
        </is>
      </c>
      <c r="B254" s="10" t="n">
        <v>46301</v>
      </c>
      <c r="C254" t="inlineStr">
        <is>
          <t>CL10</t>
        </is>
      </c>
      <c r="D254" t="inlineStr">
        <is>
          <t>Completed</t>
        </is>
      </c>
    </row>
    <row r="255">
      <c r="A255" t="inlineStr">
        <is>
          <t>J1014</t>
        </is>
      </c>
      <c r="B255" s="10" t="n">
        <v>46307</v>
      </c>
      <c r="C255" t="inlineStr">
        <is>
          <t>CL10</t>
        </is>
      </c>
      <c r="D255" t="inlineStr">
        <is>
          <t>Completed</t>
        </is>
      </c>
    </row>
    <row r="256">
      <c r="A256" t="inlineStr">
        <is>
          <t>J1014</t>
        </is>
      </c>
      <c r="B256" s="10" t="n">
        <v>46308</v>
      </c>
      <c r="C256" t="inlineStr">
        <is>
          <t>CL10</t>
        </is>
      </c>
      <c r="D256" t="inlineStr">
        <is>
          <t>Completed</t>
        </is>
      </c>
    </row>
    <row r="257">
      <c r="A257" t="inlineStr">
        <is>
          <t>J1014</t>
        </is>
      </c>
      <c r="B257" s="10" t="n">
        <v>46314</v>
      </c>
      <c r="C257" t="inlineStr">
        <is>
          <t>CL10</t>
        </is>
      </c>
      <c r="D257" t="inlineStr">
        <is>
          <t>Completed</t>
        </is>
      </c>
    </row>
    <row r="258">
      <c r="A258" t="inlineStr">
        <is>
          <t>J1014</t>
        </is>
      </c>
      <c r="B258" s="10" t="n">
        <v>46315</v>
      </c>
      <c r="C258" t="inlineStr">
        <is>
          <t>CL10</t>
        </is>
      </c>
      <c r="D258" t="inlineStr">
        <is>
          <t>Completed</t>
        </is>
      </c>
    </row>
    <row r="259">
      <c r="A259" t="inlineStr">
        <is>
          <t>J1014</t>
        </is>
      </c>
      <c r="B259" s="10" t="n">
        <v>46321</v>
      </c>
      <c r="C259" t="inlineStr">
        <is>
          <t>CL10</t>
        </is>
      </c>
      <c r="D259" t="inlineStr">
        <is>
          <t>Completed</t>
        </is>
      </c>
    </row>
    <row r="260">
      <c r="A260" t="inlineStr">
        <is>
          <t>J1014</t>
        </is>
      </c>
      <c r="B260" s="10" t="n">
        <v>46322</v>
      </c>
      <c r="C260" t="inlineStr">
        <is>
          <t>CL10</t>
        </is>
      </c>
      <c r="D260" t="inlineStr">
        <is>
          <t>Completed</t>
        </is>
      </c>
    </row>
    <row r="261">
      <c r="A261" t="inlineStr">
        <is>
          <t>J1015</t>
        </is>
      </c>
      <c r="B261" s="10" t="n">
        <v>46239</v>
      </c>
      <c r="C261" t="inlineStr">
        <is>
          <t>CL53</t>
        </is>
      </c>
      <c r="D261" t="inlineStr">
        <is>
          <t>Completed</t>
        </is>
      </c>
    </row>
    <row r="262">
      <c r="A262" t="inlineStr">
        <is>
          <t>J1015</t>
        </is>
      </c>
      <c r="B262" s="10" t="n">
        <v>46267</v>
      </c>
      <c r="C262" t="inlineStr">
        <is>
          <t>CL53</t>
        </is>
      </c>
      <c r="D262" t="inlineStr">
        <is>
          <t>Completed</t>
        </is>
      </c>
    </row>
    <row r="263">
      <c r="A263" t="inlineStr">
        <is>
          <t>J1015</t>
        </is>
      </c>
      <c r="B263" s="10" t="n">
        <v>46302</v>
      </c>
      <c r="C263" t="inlineStr">
        <is>
          <t>CL53</t>
        </is>
      </c>
      <c r="D263" t="inlineStr">
        <is>
          <t>Completed</t>
        </is>
      </c>
    </row>
    <row r="264">
      <c r="A264" t="inlineStr">
        <is>
          <t>J1016</t>
        </is>
      </c>
      <c r="B264" s="10" t="n">
        <v>46237</v>
      </c>
      <c r="C264" t="inlineStr">
        <is>
          <t>CL45</t>
        </is>
      </c>
      <c r="D264" t="inlineStr">
        <is>
          <t>Completed</t>
        </is>
      </c>
    </row>
    <row r="265">
      <c r="A265" t="inlineStr">
        <is>
          <t>J1016</t>
        </is>
      </c>
      <c r="B265" s="10" t="n">
        <v>46238</v>
      </c>
      <c r="C265" t="inlineStr">
        <is>
          <t>CL45</t>
        </is>
      </c>
      <c r="D265" t="inlineStr">
        <is>
          <t>Completed</t>
        </is>
      </c>
    </row>
    <row r="266">
      <c r="A266" t="inlineStr">
        <is>
          <t>J1016</t>
        </is>
      </c>
      <c r="B266" s="10" t="n">
        <v>46239</v>
      </c>
      <c r="C266" t="inlineStr">
        <is>
          <t>CL45</t>
        </is>
      </c>
      <c r="D266" t="inlineStr">
        <is>
          <t>Completed</t>
        </is>
      </c>
    </row>
    <row r="267">
      <c r="A267" t="inlineStr">
        <is>
          <t>J1016</t>
        </is>
      </c>
      <c r="B267" s="10" t="n">
        <v>46240</v>
      </c>
      <c r="C267" t="inlineStr">
        <is>
          <t>CL45</t>
        </is>
      </c>
      <c r="D267" t="inlineStr">
        <is>
          <t>Completed</t>
        </is>
      </c>
    </row>
    <row r="268">
      <c r="A268" t="inlineStr">
        <is>
          <t>J1016</t>
        </is>
      </c>
      <c r="B268" s="10" t="n">
        <v>46241</v>
      </c>
      <c r="C268" t="inlineStr">
        <is>
          <t>CL45</t>
        </is>
      </c>
      <c r="D268" t="inlineStr">
        <is>
          <t>Completed</t>
        </is>
      </c>
    </row>
    <row r="269">
      <c r="A269" t="inlineStr">
        <is>
          <t>J1016</t>
        </is>
      </c>
      <c r="B269" s="10" t="n">
        <v>46244</v>
      </c>
      <c r="C269" t="inlineStr">
        <is>
          <t>CL45</t>
        </is>
      </c>
      <c r="D269" t="inlineStr">
        <is>
          <t>Completed</t>
        </is>
      </c>
    </row>
    <row r="270">
      <c r="A270" t="inlineStr">
        <is>
          <t>J1016</t>
        </is>
      </c>
      <c r="B270" s="10" t="n">
        <v>46245</v>
      </c>
      <c r="C270" t="inlineStr">
        <is>
          <t>CL45</t>
        </is>
      </c>
      <c r="D270" t="inlineStr">
        <is>
          <t>Completed</t>
        </is>
      </c>
    </row>
    <row r="271">
      <c r="A271" t="inlineStr">
        <is>
          <t>J1016</t>
        </is>
      </c>
      <c r="B271" s="10" t="n">
        <v>46246</v>
      </c>
      <c r="C271" t="inlineStr">
        <is>
          <t>CL45</t>
        </is>
      </c>
      <c r="D271" t="inlineStr">
        <is>
          <t>Completed</t>
        </is>
      </c>
    </row>
    <row r="272">
      <c r="A272" t="inlineStr">
        <is>
          <t>J1016</t>
        </is>
      </c>
      <c r="B272" s="10" t="n">
        <v>46247</v>
      </c>
      <c r="C272" t="inlineStr">
        <is>
          <t>CL45</t>
        </is>
      </c>
      <c r="D272" t="inlineStr">
        <is>
          <t>Completed</t>
        </is>
      </c>
    </row>
    <row r="273">
      <c r="A273" t="inlineStr">
        <is>
          <t>J1016</t>
        </is>
      </c>
      <c r="B273" s="10" t="n">
        <v>46248</v>
      </c>
      <c r="C273" t="inlineStr">
        <is>
          <t>CL45</t>
        </is>
      </c>
      <c r="D273" t="inlineStr">
        <is>
          <t>Completed</t>
        </is>
      </c>
    </row>
    <row r="274">
      <c r="A274" t="inlineStr">
        <is>
          <t>J1016</t>
        </is>
      </c>
      <c r="B274" s="10" t="n">
        <v>46251</v>
      </c>
      <c r="C274" t="inlineStr">
        <is>
          <t>CL45</t>
        </is>
      </c>
      <c r="D274" t="inlineStr">
        <is>
          <t>Completed</t>
        </is>
      </c>
    </row>
    <row r="275">
      <c r="A275" t="inlineStr">
        <is>
          <t>J1016</t>
        </is>
      </c>
      <c r="B275" s="10" t="n">
        <v>46252</v>
      </c>
      <c r="C275" t="inlineStr">
        <is>
          <t>CL45</t>
        </is>
      </c>
      <c r="D275" t="inlineStr">
        <is>
          <t>Completed</t>
        </is>
      </c>
    </row>
    <row r="276">
      <c r="A276" t="inlineStr">
        <is>
          <t>J1016</t>
        </is>
      </c>
      <c r="B276" s="10" t="n">
        <v>46253</v>
      </c>
      <c r="C276" t="inlineStr">
        <is>
          <t>CL45</t>
        </is>
      </c>
      <c r="D276" t="inlineStr">
        <is>
          <t>Completed</t>
        </is>
      </c>
    </row>
    <row r="277">
      <c r="A277" t="inlineStr">
        <is>
          <t>J1016</t>
        </is>
      </c>
      <c r="B277" s="10" t="n">
        <v>46254</v>
      </c>
      <c r="C277" t="inlineStr">
        <is>
          <t>CL45</t>
        </is>
      </c>
      <c r="D277" t="inlineStr">
        <is>
          <t>Completed</t>
        </is>
      </c>
    </row>
    <row r="278">
      <c r="A278" t="inlineStr">
        <is>
          <t>J1016</t>
        </is>
      </c>
      <c r="B278" s="10" t="n">
        <v>46255</v>
      </c>
      <c r="C278" t="inlineStr">
        <is>
          <t>CL45</t>
        </is>
      </c>
      <c r="D278" t="inlineStr">
        <is>
          <t>Completed</t>
        </is>
      </c>
    </row>
    <row r="279">
      <c r="A279" t="inlineStr">
        <is>
          <t>J1016</t>
        </is>
      </c>
      <c r="B279" s="10" t="n">
        <v>46258</v>
      </c>
      <c r="C279" t="inlineStr">
        <is>
          <t>CL45</t>
        </is>
      </c>
      <c r="D279" t="inlineStr">
        <is>
          <t>Completed</t>
        </is>
      </c>
    </row>
    <row r="280">
      <c r="A280" t="inlineStr">
        <is>
          <t>J1016</t>
        </is>
      </c>
      <c r="B280" s="10" t="n">
        <v>46259</v>
      </c>
      <c r="C280" t="inlineStr">
        <is>
          <t>CL45</t>
        </is>
      </c>
      <c r="D280" t="inlineStr">
        <is>
          <t>Completed</t>
        </is>
      </c>
    </row>
    <row r="281">
      <c r="A281" t="inlineStr">
        <is>
          <t>J1016</t>
        </is>
      </c>
      <c r="B281" s="10" t="n">
        <v>46260</v>
      </c>
      <c r="C281" t="inlineStr">
        <is>
          <t>CL45</t>
        </is>
      </c>
      <c r="D281" t="inlineStr">
        <is>
          <t>Completed</t>
        </is>
      </c>
    </row>
    <row r="282">
      <c r="A282" t="inlineStr">
        <is>
          <t>J1016</t>
        </is>
      </c>
      <c r="B282" s="10" t="n">
        <v>46261</v>
      </c>
      <c r="C282" t="inlineStr">
        <is>
          <t>CL45</t>
        </is>
      </c>
      <c r="D282" t="inlineStr">
        <is>
          <t>Completed</t>
        </is>
      </c>
    </row>
    <row r="283">
      <c r="A283" t="inlineStr">
        <is>
          <t>J1016</t>
        </is>
      </c>
      <c r="B283" s="10" t="n">
        <v>46262</v>
      </c>
      <c r="C283" t="inlineStr">
        <is>
          <t>CL45</t>
        </is>
      </c>
      <c r="D283" t="inlineStr">
        <is>
          <t>Completed</t>
        </is>
      </c>
    </row>
    <row r="284">
      <c r="A284" t="inlineStr">
        <is>
          <t>J1016</t>
        </is>
      </c>
      <c r="B284" s="10" t="n">
        <v>46265</v>
      </c>
      <c r="C284" t="inlineStr">
        <is>
          <t>CL45</t>
        </is>
      </c>
      <c r="D284" t="inlineStr">
        <is>
          <t>Completed</t>
        </is>
      </c>
    </row>
    <row r="285">
      <c r="A285" t="inlineStr">
        <is>
          <t>J1016</t>
        </is>
      </c>
      <c r="B285" s="10" t="n">
        <v>46266</v>
      </c>
      <c r="C285" t="inlineStr">
        <is>
          <t>CL45</t>
        </is>
      </c>
      <c r="D285" t="inlineStr">
        <is>
          <t>Completed</t>
        </is>
      </c>
    </row>
    <row r="286">
      <c r="A286" t="inlineStr">
        <is>
          <t>J1016</t>
        </is>
      </c>
      <c r="B286" s="10" t="n">
        <v>46267</v>
      </c>
      <c r="C286" t="inlineStr">
        <is>
          <t>CL45</t>
        </is>
      </c>
      <c r="D286" t="inlineStr">
        <is>
          <t>Completed</t>
        </is>
      </c>
    </row>
    <row r="287">
      <c r="A287" t="inlineStr">
        <is>
          <t>J1016</t>
        </is>
      </c>
      <c r="B287" s="10" t="n">
        <v>46268</v>
      </c>
      <c r="C287" t="inlineStr">
        <is>
          <t>CL45</t>
        </is>
      </c>
      <c r="D287" t="inlineStr">
        <is>
          <t>Completed</t>
        </is>
      </c>
    </row>
    <row r="288">
      <c r="A288" t="inlineStr">
        <is>
          <t>J1016</t>
        </is>
      </c>
      <c r="B288" s="10" t="n">
        <v>46269</v>
      </c>
      <c r="C288" t="inlineStr">
        <is>
          <t>CL45</t>
        </is>
      </c>
      <c r="D288" t="inlineStr">
        <is>
          <t>Completed</t>
        </is>
      </c>
    </row>
    <row r="289">
      <c r="A289" t="inlineStr">
        <is>
          <t>J1016</t>
        </is>
      </c>
      <c r="B289" s="10" t="n">
        <v>46272</v>
      </c>
      <c r="C289" t="inlineStr">
        <is>
          <t>CL45</t>
        </is>
      </c>
      <c r="D289" t="inlineStr">
        <is>
          <t>Completed</t>
        </is>
      </c>
    </row>
    <row r="290">
      <c r="A290" t="inlineStr">
        <is>
          <t>J1016</t>
        </is>
      </c>
      <c r="B290" s="10" t="n">
        <v>46273</v>
      </c>
      <c r="C290" t="inlineStr">
        <is>
          <t>CL45</t>
        </is>
      </c>
      <c r="D290" t="inlineStr">
        <is>
          <t>Completed</t>
        </is>
      </c>
    </row>
    <row r="291">
      <c r="A291" t="inlineStr">
        <is>
          <t>J1016</t>
        </is>
      </c>
      <c r="B291" s="10" t="n">
        <v>46274</v>
      </c>
      <c r="C291" t="inlineStr">
        <is>
          <t>CL45</t>
        </is>
      </c>
      <c r="D291" t="inlineStr">
        <is>
          <t>Completed</t>
        </is>
      </c>
    </row>
    <row r="292">
      <c r="A292" t="inlineStr">
        <is>
          <t>J1016</t>
        </is>
      </c>
      <c r="B292" s="10" t="n">
        <v>46275</v>
      </c>
      <c r="C292" t="inlineStr">
        <is>
          <t>CL45</t>
        </is>
      </c>
      <c r="D292" t="inlineStr">
        <is>
          <t>Completed</t>
        </is>
      </c>
    </row>
    <row r="293">
      <c r="A293" t="inlineStr">
        <is>
          <t>J1016</t>
        </is>
      </c>
      <c r="B293" s="10" t="n">
        <v>46276</v>
      </c>
      <c r="C293" t="inlineStr">
        <is>
          <t>CL45</t>
        </is>
      </c>
      <c r="D293" t="inlineStr">
        <is>
          <t>Completed</t>
        </is>
      </c>
    </row>
    <row r="294">
      <c r="A294" t="inlineStr">
        <is>
          <t>J1016</t>
        </is>
      </c>
      <c r="B294" s="10" t="n">
        <v>46279</v>
      </c>
      <c r="C294" t="inlineStr">
        <is>
          <t>CL45</t>
        </is>
      </c>
      <c r="D294" t="inlineStr">
        <is>
          <t>Completed</t>
        </is>
      </c>
    </row>
    <row r="295">
      <c r="A295" t="inlineStr">
        <is>
          <t>J1016</t>
        </is>
      </c>
      <c r="B295" s="10" t="n">
        <v>46280</v>
      </c>
      <c r="C295" t="inlineStr">
        <is>
          <t>CL45</t>
        </is>
      </c>
      <c r="D295" t="inlineStr">
        <is>
          <t>Completed</t>
        </is>
      </c>
    </row>
    <row r="296">
      <c r="A296" t="inlineStr">
        <is>
          <t>J1016</t>
        </is>
      </c>
      <c r="B296" s="10" t="n">
        <v>46281</v>
      </c>
      <c r="C296" t="inlineStr">
        <is>
          <t>CL45</t>
        </is>
      </c>
      <c r="D296" t="inlineStr">
        <is>
          <t>Completed</t>
        </is>
      </c>
    </row>
    <row r="297">
      <c r="A297" t="inlineStr">
        <is>
          <t>J1016</t>
        </is>
      </c>
      <c r="B297" s="10" t="n">
        <v>46282</v>
      </c>
      <c r="C297" t="inlineStr">
        <is>
          <t>CL45</t>
        </is>
      </c>
      <c r="D297" t="inlineStr">
        <is>
          <t>Completed</t>
        </is>
      </c>
    </row>
    <row r="298">
      <c r="A298" t="inlineStr">
        <is>
          <t>J1016</t>
        </is>
      </c>
      <c r="B298" s="10" t="n">
        <v>46283</v>
      </c>
      <c r="C298" t="inlineStr">
        <is>
          <t>CL45</t>
        </is>
      </c>
      <c r="D298" t="inlineStr">
        <is>
          <t>Completed</t>
        </is>
      </c>
    </row>
    <row r="299">
      <c r="A299" t="inlineStr">
        <is>
          <t>J1016</t>
        </is>
      </c>
      <c r="B299" s="10" t="n">
        <v>46286</v>
      </c>
      <c r="C299" t="inlineStr">
        <is>
          <t>CL45</t>
        </is>
      </c>
      <c r="D299" t="inlineStr">
        <is>
          <t>Completed</t>
        </is>
      </c>
    </row>
    <row r="300">
      <c r="A300" t="inlineStr">
        <is>
          <t>J1016</t>
        </is>
      </c>
      <c r="B300" s="10" t="n">
        <v>46287</v>
      </c>
      <c r="C300" t="inlineStr">
        <is>
          <t>CL45</t>
        </is>
      </c>
      <c r="D300" t="inlineStr">
        <is>
          <t>Completed</t>
        </is>
      </c>
    </row>
    <row r="301">
      <c r="A301" t="inlineStr">
        <is>
          <t>J1016</t>
        </is>
      </c>
      <c r="B301" s="10" t="n">
        <v>46288</v>
      </c>
      <c r="C301" t="inlineStr">
        <is>
          <t>CL45</t>
        </is>
      </c>
      <c r="D301" t="inlineStr">
        <is>
          <t>Completed</t>
        </is>
      </c>
    </row>
    <row r="302">
      <c r="A302" t="inlineStr">
        <is>
          <t>J1016</t>
        </is>
      </c>
      <c r="B302" s="10" t="n">
        <v>46289</v>
      </c>
      <c r="C302" t="inlineStr">
        <is>
          <t>CL45</t>
        </is>
      </c>
      <c r="D302" t="inlineStr">
        <is>
          <t>Completed</t>
        </is>
      </c>
    </row>
    <row r="303">
      <c r="A303" t="inlineStr">
        <is>
          <t>J1016</t>
        </is>
      </c>
      <c r="B303" s="10" t="n">
        <v>46290</v>
      </c>
      <c r="C303" t="inlineStr">
        <is>
          <t>CL45</t>
        </is>
      </c>
      <c r="D303" t="inlineStr">
        <is>
          <t>Completed</t>
        </is>
      </c>
    </row>
    <row r="304">
      <c r="A304" t="inlineStr">
        <is>
          <t>J1016</t>
        </is>
      </c>
      <c r="B304" s="10" t="n">
        <v>46293</v>
      </c>
      <c r="C304" t="inlineStr">
        <is>
          <t>CL45</t>
        </is>
      </c>
      <c r="D304" t="inlineStr">
        <is>
          <t>Completed</t>
        </is>
      </c>
    </row>
    <row r="305">
      <c r="A305" t="inlineStr">
        <is>
          <t>J1016</t>
        </is>
      </c>
      <c r="B305" s="10" t="n">
        <v>46294</v>
      </c>
      <c r="C305" t="inlineStr">
        <is>
          <t>CL45</t>
        </is>
      </c>
      <c r="D305" t="inlineStr">
        <is>
          <t>Completed</t>
        </is>
      </c>
    </row>
    <row r="306">
      <c r="A306" t="inlineStr">
        <is>
          <t>J1016</t>
        </is>
      </c>
      <c r="B306" s="10" t="n">
        <v>46295</v>
      </c>
      <c r="C306" t="inlineStr">
        <is>
          <t>CL45</t>
        </is>
      </c>
      <c r="D306" t="inlineStr">
        <is>
          <t>Completed</t>
        </is>
      </c>
    </row>
    <row r="307">
      <c r="A307" t="inlineStr">
        <is>
          <t>J1016</t>
        </is>
      </c>
      <c r="B307" s="10" t="n">
        <v>46296</v>
      </c>
      <c r="C307" t="inlineStr">
        <is>
          <t>CL45</t>
        </is>
      </c>
      <c r="D307" t="inlineStr">
        <is>
          <t>Completed</t>
        </is>
      </c>
    </row>
    <row r="308">
      <c r="A308" t="inlineStr">
        <is>
          <t>J1016</t>
        </is>
      </c>
      <c r="B308" s="10" t="n">
        <v>46297</v>
      </c>
      <c r="C308" t="inlineStr">
        <is>
          <t>CL45</t>
        </is>
      </c>
      <c r="D308" t="inlineStr">
        <is>
          <t>Completed</t>
        </is>
      </c>
    </row>
    <row r="309">
      <c r="A309" t="inlineStr">
        <is>
          <t>J1016</t>
        </is>
      </c>
      <c r="B309" s="10" t="n">
        <v>46300</v>
      </c>
      <c r="C309" t="inlineStr">
        <is>
          <t>CL45</t>
        </is>
      </c>
      <c r="D309" t="inlineStr">
        <is>
          <t>Completed</t>
        </is>
      </c>
    </row>
    <row r="310">
      <c r="A310" t="inlineStr">
        <is>
          <t>J1016</t>
        </is>
      </c>
      <c r="B310" s="10" t="n">
        <v>46301</v>
      </c>
      <c r="C310" t="inlineStr">
        <is>
          <t>CL45</t>
        </is>
      </c>
      <c r="D310" t="inlineStr">
        <is>
          <t>Completed</t>
        </is>
      </c>
    </row>
    <row r="311">
      <c r="A311" t="inlineStr">
        <is>
          <t>J1016</t>
        </is>
      </c>
      <c r="B311" s="10" t="n">
        <v>46302</v>
      </c>
      <c r="C311" t="inlineStr">
        <is>
          <t>CL45</t>
        </is>
      </c>
      <c r="D311" t="inlineStr">
        <is>
          <t>Completed</t>
        </is>
      </c>
    </row>
    <row r="312">
      <c r="A312" t="inlineStr">
        <is>
          <t>J1016</t>
        </is>
      </c>
      <c r="B312" s="10" t="n">
        <v>46303</v>
      </c>
      <c r="C312" t="inlineStr">
        <is>
          <t>CL45</t>
        </is>
      </c>
      <c r="D312" t="inlineStr">
        <is>
          <t>Completed</t>
        </is>
      </c>
    </row>
    <row r="313">
      <c r="A313" t="inlineStr">
        <is>
          <t>J1016</t>
        </is>
      </c>
      <c r="B313" s="10" t="n">
        <v>46304</v>
      </c>
      <c r="C313" t="inlineStr">
        <is>
          <t>CL45</t>
        </is>
      </c>
      <c r="D313" t="inlineStr">
        <is>
          <t>Completed</t>
        </is>
      </c>
    </row>
    <row r="314">
      <c r="A314" t="inlineStr">
        <is>
          <t>J1016</t>
        </is>
      </c>
      <c r="B314" s="10" t="n">
        <v>46307</v>
      </c>
      <c r="C314" t="inlineStr">
        <is>
          <t>CL45</t>
        </is>
      </c>
      <c r="D314" t="inlineStr">
        <is>
          <t>Completed</t>
        </is>
      </c>
    </row>
    <row r="315">
      <c r="A315" t="inlineStr">
        <is>
          <t>J1016</t>
        </is>
      </c>
      <c r="B315" s="10" t="n">
        <v>46308</v>
      </c>
      <c r="C315" t="inlineStr">
        <is>
          <t>CL45</t>
        </is>
      </c>
      <c r="D315" t="inlineStr">
        <is>
          <t>Completed</t>
        </is>
      </c>
    </row>
    <row r="316">
      <c r="A316" t="inlineStr">
        <is>
          <t>J1016</t>
        </is>
      </c>
      <c r="B316" s="10" t="n">
        <v>46309</v>
      </c>
      <c r="C316" t="inlineStr">
        <is>
          <t>CL45</t>
        </is>
      </c>
      <c r="D316" t="inlineStr">
        <is>
          <t>Completed</t>
        </is>
      </c>
    </row>
    <row r="317">
      <c r="A317" t="inlineStr">
        <is>
          <t>J1016</t>
        </is>
      </c>
      <c r="B317" s="10" t="n">
        <v>46310</v>
      </c>
      <c r="C317" t="inlineStr">
        <is>
          <t>CL45</t>
        </is>
      </c>
      <c r="D317" t="inlineStr">
        <is>
          <t>Completed</t>
        </is>
      </c>
    </row>
    <row r="318">
      <c r="A318" t="inlineStr">
        <is>
          <t>J1016</t>
        </is>
      </c>
      <c r="B318" s="10" t="n">
        <v>46311</v>
      </c>
      <c r="C318" t="inlineStr">
        <is>
          <t>CL45</t>
        </is>
      </c>
      <c r="D318" t="inlineStr">
        <is>
          <t>Completed</t>
        </is>
      </c>
    </row>
    <row r="319">
      <c r="A319" t="inlineStr">
        <is>
          <t>J1016</t>
        </is>
      </c>
      <c r="B319" s="10" t="n">
        <v>46314</v>
      </c>
      <c r="C319" t="inlineStr">
        <is>
          <t>CL45</t>
        </is>
      </c>
      <c r="D319" t="inlineStr">
        <is>
          <t>Completed</t>
        </is>
      </c>
    </row>
    <row r="320">
      <c r="A320" t="inlineStr">
        <is>
          <t>J1016</t>
        </is>
      </c>
      <c r="B320" s="10" t="n">
        <v>46315</v>
      </c>
      <c r="C320" t="inlineStr">
        <is>
          <t>CL45</t>
        </is>
      </c>
      <c r="D320" t="inlineStr">
        <is>
          <t>Completed</t>
        </is>
      </c>
    </row>
    <row r="321">
      <c r="A321" t="inlineStr">
        <is>
          <t>J1016</t>
        </is>
      </c>
      <c r="B321" s="10" t="n">
        <v>46316</v>
      </c>
      <c r="C321" t="inlineStr">
        <is>
          <t>CL45</t>
        </is>
      </c>
      <c r="D321" t="inlineStr">
        <is>
          <t>Completed</t>
        </is>
      </c>
    </row>
    <row r="322">
      <c r="A322" t="inlineStr">
        <is>
          <t>J1016</t>
        </is>
      </c>
      <c r="B322" s="10" t="n">
        <v>46317</v>
      </c>
      <c r="C322" t="inlineStr">
        <is>
          <t>CL45</t>
        </is>
      </c>
      <c r="D322" t="inlineStr">
        <is>
          <t>Completed</t>
        </is>
      </c>
    </row>
    <row r="323">
      <c r="A323" t="inlineStr">
        <is>
          <t>J1016</t>
        </is>
      </c>
      <c r="B323" s="10" t="n">
        <v>46318</v>
      </c>
      <c r="C323" t="inlineStr">
        <is>
          <t>CL45</t>
        </is>
      </c>
      <c r="D323" t="inlineStr">
        <is>
          <t>Completed</t>
        </is>
      </c>
    </row>
    <row r="324">
      <c r="A324" t="inlineStr">
        <is>
          <t>J1016</t>
        </is>
      </c>
      <c r="B324" s="10" t="n">
        <v>46321</v>
      </c>
      <c r="C324" t="inlineStr">
        <is>
          <t>CL45</t>
        </is>
      </c>
      <c r="D324" t="inlineStr">
        <is>
          <t>Completed</t>
        </is>
      </c>
    </row>
    <row r="325">
      <c r="A325" t="inlineStr">
        <is>
          <t>J1016</t>
        </is>
      </c>
      <c r="B325" s="10" t="n">
        <v>46322</v>
      </c>
      <c r="C325" t="inlineStr">
        <is>
          <t>CL45</t>
        </is>
      </c>
      <c r="D325" t="inlineStr">
        <is>
          <t>Completed</t>
        </is>
      </c>
    </row>
    <row r="326">
      <c r="A326" t="inlineStr">
        <is>
          <t>J1016</t>
        </is>
      </c>
      <c r="B326" s="10" t="n">
        <v>46323</v>
      </c>
      <c r="C326" t="inlineStr">
        <is>
          <t>CL45</t>
        </is>
      </c>
      <c r="D326" t="inlineStr">
        <is>
          <t>Completed</t>
        </is>
      </c>
    </row>
    <row r="327">
      <c r="A327" t="inlineStr">
        <is>
          <t>J1016</t>
        </is>
      </c>
      <c r="B327" s="10" t="n">
        <v>46324</v>
      </c>
      <c r="C327" t="inlineStr">
        <is>
          <t>CL45</t>
        </is>
      </c>
      <c r="D327" t="inlineStr">
        <is>
          <t>Completed</t>
        </is>
      </c>
    </row>
    <row r="328">
      <c r="A328" t="inlineStr">
        <is>
          <t>J1016</t>
        </is>
      </c>
      <c r="B328" s="10" t="n">
        <v>46325</v>
      </c>
      <c r="C328" t="inlineStr">
        <is>
          <t>CL45</t>
        </is>
      </c>
      <c r="D328" t="inlineStr">
        <is>
          <t>Completed</t>
        </is>
      </c>
    </row>
    <row r="329">
      <c r="A329" t="inlineStr">
        <is>
          <t>J1017</t>
        </is>
      </c>
      <c r="B329" s="10" t="n">
        <v>46239</v>
      </c>
      <c r="C329" t="inlineStr">
        <is>
          <t>CL29</t>
        </is>
      </c>
      <c r="D329" t="inlineStr">
        <is>
          <t>Completed</t>
        </is>
      </c>
    </row>
    <row r="330">
      <c r="A330" t="inlineStr">
        <is>
          <t>J1017</t>
        </is>
      </c>
      <c r="B330" s="10" t="n">
        <v>46240</v>
      </c>
      <c r="C330" t="inlineStr">
        <is>
          <t>CL29</t>
        </is>
      </c>
      <c r="D330" t="inlineStr">
        <is>
          <t>Completed</t>
        </is>
      </c>
    </row>
    <row r="331">
      <c r="A331" t="inlineStr">
        <is>
          <t>J1017</t>
        </is>
      </c>
      <c r="B331" s="10" t="n">
        <v>46246</v>
      </c>
      <c r="C331" t="inlineStr">
        <is>
          <t>CL29</t>
        </is>
      </c>
      <c r="D331" t="inlineStr">
        <is>
          <t>Completed</t>
        </is>
      </c>
    </row>
    <row r="332">
      <c r="A332" t="inlineStr">
        <is>
          <t>J1017</t>
        </is>
      </c>
      <c r="B332" s="10" t="n">
        <v>46247</v>
      </c>
      <c r="C332" t="inlineStr">
        <is>
          <t>CL29</t>
        </is>
      </c>
      <c r="D332" t="inlineStr">
        <is>
          <t>Completed</t>
        </is>
      </c>
    </row>
    <row r="333">
      <c r="A333" t="inlineStr">
        <is>
          <t>J1017</t>
        </is>
      </c>
      <c r="B333" s="10" t="n">
        <v>46253</v>
      </c>
      <c r="C333" t="inlineStr">
        <is>
          <t>CL29</t>
        </is>
      </c>
      <c r="D333" t="inlineStr">
        <is>
          <t>Completed</t>
        </is>
      </c>
    </row>
    <row r="334">
      <c r="A334" t="inlineStr">
        <is>
          <t>J1017</t>
        </is>
      </c>
      <c r="B334" s="10" t="n">
        <v>46254</v>
      </c>
      <c r="C334" t="inlineStr">
        <is>
          <t>CL29</t>
        </is>
      </c>
      <c r="D334" t="inlineStr">
        <is>
          <t>Completed</t>
        </is>
      </c>
    </row>
    <row r="335">
      <c r="A335" t="inlineStr">
        <is>
          <t>J1017</t>
        </is>
      </c>
      <c r="B335" s="10" t="n">
        <v>46260</v>
      </c>
      <c r="C335" t="inlineStr">
        <is>
          <t>CL29</t>
        </is>
      </c>
      <c r="D335" t="inlineStr">
        <is>
          <t>Completed</t>
        </is>
      </c>
    </row>
    <row r="336">
      <c r="A336" t="inlineStr">
        <is>
          <t>J1017</t>
        </is>
      </c>
      <c r="B336" s="10" t="n">
        <v>46261</v>
      </c>
      <c r="C336" t="inlineStr">
        <is>
          <t>CL29</t>
        </is>
      </c>
      <c r="D336" t="inlineStr">
        <is>
          <t>Completed</t>
        </is>
      </c>
    </row>
    <row r="337">
      <c r="A337" t="inlineStr">
        <is>
          <t>J1017</t>
        </is>
      </c>
      <c r="B337" s="10" t="n">
        <v>46267</v>
      </c>
      <c r="C337" t="inlineStr">
        <is>
          <t>CL29</t>
        </is>
      </c>
      <c r="D337" t="inlineStr">
        <is>
          <t>Completed</t>
        </is>
      </c>
    </row>
    <row r="338">
      <c r="A338" t="inlineStr">
        <is>
          <t>J1017</t>
        </is>
      </c>
      <c r="B338" s="10" t="n">
        <v>46268</v>
      </c>
      <c r="C338" t="inlineStr">
        <is>
          <t>CL29</t>
        </is>
      </c>
      <c r="D338" t="inlineStr">
        <is>
          <t>Completed</t>
        </is>
      </c>
    </row>
    <row r="339">
      <c r="A339" t="inlineStr">
        <is>
          <t>J1017</t>
        </is>
      </c>
      <c r="B339" s="10" t="n">
        <v>46274</v>
      </c>
      <c r="C339" t="inlineStr">
        <is>
          <t>CL29</t>
        </is>
      </c>
      <c r="D339" t="inlineStr">
        <is>
          <t>Completed</t>
        </is>
      </c>
    </row>
    <row r="340">
      <c r="A340" t="inlineStr">
        <is>
          <t>J1017</t>
        </is>
      </c>
      <c r="B340" s="10" t="n">
        <v>46275</v>
      </c>
      <c r="C340" t="inlineStr">
        <is>
          <t>CL29</t>
        </is>
      </c>
      <c r="D340" t="inlineStr">
        <is>
          <t>Completed</t>
        </is>
      </c>
    </row>
    <row r="341">
      <c r="A341" t="inlineStr">
        <is>
          <t>J1017</t>
        </is>
      </c>
      <c r="B341" s="10" t="n">
        <v>46281</v>
      </c>
      <c r="C341" t="inlineStr">
        <is>
          <t>CL29</t>
        </is>
      </c>
      <c r="D341" t="inlineStr">
        <is>
          <t>Completed</t>
        </is>
      </c>
    </row>
    <row r="342">
      <c r="A342" t="inlineStr">
        <is>
          <t>J1017</t>
        </is>
      </c>
      <c r="B342" s="10" t="n">
        <v>46282</v>
      </c>
      <c r="C342" t="inlineStr">
        <is>
          <t>CL29</t>
        </is>
      </c>
      <c r="D342" t="inlineStr">
        <is>
          <t>Completed</t>
        </is>
      </c>
    </row>
    <row r="343">
      <c r="A343" t="inlineStr">
        <is>
          <t>J1017</t>
        </is>
      </c>
      <c r="B343" s="10" t="n">
        <v>46288</v>
      </c>
      <c r="C343" t="inlineStr">
        <is>
          <t>CL29</t>
        </is>
      </c>
      <c r="D343" t="inlineStr">
        <is>
          <t>Completed</t>
        </is>
      </c>
    </row>
    <row r="344">
      <c r="A344" t="inlineStr">
        <is>
          <t>J1017</t>
        </is>
      </c>
      <c r="B344" s="10" t="n">
        <v>46289</v>
      </c>
      <c r="C344" t="inlineStr">
        <is>
          <t>CL29</t>
        </is>
      </c>
      <c r="D344" t="inlineStr">
        <is>
          <t>Completed</t>
        </is>
      </c>
    </row>
    <row r="345">
      <c r="A345" t="inlineStr">
        <is>
          <t>J1017</t>
        </is>
      </c>
      <c r="B345" s="10" t="n">
        <v>46295</v>
      </c>
      <c r="C345" t="inlineStr">
        <is>
          <t>CL29</t>
        </is>
      </c>
      <c r="D345" t="inlineStr">
        <is>
          <t>Completed</t>
        </is>
      </c>
    </row>
    <row r="346">
      <c r="A346" t="inlineStr">
        <is>
          <t>J1017</t>
        </is>
      </c>
      <c r="B346" s="10" t="n">
        <v>46296</v>
      </c>
      <c r="C346" t="inlineStr">
        <is>
          <t>CL29</t>
        </is>
      </c>
      <c r="D346" t="inlineStr">
        <is>
          <t>Completed</t>
        </is>
      </c>
    </row>
    <row r="347">
      <c r="A347" t="inlineStr">
        <is>
          <t>J1017</t>
        </is>
      </c>
      <c r="B347" s="10" t="n">
        <v>46302</v>
      </c>
      <c r="C347" t="inlineStr">
        <is>
          <t>CL29</t>
        </is>
      </c>
      <c r="D347" t="inlineStr">
        <is>
          <t>Completed</t>
        </is>
      </c>
    </row>
    <row r="348">
      <c r="A348" t="inlineStr">
        <is>
          <t>J1017</t>
        </is>
      </c>
      <c r="B348" s="10" t="n">
        <v>46303</v>
      </c>
      <c r="C348" t="inlineStr">
        <is>
          <t>CL29</t>
        </is>
      </c>
      <c r="D348" t="inlineStr">
        <is>
          <t>Completed</t>
        </is>
      </c>
    </row>
    <row r="349">
      <c r="A349" t="inlineStr">
        <is>
          <t>J1017</t>
        </is>
      </c>
      <c r="B349" s="10" t="n">
        <v>46309</v>
      </c>
      <c r="C349" t="inlineStr">
        <is>
          <t>CL29</t>
        </is>
      </c>
      <c r="D349" t="inlineStr">
        <is>
          <t>Completed</t>
        </is>
      </c>
    </row>
    <row r="350">
      <c r="A350" t="inlineStr">
        <is>
          <t>J1017</t>
        </is>
      </c>
      <c r="B350" s="10" t="n">
        <v>46310</v>
      </c>
      <c r="C350" t="inlineStr">
        <is>
          <t>CL29</t>
        </is>
      </c>
      <c r="D350" t="inlineStr">
        <is>
          <t>Completed</t>
        </is>
      </c>
    </row>
    <row r="351">
      <c r="A351" t="inlineStr">
        <is>
          <t>J1017</t>
        </is>
      </c>
      <c r="B351" s="10" t="n">
        <v>46316</v>
      </c>
      <c r="C351" t="inlineStr">
        <is>
          <t>CL29</t>
        </is>
      </c>
      <c r="D351" t="inlineStr">
        <is>
          <t>Completed</t>
        </is>
      </c>
    </row>
    <row r="352">
      <c r="A352" t="inlineStr">
        <is>
          <t>J1017</t>
        </is>
      </c>
      <c r="B352" s="10" t="n">
        <v>46317</v>
      </c>
      <c r="C352" t="inlineStr">
        <is>
          <t>CL29</t>
        </is>
      </c>
      <c r="D352" t="inlineStr">
        <is>
          <t>Completed</t>
        </is>
      </c>
    </row>
    <row r="353">
      <c r="A353" t="inlineStr">
        <is>
          <t>J1017</t>
        </is>
      </c>
      <c r="B353" s="10" t="n">
        <v>46323</v>
      </c>
      <c r="C353" t="inlineStr">
        <is>
          <t>CL29</t>
        </is>
      </c>
      <c r="D353" t="inlineStr">
        <is>
          <t>Completed</t>
        </is>
      </c>
    </row>
    <row r="354">
      <c r="A354" t="inlineStr">
        <is>
          <t>J1017</t>
        </is>
      </c>
      <c r="B354" s="10" t="n">
        <v>46324</v>
      </c>
      <c r="C354" t="inlineStr">
        <is>
          <t>CL29</t>
        </is>
      </c>
      <c r="D354" t="inlineStr">
        <is>
          <t>Completed</t>
        </is>
      </c>
    </row>
    <row r="355">
      <c r="A355" t="inlineStr">
        <is>
          <t>J1018</t>
        </is>
      </c>
      <c r="B355" s="10" t="n">
        <v>46240</v>
      </c>
      <c r="C355" t="inlineStr">
        <is>
          <t>CL34</t>
        </is>
      </c>
      <c r="D355" t="inlineStr">
        <is>
          <t>Completed</t>
        </is>
      </c>
    </row>
    <row r="356">
      <c r="A356" t="inlineStr">
        <is>
          <t>J1018</t>
        </is>
      </c>
      <c r="B356" s="10" t="n">
        <v>46247</v>
      </c>
      <c r="C356" t="inlineStr">
        <is>
          <t>CL34</t>
        </is>
      </c>
      <c r="D356" t="inlineStr">
        <is>
          <t>Completed</t>
        </is>
      </c>
    </row>
    <row r="357">
      <c r="A357" t="inlineStr">
        <is>
          <t>J1018</t>
        </is>
      </c>
      <c r="B357" s="10" t="n">
        <v>46254</v>
      </c>
      <c r="C357" t="inlineStr">
        <is>
          <t>CL34</t>
        </is>
      </c>
      <c r="D357" t="inlineStr">
        <is>
          <t>Completed</t>
        </is>
      </c>
    </row>
    <row r="358">
      <c r="A358" t="inlineStr">
        <is>
          <t>J1018</t>
        </is>
      </c>
      <c r="B358" s="10" t="n">
        <v>46261</v>
      </c>
      <c r="C358" t="inlineStr">
        <is>
          <t>CL34</t>
        </is>
      </c>
      <c r="D358" t="inlineStr">
        <is>
          <t>Completed</t>
        </is>
      </c>
    </row>
    <row r="359">
      <c r="A359" t="inlineStr">
        <is>
          <t>J1018</t>
        </is>
      </c>
      <c r="B359" s="10" t="n">
        <v>46268</v>
      </c>
      <c r="C359" t="inlineStr">
        <is>
          <t>CL34</t>
        </is>
      </c>
      <c r="D359" t="inlineStr">
        <is>
          <t>Completed</t>
        </is>
      </c>
    </row>
    <row r="360">
      <c r="A360" t="inlineStr">
        <is>
          <t>J1018</t>
        </is>
      </c>
      <c r="B360" s="10" t="n">
        <v>46275</v>
      </c>
      <c r="C360" t="inlineStr">
        <is>
          <t>CL34</t>
        </is>
      </c>
      <c r="D360" t="inlineStr">
        <is>
          <t>Completed</t>
        </is>
      </c>
    </row>
    <row r="361">
      <c r="A361" t="inlineStr">
        <is>
          <t>J1018</t>
        </is>
      </c>
      <c r="B361" s="10" t="n">
        <v>46282</v>
      </c>
      <c r="C361" t="inlineStr">
        <is>
          <t>CL34</t>
        </is>
      </c>
      <c r="D361" t="inlineStr">
        <is>
          <t>Completed</t>
        </is>
      </c>
    </row>
    <row r="362">
      <c r="A362" t="inlineStr">
        <is>
          <t>J1018</t>
        </is>
      </c>
      <c r="B362" s="10" t="n">
        <v>46289</v>
      </c>
      <c r="C362" t="inlineStr">
        <is>
          <t>CL34</t>
        </is>
      </c>
      <c r="D362" t="inlineStr">
        <is>
          <t>Completed</t>
        </is>
      </c>
    </row>
    <row r="363">
      <c r="A363" t="inlineStr">
        <is>
          <t>J1018</t>
        </is>
      </c>
      <c r="B363" s="10" t="n">
        <v>46296</v>
      </c>
      <c r="C363" t="inlineStr">
        <is>
          <t>CL34</t>
        </is>
      </c>
      <c r="D363" t="inlineStr">
        <is>
          <t>Completed</t>
        </is>
      </c>
    </row>
    <row r="364">
      <c r="A364" t="inlineStr">
        <is>
          <t>J1018</t>
        </is>
      </c>
      <c r="B364" s="10" t="n">
        <v>46303</v>
      </c>
      <c r="C364" t="inlineStr">
        <is>
          <t>CL34</t>
        </is>
      </c>
      <c r="D364" t="inlineStr">
        <is>
          <t>Completed</t>
        </is>
      </c>
    </row>
    <row r="365">
      <c r="A365" t="inlineStr">
        <is>
          <t>J1018</t>
        </is>
      </c>
      <c r="B365" s="10" t="n">
        <v>46310</v>
      </c>
      <c r="C365" t="inlineStr">
        <is>
          <t>CL34</t>
        </is>
      </c>
      <c r="D365" t="inlineStr">
        <is>
          <t>Completed</t>
        </is>
      </c>
    </row>
    <row r="366">
      <c r="A366" t="inlineStr">
        <is>
          <t>J1018</t>
        </is>
      </c>
      <c r="B366" s="10" t="n">
        <v>46317</v>
      </c>
      <c r="C366" t="inlineStr">
        <is>
          <t>CL34</t>
        </is>
      </c>
      <c r="D366" t="inlineStr">
        <is>
          <t>Completed</t>
        </is>
      </c>
    </row>
    <row r="367">
      <c r="A367" t="inlineStr">
        <is>
          <t>J1018</t>
        </is>
      </c>
      <c r="B367" s="10" t="n">
        <v>46324</v>
      </c>
      <c r="C367" t="inlineStr">
        <is>
          <t>CL34</t>
        </is>
      </c>
      <c r="D367" t="inlineStr">
        <is>
          <t>Completed</t>
        </is>
      </c>
    </row>
    <row r="368">
      <c r="A368" t="inlineStr">
        <is>
          <t>J1019</t>
        </is>
      </c>
      <c r="B368" s="10" t="n">
        <v>46241</v>
      </c>
      <c r="C368" t="inlineStr">
        <is>
          <t>CL50</t>
        </is>
      </c>
      <c r="D368" t="inlineStr">
        <is>
          <t>Completed</t>
        </is>
      </c>
    </row>
    <row r="369">
      <c r="A369" t="inlineStr">
        <is>
          <t>J1019</t>
        </is>
      </c>
      <c r="B369" s="10" t="n">
        <v>46248</v>
      </c>
      <c r="C369" t="inlineStr">
        <is>
          <t>CL50</t>
        </is>
      </c>
      <c r="D369" t="inlineStr">
        <is>
          <t>Completed</t>
        </is>
      </c>
    </row>
    <row r="370">
      <c r="A370" t="inlineStr">
        <is>
          <t>J1019</t>
        </is>
      </c>
      <c r="B370" s="10" t="n">
        <v>46255</v>
      </c>
      <c r="C370" t="inlineStr">
        <is>
          <t>CL50</t>
        </is>
      </c>
      <c r="D370" t="inlineStr">
        <is>
          <t>Completed</t>
        </is>
      </c>
    </row>
    <row r="371">
      <c r="A371" t="inlineStr">
        <is>
          <t>J1019</t>
        </is>
      </c>
      <c r="B371" s="10" t="n">
        <v>46262</v>
      </c>
      <c r="C371" t="inlineStr">
        <is>
          <t>CL50</t>
        </is>
      </c>
      <c r="D371" t="inlineStr">
        <is>
          <t>Completed</t>
        </is>
      </c>
    </row>
    <row r="372">
      <c r="A372" t="inlineStr">
        <is>
          <t>J1019</t>
        </is>
      </c>
      <c r="B372" s="10" t="n">
        <v>46269</v>
      </c>
      <c r="C372" t="inlineStr">
        <is>
          <t>CL50</t>
        </is>
      </c>
      <c r="D372" t="inlineStr">
        <is>
          <t>Completed</t>
        </is>
      </c>
    </row>
    <row r="373">
      <c r="A373" t="inlineStr">
        <is>
          <t>J1019</t>
        </is>
      </c>
      <c r="B373" s="10" t="n">
        <v>46276</v>
      </c>
      <c r="C373" t="inlineStr">
        <is>
          <t>CL50</t>
        </is>
      </c>
      <c r="D373" t="inlineStr">
        <is>
          <t>Completed</t>
        </is>
      </c>
    </row>
    <row r="374">
      <c r="A374" t="inlineStr">
        <is>
          <t>J1019</t>
        </is>
      </c>
      <c r="B374" s="10" t="n">
        <v>46283</v>
      </c>
      <c r="C374" t="inlineStr">
        <is>
          <t>CL50</t>
        </is>
      </c>
      <c r="D374" t="inlineStr">
        <is>
          <t>Completed</t>
        </is>
      </c>
    </row>
    <row r="375">
      <c r="A375" t="inlineStr">
        <is>
          <t>J1019</t>
        </is>
      </c>
      <c r="B375" s="10" t="n">
        <v>46290</v>
      </c>
      <c r="C375" t="inlineStr">
        <is>
          <t>CL50</t>
        </is>
      </c>
      <c r="D375" t="inlineStr">
        <is>
          <t>Completed</t>
        </is>
      </c>
    </row>
    <row r="376">
      <c r="A376" t="inlineStr">
        <is>
          <t>J1019</t>
        </is>
      </c>
      <c r="B376" s="10" t="n">
        <v>46297</v>
      </c>
      <c r="C376" t="inlineStr">
        <is>
          <t>CL50</t>
        </is>
      </c>
      <c r="D376" t="inlineStr">
        <is>
          <t>Completed</t>
        </is>
      </c>
    </row>
    <row r="377">
      <c r="A377" t="inlineStr">
        <is>
          <t>J1019</t>
        </is>
      </c>
      <c r="B377" s="10" t="n">
        <v>46304</v>
      </c>
      <c r="C377" t="inlineStr">
        <is>
          <t>CL50</t>
        </is>
      </c>
      <c r="D377" t="inlineStr">
        <is>
          <t>Completed</t>
        </is>
      </c>
    </row>
    <row r="378">
      <c r="A378" t="inlineStr">
        <is>
          <t>J1019</t>
        </is>
      </c>
      <c r="B378" s="10" t="n">
        <v>46311</v>
      </c>
      <c r="C378" t="inlineStr">
        <is>
          <t>CL50</t>
        </is>
      </c>
      <c r="D378" t="inlineStr">
        <is>
          <t>Completed</t>
        </is>
      </c>
    </row>
    <row r="379">
      <c r="A379" t="inlineStr">
        <is>
          <t>J1019</t>
        </is>
      </c>
      <c r="B379" s="10" t="n">
        <v>46318</v>
      </c>
      <c r="C379" t="inlineStr">
        <is>
          <t>CL50</t>
        </is>
      </c>
      <c r="D379" t="inlineStr">
        <is>
          <t>Completed</t>
        </is>
      </c>
    </row>
    <row r="380">
      <c r="A380" t="inlineStr">
        <is>
          <t>J1019</t>
        </is>
      </c>
      <c r="B380" s="10" t="n">
        <v>46325</v>
      </c>
      <c r="C380" t="inlineStr">
        <is>
          <t>CL50</t>
        </is>
      </c>
      <c r="D380" t="inlineStr">
        <is>
          <t>Completed</t>
        </is>
      </c>
    </row>
    <row r="381">
      <c r="A381" t="inlineStr">
        <is>
          <t>J1020</t>
        </is>
      </c>
      <c r="B381" s="10" t="n">
        <v>46240</v>
      </c>
      <c r="C381" t="inlineStr">
        <is>
          <t>CL11</t>
        </is>
      </c>
      <c r="D381" t="inlineStr">
        <is>
          <t>Completed</t>
        </is>
      </c>
    </row>
    <row r="382">
      <c r="A382" t="inlineStr">
        <is>
          <t>J1020</t>
        </is>
      </c>
      <c r="B382" s="10" t="n">
        <v>46247</v>
      </c>
      <c r="C382" t="inlineStr">
        <is>
          <t>CL11</t>
        </is>
      </c>
      <c r="D382" t="inlineStr">
        <is>
          <t>Completed</t>
        </is>
      </c>
    </row>
    <row r="383">
      <c r="A383" t="inlineStr">
        <is>
          <t>J1020</t>
        </is>
      </c>
      <c r="B383" s="10" t="n">
        <v>46254</v>
      </c>
      <c r="C383" t="inlineStr">
        <is>
          <t>CL11</t>
        </is>
      </c>
      <c r="D383" t="inlineStr">
        <is>
          <t>Completed</t>
        </is>
      </c>
    </row>
    <row r="384">
      <c r="A384" t="inlineStr">
        <is>
          <t>J1020</t>
        </is>
      </c>
      <c r="B384" s="10" t="n">
        <v>46261</v>
      </c>
      <c r="C384" t="inlineStr">
        <is>
          <t>CL11</t>
        </is>
      </c>
      <c r="D384" t="inlineStr">
        <is>
          <t>Completed</t>
        </is>
      </c>
    </row>
    <row r="385">
      <c r="A385" t="inlineStr">
        <is>
          <t>J1020</t>
        </is>
      </c>
      <c r="B385" s="10" t="n">
        <v>46268</v>
      </c>
      <c r="C385" t="inlineStr">
        <is>
          <t>CL11</t>
        </is>
      </c>
      <c r="D385" t="inlineStr">
        <is>
          <t>Completed</t>
        </is>
      </c>
    </row>
    <row r="386">
      <c r="A386" t="inlineStr">
        <is>
          <t>J1020</t>
        </is>
      </c>
      <c r="B386" s="10" t="n">
        <v>46275</v>
      </c>
      <c r="C386" t="inlineStr">
        <is>
          <t>CL11</t>
        </is>
      </c>
      <c r="D386" t="inlineStr">
        <is>
          <t>Completed</t>
        </is>
      </c>
    </row>
    <row r="387">
      <c r="A387" t="inlineStr">
        <is>
          <t>J1020</t>
        </is>
      </c>
      <c r="B387" s="10" t="n">
        <v>46282</v>
      </c>
      <c r="C387" t="inlineStr">
        <is>
          <t>CL11</t>
        </is>
      </c>
      <c r="D387" t="inlineStr">
        <is>
          <t>Completed</t>
        </is>
      </c>
    </row>
    <row r="388">
      <c r="A388" t="inlineStr">
        <is>
          <t>J1020</t>
        </is>
      </c>
      <c r="B388" s="10" t="n">
        <v>46289</v>
      </c>
      <c r="C388" t="inlineStr">
        <is>
          <t>CL11</t>
        </is>
      </c>
      <c r="D388" t="inlineStr">
        <is>
          <t>Completed</t>
        </is>
      </c>
    </row>
    <row r="389">
      <c r="A389" t="inlineStr">
        <is>
          <t>J1020</t>
        </is>
      </c>
      <c r="B389" s="10" t="n">
        <v>46296</v>
      </c>
      <c r="C389" t="inlineStr">
        <is>
          <t>CL11</t>
        </is>
      </c>
      <c r="D389" t="inlineStr">
        <is>
          <t>Completed</t>
        </is>
      </c>
    </row>
    <row r="390">
      <c r="A390" t="inlineStr">
        <is>
          <t>J1020</t>
        </is>
      </c>
      <c r="B390" s="10" t="n">
        <v>46303</v>
      </c>
      <c r="C390" t="inlineStr">
        <is>
          <t>CL11</t>
        </is>
      </c>
      <c r="D390" t="inlineStr">
        <is>
          <t>Completed</t>
        </is>
      </c>
    </row>
    <row r="391">
      <c r="A391" t="inlineStr">
        <is>
          <t>J1020</t>
        </is>
      </c>
      <c r="B391" s="10" t="n">
        <v>46310</v>
      </c>
      <c r="C391" t="inlineStr">
        <is>
          <t>CL11</t>
        </is>
      </c>
      <c r="D391" t="inlineStr">
        <is>
          <t>Completed</t>
        </is>
      </c>
    </row>
    <row r="392">
      <c r="A392" t="inlineStr">
        <is>
          <t>J1020</t>
        </is>
      </c>
      <c r="B392" s="10" t="n">
        <v>46317</v>
      </c>
      <c r="C392" t="inlineStr">
        <is>
          <t>CL11</t>
        </is>
      </c>
      <c r="D392" t="inlineStr">
        <is>
          <t>Completed</t>
        </is>
      </c>
    </row>
    <row r="393">
      <c r="A393" t="inlineStr">
        <is>
          <t>J1020</t>
        </is>
      </c>
      <c r="B393" s="10" t="n">
        <v>46324</v>
      </c>
      <c r="C393" t="inlineStr">
        <is>
          <t>CL11</t>
        </is>
      </c>
      <c r="D393" t="inlineStr">
        <is>
          <t>Completed</t>
        </is>
      </c>
    </row>
    <row r="394">
      <c r="A394" t="inlineStr">
        <is>
          <t>J1021</t>
        </is>
      </c>
      <c r="B394" s="10" t="n">
        <v>46237</v>
      </c>
      <c r="C394" t="inlineStr">
        <is>
          <t>CL25</t>
        </is>
      </c>
      <c r="D394" t="inlineStr">
        <is>
          <t>Completed</t>
        </is>
      </c>
    </row>
    <row r="395">
      <c r="A395" t="inlineStr">
        <is>
          <t>J1021</t>
        </is>
      </c>
      <c r="B395" s="10" t="n">
        <v>46238</v>
      </c>
      <c r="C395" t="inlineStr">
        <is>
          <t>CL25</t>
        </is>
      </c>
      <c r="D395" t="inlineStr">
        <is>
          <t>Completed</t>
        </is>
      </c>
    </row>
    <row r="396">
      <c r="A396" t="inlineStr">
        <is>
          <t>J1021</t>
        </is>
      </c>
      <c r="B396" s="10" t="n">
        <v>46244</v>
      </c>
      <c r="C396" t="inlineStr">
        <is>
          <t>CL25</t>
        </is>
      </c>
      <c r="D396" t="inlineStr">
        <is>
          <t>Completed</t>
        </is>
      </c>
    </row>
    <row r="397">
      <c r="A397" t="inlineStr">
        <is>
          <t>J1021</t>
        </is>
      </c>
      <c r="B397" s="10" t="n">
        <v>46245</v>
      </c>
      <c r="C397" t="inlineStr">
        <is>
          <t>CL25</t>
        </is>
      </c>
      <c r="D397" t="inlineStr">
        <is>
          <t>Completed</t>
        </is>
      </c>
    </row>
    <row r="398">
      <c r="A398" t="inlineStr">
        <is>
          <t>J1021</t>
        </is>
      </c>
      <c r="B398" s="10" t="n">
        <v>46251</v>
      </c>
      <c r="C398" t="inlineStr">
        <is>
          <t>CL25</t>
        </is>
      </c>
      <c r="D398" t="inlineStr">
        <is>
          <t>Completed</t>
        </is>
      </c>
    </row>
    <row r="399">
      <c r="A399" t="inlineStr">
        <is>
          <t>J1021</t>
        </is>
      </c>
      <c r="B399" s="10" t="n">
        <v>46252</v>
      </c>
      <c r="C399" t="inlineStr">
        <is>
          <t>CL25</t>
        </is>
      </c>
      <c r="D399" t="inlineStr">
        <is>
          <t>Completed</t>
        </is>
      </c>
    </row>
    <row r="400">
      <c r="A400" t="inlineStr">
        <is>
          <t>J1021</t>
        </is>
      </c>
      <c r="B400" s="10" t="n">
        <v>46258</v>
      </c>
      <c r="C400" t="inlineStr">
        <is>
          <t>CL25</t>
        </is>
      </c>
      <c r="D400" t="inlineStr">
        <is>
          <t>Completed</t>
        </is>
      </c>
    </row>
    <row r="401">
      <c r="A401" t="inlineStr">
        <is>
          <t>J1021</t>
        </is>
      </c>
      <c r="B401" s="10" t="n">
        <v>46259</v>
      </c>
      <c r="C401" t="inlineStr">
        <is>
          <t>CL25</t>
        </is>
      </c>
      <c r="D401" t="inlineStr">
        <is>
          <t>Completed</t>
        </is>
      </c>
    </row>
    <row r="402">
      <c r="A402" t="inlineStr">
        <is>
          <t>J1021</t>
        </is>
      </c>
      <c r="B402" s="10" t="n">
        <v>46265</v>
      </c>
      <c r="C402" t="inlineStr">
        <is>
          <t>CL25</t>
        </is>
      </c>
      <c r="D402" t="inlineStr">
        <is>
          <t>Completed</t>
        </is>
      </c>
    </row>
    <row r="403">
      <c r="A403" t="inlineStr">
        <is>
          <t>J1021</t>
        </is>
      </c>
      <c r="B403" s="10" t="n">
        <v>46266</v>
      </c>
      <c r="C403" t="inlineStr">
        <is>
          <t>CL25</t>
        </is>
      </c>
      <c r="D403" t="inlineStr">
        <is>
          <t>Completed</t>
        </is>
      </c>
    </row>
    <row r="404">
      <c r="A404" t="inlineStr">
        <is>
          <t>J1021</t>
        </is>
      </c>
      <c r="B404" s="10" t="n">
        <v>46272</v>
      </c>
      <c r="C404" t="inlineStr">
        <is>
          <t>CL25</t>
        </is>
      </c>
      <c r="D404" t="inlineStr">
        <is>
          <t>Completed</t>
        </is>
      </c>
    </row>
    <row r="405">
      <c r="A405" t="inlineStr">
        <is>
          <t>J1021</t>
        </is>
      </c>
      <c r="B405" s="10" t="n">
        <v>46273</v>
      </c>
      <c r="C405" t="inlineStr">
        <is>
          <t>CL25</t>
        </is>
      </c>
      <c r="D405" t="inlineStr">
        <is>
          <t>Completed</t>
        </is>
      </c>
    </row>
    <row r="406">
      <c r="A406" t="inlineStr">
        <is>
          <t>J1021</t>
        </is>
      </c>
      <c r="B406" s="10" t="n">
        <v>46279</v>
      </c>
      <c r="C406" t="inlineStr">
        <is>
          <t>CL25</t>
        </is>
      </c>
      <c r="D406" t="inlineStr">
        <is>
          <t>Completed</t>
        </is>
      </c>
    </row>
    <row r="407">
      <c r="A407" t="inlineStr">
        <is>
          <t>J1021</t>
        </is>
      </c>
      <c r="B407" s="10" t="n">
        <v>46280</v>
      </c>
      <c r="C407" t="inlineStr">
        <is>
          <t>CL25</t>
        </is>
      </c>
      <c r="D407" t="inlineStr">
        <is>
          <t>Completed</t>
        </is>
      </c>
    </row>
    <row r="408">
      <c r="A408" t="inlineStr">
        <is>
          <t>J1021</t>
        </is>
      </c>
      <c r="B408" s="10" t="n">
        <v>46286</v>
      </c>
      <c r="C408" t="inlineStr">
        <is>
          <t>CL25</t>
        </is>
      </c>
      <c r="D408" t="inlineStr">
        <is>
          <t>Completed</t>
        </is>
      </c>
    </row>
    <row r="409">
      <c r="A409" t="inlineStr">
        <is>
          <t>J1021</t>
        </is>
      </c>
      <c r="B409" s="10" t="n">
        <v>46287</v>
      </c>
      <c r="C409" t="inlineStr">
        <is>
          <t>CL25</t>
        </is>
      </c>
      <c r="D409" t="inlineStr">
        <is>
          <t>Completed</t>
        </is>
      </c>
    </row>
    <row r="410">
      <c r="A410" t="inlineStr">
        <is>
          <t>J1021</t>
        </is>
      </c>
      <c r="B410" s="10" t="n">
        <v>46293</v>
      </c>
      <c r="C410" t="inlineStr">
        <is>
          <t>CL25</t>
        </is>
      </c>
      <c r="D410" t="inlineStr">
        <is>
          <t>Completed</t>
        </is>
      </c>
    </row>
    <row r="411">
      <c r="A411" t="inlineStr">
        <is>
          <t>J1021</t>
        </is>
      </c>
      <c r="B411" s="10" t="n">
        <v>46294</v>
      </c>
      <c r="C411" t="inlineStr">
        <is>
          <t>CL25</t>
        </is>
      </c>
      <c r="D411" t="inlineStr">
        <is>
          <t>Completed</t>
        </is>
      </c>
    </row>
    <row r="412">
      <c r="A412" t="inlineStr">
        <is>
          <t>J1021</t>
        </is>
      </c>
      <c r="B412" s="10" t="n">
        <v>46300</v>
      </c>
      <c r="C412" t="inlineStr">
        <is>
          <t>CL25</t>
        </is>
      </c>
      <c r="D412" t="inlineStr">
        <is>
          <t>Completed</t>
        </is>
      </c>
    </row>
    <row r="413">
      <c r="A413" t="inlineStr">
        <is>
          <t>J1021</t>
        </is>
      </c>
      <c r="B413" s="10" t="n">
        <v>46301</v>
      </c>
      <c r="C413" t="inlineStr">
        <is>
          <t>CL25</t>
        </is>
      </c>
      <c r="D413" t="inlineStr">
        <is>
          <t>Completed</t>
        </is>
      </c>
    </row>
    <row r="414">
      <c r="A414" t="inlineStr">
        <is>
          <t>J1021</t>
        </is>
      </c>
      <c r="B414" s="10" t="n">
        <v>46307</v>
      </c>
      <c r="C414" t="inlineStr">
        <is>
          <t>CL25</t>
        </is>
      </c>
      <c r="D414" t="inlineStr">
        <is>
          <t>Completed</t>
        </is>
      </c>
    </row>
    <row r="415">
      <c r="A415" t="inlineStr">
        <is>
          <t>J1021</t>
        </is>
      </c>
      <c r="B415" s="10" t="n">
        <v>46308</v>
      </c>
      <c r="C415" t="inlineStr">
        <is>
          <t>CL25</t>
        </is>
      </c>
      <c r="D415" t="inlineStr">
        <is>
          <t>Completed</t>
        </is>
      </c>
    </row>
    <row r="416">
      <c r="A416" t="inlineStr">
        <is>
          <t>J1021</t>
        </is>
      </c>
      <c r="B416" s="10" t="n">
        <v>46314</v>
      </c>
      <c r="C416" t="inlineStr">
        <is>
          <t>CL25</t>
        </is>
      </c>
      <c r="D416" t="inlineStr">
        <is>
          <t>Completed</t>
        </is>
      </c>
    </row>
    <row r="417">
      <c r="A417" t="inlineStr">
        <is>
          <t>J1021</t>
        </is>
      </c>
      <c r="B417" s="10" t="n">
        <v>46315</v>
      </c>
      <c r="C417" t="inlineStr">
        <is>
          <t>CL25</t>
        </is>
      </c>
      <c r="D417" t="inlineStr">
        <is>
          <t>Completed</t>
        </is>
      </c>
    </row>
    <row r="418">
      <c r="A418" t="inlineStr">
        <is>
          <t>J1021</t>
        </is>
      </c>
      <c r="B418" s="10" t="n">
        <v>46321</v>
      </c>
      <c r="C418" t="inlineStr">
        <is>
          <t>CL25</t>
        </is>
      </c>
      <c r="D418" t="inlineStr">
        <is>
          <t>Completed</t>
        </is>
      </c>
    </row>
    <row r="419">
      <c r="A419" t="inlineStr">
        <is>
          <t>J1021</t>
        </is>
      </c>
      <c r="B419" s="10" t="n">
        <v>46322</v>
      </c>
      <c r="C419" t="inlineStr">
        <is>
          <t>CL25</t>
        </is>
      </c>
      <c r="D419" t="inlineStr">
        <is>
          <t>Completed</t>
        </is>
      </c>
    </row>
    <row r="420">
      <c r="A420" t="inlineStr">
        <is>
          <t>J1022</t>
        </is>
      </c>
      <c r="B420" s="10" t="n">
        <v>46237</v>
      </c>
      <c r="C420" t="inlineStr">
        <is>
          <t>CL51</t>
        </is>
      </c>
      <c r="D420" t="inlineStr">
        <is>
          <t>Completed</t>
        </is>
      </c>
    </row>
    <row r="421">
      <c r="A421" t="inlineStr">
        <is>
          <t>J1022</t>
        </is>
      </c>
      <c r="B421" s="10" t="n">
        <v>46238</v>
      </c>
      <c r="C421" t="inlineStr">
        <is>
          <t>CL51</t>
        </is>
      </c>
      <c r="D421" t="inlineStr">
        <is>
          <t>Completed</t>
        </is>
      </c>
    </row>
    <row r="422">
      <c r="A422" t="inlineStr">
        <is>
          <t>J1022</t>
        </is>
      </c>
      <c r="B422" s="10" t="n">
        <v>46239</v>
      </c>
      <c r="C422" t="inlineStr">
        <is>
          <t>CL51</t>
        </is>
      </c>
      <c r="D422" t="inlineStr">
        <is>
          <t>Completed</t>
        </is>
      </c>
    </row>
    <row r="423">
      <c r="A423" t="inlineStr">
        <is>
          <t>J1022</t>
        </is>
      </c>
      <c r="B423" s="10" t="n">
        <v>46244</v>
      </c>
      <c r="C423" t="inlineStr">
        <is>
          <t>CL51</t>
        </is>
      </c>
      <c r="D423" t="inlineStr">
        <is>
          <t>Completed</t>
        </is>
      </c>
    </row>
    <row r="424">
      <c r="A424" t="inlineStr">
        <is>
          <t>J1022</t>
        </is>
      </c>
      <c r="B424" s="10" t="n">
        <v>46245</v>
      </c>
      <c r="C424" t="inlineStr">
        <is>
          <t>CL51</t>
        </is>
      </c>
      <c r="D424" t="inlineStr">
        <is>
          <t>Completed</t>
        </is>
      </c>
    </row>
    <row r="425">
      <c r="A425" t="inlineStr">
        <is>
          <t>J1022</t>
        </is>
      </c>
      <c r="B425" s="10" t="n">
        <v>46246</v>
      </c>
      <c r="C425" t="inlineStr">
        <is>
          <t>CL51</t>
        </is>
      </c>
      <c r="D425" t="inlineStr">
        <is>
          <t>Completed</t>
        </is>
      </c>
    </row>
    <row r="426">
      <c r="A426" t="inlineStr">
        <is>
          <t>J1022</t>
        </is>
      </c>
      <c r="B426" s="10" t="n">
        <v>46251</v>
      </c>
      <c r="C426" t="inlineStr">
        <is>
          <t>CL51</t>
        </is>
      </c>
      <c r="D426" t="inlineStr">
        <is>
          <t>Completed</t>
        </is>
      </c>
    </row>
    <row r="427">
      <c r="A427" t="inlineStr">
        <is>
          <t>J1022</t>
        </is>
      </c>
      <c r="B427" s="10" t="n">
        <v>46252</v>
      </c>
      <c r="C427" t="inlineStr">
        <is>
          <t>CL51</t>
        </is>
      </c>
      <c r="D427" t="inlineStr">
        <is>
          <t>Completed</t>
        </is>
      </c>
    </row>
    <row r="428">
      <c r="A428" t="inlineStr">
        <is>
          <t>J1022</t>
        </is>
      </c>
      <c r="B428" s="10" t="n">
        <v>46253</v>
      </c>
      <c r="C428" t="inlineStr">
        <is>
          <t>CL51</t>
        </is>
      </c>
      <c r="D428" t="inlineStr">
        <is>
          <t>Completed</t>
        </is>
      </c>
    </row>
    <row r="429">
      <c r="A429" t="inlineStr">
        <is>
          <t>J1022</t>
        </is>
      </c>
      <c r="B429" s="10" t="n">
        <v>46258</v>
      </c>
      <c r="C429" t="inlineStr">
        <is>
          <t>CL51</t>
        </is>
      </c>
      <c r="D429" t="inlineStr">
        <is>
          <t>Completed</t>
        </is>
      </c>
    </row>
    <row r="430">
      <c r="A430" t="inlineStr">
        <is>
          <t>J1022</t>
        </is>
      </c>
      <c r="B430" s="10" t="n">
        <v>46259</v>
      </c>
      <c r="C430" t="inlineStr">
        <is>
          <t>CL51</t>
        </is>
      </c>
      <c r="D430" t="inlineStr">
        <is>
          <t>Completed</t>
        </is>
      </c>
    </row>
    <row r="431">
      <c r="A431" t="inlineStr">
        <is>
          <t>J1022</t>
        </is>
      </c>
      <c r="B431" s="10" t="n">
        <v>46260</v>
      </c>
      <c r="C431" t="inlineStr">
        <is>
          <t>CL51</t>
        </is>
      </c>
      <c r="D431" t="inlineStr">
        <is>
          <t>Completed</t>
        </is>
      </c>
    </row>
    <row r="432">
      <c r="A432" t="inlineStr">
        <is>
          <t>J1022</t>
        </is>
      </c>
      <c r="B432" s="10" t="n">
        <v>46265</v>
      </c>
      <c r="C432" t="inlineStr">
        <is>
          <t>CL51</t>
        </is>
      </c>
      <c r="D432" t="inlineStr">
        <is>
          <t>Completed</t>
        </is>
      </c>
    </row>
    <row r="433">
      <c r="A433" t="inlineStr">
        <is>
          <t>J1022</t>
        </is>
      </c>
      <c r="B433" s="10" t="n">
        <v>46266</v>
      </c>
      <c r="C433" t="inlineStr">
        <is>
          <t>CL51</t>
        </is>
      </c>
      <c r="D433" t="inlineStr">
        <is>
          <t>Completed</t>
        </is>
      </c>
    </row>
    <row r="434">
      <c r="A434" t="inlineStr">
        <is>
          <t>J1022</t>
        </is>
      </c>
      <c r="B434" s="10" t="n">
        <v>46267</v>
      </c>
      <c r="C434" t="inlineStr">
        <is>
          <t>CL51</t>
        </is>
      </c>
      <c r="D434" t="inlineStr">
        <is>
          <t>Completed</t>
        </is>
      </c>
    </row>
    <row r="435">
      <c r="A435" t="inlineStr">
        <is>
          <t>J1022</t>
        </is>
      </c>
      <c r="B435" s="10" t="n">
        <v>46272</v>
      </c>
      <c r="C435" t="inlineStr">
        <is>
          <t>CL51</t>
        </is>
      </c>
      <c r="D435" t="inlineStr">
        <is>
          <t>Completed</t>
        </is>
      </c>
    </row>
    <row r="436">
      <c r="A436" t="inlineStr">
        <is>
          <t>J1022</t>
        </is>
      </c>
      <c r="B436" s="10" t="n">
        <v>46273</v>
      </c>
      <c r="C436" t="inlineStr">
        <is>
          <t>CL51</t>
        </is>
      </c>
      <c r="D436" t="inlineStr">
        <is>
          <t>Completed</t>
        </is>
      </c>
    </row>
    <row r="437">
      <c r="A437" t="inlineStr">
        <is>
          <t>J1022</t>
        </is>
      </c>
      <c r="B437" s="10" t="n">
        <v>46274</v>
      </c>
      <c r="C437" t="inlineStr">
        <is>
          <t>CL51</t>
        </is>
      </c>
      <c r="D437" t="inlineStr">
        <is>
          <t>Completed</t>
        </is>
      </c>
    </row>
    <row r="438">
      <c r="A438" t="inlineStr">
        <is>
          <t>J1022</t>
        </is>
      </c>
      <c r="B438" s="10" t="n">
        <v>46279</v>
      </c>
      <c r="C438" t="inlineStr">
        <is>
          <t>CL51</t>
        </is>
      </c>
      <c r="D438" t="inlineStr">
        <is>
          <t>Completed</t>
        </is>
      </c>
    </row>
    <row r="439">
      <c r="A439" t="inlineStr">
        <is>
          <t>J1022</t>
        </is>
      </c>
      <c r="B439" s="10" t="n">
        <v>46280</v>
      </c>
      <c r="C439" t="inlineStr">
        <is>
          <t>CL51</t>
        </is>
      </c>
      <c r="D439" t="inlineStr">
        <is>
          <t>Completed</t>
        </is>
      </c>
    </row>
    <row r="440">
      <c r="A440" t="inlineStr">
        <is>
          <t>J1022</t>
        </is>
      </c>
      <c r="B440" s="10" t="n">
        <v>46281</v>
      </c>
      <c r="C440" t="inlineStr">
        <is>
          <t>CL51</t>
        </is>
      </c>
      <c r="D440" t="inlineStr">
        <is>
          <t>Completed</t>
        </is>
      </c>
    </row>
    <row r="441">
      <c r="A441" t="inlineStr">
        <is>
          <t>J1022</t>
        </is>
      </c>
      <c r="B441" s="10" t="n">
        <v>46286</v>
      </c>
      <c r="C441" t="inlineStr">
        <is>
          <t>CL51</t>
        </is>
      </c>
      <c r="D441" t="inlineStr">
        <is>
          <t>Completed</t>
        </is>
      </c>
    </row>
    <row r="442">
      <c r="A442" t="inlineStr">
        <is>
          <t>J1022</t>
        </is>
      </c>
      <c r="B442" s="10" t="n">
        <v>46287</v>
      </c>
      <c r="C442" t="inlineStr">
        <is>
          <t>CL51</t>
        </is>
      </c>
      <c r="D442" t="inlineStr">
        <is>
          <t>Completed</t>
        </is>
      </c>
    </row>
    <row r="443">
      <c r="A443" t="inlineStr">
        <is>
          <t>J1022</t>
        </is>
      </c>
      <c r="B443" s="10" t="n">
        <v>46288</v>
      </c>
      <c r="C443" t="inlineStr">
        <is>
          <t>CL51</t>
        </is>
      </c>
      <c r="D443" t="inlineStr">
        <is>
          <t>Completed</t>
        </is>
      </c>
    </row>
    <row r="444">
      <c r="A444" t="inlineStr">
        <is>
          <t>J1022</t>
        </is>
      </c>
      <c r="B444" s="10" t="n">
        <v>46293</v>
      </c>
      <c r="C444" t="inlineStr">
        <is>
          <t>CL51</t>
        </is>
      </c>
      <c r="D444" t="inlineStr">
        <is>
          <t>Completed</t>
        </is>
      </c>
    </row>
    <row r="445">
      <c r="A445" t="inlineStr">
        <is>
          <t>J1022</t>
        </is>
      </c>
      <c r="B445" s="10" t="n">
        <v>46294</v>
      </c>
      <c r="C445" t="inlineStr">
        <is>
          <t>CL51</t>
        </is>
      </c>
      <c r="D445" t="inlineStr">
        <is>
          <t>Completed</t>
        </is>
      </c>
    </row>
    <row r="446">
      <c r="A446" t="inlineStr">
        <is>
          <t>J1022</t>
        </is>
      </c>
      <c r="B446" s="10" t="n">
        <v>46295</v>
      </c>
      <c r="C446" t="inlineStr">
        <is>
          <t>CL51</t>
        </is>
      </c>
      <c r="D446" t="inlineStr">
        <is>
          <t>Completed</t>
        </is>
      </c>
    </row>
    <row r="447">
      <c r="A447" t="inlineStr">
        <is>
          <t>J1022</t>
        </is>
      </c>
      <c r="B447" s="10" t="n">
        <v>46300</v>
      </c>
      <c r="C447" t="inlineStr">
        <is>
          <t>CL51</t>
        </is>
      </c>
      <c r="D447" t="inlineStr">
        <is>
          <t>Completed</t>
        </is>
      </c>
    </row>
    <row r="448">
      <c r="A448" t="inlineStr">
        <is>
          <t>J1022</t>
        </is>
      </c>
      <c r="B448" s="10" t="n">
        <v>46301</v>
      </c>
      <c r="C448" t="inlineStr">
        <is>
          <t>CL51</t>
        </is>
      </c>
      <c r="D448" t="inlineStr">
        <is>
          <t>Completed</t>
        </is>
      </c>
    </row>
    <row r="449">
      <c r="A449" t="inlineStr">
        <is>
          <t>J1022</t>
        </is>
      </c>
      <c r="B449" s="10" t="n">
        <v>46302</v>
      </c>
      <c r="C449" t="inlineStr">
        <is>
          <t>CL51</t>
        </is>
      </c>
      <c r="D449" t="inlineStr">
        <is>
          <t>Completed</t>
        </is>
      </c>
    </row>
    <row r="450">
      <c r="A450" t="inlineStr">
        <is>
          <t>J1022</t>
        </is>
      </c>
      <c r="B450" s="10" t="n">
        <v>46307</v>
      </c>
      <c r="C450" t="inlineStr">
        <is>
          <t>CL51</t>
        </is>
      </c>
      <c r="D450" t="inlineStr">
        <is>
          <t>Completed</t>
        </is>
      </c>
    </row>
    <row r="451">
      <c r="A451" t="inlineStr">
        <is>
          <t>J1022</t>
        </is>
      </c>
      <c r="B451" s="10" t="n">
        <v>46308</v>
      </c>
      <c r="C451" t="inlineStr">
        <is>
          <t>CL51</t>
        </is>
      </c>
      <c r="D451" t="inlineStr">
        <is>
          <t>Completed</t>
        </is>
      </c>
    </row>
    <row r="452">
      <c r="A452" t="inlineStr">
        <is>
          <t>J1022</t>
        </is>
      </c>
      <c r="B452" s="10" t="n">
        <v>46309</v>
      </c>
      <c r="C452" t="inlineStr">
        <is>
          <t>CL51</t>
        </is>
      </c>
      <c r="D452" t="inlineStr">
        <is>
          <t>Completed</t>
        </is>
      </c>
    </row>
    <row r="453">
      <c r="A453" t="inlineStr">
        <is>
          <t>J1022</t>
        </is>
      </c>
      <c r="B453" s="10" t="n">
        <v>46314</v>
      </c>
      <c r="C453" t="inlineStr">
        <is>
          <t>CL51</t>
        </is>
      </c>
      <c r="D453" t="inlineStr">
        <is>
          <t>Completed</t>
        </is>
      </c>
    </row>
    <row r="454">
      <c r="A454" t="inlineStr">
        <is>
          <t>J1022</t>
        </is>
      </c>
      <c r="B454" s="10" t="n">
        <v>46315</v>
      </c>
      <c r="C454" t="inlineStr">
        <is>
          <t>CL51</t>
        </is>
      </c>
      <c r="D454" t="inlineStr">
        <is>
          <t>Completed</t>
        </is>
      </c>
    </row>
    <row r="455">
      <c r="A455" t="inlineStr">
        <is>
          <t>J1022</t>
        </is>
      </c>
      <c r="B455" s="10" t="n">
        <v>46316</v>
      </c>
      <c r="C455" t="inlineStr">
        <is>
          <t>CL51</t>
        </is>
      </c>
      <c r="D455" t="inlineStr">
        <is>
          <t>Completed</t>
        </is>
      </c>
    </row>
    <row r="456">
      <c r="A456" t="inlineStr">
        <is>
          <t>J1022</t>
        </is>
      </c>
      <c r="B456" s="10" t="n">
        <v>46321</v>
      </c>
      <c r="C456" t="inlineStr">
        <is>
          <t>CL51</t>
        </is>
      </c>
      <c r="D456" t="inlineStr">
        <is>
          <t>Completed</t>
        </is>
      </c>
    </row>
    <row r="457">
      <c r="A457" t="inlineStr">
        <is>
          <t>J1022</t>
        </is>
      </c>
      <c r="B457" s="10" t="n">
        <v>46322</v>
      </c>
      <c r="C457" t="inlineStr">
        <is>
          <t>CL51</t>
        </is>
      </c>
      <c r="D457" t="inlineStr">
        <is>
          <t>Completed</t>
        </is>
      </c>
    </row>
    <row r="458">
      <c r="A458" t="inlineStr">
        <is>
          <t>J1022</t>
        </is>
      </c>
      <c r="B458" s="10" t="n">
        <v>46323</v>
      </c>
      <c r="C458" t="inlineStr">
        <is>
          <t>CL51</t>
        </is>
      </c>
      <c r="D458" t="inlineStr">
        <is>
          <t>Completed</t>
        </is>
      </c>
    </row>
    <row r="459">
      <c r="A459" t="inlineStr">
        <is>
          <t>J1023</t>
        </is>
      </c>
      <c r="B459" s="10" t="n">
        <v>46239</v>
      </c>
      <c r="C459" t="inlineStr">
        <is>
          <t>CL46</t>
        </is>
      </c>
      <c r="D459" t="inlineStr">
        <is>
          <t>Completed</t>
        </is>
      </c>
    </row>
    <row r="460">
      <c r="A460" t="inlineStr">
        <is>
          <t>J1023</t>
        </is>
      </c>
      <c r="B460" s="10" t="n">
        <v>46241</v>
      </c>
      <c r="C460" t="inlineStr">
        <is>
          <t>CL46</t>
        </is>
      </c>
      <c r="D460" t="inlineStr">
        <is>
          <t>Completed</t>
        </is>
      </c>
    </row>
    <row r="461">
      <c r="A461" t="inlineStr">
        <is>
          <t>J1023</t>
        </is>
      </c>
      <c r="B461" s="10" t="n">
        <v>46246</v>
      </c>
      <c r="C461" t="inlineStr">
        <is>
          <t>CL46</t>
        </is>
      </c>
      <c r="D461" t="inlineStr">
        <is>
          <t>Completed</t>
        </is>
      </c>
    </row>
    <row r="462">
      <c r="A462" t="inlineStr">
        <is>
          <t>J1023</t>
        </is>
      </c>
      <c r="B462" s="10" t="n">
        <v>46248</v>
      </c>
      <c r="C462" t="inlineStr">
        <is>
          <t>CL46</t>
        </is>
      </c>
      <c r="D462" t="inlineStr">
        <is>
          <t>Completed</t>
        </is>
      </c>
    </row>
    <row r="463">
      <c r="A463" t="inlineStr">
        <is>
          <t>J1023</t>
        </is>
      </c>
      <c r="B463" s="10" t="n">
        <v>46253</v>
      </c>
      <c r="C463" t="inlineStr">
        <is>
          <t>CL46</t>
        </is>
      </c>
      <c r="D463" t="inlineStr">
        <is>
          <t>Completed</t>
        </is>
      </c>
    </row>
    <row r="464">
      <c r="A464" t="inlineStr">
        <is>
          <t>J1023</t>
        </is>
      </c>
      <c r="B464" s="10" t="n">
        <v>46255</v>
      </c>
      <c r="C464" t="inlineStr">
        <is>
          <t>CL46</t>
        </is>
      </c>
      <c r="D464" t="inlineStr">
        <is>
          <t>Completed</t>
        </is>
      </c>
    </row>
    <row r="465">
      <c r="A465" t="inlineStr">
        <is>
          <t>J1023</t>
        </is>
      </c>
      <c r="B465" s="10" t="n">
        <v>46260</v>
      </c>
      <c r="C465" t="inlineStr">
        <is>
          <t>CL46</t>
        </is>
      </c>
      <c r="D465" t="inlineStr">
        <is>
          <t>Completed</t>
        </is>
      </c>
    </row>
    <row r="466">
      <c r="A466" t="inlineStr">
        <is>
          <t>J1023</t>
        </is>
      </c>
      <c r="B466" s="10" t="n">
        <v>46262</v>
      </c>
      <c r="C466" t="inlineStr">
        <is>
          <t>CL46</t>
        </is>
      </c>
      <c r="D466" t="inlineStr">
        <is>
          <t>Completed</t>
        </is>
      </c>
    </row>
    <row r="467">
      <c r="A467" t="inlineStr">
        <is>
          <t>J1023</t>
        </is>
      </c>
      <c r="B467" s="10" t="n">
        <v>46267</v>
      </c>
      <c r="C467" t="inlineStr">
        <is>
          <t>CL46</t>
        </is>
      </c>
      <c r="D467" t="inlineStr">
        <is>
          <t>Completed</t>
        </is>
      </c>
    </row>
    <row r="468">
      <c r="A468" t="inlineStr">
        <is>
          <t>J1023</t>
        </is>
      </c>
      <c r="B468" s="10" t="n">
        <v>46269</v>
      </c>
      <c r="C468" t="inlineStr">
        <is>
          <t>CL46</t>
        </is>
      </c>
      <c r="D468" t="inlineStr">
        <is>
          <t>Completed</t>
        </is>
      </c>
    </row>
    <row r="469">
      <c r="A469" t="inlineStr">
        <is>
          <t>J1023</t>
        </is>
      </c>
      <c r="B469" s="10" t="n">
        <v>46274</v>
      </c>
      <c r="C469" t="inlineStr">
        <is>
          <t>CL46</t>
        </is>
      </c>
      <c r="D469" t="inlineStr">
        <is>
          <t>Completed</t>
        </is>
      </c>
    </row>
    <row r="470">
      <c r="A470" t="inlineStr">
        <is>
          <t>J1023</t>
        </is>
      </c>
      <c r="B470" s="10" t="n">
        <v>46276</v>
      </c>
      <c r="C470" t="inlineStr">
        <is>
          <t>CL46</t>
        </is>
      </c>
      <c r="D470" t="inlineStr">
        <is>
          <t>Completed</t>
        </is>
      </c>
    </row>
    <row r="471">
      <c r="A471" t="inlineStr">
        <is>
          <t>J1023</t>
        </is>
      </c>
      <c r="B471" s="10" t="n">
        <v>46281</v>
      </c>
      <c r="C471" t="inlineStr">
        <is>
          <t>CL46</t>
        </is>
      </c>
      <c r="D471" t="inlineStr">
        <is>
          <t>Completed</t>
        </is>
      </c>
    </row>
    <row r="472">
      <c r="A472" t="inlineStr">
        <is>
          <t>J1023</t>
        </is>
      </c>
      <c r="B472" s="10" t="n">
        <v>46283</v>
      </c>
      <c r="C472" t="inlineStr">
        <is>
          <t>CL46</t>
        </is>
      </c>
      <c r="D472" t="inlineStr">
        <is>
          <t>Completed</t>
        </is>
      </c>
    </row>
    <row r="473">
      <c r="A473" t="inlineStr">
        <is>
          <t>J1023</t>
        </is>
      </c>
      <c r="B473" s="10" t="n">
        <v>46288</v>
      </c>
      <c r="C473" t="inlineStr">
        <is>
          <t>CL46</t>
        </is>
      </c>
      <c r="D473" t="inlineStr">
        <is>
          <t>Completed</t>
        </is>
      </c>
    </row>
    <row r="474">
      <c r="A474" t="inlineStr">
        <is>
          <t>J1023</t>
        </is>
      </c>
      <c r="B474" s="10" t="n">
        <v>46290</v>
      </c>
      <c r="C474" t="inlineStr">
        <is>
          <t>CL46</t>
        </is>
      </c>
      <c r="D474" t="inlineStr">
        <is>
          <t>Completed</t>
        </is>
      </c>
    </row>
    <row r="475">
      <c r="A475" t="inlineStr">
        <is>
          <t>J1023</t>
        </is>
      </c>
      <c r="B475" s="10" t="n">
        <v>46295</v>
      </c>
      <c r="C475" t="inlineStr">
        <is>
          <t>CL46</t>
        </is>
      </c>
      <c r="D475" t="inlineStr">
        <is>
          <t>Completed</t>
        </is>
      </c>
    </row>
    <row r="476">
      <c r="A476" t="inlineStr">
        <is>
          <t>J1023</t>
        </is>
      </c>
      <c r="B476" s="10" t="n">
        <v>46297</v>
      </c>
      <c r="C476" t="inlineStr">
        <is>
          <t>CL46</t>
        </is>
      </c>
      <c r="D476" t="inlineStr">
        <is>
          <t>Completed</t>
        </is>
      </c>
    </row>
    <row r="477">
      <c r="A477" t="inlineStr">
        <is>
          <t>J1023</t>
        </is>
      </c>
      <c r="B477" s="10" t="n">
        <v>46302</v>
      </c>
      <c r="C477" t="inlineStr">
        <is>
          <t>CL46</t>
        </is>
      </c>
      <c r="D477" t="inlineStr">
        <is>
          <t>Completed</t>
        </is>
      </c>
    </row>
    <row r="478">
      <c r="A478" t="inlineStr">
        <is>
          <t>J1023</t>
        </is>
      </c>
      <c r="B478" s="10" t="n">
        <v>46304</v>
      </c>
      <c r="C478" t="inlineStr">
        <is>
          <t>CL46</t>
        </is>
      </c>
      <c r="D478" t="inlineStr">
        <is>
          <t>Completed</t>
        </is>
      </c>
    </row>
    <row r="479">
      <c r="A479" t="inlineStr">
        <is>
          <t>J1023</t>
        </is>
      </c>
      <c r="B479" s="10" t="n">
        <v>46309</v>
      </c>
      <c r="C479" t="inlineStr">
        <is>
          <t>CL46</t>
        </is>
      </c>
      <c r="D479" t="inlineStr">
        <is>
          <t>Completed</t>
        </is>
      </c>
    </row>
    <row r="480">
      <c r="A480" t="inlineStr">
        <is>
          <t>J1023</t>
        </is>
      </c>
      <c r="B480" s="10" t="n">
        <v>46311</v>
      </c>
      <c r="C480" t="inlineStr">
        <is>
          <t>CL46</t>
        </is>
      </c>
      <c r="D480" t="inlineStr">
        <is>
          <t>Completed</t>
        </is>
      </c>
    </row>
    <row r="481">
      <c r="A481" t="inlineStr">
        <is>
          <t>J1023</t>
        </is>
      </c>
      <c r="B481" s="10" t="n">
        <v>46316</v>
      </c>
      <c r="C481" t="inlineStr">
        <is>
          <t>CL46</t>
        </is>
      </c>
      <c r="D481" t="inlineStr">
        <is>
          <t>Completed</t>
        </is>
      </c>
    </row>
    <row r="482">
      <c r="A482" t="inlineStr">
        <is>
          <t>J1023</t>
        </is>
      </c>
      <c r="B482" s="10" t="n">
        <v>46318</v>
      </c>
      <c r="C482" t="inlineStr">
        <is>
          <t>CL46</t>
        </is>
      </c>
      <c r="D482" t="inlineStr">
        <is>
          <t>Completed</t>
        </is>
      </c>
    </row>
    <row r="483">
      <c r="A483" t="inlineStr">
        <is>
          <t>J1023</t>
        </is>
      </c>
      <c r="B483" s="10" t="n">
        <v>46323</v>
      </c>
      <c r="C483" t="inlineStr">
        <is>
          <t>CL46</t>
        </is>
      </c>
      <c r="D483" t="inlineStr">
        <is>
          <t>Completed</t>
        </is>
      </c>
    </row>
    <row r="484">
      <c r="A484" t="inlineStr">
        <is>
          <t>J1023</t>
        </is>
      </c>
      <c r="B484" s="10" t="n">
        <v>46325</v>
      </c>
      <c r="C484" t="inlineStr">
        <is>
          <t>CL46</t>
        </is>
      </c>
      <c r="D484" t="inlineStr">
        <is>
          <t>Completed</t>
        </is>
      </c>
    </row>
    <row r="485">
      <c r="A485" t="inlineStr">
        <is>
          <t>J1024</t>
        </is>
      </c>
      <c r="B485" s="10" t="n">
        <v>46255</v>
      </c>
      <c r="C485" t="inlineStr">
        <is>
          <t>CL58</t>
        </is>
      </c>
      <c r="D485" t="inlineStr">
        <is>
          <t>Completed</t>
        </is>
      </c>
    </row>
    <row r="486">
      <c r="A486" t="inlineStr">
        <is>
          <t>J1024</t>
        </is>
      </c>
      <c r="B486" s="10" t="n">
        <v>46283</v>
      </c>
      <c r="C486" t="inlineStr">
        <is>
          <t>CL58</t>
        </is>
      </c>
      <c r="D486" t="inlineStr">
        <is>
          <t>Completed</t>
        </is>
      </c>
    </row>
    <row r="487">
      <c r="A487" t="inlineStr">
        <is>
          <t>J1024</t>
        </is>
      </c>
      <c r="B487" s="10" t="n">
        <v>46311</v>
      </c>
      <c r="C487" t="inlineStr">
        <is>
          <t>CL58</t>
        </is>
      </c>
      <c r="D487" t="inlineStr">
        <is>
          <t>Completed</t>
        </is>
      </c>
    </row>
    <row r="488">
      <c r="A488" t="inlineStr">
        <is>
          <t>J1025</t>
        </is>
      </c>
      <c r="B488" s="10" t="n">
        <v>46239</v>
      </c>
      <c r="C488" t="inlineStr">
        <is>
          <t>CL07</t>
        </is>
      </c>
      <c r="D488" t="inlineStr">
        <is>
          <t>Completed</t>
        </is>
      </c>
    </row>
    <row r="489">
      <c r="A489" t="inlineStr">
        <is>
          <t>J1025</t>
        </is>
      </c>
      <c r="B489" s="10" t="n">
        <v>46241</v>
      </c>
      <c r="C489" t="inlineStr">
        <is>
          <t>CL07</t>
        </is>
      </c>
      <c r="D489" t="inlineStr">
        <is>
          <t>Completed</t>
        </is>
      </c>
    </row>
    <row r="490">
      <c r="A490" t="inlineStr">
        <is>
          <t>J1025</t>
        </is>
      </c>
      <c r="B490" s="10" t="n">
        <v>46246</v>
      </c>
      <c r="C490" t="inlineStr">
        <is>
          <t>CL07</t>
        </is>
      </c>
      <c r="D490" t="inlineStr">
        <is>
          <t>Completed</t>
        </is>
      </c>
    </row>
    <row r="491">
      <c r="A491" t="inlineStr">
        <is>
          <t>J1025</t>
        </is>
      </c>
      <c r="B491" s="10" t="n">
        <v>46248</v>
      </c>
      <c r="C491" t="inlineStr">
        <is>
          <t>CL07</t>
        </is>
      </c>
      <c r="D491" t="inlineStr">
        <is>
          <t>Completed</t>
        </is>
      </c>
    </row>
    <row r="492">
      <c r="A492" t="inlineStr">
        <is>
          <t>J1025</t>
        </is>
      </c>
      <c r="B492" s="10" t="n">
        <v>46253</v>
      </c>
      <c r="C492" t="inlineStr">
        <is>
          <t>CL07</t>
        </is>
      </c>
      <c r="D492" t="inlineStr">
        <is>
          <t>Completed</t>
        </is>
      </c>
    </row>
    <row r="493">
      <c r="A493" t="inlineStr">
        <is>
          <t>J1025</t>
        </is>
      </c>
      <c r="B493" s="10" t="n">
        <v>46255</v>
      </c>
      <c r="C493" t="inlineStr">
        <is>
          <t>CL07</t>
        </is>
      </c>
      <c r="D493" t="inlineStr">
        <is>
          <t>Completed</t>
        </is>
      </c>
    </row>
    <row r="494">
      <c r="A494" t="inlineStr">
        <is>
          <t>J1025</t>
        </is>
      </c>
      <c r="B494" s="10" t="n">
        <v>46260</v>
      </c>
      <c r="C494" t="inlineStr">
        <is>
          <t>CL07</t>
        </is>
      </c>
      <c r="D494" t="inlineStr">
        <is>
          <t>Completed</t>
        </is>
      </c>
    </row>
    <row r="495">
      <c r="A495" t="inlineStr">
        <is>
          <t>J1025</t>
        </is>
      </c>
      <c r="B495" s="10" t="n">
        <v>46262</v>
      </c>
      <c r="C495" t="inlineStr">
        <is>
          <t>CL07</t>
        </is>
      </c>
      <c r="D495" t="inlineStr">
        <is>
          <t>Completed</t>
        </is>
      </c>
    </row>
    <row r="496">
      <c r="A496" t="inlineStr">
        <is>
          <t>J1025</t>
        </is>
      </c>
      <c r="B496" s="10" t="n">
        <v>46267</v>
      </c>
      <c r="C496" t="inlineStr">
        <is>
          <t>CL07</t>
        </is>
      </c>
      <c r="D496" t="inlineStr">
        <is>
          <t>Completed</t>
        </is>
      </c>
    </row>
    <row r="497">
      <c r="A497" t="inlineStr">
        <is>
          <t>J1025</t>
        </is>
      </c>
      <c r="B497" s="10" t="n">
        <v>46269</v>
      </c>
      <c r="C497" t="inlineStr">
        <is>
          <t>CL07</t>
        </is>
      </c>
      <c r="D497" t="inlineStr">
        <is>
          <t>Completed</t>
        </is>
      </c>
    </row>
    <row r="498">
      <c r="A498" t="inlineStr">
        <is>
          <t>J1025</t>
        </is>
      </c>
      <c r="B498" s="10" t="n">
        <v>46274</v>
      </c>
      <c r="C498" t="inlineStr">
        <is>
          <t>CL07</t>
        </is>
      </c>
      <c r="D498" t="inlineStr">
        <is>
          <t>Completed</t>
        </is>
      </c>
    </row>
    <row r="499">
      <c r="A499" t="inlineStr">
        <is>
          <t>J1025</t>
        </is>
      </c>
      <c r="B499" s="10" t="n">
        <v>46276</v>
      </c>
      <c r="C499" t="inlineStr">
        <is>
          <t>CL07</t>
        </is>
      </c>
      <c r="D499" t="inlineStr">
        <is>
          <t>Completed</t>
        </is>
      </c>
    </row>
    <row r="500">
      <c r="A500" t="inlineStr">
        <is>
          <t>J1025</t>
        </is>
      </c>
      <c r="B500" s="10" t="n">
        <v>46281</v>
      </c>
      <c r="C500" t="inlineStr">
        <is>
          <t>CL07</t>
        </is>
      </c>
      <c r="D500" t="inlineStr">
        <is>
          <t>Completed</t>
        </is>
      </c>
    </row>
    <row r="501">
      <c r="A501" t="inlineStr">
        <is>
          <t>J1025</t>
        </is>
      </c>
      <c r="B501" s="10" t="n">
        <v>46283</v>
      </c>
      <c r="C501" t="inlineStr">
        <is>
          <t>CL07</t>
        </is>
      </c>
      <c r="D501" t="inlineStr">
        <is>
          <t>Completed</t>
        </is>
      </c>
    </row>
    <row r="502">
      <c r="A502" t="inlineStr">
        <is>
          <t>J1025</t>
        </is>
      </c>
      <c r="B502" s="10" t="n">
        <v>46288</v>
      </c>
      <c r="C502" t="inlineStr">
        <is>
          <t>CL07</t>
        </is>
      </c>
      <c r="D502" t="inlineStr">
        <is>
          <t>Completed</t>
        </is>
      </c>
    </row>
    <row r="503">
      <c r="A503" t="inlineStr">
        <is>
          <t>J1025</t>
        </is>
      </c>
      <c r="B503" s="10" t="n">
        <v>46290</v>
      </c>
      <c r="C503" t="inlineStr">
        <is>
          <t>CL07</t>
        </is>
      </c>
      <c r="D503" t="inlineStr">
        <is>
          <t>Completed</t>
        </is>
      </c>
    </row>
    <row r="504">
      <c r="A504" t="inlineStr">
        <is>
          <t>J1025</t>
        </is>
      </c>
      <c r="B504" s="10" t="n">
        <v>46295</v>
      </c>
      <c r="C504" t="inlineStr">
        <is>
          <t>CL07</t>
        </is>
      </c>
      <c r="D504" t="inlineStr">
        <is>
          <t>Completed</t>
        </is>
      </c>
    </row>
    <row r="505">
      <c r="A505" t="inlineStr">
        <is>
          <t>J1025</t>
        </is>
      </c>
      <c r="B505" s="10" t="n">
        <v>46297</v>
      </c>
      <c r="C505" t="inlineStr">
        <is>
          <t>CL07</t>
        </is>
      </c>
      <c r="D505" t="inlineStr">
        <is>
          <t>Completed</t>
        </is>
      </c>
    </row>
    <row r="506">
      <c r="A506" t="inlineStr">
        <is>
          <t>J1025</t>
        </is>
      </c>
      <c r="B506" s="10" t="n">
        <v>46302</v>
      </c>
      <c r="C506" t="inlineStr">
        <is>
          <t>CL07</t>
        </is>
      </c>
      <c r="D506" t="inlineStr">
        <is>
          <t>Completed</t>
        </is>
      </c>
    </row>
    <row r="507">
      <c r="A507" t="inlineStr">
        <is>
          <t>J1025</t>
        </is>
      </c>
      <c r="B507" s="10" t="n">
        <v>46304</v>
      </c>
      <c r="C507" t="inlineStr">
        <is>
          <t>CL07</t>
        </is>
      </c>
      <c r="D507" t="inlineStr">
        <is>
          <t>Completed</t>
        </is>
      </c>
    </row>
    <row r="508">
      <c r="A508" t="inlineStr">
        <is>
          <t>J1025</t>
        </is>
      </c>
      <c r="B508" s="10" t="n">
        <v>46309</v>
      </c>
      <c r="C508" t="inlineStr">
        <is>
          <t>CL07</t>
        </is>
      </c>
      <c r="D508" t="inlineStr">
        <is>
          <t>Completed</t>
        </is>
      </c>
    </row>
    <row r="509">
      <c r="A509" t="inlineStr">
        <is>
          <t>J1025</t>
        </is>
      </c>
      <c r="B509" s="10" t="n">
        <v>46311</v>
      </c>
      <c r="C509" t="inlineStr">
        <is>
          <t>CL07</t>
        </is>
      </c>
      <c r="D509" t="inlineStr">
        <is>
          <t>Completed</t>
        </is>
      </c>
    </row>
    <row r="510">
      <c r="A510" t="inlineStr">
        <is>
          <t>J1025</t>
        </is>
      </c>
      <c r="B510" s="10" t="n">
        <v>46316</v>
      </c>
      <c r="C510" t="inlineStr">
        <is>
          <t>CL07</t>
        </is>
      </c>
      <c r="D510" t="inlineStr">
        <is>
          <t>Completed</t>
        </is>
      </c>
    </row>
    <row r="511">
      <c r="A511" t="inlineStr">
        <is>
          <t>J1025</t>
        </is>
      </c>
      <c r="B511" s="10" t="n">
        <v>46318</v>
      </c>
      <c r="C511" t="inlineStr">
        <is>
          <t>CL07</t>
        </is>
      </c>
      <c r="D511" t="inlineStr">
        <is>
          <t>Completed</t>
        </is>
      </c>
    </row>
    <row r="512">
      <c r="A512" t="inlineStr">
        <is>
          <t>J1025</t>
        </is>
      </c>
      <c r="B512" s="10" t="n">
        <v>46323</v>
      </c>
      <c r="C512" t="inlineStr">
        <is>
          <t>CL07</t>
        </is>
      </c>
      <c r="D512" t="inlineStr">
        <is>
          <t>Completed</t>
        </is>
      </c>
    </row>
    <row r="513">
      <c r="A513" t="inlineStr">
        <is>
          <t>J1025</t>
        </is>
      </c>
      <c r="B513" s="10" t="n">
        <v>46325</v>
      </c>
      <c r="C513" t="inlineStr">
        <is>
          <t>CL07</t>
        </is>
      </c>
      <c r="D513" t="inlineStr">
        <is>
          <t>Completed</t>
        </is>
      </c>
    </row>
    <row r="514">
      <c r="A514" t="inlineStr">
        <is>
          <t>J1026</t>
        </is>
      </c>
      <c r="B514" s="10" t="n">
        <v>46259</v>
      </c>
      <c r="C514" t="inlineStr">
        <is>
          <t>CL54</t>
        </is>
      </c>
      <c r="D514" t="inlineStr">
        <is>
          <t>Completed</t>
        </is>
      </c>
    </row>
    <row r="515">
      <c r="A515" t="inlineStr">
        <is>
          <t>J1026</t>
        </is>
      </c>
      <c r="B515" s="10" t="n">
        <v>46287</v>
      </c>
      <c r="C515" t="inlineStr">
        <is>
          <t>CL54</t>
        </is>
      </c>
      <c r="D515" t="inlineStr">
        <is>
          <t>Completed</t>
        </is>
      </c>
    </row>
    <row r="516">
      <c r="A516" t="inlineStr">
        <is>
          <t>J1026</t>
        </is>
      </c>
      <c r="B516" s="10" t="n">
        <v>46315</v>
      </c>
      <c r="C516" t="inlineStr">
        <is>
          <t>CL54</t>
        </is>
      </c>
      <c r="D516" t="inlineStr">
        <is>
          <t>Completed</t>
        </is>
      </c>
    </row>
    <row r="517">
      <c r="A517" t="inlineStr">
        <is>
          <t>J1027</t>
        </is>
      </c>
      <c r="B517" s="10" t="n">
        <v>46237</v>
      </c>
      <c r="C517" t="inlineStr">
        <is>
          <t>CL31</t>
        </is>
      </c>
      <c r="D517" t="inlineStr">
        <is>
          <t>Completed</t>
        </is>
      </c>
    </row>
    <row r="518">
      <c r="A518" t="inlineStr">
        <is>
          <t>J1027</t>
        </is>
      </c>
      <c r="B518" s="10" t="n">
        <v>46239</v>
      </c>
      <c r="C518" t="inlineStr">
        <is>
          <t>CL31</t>
        </is>
      </c>
      <c r="D518" t="inlineStr">
        <is>
          <t>Completed</t>
        </is>
      </c>
    </row>
    <row r="519">
      <c r="A519" t="inlineStr">
        <is>
          <t>J1027</t>
        </is>
      </c>
      <c r="B519" s="10" t="n">
        <v>46240</v>
      </c>
      <c r="C519" t="inlineStr">
        <is>
          <t>CL31</t>
        </is>
      </c>
      <c r="D519" t="inlineStr">
        <is>
          <t>Completed</t>
        </is>
      </c>
    </row>
    <row r="520">
      <c r="A520" t="inlineStr">
        <is>
          <t>J1027</t>
        </is>
      </c>
      <c r="B520" s="10" t="n">
        <v>46244</v>
      </c>
      <c r="C520" t="inlineStr">
        <is>
          <t>CL31</t>
        </is>
      </c>
      <c r="D520" t="inlineStr">
        <is>
          <t>Completed</t>
        </is>
      </c>
    </row>
    <row r="521">
      <c r="A521" t="inlineStr">
        <is>
          <t>J1027</t>
        </is>
      </c>
      <c r="B521" s="10" t="n">
        <v>46246</v>
      </c>
      <c r="C521" t="inlineStr">
        <is>
          <t>CL31</t>
        </is>
      </c>
      <c r="D521" t="inlineStr">
        <is>
          <t>Completed</t>
        </is>
      </c>
    </row>
    <row r="522">
      <c r="A522" t="inlineStr">
        <is>
          <t>J1027</t>
        </is>
      </c>
      <c r="B522" s="10" t="n">
        <v>46247</v>
      </c>
      <c r="C522" t="inlineStr">
        <is>
          <t>CL31</t>
        </is>
      </c>
      <c r="D522" t="inlineStr">
        <is>
          <t>Completed</t>
        </is>
      </c>
    </row>
    <row r="523">
      <c r="A523" t="inlineStr">
        <is>
          <t>J1027</t>
        </is>
      </c>
      <c r="B523" s="10" t="n">
        <v>46251</v>
      </c>
      <c r="C523" t="inlineStr">
        <is>
          <t>CL31</t>
        </is>
      </c>
      <c r="D523" t="inlineStr">
        <is>
          <t>Completed</t>
        </is>
      </c>
    </row>
    <row r="524">
      <c r="A524" t="inlineStr">
        <is>
          <t>J1027</t>
        </is>
      </c>
      <c r="B524" s="10" t="n">
        <v>46253</v>
      </c>
      <c r="C524" t="inlineStr">
        <is>
          <t>CL31</t>
        </is>
      </c>
      <c r="D524" t="inlineStr">
        <is>
          <t>Completed</t>
        </is>
      </c>
    </row>
    <row r="525">
      <c r="A525" t="inlineStr">
        <is>
          <t>J1027</t>
        </is>
      </c>
      <c r="B525" s="10" t="n">
        <v>46254</v>
      </c>
      <c r="C525" t="inlineStr">
        <is>
          <t>CL31</t>
        </is>
      </c>
      <c r="D525" t="inlineStr">
        <is>
          <t>Completed</t>
        </is>
      </c>
    </row>
    <row r="526">
      <c r="A526" t="inlineStr">
        <is>
          <t>J1027</t>
        </is>
      </c>
      <c r="B526" s="10" t="n">
        <v>46258</v>
      </c>
      <c r="C526" t="inlineStr">
        <is>
          <t>CL31</t>
        </is>
      </c>
      <c r="D526" t="inlineStr">
        <is>
          <t>Completed</t>
        </is>
      </c>
    </row>
    <row r="527">
      <c r="A527" t="inlineStr">
        <is>
          <t>J1027</t>
        </is>
      </c>
      <c r="B527" s="10" t="n">
        <v>46260</v>
      </c>
      <c r="C527" t="inlineStr">
        <is>
          <t>CL31</t>
        </is>
      </c>
      <c r="D527" t="inlineStr">
        <is>
          <t>Completed</t>
        </is>
      </c>
    </row>
    <row r="528">
      <c r="A528" t="inlineStr">
        <is>
          <t>J1027</t>
        </is>
      </c>
      <c r="B528" s="10" t="n">
        <v>46261</v>
      </c>
      <c r="C528" t="inlineStr">
        <is>
          <t>CL31</t>
        </is>
      </c>
      <c r="D528" t="inlineStr">
        <is>
          <t>Completed</t>
        </is>
      </c>
    </row>
    <row r="529">
      <c r="A529" t="inlineStr">
        <is>
          <t>J1027</t>
        </is>
      </c>
      <c r="B529" s="10" t="n">
        <v>46265</v>
      </c>
      <c r="C529" t="inlineStr">
        <is>
          <t>CL31</t>
        </is>
      </c>
      <c r="D529" t="inlineStr">
        <is>
          <t>Completed</t>
        </is>
      </c>
    </row>
    <row r="530">
      <c r="A530" t="inlineStr">
        <is>
          <t>J1027</t>
        </is>
      </c>
      <c r="B530" s="10" t="n">
        <v>46267</v>
      </c>
      <c r="C530" t="inlineStr">
        <is>
          <t>CL31</t>
        </is>
      </c>
      <c r="D530" t="inlineStr">
        <is>
          <t>Completed</t>
        </is>
      </c>
    </row>
    <row r="531">
      <c r="A531" t="inlineStr">
        <is>
          <t>J1027</t>
        </is>
      </c>
      <c r="B531" s="10" t="n">
        <v>46268</v>
      </c>
      <c r="C531" t="inlineStr">
        <is>
          <t>CL31</t>
        </is>
      </c>
      <c r="D531" t="inlineStr">
        <is>
          <t>Completed</t>
        </is>
      </c>
    </row>
    <row r="532">
      <c r="A532" t="inlineStr">
        <is>
          <t>J1027</t>
        </is>
      </c>
      <c r="B532" s="10" t="n">
        <v>46272</v>
      </c>
      <c r="C532" t="inlineStr">
        <is>
          <t>CL31</t>
        </is>
      </c>
      <c r="D532" t="inlineStr">
        <is>
          <t>Completed</t>
        </is>
      </c>
    </row>
    <row r="533">
      <c r="A533" t="inlineStr">
        <is>
          <t>J1027</t>
        </is>
      </c>
      <c r="B533" s="10" t="n">
        <v>46274</v>
      </c>
      <c r="C533" t="inlineStr">
        <is>
          <t>CL31</t>
        </is>
      </c>
      <c r="D533" t="inlineStr">
        <is>
          <t>Completed</t>
        </is>
      </c>
    </row>
    <row r="534">
      <c r="A534" t="inlineStr">
        <is>
          <t>J1027</t>
        </is>
      </c>
      <c r="B534" s="10" t="n">
        <v>46275</v>
      </c>
      <c r="C534" t="inlineStr">
        <is>
          <t>CL31</t>
        </is>
      </c>
      <c r="D534" t="inlineStr">
        <is>
          <t>Completed</t>
        </is>
      </c>
    </row>
    <row r="535">
      <c r="A535" t="inlineStr">
        <is>
          <t>J1027</t>
        </is>
      </c>
      <c r="B535" s="10" t="n">
        <v>46279</v>
      </c>
      <c r="C535" t="inlineStr">
        <is>
          <t>CL31</t>
        </is>
      </c>
      <c r="D535" t="inlineStr">
        <is>
          <t>Completed</t>
        </is>
      </c>
    </row>
    <row r="536">
      <c r="A536" t="inlineStr">
        <is>
          <t>J1027</t>
        </is>
      </c>
      <c r="B536" s="10" t="n">
        <v>46281</v>
      </c>
      <c r="C536" t="inlineStr">
        <is>
          <t>CL31</t>
        </is>
      </c>
      <c r="D536" t="inlineStr">
        <is>
          <t>Completed</t>
        </is>
      </c>
    </row>
    <row r="537">
      <c r="A537" t="inlineStr">
        <is>
          <t>J1027</t>
        </is>
      </c>
      <c r="B537" s="10" t="n">
        <v>46282</v>
      </c>
      <c r="C537" t="inlineStr">
        <is>
          <t>CL31</t>
        </is>
      </c>
      <c r="D537" t="inlineStr">
        <is>
          <t>Completed</t>
        </is>
      </c>
    </row>
    <row r="538">
      <c r="A538" t="inlineStr">
        <is>
          <t>J1027</t>
        </is>
      </c>
      <c r="B538" s="10" t="n">
        <v>46286</v>
      </c>
      <c r="C538" t="inlineStr">
        <is>
          <t>CL31</t>
        </is>
      </c>
      <c r="D538" t="inlineStr">
        <is>
          <t>Skipped</t>
        </is>
      </c>
    </row>
    <row r="539">
      <c r="A539" t="inlineStr">
        <is>
          <t>J1027</t>
        </is>
      </c>
      <c r="B539" s="10" t="n">
        <v>46288</v>
      </c>
      <c r="C539" t="inlineStr">
        <is>
          <t>CL31</t>
        </is>
      </c>
      <c r="D539" t="inlineStr">
        <is>
          <t>Completed</t>
        </is>
      </c>
    </row>
    <row r="540">
      <c r="A540" t="inlineStr">
        <is>
          <t>J1027</t>
        </is>
      </c>
      <c r="B540" s="10" t="n">
        <v>46289</v>
      </c>
      <c r="C540" t="inlineStr">
        <is>
          <t>CL31</t>
        </is>
      </c>
      <c r="D540" t="inlineStr">
        <is>
          <t>Completed</t>
        </is>
      </c>
    </row>
    <row r="541">
      <c r="A541" t="inlineStr">
        <is>
          <t>J1027</t>
        </is>
      </c>
      <c r="B541" s="10" t="n">
        <v>46293</v>
      </c>
      <c r="C541" t="inlineStr">
        <is>
          <t>CL31</t>
        </is>
      </c>
      <c r="D541" t="inlineStr">
        <is>
          <t>Completed</t>
        </is>
      </c>
    </row>
    <row r="542">
      <c r="A542" t="inlineStr">
        <is>
          <t>J1027</t>
        </is>
      </c>
      <c r="B542" s="10" t="n">
        <v>46295</v>
      </c>
      <c r="C542" t="inlineStr">
        <is>
          <t>CL31</t>
        </is>
      </c>
      <c r="D542" t="inlineStr">
        <is>
          <t>Completed</t>
        </is>
      </c>
    </row>
    <row r="543">
      <c r="A543" t="inlineStr">
        <is>
          <t>J1027</t>
        </is>
      </c>
      <c r="B543" s="10" t="n">
        <v>46296</v>
      </c>
      <c r="C543" t="inlineStr">
        <is>
          <t>CL31</t>
        </is>
      </c>
      <c r="D543" t="inlineStr">
        <is>
          <t>Skipped</t>
        </is>
      </c>
    </row>
    <row r="544">
      <c r="A544" t="inlineStr">
        <is>
          <t>J1027</t>
        </is>
      </c>
      <c r="B544" s="10" t="n">
        <v>46300</v>
      </c>
      <c r="C544" t="inlineStr">
        <is>
          <t>CL31</t>
        </is>
      </c>
      <c r="D544" t="inlineStr">
        <is>
          <t>Completed</t>
        </is>
      </c>
    </row>
    <row r="545">
      <c r="A545" t="inlineStr">
        <is>
          <t>J1027</t>
        </is>
      </c>
      <c r="B545" s="10" t="n">
        <v>46302</v>
      </c>
      <c r="C545" t="inlineStr">
        <is>
          <t>CL31</t>
        </is>
      </c>
      <c r="D545" t="inlineStr">
        <is>
          <t>Completed</t>
        </is>
      </c>
    </row>
    <row r="546">
      <c r="A546" t="inlineStr">
        <is>
          <t>J1027</t>
        </is>
      </c>
      <c r="B546" s="10" t="n">
        <v>46303</v>
      </c>
      <c r="C546" t="inlineStr">
        <is>
          <t>CL31</t>
        </is>
      </c>
      <c r="D546" t="inlineStr">
        <is>
          <t>Completed</t>
        </is>
      </c>
    </row>
    <row r="547">
      <c r="A547" t="inlineStr">
        <is>
          <t>J1027</t>
        </is>
      </c>
      <c r="B547" s="10" t="n">
        <v>46307</v>
      </c>
      <c r="C547" t="inlineStr">
        <is>
          <t>CL31</t>
        </is>
      </c>
      <c r="D547" t="inlineStr">
        <is>
          <t>Completed</t>
        </is>
      </c>
    </row>
    <row r="548">
      <c r="A548" t="inlineStr">
        <is>
          <t>J1027</t>
        </is>
      </c>
      <c r="B548" s="10" t="n">
        <v>46309</v>
      </c>
      <c r="C548" t="inlineStr">
        <is>
          <t>CL31</t>
        </is>
      </c>
      <c r="D548" t="inlineStr">
        <is>
          <t>Completed</t>
        </is>
      </c>
    </row>
    <row r="549">
      <c r="A549" t="inlineStr">
        <is>
          <t>J1027</t>
        </is>
      </c>
      <c r="B549" s="10" t="n">
        <v>46310</v>
      </c>
      <c r="C549" t="inlineStr">
        <is>
          <t>CL31</t>
        </is>
      </c>
      <c r="D549" t="inlineStr">
        <is>
          <t>Completed</t>
        </is>
      </c>
    </row>
    <row r="550">
      <c r="A550" t="inlineStr">
        <is>
          <t>J1027</t>
        </is>
      </c>
      <c r="B550" s="10" t="n">
        <v>46314</v>
      </c>
      <c r="C550" t="inlineStr">
        <is>
          <t>CL31</t>
        </is>
      </c>
      <c r="D550" t="inlineStr">
        <is>
          <t>Completed</t>
        </is>
      </c>
    </row>
    <row r="551">
      <c r="A551" t="inlineStr">
        <is>
          <t>J1027</t>
        </is>
      </c>
      <c r="B551" s="10" t="n">
        <v>46316</v>
      </c>
      <c r="C551" t="inlineStr">
        <is>
          <t>CL31</t>
        </is>
      </c>
      <c r="D551" t="inlineStr">
        <is>
          <t>Completed</t>
        </is>
      </c>
    </row>
    <row r="552">
      <c r="A552" t="inlineStr">
        <is>
          <t>J1027</t>
        </is>
      </c>
      <c r="B552" s="10" t="n">
        <v>46317</v>
      </c>
      <c r="C552" t="inlineStr">
        <is>
          <t>CL31</t>
        </is>
      </c>
      <c r="D552" t="inlineStr">
        <is>
          <t>Completed</t>
        </is>
      </c>
    </row>
    <row r="553">
      <c r="A553" t="inlineStr">
        <is>
          <t>J1027</t>
        </is>
      </c>
      <c r="B553" s="10" t="n">
        <v>46321</v>
      </c>
      <c r="C553" t="inlineStr">
        <is>
          <t>CL31</t>
        </is>
      </c>
      <c r="D553" t="inlineStr">
        <is>
          <t>Completed</t>
        </is>
      </c>
    </row>
    <row r="554">
      <c r="A554" t="inlineStr">
        <is>
          <t>J1027</t>
        </is>
      </c>
      <c r="B554" s="10" t="n">
        <v>46323</v>
      </c>
      <c r="C554" t="inlineStr">
        <is>
          <t>CL31</t>
        </is>
      </c>
      <c r="D554" t="inlineStr">
        <is>
          <t>Completed</t>
        </is>
      </c>
    </row>
    <row r="555">
      <c r="A555" t="inlineStr">
        <is>
          <t>J1027</t>
        </is>
      </c>
      <c r="B555" s="10" t="n">
        <v>46324</v>
      </c>
      <c r="C555" t="inlineStr">
        <is>
          <t>CL31</t>
        </is>
      </c>
      <c r="D555" t="inlineStr">
        <is>
          <t>Completed</t>
        </is>
      </c>
    </row>
    <row r="556">
      <c r="A556" t="inlineStr">
        <is>
          <t>J1028</t>
        </is>
      </c>
      <c r="B556" s="10" t="n">
        <v>46237</v>
      </c>
      <c r="C556" t="inlineStr">
        <is>
          <t>CL03</t>
        </is>
      </c>
      <c r="D556" t="inlineStr">
        <is>
          <t>Completed</t>
        </is>
      </c>
    </row>
    <row r="557">
      <c r="A557" t="inlineStr">
        <is>
          <t>J1028</t>
        </is>
      </c>
      <c r="B557" s="10" t="n">
        <v>46240</v>
      </c>
      <c r="C557" t="inlineStr">
        <is>
          <t>CL03</t>
        </is>
      </c>
      <c r="D557" t="inlineStr">
        <is>
          <t>Completed</t>
        </is>
      </c>
    </row>
    <row r="558">
      <c r="A558" t="inlineStr">
        <is>
          <t>J1028</t>
        </is>
      </c>
      <c r="B558" s="10" t="n">
        <v>46244</v>
      </c>
      <c r="C558" t="inlineStr">
        <is>
          <t>CL03</t>
        </is>
      </c>
      <c r="D558" t="inlineStr">
        <is>
          <t>Completed</t>
        </is>
      </c>
    </row>
    <row r="559">
      <c r="A559" t="inlineStr">
        <is>
          <t>J1028</t>
        </is>
      </c>
      <c r="B559" s="10" t="n">
        <v>46247</v>
      </c>
      <c r="C559" t="inlineStr">
        <is>
          <t>CL03</t>
        </is>
      </c>
      <c r="D559" t="inlineStr">
        <is>
          <t>Completed</t>
        </is>
      </c>
    </row>
    <row r="560">
      <c r="A560" t="inlineStr">
        <is>
          <t>J1028</t>
        </is>
      </c>
      <c r="B560" s="10" t="n">
        <v>46251</v>
      </c>
      <c r="C560" t="inlineStr">
        <is>
          <t>CL03</t>
        </is>
      </c>
      <c r="D560" t="inlineStr">
        <is>
          <t>Completed</t>
        </is>
      </c>
    </row>
    <row r="561">
      <c r="A561" t="inlineStr">
        <is>
          <t>J1028</t>
        </is>
      </c>
      <c r="B561" s="10" t="n">
        <v>46254</v>
      </c>
      <c r="C561" t="inlineStr">
        <is>
          <t>CL03</t>
        </is>
      </c>
      <c r="D561" t="inlineStr">
        <is>
          <t>Completed</t>
        </is>
      </c>
    </row>
    <row r="562">
      <c r="A562" t="inlineStr">
        <is>
          <t>J1028</t>
        </is>
      </c>
      <c r="B562" s="10" t="n">
        <v>46258</v>
      </c>
      <c r="C562" t="inlineStr">
        <is>
          <t>CL03</t>
        </is>
      </c>
      <c r="D562" t="inlineStr">
        <is>
          <t>Completed</t>
        </is>
      </c>
    </row>
    <row r="563">
      <c r="A563" t="inlineStr">
        <is>
          <t>J1028</t>
        </is>
      </c>
      <c r="B563" s="10" t="n">
        <v>46261</v>
      </c>
      <c r="C563" t="inlineStr">
        <is>
          <t>CL03</t>
        </is>
      </c>
      <c r="D563" t="inlineStr">
        <is>
          <t>Completed</t>
        </is>
      </c>
    </row>
    <row r="564">
      <c r="A564" t="inlineStr">
        <is>
          <t>J1028</t>
        </is>
      </c>
      <c r="B564" s="10" t="n">
        <v>46265</v>
      </c>
      <c r="C564" t="inlineStr">
        <is>
          <t>CL03</t>
        </is>
      </c>
      <c r="D564" t="inlineStr">
        <is>
          <t>Completed</t>
        </is>
      </c>
    </row>
    <row r="565">
      <c r="A565" t="inlineStr">
        <is>
          <t>J1028</t>
        </is>
      </c>
      <c r="B565" s="10" t="n">
        <v>46268</v>
      </c>
      <c r="C565" t="inlineStr">
        <is>
          <t>CL03</t>
        </is>
      </c>
      <c r="D565" t="inlineStr">
        <is>
          <t>Completed</t>
        </is>
      </c>
    </row>
    <row r="566">
      <c r="A566" t="inlineStr">
        <is>
          <t>J1028</t>
        </is>
      </c>
      <c r="B566" s="10" t="n">
        <v>46272</v>
      </c>
      <c r="C566" t="inlineStr">
        <is>
          <t>CL03</t>
        </is>
      </c>
      <c r="D566" t="inlineStr">
        <is>
          <t>Completed</t>
        </is>
      </c>
    </row>
    <row r="567">
      <c r="A567" t="inlineStr">
        <is>
          <t>J1028</t>
        </is>
      </c>
      <c r="B567" s="10" t="n">
        <v>46275</v>
      </c>
      <c r="C567" t="inlineStr">
        <is>
          <t>CL03</t>
        </is>
      </c>
      <c r="D567" t="inlineStr">
        <is>
          <t>Completed</t>
        </is>
      </c>
    </row>
    <row r="568">
      <c r="A568" t="inlineStr">
        <is>
          <t>J1028</t>
        </is>
      </c>
      <c r="B568" s="10" t="n">
        <v>46279</v>
      </c>
      <c r="C568" t="inlineStr">
        <is>
          <t>CL03</t>
        </is>
      </c>
      <c r="D568" t="inlineStr">
        <is>
          <t>Completed</t>
        </is>
      </c>
    </row>
    <row r="569">
      <c r="A569" t="inlineStr">
        <is>
          <t>J1028</t>
        </is>
      </c>
      <c r="B569" s="10" t="n">
        <v>46282</v>
      </c>
      <c r="C569" t="inlineStr">
        <is>
          <t>CL03</t>
        </is>
      </c>
      <c r="D569" t="inlineStr">
        <is>
          <t>Completed</t>
        </is>
      </c>
    </row>
    <row r="570">
      <c r="A570" t="inlineStr">
        <is>
          <t>J1028</t>
        </is>
      </c>
      <c r="B570" s="10" t="n">
        <v>46286</v>
      </c>
      <c r="C570" t="inlineStr">
        <is>
          <t>CL03</t>
        </is>
      </c>
      <c r="D570" t="inlineStr">
        <is>
          <t>Completed</t>
        </is>
      </c>
    </row>
    <row r="571">
      <c r="A571" t="inlineStr">
        <is>
          <t>J1028</t>
        </is>
      </c>
      <c r="B571" s="10" t="n">
        <v>46289</v>
      </c>
      <c r="C571" t="inlineStr">
        <is>
          <t>CL03</t>
        </is>
      </c>
      <c r="D571" t="inlineStr">
        <is>
          <t>Completed</t>
        </is>
      </c>
    </row>
    <row r="572">
      <c r="A572" t="inlineStr">
        <is>
          <t>J1028</t>
        </is>
      </c>
      <c r="B572" s="10" t="n">
        <v>46293</v>
      </c>
      <c r="C572" t="inlineStr">
        <is>
          <t>CL03</t>
        </is>
      </c>
      <c r="D572" t="inlineStr">
        <is>
          <t>Completed</t>
        </is>
      </c>
    </row>
    <row r="573">
      <c r="A573" t="inlineStr">
        <is>
          <t>J1028</t>
        </is>
      </c>
      <c r="B573" s="10" t="n">
        <v>46296</v>
      </c>
      <c r="C573" t="inlineStr">
        <is>
          <t>CL03</t>
        </is>
      </c>
      <c r="D573" t="inlineStr">
        <is>
          <t>Completed</t>
        </is>
      </c>
    </row>
    <row r="574">
      <c r="A574" t="inlineStr">
        <is>
          <t>J1028</t>
        </is>
      </c>
      <c r="B574" s="10" t="n">
        <v>46300</v>
      </c>
      <c r="C574" t="inlineStr">
        <is>
          <t>CL03</t>
        </is>
      </c>
      <c r="D574" t="inlineStr">
        <is>
          <t>Completed</t>
        </is>
      </c>
    </row>
    <row r="575">
      <c r="A575" t="inlineStr">
        <is>
          <t>J1028</t>
        </is>
      </c>
      <c r="B575" s="10" t="n">
        <v>46303</v>
      </c>
      <c r="C575" t="inlineStr">
        <is>
          <t>CL03</t>
        </is>
      </c>
      <c r="D575" t="inlineStr">
        <is>
          <t>Completed</t>
        </is>
      </c>
    </row>
    <row r="576">
      <c r="A576" t="inlineStr">
        <is>
          <t>J1028</t>
        </is>
      </c>
      <c r="B576" s="10" t="n">
        <v>46307</v>
      </c>
      <c r="C576" t="inlineStr">
        <is>
          <t>CL03</t>
        </is>
      </c>
      <c r="D576" t="inlineStr">
        <is>
          <t>Completed</t>
        </is>
      </c>
    </row>
    <row r="577">
      <c r="A577" t="inlineStr">
        <is>
          <t>J1028</t>
        </is>
      </c>
      <c r="B577" s="10" t="n">
        <v>46310</v>
      </c>
      <c r="C577" t="inlineStr">
        <is>
          <t>CL03</t>
        </is>
      </c>
      <c r="D577" t="inlineStr">
        <is>
          <t>Completed</t>
        </is>
      </c>
    </row>
    <row r="578">
      <c r="A578" t="inlineStr">
        <is>
          <t>J1028</t>
        </is>
      </c>
      <c r="B578" s="10" t="n">
        <v>46314</v>
      </c>
      <c r="C578" t="inlineStr">
        <is>
          <t>CL03</t>
        </is>
      </c>
      <c r="D578" t="inlineStr">
        <is>
          <t>Completed</t>
        </is>
      </c>
    </row>
    <row r="579">
      <c r="A579" t="inlineStr">
        <is>
          <t>J1028</t>
        </is>
      </c>
      <c r="B579" s="10" t="n">
        <v>46317</v>
      </c>
      <c r="C579" t="inlineStr">
        <is>
          <t>CL03</t>
        </is>
      </c>
      <c r="D579" t="inlineStr">
        <is>
          <t>Completed</t>
        </is>
      </c>
    </row>
    <row r="580">
      <c r="A580" t="inlineStr">
        <is>
          <t>J1028</t>
        </is>
      </c>
      <c r="B580" s="10" t="n">
        <v>46321</v>
      </c>
      <c r="C580" t="inlineStr">
        <is>
          <t>CL03</t>
        </is>
      </c>
      <c r="D580" t="inlineStr">
        <is>
          <t>Completed</t>
        </is>
      </c>
    </row>
    <row r="581">
      <c r="A581" t="inlineStr">
        <is>
          <t>J1028</t>
        </is>
      </c>
      <c r="B581" s="10" t="n">
        <v>46324</v>
      </c>
      <c r="C581" t="inlineStr">
        <is>
          <t>CL03</t>
        </is>
      </c>
      <c r="D581" t="inlineStr">
        <is>
          <t>Completed</t>
        </is>
      </c>
    </row>
    <row r="582">
      <c r="A582" t="inlineStr">
        <is>
          <t>J1029</t>
        </is>
      </c>
      <c r="B582" s="10" t="n">
        <v>46237</v>
      </c>
      <c r="C582" t="inlineStr">
        <is>
          <t>CL33</t>
        </is>
      </c>
      <c r="D582" t="inlineStr">
        <is>
          <t>Completed</t>
        </is>
      </c>
    </row>
    <row r="583">
      <c r="A583" t="inlineStr">
        <is>
          <t>J1029</t>
        </is>
      </c>
      <c r="B583" s="10" t="n">
        <v>46244</v>
      </c>
      <c r="C583" t="inlineStr">
        <is>
          <t>CL33</t>
        </is>
      </c>
      <c r="D583" t="inlineStr">
        <is>
          <t>Completed</t>
        </is>
      </c>
    </row>
    <row r="584">
      <c r="A584" t="inlineStr">
        <is>
          <t>J1029</t>
        </is>
      </c>
      <c r="B584" s="10" t="n">
        <v>46251</v>
      </c>
      <c r="C584" t="inlineStr">
        <is>
          <t>CL33</t>
        </is>
      </c>
      <c r="D584" t="inlineStr">
        <is>
          <t>Completed</t>
        </is>
      </c>
    </row>
    <row r="585">
      <c r="A585" t="inlineStr">
        <is>
          <t>J1029</t>
        </is>
      </c>
      <c r="B585" s="10" t="n">
        <v>46258</v>
      </c>
      <c r="C585" t="inlineStr">
        <is>
          <t>CL33</t>
        </is>
      </c>
      <c r="D585" t="inlineStr">
        <is>
          <t>Completed</t>
        </is>
      </c>
    </row>
    <row r="586">
      <c r="A586" t="inlineStr">
        <is>
          <t>J1029</t>
        </is>
      </c>
      <c r="B586" s="10" t="n">
        <v>46265</v>
      </c>
      <c r="C586" t="inlineStr">
        <is>
          <t>CL33</t>
        </is>
      </c>
      <c r="D586" t="inlineStr">
        <is>
          <t>Completed</t>
        </is>
      </c>
    </row>
    <row r="587">
      <c r="A587" t="inlineStr">
        <is>
          <t>J1029</t>
        </is>
      </c>
      <c r="B587" s="10" t="n">
        <v>46272</v>
      </c>
      <c r="C587" t="inlineStr">
        <is>
          <t>CL33</t>
        </is>
      </c>
      <c r="D587" t="inlineStr">
        <is>
          <t>Completed</t>
        </is>
      </c>
    </row>
    <row r="588">
      <c r="A588" t="inlineStr">
        <is>
          <t>J1029</t>
        </is>
      </c>
      <c r="B588" s="10" t="n">
        <v>46279</v>
      </c>
      <c r="C588" t="inlineStr">
        <is>
          <t>CL33</t>
        </is>
      </c>
      <c r="D588" t="inlineStr">
        <is>
          <t>Completed</t>
        </is>
      </c>
    </row>
    <row r="589">
      <c r="A589" t="inlineStr">
        <is>
          <t>J1029</t>
        </is>
      </c>
      <c r="B589" s="10" t="n">
        <v>46286</v>
      </c>
      <c r="C589" t="inlineStr">
        <is>
          <t>CL33</t>
        </is>
      </c>
      <c r="D589" t="inlineStr">
        <is>
          <t>Completed</t>
        </is>
      </c>
    </row>
    <row r="590">
      <c r="A590" t="inlineStr">
        <is>
          <t>J1029</t>
        </is>
      </c>
      <c r="B590" s="10" t="n">
        <v>46293</v>
      </c>
      <c r="C590" t="inlineStr">
        <is>
          <t>CL33</t>
        </is>
      </c>
      <c r="D590" t="inlineStr">
        <is>
          <t>Completed</t>
        </is>
      </c>
    </row>
    <row r="591">
      <c r="A591" t="inlineStr">
        <is>
          <t>J1029</t>
        </is>
      </c>
      <c r="B591" s="10" t="n">
        <v>46300</v>
      </c>
      <c r="C591" t="inlineStr">
        <is>
          <t>CL33</t>
        </is>
      </c>
      <c r="D591" t="inlineStr">
        <is>
          <t>Completed</t>
        </is>
      </c>
    </row>
    <row r="592">
      <c r="A592" t="inlineStr">
        <is>
          <t>J1029</t>
        </is>
      </c>
      <c r="B592" s="10" t="n">
        <v>46307</v>
      </c>
      <c r="C592" t="inlineStr">
        <is>
          <t>CL33</t>
        </is>
      </c>
      <c r="D592" t="inlineStr">
        <is>
          <t>Completed</t>
        </is>
      </c>
    </row>
    <row r="593">
      <c r="A593" t="inlineStr">
        <is>
          <t>J1029</t>
        </is>
      </c>
      <c r="B593" s="10" t="n">
        <v>46314</v>
      </c>
      <c r="C593" t="inlineStr">
        <is>
          <t>CL33</t>
        </is>
      </c>
      <c r="D593" t="inlineStr">
        <is>
          <t>Completed</t>
        </is>
      </c>
    </row>
    <row r="594">
      <c r="A594" t="inlineStr">
        <is>
          <t>J1029</t>
        </is>
      </c>
      <c r="B594" s="10" t="n">
        <v>46321</v>
      </c>
      <c r="C594" t="inlineStr">
        <is>
          <t>CL33</t>
        </is>
      </c>
      <c r="D594" t="inlineStr">
        <is>
          <t>Completed</t>
        </is>
      </c>
    </row>
    <row r="595">
      <c r="A595" t="inlineStr">
        <is>
          <t>J1030</t>
        </is>
      </c>
      <c r="B595" s="10" t="n">
        <v>46237</v>
      </c>
      <c r="C595" t="inlineStr">
        <is>
          <t>CL47</t>
        </is>
      </c>
      <c r="D595" t="inlineStr">
        <is>
          <t>Completed</t>
        </is>
      </c>
    </row>
    <row r="596">
      <c r="A596" t="inlineStr">
        <is>
          <t>J1030</t>
        </is>
      </c>
      <c r="B596" s="10" t="n">
        <v>46239</v>
      </c>
      <c r="C596" t="inlineStr">
        <is>
          <t>CL47</t>
        </is>
      </c>
      <c r="D596" t="inlineStr">
        <is>
          <t>Completed</t>
        </is>
      </c>
    </row>
    <row r="597">
      <c r="A597" t="inlineStr">
        <is>
          <t>J1030</t>
        </is>
      </c>
      <c r="B597" s="10" t="n">
        <v>46244</v>
      </c>
      <c r="C597" t="inlineStr">
        <is>
          <t>CL47</t>
        </is>
      </c>
      <c r="D597" t="inlineStr">
        <is>
          <t>Completed</t>
        </is>
      </c>
    </row>
    <row r="598">
      <c r="A598" t="inlineStr">
        <is>
          <t>J1030</t>
        </is>
      </c>
      <c r="B598" s="10" t="n">
        <v>46246</v>
      </c>
      <c r="C598" t="inlineStr">
        <is>
          <t>CL47</t>
        </is>
      </c>
      <c r="D598" t="inlineStr">
        <is>
          <t>Completed</t>
        </is>
      </c>
    </row>
    <row r="599">
      <c r="A599" t="inlineStr">
        <is>
          <t>J1030</t>
        </is>
      </c>
      <c r="B599" s="10" t="n">
        <v>46251</v>
      </c>
      <c r="C599" t="inlineStr">
        <is>
          <t>CL47</t>
        </is>
      </c>
      <c r="D599" t="inlineStr">
        <is>
          <t>Completed</t>
        </is>
      </c>
    </row>
    <row r="600">
      <c r="A600" t="inlineStr">
        <is>
          <t>J1030</t>
        </is>
      </c>
      <c r="B600" s="10" t="n">
        <v>46253</v>
      </c>
      <c r="C600" t="inlineStr">
        <is>
          <t>CL47</t>
        </is>
      </c>
      <c r="D600" t="inlineStr">
        <is>
          <t>Completed</t>
        </is>
      </c>
    </row>
    <row r="601">
      <c r="A601" t="inlineStr">
        <is>
          <t>J1030</t>
        </is>
      </c>
      <c r="B601" s="10" t="n">
        <v>46258</v>
      </c>
      <c r="C601" t="inlineStr">
        <is>
          <t>CL47</t>
        </is>
      </c>
      <c r="D601" t="inlineStr">
        <is>
          <t>Completed</t>
        </is>
      </c>
    </row>
    <row r="602">
      <c r="A602" t="inlineStr">
        <is>
          <t>J1030</t>
        </is>
      </c>
      <c r="B602" s="10" t="n">
        <v>46260</v>
      </c>
      <c r="C602" t="inlineStr">
        <is>
          <t>CL47</t>
        </is>
      </c>
      <c r="D602" t="inlineStr">
        <is>
          <t>Completed</t>
        </is>
      </c>
    </row>
    <row r="603">
      <c r="A603" t="inlineStr">
        <is>
          <t>J1030</t>
        </is>
      </c>
      <c r="B603" s="10" t="n">
        <v>46265</v>
      </c>
      <c r="C603" t="inlineStr">
        <is>
          <t>CL47</t>
        </is>
      </c>
      <c r="D603" t="inlineStr">
        <is>
          <t>Completed</t>
        </is>
      </c>
    </row>
    <row r="604">
      <c r="A604" t="inlineStr">
        <is>
          <t>J1030</t>
        </is>
      </c>
      <c r="B604" s="10" t="n">
        <v>46267</v>
      </c>
      <c r="C604" t="inlineStr">
        <is>
          <t>CL47</t>
        </is>
      </c>
      <c r="D604" t="inlineStr">
        <is>
          <t>Completed</t>
        </is>
      </c>
    </row>
    <row r="605">
      <c r="A605" t="inlineStr">
        <is>
          <t>J1030</t>
        </is>
      </c>
      <c r="B605" s="10" t="n">
        <v>46272</v>
      </c>
      <c r="C605" t="inlineStr">
        <is>
          <t>CL47</t>
        </is>
      </c>
      <c r="D605" t="inlineStr">
        <is>
          <t>Completed</t>
        </is>
      </c>
    </row>
    <row r="606">
      <c r="A606" t="inlineStr">
        <is>
          <t>J1030</t>
        </is>
      </c>
      <c r="B606" s="10" t="n">
        <v>46274</v>
      </c>
      <c r="C606" t="inlineStr">
        <is>
          <t>CL47</t>
        </is>
      </c>
      <c r="D606" t="inlineStr">
        <is>
          <t>Completed</t>
        </is>
      </c>
    </row>
    <row r="607">
      <c r="A607" t="inlineStr">
        <is>
          <t>J1030</t>
        </is>
      </c>
      <c r="B607" s="10" t="n">
        <v>46279</v>
      </c>
      <c r="C607" t="inlineStr">
        <is>
          <t>CL47</t>
        </is>
      </c>
      <c r="D607" t="inlineStr">
        <is>
          <t>Completed</t>
        </is>
      </c>
    </row>
    <row r="608">
      <c r="A608" t="inlineStr">
        <is>
          <t>J1030</t>
        </is>
      </c>
      <c r="B608" s="10" t="n">
        <v>46281</v>
      </c>
      <c r="C608" t="inlineStr">
        <is>
          <t>CL47</t>
        </is>
      </c>
      <c r="D608" t="inlineStr">
        <is>
          <t>Completed</t>
        </is>
      </c>
    </row>
    <row r="609">
      <c r="A609" t="inlineStr">
        <is>
          <t>J1030</t>
        </is>
      </c>
      <c r="B609" s="10" t="n">
        <v>46286</v>
      </c>
      <c r="C609" t="inlineStr">
        <is>
          <t>CL47</t>
        </is>
      </c>
      <c r="D609" t="inlineStr">
        <is>
          <t>Completed</t>
        </is>
      </c>
    </row>
    <row r="610">
      <c r="A610" t="inlineStr">
        <is>
          <t>J1030</t>
        </is>
      </c>
      <c r="B610" s="10" t="n">
        <v>46288</v>
      </c>
      <c r="C610" t="inlineStr">
        <is>
          <t>CL47</t>
        </is>
      </c>
      <c r="D610" t="inlineStr">
        <is>
          <t>Completed</t>
        </is>
      </c>
    </row>
    <row r="611">
      <c r="A611" t="inlineStr">
        <is>
          <t>J1030</t>
        </is>
      </c>
      <c r="B611" s="10" t="n">
        <v>46293</v>
      </c>
      <c r="C611" t="inlineStr">
        <is>
          <t>CL47</t>
        </is>
      </c>
      <c r="D611" t="inlineStr">
        <is>
          <t>Completed</t>
        </is>
      </c>
    </row>
    <row r="612">
      <c r="A612" t="inlineStr">
        <is>
          <t>J1030</t>
        </is>
      </c>
      <c r="B612" s="10" t="n">
        <v>46295</v>
      </c>
      <c r="C612" t="inlineStr">
        <is>
          <t>CL47</t>
        </is>
      </c>
      <c r="D612" t="inlineStr">
        <is>
          <t>Completed</t>
        </is>
      </c>
    </row>
    <row r="613">
      <c r="A613" t="inlineStr">
        <is>
          <t>J1030</t>
        </is>
      </c>
      <c r="B613" s="10" t="n">
        <v>46300</v>
      </c>
      <c r="C613" t="inlineStr">
        <is>
          <t>CL47</t>
        </is>
      </c>
      <c r="D613" t="inlineStr">
        <is>
          <t>Completed</t>
        </is>
      </c>
    </row>
    <row r="614">
      <c r="A614" t="inlineStr">
        <is>
          <t>J1030</t>
        </is>
      </c>
      <c r="B614" s="10" t="n">
        <v>46302</v>
      </c>
      <c r="C614" t="inlineStr">
        <is>
          <t>CL47</t>
        </is>
      </c>
      <c r="D614" t="inlineStr">
        <is>
          <t>Skipped</t>
        </is>
      </c>
    </row>
    <row r="615">
      <c r="A615" t="inlineStr">
        <is>
          <t>J1030</t>
        </is>
      </c>
      <c r="B615" s="10" t="n">
        <v>46307</v>
      </c>
      <c r="C615" t="inlineStr">
        <is>
          <t>CL47</t>
        </is>
      </c>
      <c r="D615" t="inlineStr">
        <is>
          <t>Completed</t>
        </is>
      </c>
    </row>
    <row r="616">
      <c r="A616" t="inlineStr">
        <is>
          <t>J1030</t>
        </is>
      </c>
      <c r="B616" s="10" t="n">
        <v>46309</v>
      </c>
      <c r="C616" t="inlineStr">
        <is>
          <t>CL47</t>
        </is>
      </c>
      <c r="D616" t="inlineStr">
        <is>
          <t>Completed</t>
        </is>
      </c>
    </row>
    <row r="617">
      <c r="A617" t="inlineStr">
        <is>
          <t>J1030</t>
        </is>
      </c>
      <c r="B617" s="10" t="n">
        <v>46314</v>
      </c>
      <c r="C617" t="inlineStr">
        <is>
          <t>CL47</t>
        </is>
      </c>
      <c r="D617" t="inlineStr">
        <is>
          <t>Completed</t>
        </is>
      </c>
    </row>
    <row r="618">
      <c r="A618" t="inlineStr">
        <is>
          <t>J1030</t>
        </is>
      </c>
      <c r="B618" s="10" t="n">
        <v>46316</v>
      </c>
      <c r="C618" t="inlineStr">
        <is>
          <t>CL47</t>
        </is>
      </c>
      <c r="D618" t="inlineStr">
        <is>
          <t>Completed</t>
        </is>
      </c>
    </row>
    <row r="619">
      <c r="A619" t="inlineStr">
        <is>
          <t>J1030</t>
        </is>
      </c>
      <c r="B619" s="10" t="n">
        <v>46321</v>
      </c>
      <c r="C619" t="inlineStr">
        <is>
          <t>CL47</t>
        </is>
      </c>
      <c r="D619" t="inlineStr">
        <is>
          <t>Completed</t>
        </is>
      </c>
    </row>
    <row r="620">
      <c r="A620" t="inlineStr">
        <is>
          <t>J1030</t>
        </is>
      </c>
      <c r="B620" s="10" t="n">
        <v>46323</v>
      </c>
      <c r="C620" t="inlineStr">
        <is>
          <t>CL47</t>
        </is>
      </c>
      <c r="D620" t="inlineStr">
        <is>
          <t>Completed</t>
        </is>
      </c>
    </row>
    <row r="621">
      <c r="A621" t="inlineStr">
        <is>
          <t>J1031</t>
        </is>
      </c>
      <c r="B621" s="10" t="n">
        <v>46239</v>
      </c>
      <c r="C621" t="inlineStr">
        <is>
          <t>CL15</t>
        </is>
      </c>
      <c r="D621" t="inlineStr">
        <is>
          <t>Completed</t>
        </is>
      </c>
    </row>
    <row r="622">
      <c r="A622" t="inlineStr">
        <is>
          <t>J1031</t>
        </is>
      </c>
      <c r="B622" s="10" t="n">
        <v>46241</v>
      </c>
      <c r="C622" t="inlineStr">
        <is>
          <t>CL15</t>
        </is>
      </c>
      <c r="D622" t="inlineStr">
        <is>
          <t>Completed</t>
        </is>
      </c>
    </row>
    <row r="623">
      <c r="A623" t="inlineStr">
        <is>
          <t>J1031</t>
        </is>
      </c>
      <c r="B623" s="10" t="n">
        <v>46246</v>
      </c>
      <c r="C623" t="inlineStr">
        <is>
          <t>CL15</t>
        </is>
      </c>
      <c r="D623" t="inlineStr">
        <is>
          <t>Completed</t>
        </is>
      </c>
    </row>
    <row r="624">
      <c r="A624" t="inlineStr">
        <is>
          <t>J1031</t>
        </is>
      </c>
      <c r="B624" s="10" t="n">
        <v>46248</v>
      </c>
      <c r="C624" t="inlineStr">
        <is>
          <t>CL15</t>
        </is>
      </c>
      <c r="D624" t="inlineStr">
        <is>
          <t>Completed</t>
        </is>
      </c>
    </row>
    <row r="625">
      <c r="A625" t="inlineStr">
        <is>
          <t>J1031</t>
        </is>
      </c>
      <c r="B625" s="10" t="n">
        <v>46253</v>
      </c>
      <c r="C625" t="inlineStr">
        <is>
          <t>CL15</t>
        </is>
      </c>
      <c r="D625" t="inlineStr">
        <is>
          <t>Completed</t>
        </is>
      </c>
    </row>
    <row r="626">
      <c r="A626" t="inlineStr">
        <is>
          <t>J1031</t>
        </is>
      </c>
      <c r="B626" s="10" t="n">
        <v>46255</v>
      </c>
      <c r="C626" t="inlineStr">
        <is>
          <t>CL15</t>
        </is>
      </c>
      <c r="D626" t="inlineStr">
        <is>
          <t>Completed</t>
        </is>
      </c>
    </row>
    <row r="627">
      <c r="A627" t="inlineStr">
        <is>
          <t>J1031</t>
        </is>
      </c>
      <c r="B627" s="10" t="n">
        <v>46260</v>
      </c>
      <c r="C627" t="inlineStr">
        <is>
          <t>CL15</t>
        </is>
      </c>
      <c r="D627" t="inlineStr">
        <is>
          <t>Completed</t>
        </is>
      </c>
    </row>
    <row r="628">
      <c r="A628" t="inlineStr">
        <is>
          <t>J1031</t>
        </is>
      </c>
      <c r="B628" s="10" t="n">
        <v>46262</v>
      </c>
      <c r="C628" t="inlineStr">
        <is>
          <t>CL15</t>
        </is>
      </c>
      <c r="D628" t="inlineStr">
        <is>
          <t>Completed</t>
        </is>
      </c>
    </row>
    <row r="629">
      <c r="A629" t="inlineStr">
        <is>
          <t>J1031</t>
        </is>
      </c>
      <c r="B629" s="10" t="n">
        <v>46267</v>
      </c>
      <c r="C629" t="inlineStr">
        <is>
          <t>CL15</t>
        </is>
      </c>
      <c r="D629" t="inlineStr">
        <is>
          <t>Completed</t>
        </is>
      </c>
    </row>
    <row r="630">
      <c r="A630" t="inlineStr">
        <is>
          <t>J1031</t>
        </is>
      </c>
      <c r="B630" s="10" t="n">
        <v>46269</v>
      </c>
      <c r="C630" t="inlineStr">
        <is>
          <t>CL15</t>
        </is>
      </c>
      <c r="D630" t="inlineStr">
        <is>
          <t>Completed</t>
        </is>
      </c>
    </row>
    <row r="631">
      <c r="A631" t="inlineStr">
        <is>
          <t>J1031</t>
        </is>
      </c>
      <c r="B631" s="10" t="n">
        <v>46274</v>
      </c>
      <c r="C631" t="inlineStr">
        <is>
          <t>CL15</t>
        </is>
      </c>
      <c r="D631" t="inlineStr">
        <is>
          <t>Completed</t>
        </is>
      </c>
    </row>
    <row r="632">
      <c r="A632" t="inlineStr">
        <is>
          <t>J1031</t>
        </is>
      </c>
      <c r="B632" s="10" t="n">
        <v>46276</v>
      </c>
      <c r="C632" t="inlineStr">
        <is>
          <t>CL15</t>
        </is>
      </c>
      <c r="D632" t="inlineStr">
        <is>
          <t>Completed</t>
        </is>
      </c>
    </row>
    <row r="633">
      <c r="A633" t="inlineStr">
        <is>
          <t>J1031</t>
        </is>
      </c>
      <c r="B633" s="10" t="n">
        <v>46281</v>
      </c>
      <c r="C633" t="inlineStr">
        <is>
          <t>CL15</t>
        </is>
      </c>
      <c r="D633" t="inlineStr">
        <is>
          <t>Completed</t>
        </is>
      </c>
    </row>
    <row r="634">
      <c r="A634" t="inlineStr">
        <is>
          <t>J1031</t>
        </is>
      </c>
      <c r="B634" s="10" t="n">
        <v>46283</v>
      </c>
      <c r="C634" t="inlineStr">
        <is>
          <t>CL15</t>
        </is>
      </c>
      <c r="D634" t="inlineStr">
        <is>
          <t>Completed</t>
        </is>
      </c>
    </row>
    <row r="635">
      <c r="A635" t="inlineStr">
        <is>
          <t>J1031</t>
        </is>
      </c>
      <c r="B635" s="10" t="n">
        <v>46288</v>
      </c>
      <c r="C635" t="inlineStr">
        <is>
          <t>CL15</t>
        </is>
      </c>
      <c r="D635" t="inlineStr">
        <is>
          <t>Completed</t>
        </is>
      </c>
    </row>
    <row r="636">
      <c r="A636" t="inlineStr">
        <is>
          <t>J1031</t>
        </is>
      </c>
      <c r="B636" s="10" t="n">
        <v>46290</v>
      </c>
      <c r="C636" t="inlineStr">
        <is>
          <t>CL15</t>
        </is>
      </c>
      <c r="D636" t="inlineStr">
        <is>
          <t>Completed</t>
        </is>
      </c>
    </row>
    <row r="637">
      <c r="A637" t="inlineStr">
        <is>
          <t>J1031</t>
        </is>
      </c>
      <c r="B637" s="10" t="n">
        <v>46295</v>
      </c>
      <c r="C637" t="inlineStr">
        <is>
          <t>CL15</t>
        </is>
      </c>
      <c r="D637" t="inlineStr">
        <is>
          <t>Completed</t>
        </is>
      </c>
    </row>
    <row r="638">
      <c r="A638" t="inlineStr">
        <is>
          <t>J1031</t>
        </is>
      </c>
      <c r="B638" s="10" t="n">
        <v>46297</v>
      </c>
      <c r="C638" t="inlineStr">
        <is>
          <t>CL15</t>
        </is>
      </c>
      <c r="D638" t="inlineStr">
        <is>
          <t>Completed</t>
        </is>
      </c>
    </row>
    <row r="639">
      <c r="A639" t="inlineStr">
        <is>
          <t>J1031</t>
        </is>
      </c>
      <c r="B639" s="10" t="n">
        <v>46302</v>
      </c>
      <c r="C639" t="inlineStr">
        <is>
          <t>CL15</t>
        </is>
      </c>
      <c r="D639" t="inlineStr">
        <is>
          <t>Completed</t>
        </is>
      </c>
    </row>
    <row r="640">
      <c r="A640" t="inlineStr">
        <is>
          <t>J1031</t>
        </is>
      </c>
      <c r="B640" s="10" t="n">
        <v>46304</v>
      </c>
      <c r="C640" t="inlineStr">
        <is>
          <t>CL15</t>
        </is>
      </c>
      <c r="D640" t="inlineStr">
        <is>
          <t>Completed</t>
        </is>
      </c>
    </row>
    <row r="641">
      <c r="A641" t="inlineStr">
        <is>
          <t>J1031</t>
        </is>
      </c>
      <c r="B641" s="10" t="n">
        <v>46309</v>
      </c>
      <c r="C641" t="inlineStr">
        <is>
          <t>CL15</t>
        </is>
      </c>
      <c r="D641" t="inlineStr">
        <is>
          <t>Completed</t>
        </is>
      </c>
    </row>
    <row r="642">
      <c r="A642" t="inlineStr">
        <is>
          <t>J1031</t>
        </is>
      </c>
      <c r="B642" s="10" t="n">
        <v>46311</v>
      </c>
      <c r="C642" t="inlineStr">
        <is>
          <t>CL15</t>
        </is>
      </c>
      <c r="D642" t="inlineStr">
        <is>
          <t>Completed</t>
        </is>
      </c>
    </row>
    <row r="643">
      <c r="A643" t="inlineStr">
        <is>
          <t>J1031</t>
        </is>
      </c>
      <c r="B643" s="10" t="n">
        <v>46316</v>
      </c>
      <c r="C643" t="inlineStr">
        <is>
          <t>CL15</t>
        </is>
      </c>
      <c r="D643" t="inlineStr">
        <is>
          <t>Completed</t>
        </is>
      </c>
    </row>
    <row r="644">
      <c r="A644" t="inlineStr">
        <is>
          <t>J1031</t>
        </is>
      </c>
      <c r="B644" s="10" t="n">
        <v>46318</v>
      </c>
      <c r="C644" t="inlineStr">
        <is>
          <t>CL15</t>
        </is>
      </c>
      <c r="D644" t="inlineStr">
        <is>
          <t>Completed</t>
        </is>
      </c>
    </row>
    <row r="645">
      <c r="A645" t="inlineStr">
        <is>
          <t>J1031</t>
        </is>
      </c>
      <c r="B645" s="10" t="n">
        <v>46323</v>
      </c>
      <c r="C645" t="inlineStr">
        <is>
          <t>CL15</t>
        </is>
      </c>
      <c r="D645" t="inlineStr">
        <is>
          <t>Completed</t>
        </is>
      </c>
    </row>
    <row r="646">
      <c r="A646" t="inlineStr">
        <is>
          <t>J1031</t>
        </is>
      </c>
      <c r="B646" s="10" t="n">
        <v>46325</v>
      </c>
      <c r="C646" t="inlineStr">
        <is>
          <t>CL15</t>
        </is>
      </c>
      <c r="D646" t="inlineStr">
        <is>
          <t>Skipped</t>
        </is>
      </c>
    </row>
    <row r="647">
      <c r="A647" t="inlineStr">
        <is>
          <t>J1032</t>
        </is>
      </c>
      <c r="B647" s="10" t="n">
        <v>46247</v>
      </c>
      <c r="C647" t="inlineStr">
        <is>
          <t>CL56</t>
        </is>
      </c>
      <c r="D647" t="inlineStr">
        <is>
          <t>Completed</t>
        </is>
      </c>
    </row>
    <row r="648">
      <c r="A648" t="inlineStr">
        <is>
          <t>J1032</t>
        </is>
      </c>
      <c r="B648" s="10" t="n">
        <v>46275</v>
      </c>
      <c r="C648" t="inlineStr">
        <is>
          <t>CL56</t>
        </is>
      </c>
      <c r="D648" t="inlineStr">
        <is>
          <t>Completed</t>
        </is>
      </c>
    </row>
    <row r="649">
      <c r="A649" t="inlineStr">
        <is>
          <t>J1032</t>
        </is>
      </c>
      <c r="B649" s="10" t="n">
        <v>46303</v>
      </c>
      <c r="C649" t="inlineStr">
        <is>
          <t>CL56</t>
        </is>
      </c>
      <c r="D649" t="inlineStr">
        <is>
          <t>Completed</t>
        </is>
      </c>
    </row>
    <row r="650">
      <c r="A650" t="inlineStr">
        <is>
          <t>J1033</t>
        </is>
      </c>
      <c r="B650" s="10" t="n">
        <v>46237</v>
      </c>
      <c r="C650" t="inlineStr">
        <is>
          <t>CL52</t>
        </is>
      </c>
      <c r="D650" t="inlineStr">
        <is>
          <t>Completed</t>
        </is>
      </c>
    </row>
    <row r="651">
      <c r="A651" t="inlineStr">
        <is>
          <t>J1033</t>
        </is>
      </c>
      <c r="B651" s="10" t="n">
        <v>46238</v>
      </c>
      <c r="C651" t="inlineStr">
        <is>
          <t>CL52</t>
        </is>
      </c>
      <c r="D651" t="inlineStr">
        <is>
          <t>Completed</t>
        </is>
      </c>
    </row>
    <row r="652">
      <c r="A652" t="inlineStr">
        <is>
          <t>J1033</t>
        </is>
      </c>
      <c r="B652" s="10" t="n">
        <v>46239</v>
      </c>
      <c r="C652" t="inlineStr">
        <is>
          <t>CL52</t>
        </is>
      </c>
      <c r="D652" t="inlineStr">
        <is>
          <t>Completed</t>
        </is>
      </c>
    </row>
    <row r="653">
      <c r="A653" t="inlineStr">
        <is>
          <t>J1033</t>
        </is>
      </c>
      <c r="B653" s="10" t="n">
        <v>46240</v>
      </c>
      <c r="C653" t="inlineStr">
        <is>
          <t>CL52</t>
        </is>
      </c>
      <c r="D653" t="inlineStr">
        <is>
          <t>Completed</t>
        </is>
      </c>
    </row>
    <row r="654">
      <c r="A654" t="inlineStr">
        <is>
          <t>J1033</t>
        </is>
      </c>
      <c r="B654" s="10" t="n">
        <v>46241</v>
      </c>
      <c r="C654" t="inlineStr">
        <is>
          <t>CL52</t>
        </is>
      </c>
      <c r="D654" t="inlineStr">
        <is>
          <t>Completed</t>
        </is>
      </c>
    </row>
    <row r="655">
      <c r="A655" t="inlineStr">
        <is>
          <t>J1033</t>
        </is>
      </c>
      <c r="B655" s="10" t="n">
        <v>46244</v>
      </c>
      <c r="C655" t="inlineStr">
        <is>
          <t>CL52</t>
        </is>
      </c>
      <c r="D655" t="inlineStr">
        <is>
          <t>Completed</t>
        </is>
      </c>
    </row>
    <row r="656">
      <c r="A656" t="inlineStr">
        <is>
          <t>J1033</t>
        </is>
      </c>
      <c r="B656" s="10" t="n">
        <v>46245</v>
      </c>
      <c r="C656" t="inlineStr">
        <is>
          <t>CL52</t>
        </is>
      </c>
      <c r="D656" t="inlineStr">
        <is>
          <t>Completed</t>
        </is>
      </c>
    </row>
    <row r="657">
      <c r="A657" t="inlineStr">
        <is>
          <t>J1033</t>
        </is>
      </c>
      <c r="B657" s="10" t="n">
        <v>46246</v>
      </c>
      <c r="C657" t="inlineStr">
        <is>
          <t>CL52</t>
        </is>
      </c>
      <c r="D657" t="inlineStr">
        <is>
          <t>Completed</t>
        </is>
      </c>
    </row>
    <row r="658">
      <c r="A658" t="inlineStr">
        <is>
          <t>J1033</t>
        </is>
      </c>
      <c r="B658" s="10" t="n">
        <v>46247</v>
      </c>
      <c r="C658" t="inlineStr">
        <is>
          <t>CL52</t>
        </is>
      </c>
      <c r="D658" t="inlineStr">
        <is>
          <t>Completed</t>
        </is>
      </c>
    </row>
    <row r="659">
      <c r="A659" t="inlineStr">
        <is>
          <t>J1033</t>
        </is>
      </c>
      <c r="B659" s="10" t="n">
        <v>46248</v>
      </c>
      <c r="C659" t="inlineStr">
        <is>
          <t>CL52</t>
        </is>
      </c>
      <c r="D659" t="inlineStr">
        <is>
          <t>Completed</t>
        </is>
      </c>
    </row>
    <row r="660">
      <c r="A660" t="inlineStr">
        <is>
          <t>J1033</t>
        </is>
      </c>
      <c r="B660" s="10" t="n">
        <v>46251</v>
      </c>
      <c r="C660" t="inlineStr">
        <is>
          <t>CL52</t>
        </is>
      </c>
      <c r="D660" t="inlineStr">
        <is>
          <t>Completed</t>
        </is>
      </c>
    </row>
    <row r="661">
      <c r="A661" t="inlineStr">
        <is>
          <t>J1033</t>
        </is>
      </c>
      <c r="B661" s="10" t="n">
        <v>46252</v>
      </c>
      <c r="C661" t="inlineStr">
        <is>
          <t>CL52</t>
        </is>
      </c>
      <c r="D661" t="inlineStr">
        <is>
          <t>Completed</t>
        </is>
      </c>
    </row>
    <row r="662">
      <c r="A662" t="inlineStr">
        <is>
          <t>J1033</t>
        </is>
      </c>
      <c r="B662" s="10" t="n">
        <v>46253</v>
      </c>
      <c r="C662" t="inlineStr">
        <is>
          <t>CL52</t>
        </is>
      </c>
      <c r="D662" t="inlineStr">
        <is>
          <t>Completed</t>
        </is>
      </c>
    </row>
    <row r="663">
      <c r="A663" t="inlineStr">
        <is>
          <t>J1033</t>
        </is>
      </c>
      <c r="B663" s="10" t="n">
        <v>46254</v>
      </c>
      <c r="C663" t="inlineStr">
        <is>
          <t>CL52</t>
        </is>
      </c>
      <c r="D663" t="inlineStr">
        <is>
          <t>Completed</t>
        </is>
      </c>
    </row>
    <row r="664">
      <c r="A664" t="inlineStr">
        <is>
          <t>J1033</t>
        </is>
      </c>
      <c r="B664" s="10" t="n">
        <v>46255</v>
      </c>
      <c r="C664" t="inlineStr">
        <is>
          <t>CL52</t>
        </is>
      </c>
      <c r="D664" t="inlineStr">
        <is>
          <t>Completed</t>
        </is>
      </c>
    </row>
    <row r="665">
      <c r="A665" t="inlineStr">
        <is>
          <t>J1033</t>
        </is>
      </c>
      <c r="B665" s="10" t="n">
        <v>46258</v>
      </c>
      <c r="C665" t="inlineStr">
        <is>
          <t>CL52</t>
        </is>
      </c>
      <c r="D665" t="inlineStr">
        <is>
          <t>Completed</t>
        </is>
      </c>
    </row>
    <row r="666">
      <c r="A666" t="inlineStr">
        <is>
          <t>J1033</t>
        </is>
      </c>
      <c r="B666" s="10" t="n">
        <v>46259</v>
      </c>
      <c r="C666" t="inlineStr">
        <is>
          <t>CL52</t>
        </is>
      </c>
      <c r="D666" t="inlineStr">
        <is>
          <t>Completed</t>
        </is>
      </c>
    </row>
    <row r="667">
      <c r="A667" t="inlineStr">
        <is>
          <t>J1033</t>
        </is>
      </c>
      <c r="B667" s="10" t="n">
        <v>46260</v>
      </c>
      <c r="C667" t="inlineStr">
        <is>
          <t>CL52</t>
        </is>
      </c>
      <c r="D667" t="inlineStr">
        <is>
          <t>Completed</t>
        </is>
      </c>
    </row>
    <row r="668">
      <c r="A668" t="inlineStr">
        <is>
          <t>J1033</t>
        </is>
      </c>
      <c r="B668" s="10" t="n">
        <v>46261</v>
      </c>
      <c r="C668" t="inlineStr">
        <is>
          <t>CL52</t>
        </is>
      </c>
      <c r="D668" t="inlineStr">
        <is>
          <t>Completed</t>
        </is>
      </c>
    </row>
    <row r="669">
      <c r="A669" t="inlineStr">
        <is>
          <t>J1033</t>
        </is>
      </c>
      <c r="B669" s="10" t="n">
        <v>46262</v>
      </c>
      <c r="C669" t="inlineStr">
        <is>
          <t>CL52</t>
        </is>
      </c>
      <c r="D669" t="inlineStr">
        <is>
          <t>Completed</t>
        </is>
      </c>
    </row>
    <row r="670">
      <c r="A670" t="inlineStr">
        <is>
          <t>J1033</t>
        </is>
      </c>
      <c r="B670" s="10" t="n">
        <v>46265</v>
      </c>
      <c r="C670" t="inlineStr">
        <is>
          <t>CL52</t>
        </is>
      </c>
      <c r="D670" t="inlineStr">
        <is>
          <t>Completed</t>
        </is>
      </c>
    </row>
    <row r="671">
      <c r="A671" t="inlineStr">
        <is>
          <t>J1033</t>
        </is>
      </c>
      <c r="B671" s="10" t="n">
        <v>46266</v>
      </c>
      <c r="C671" t="inlineStr">
        <is>
          <t>CL52</t>
        </is>
      </c>
      <c r="D671" t="inlineStr">
        <is>
          <t>Completed</t>
        </is>
      </c>
    </row>
    <row r="672">
      <c r="A672" t="inlineStr">
        <is>
          <t>J1033</t>
        </is>
      </c>
      <c r="B672" s="10" t="n">
        <v>46267</v>
      </c>
      <c r="C672" t="inlineStr">
        <is>
          <t>CL52</t>
        </is>
      </c>
      <c r="D672" t="inlineStr">
        <is>
          <t>Completed</t>
        </is>
      </c>
    </row>
    <row r="673">
      <c r="A673" t="inlineStr">
        <is>
          <t>J1033</t>
        </is>
      </c>
      <c r="B673" s="10" t="n">
        <v>46268</v>
      </c>
      <c r="C673" t="inlineStr">
        <is>
          <t>CL52</t>
        </is>
      </c>
      <c r="D673" t="inlineStr">
        <is>
          <t>Completed</t>
        </is>
      </c>
    </row>
    <row r="674">
      <c r="A674" t="inlineStr">
        <is>
          <t>J1033</t>
        </is>
      </c>
      <c r="B674" s="10" t="n">
        <v>46269</v>
      </c>
      <c r="C674" t="inlineStr">
        <is>
          <t>CL52</t>
        </is>
      </c>
      <c r="D674" t="inlineStr">
        <is>
          <t>Completed</t>
        </is>
      </c>
    </row>
    <row r="675">
      <c r="A675" t="inlineStr">
        <is>
          <t>J1033</t>
        </is>
      </c>
      <c r="B675" s="10" t="n">
        <v>46272</v>
      </c>
      <c r="C675" t="inlineStr">
        <is>
          <t>CL52</t>
        </is>
      </c>
      <c r="D675" t="inlineStr">
        <is>
          <t>Completed</t>
        </is>
      </c>
    </row>
    <row r="676">
      <c r="A676" t="inlineStr">
        <is>
          <t>J1033</t>
        </is>
      </c>
      <c r="B676" s="10" t="n">
        <v>46273</v>
      </c>
      <c r="C676" t="inlineStr">
        <is>
          <t>CL52</t>
        </is>
      </c>
      <c r="D676" t="inlineStr">
        <is>
          <t>Completed</t>
        </is>
      </c>
    </row>
    <row r="677">
      <c r="A677" t="inlineStr">
        <is>
          <t>J1033</t>
        </is>
      </c>
      <c r="B677" s="10" t="n">
        <v>46274</v>
      </c>
      <c r="C677" t="inlineStr">
        <is>
          <t>CL52</t>
        </is>
      </c>
      <c r="D677" t="inlineStr">
        <is>
          <t>Completed</t>
        </is>
      </c>
    </row>
    <row r="678">
      <c r="A678" t="inlineStr">
        <is>
          <t>J1033</t>
        </is>
      </c>
      <c r="B678" s="10" t="n">
        <v>46275</v>
      </c>
      <c r="C678" t="inlineStr">
        <is>
          <t>CL52</t>
        </is>
      </c>
      <c r="D678" t="inlineStr">
        <is>
          <t>Completed</t>
        </is>
      </c>
    </row>
    <row r="679">
      <c r="A679" t="inlineStr">
        <is>
          <t>J1033</t>
        </is>
      </c>
      <c r="B679" s="10" t="n">
        <v>46276</v>
      </c>
      <c r="C679" t="inlineStr">
        <is>
          <t>CL52</t>
        </is>
      </c>
      <c r="D679" t="inlineStr">
        <is>
          <t>Completed</t>
        </is>
      </c>
    </row>
    <row r="680">
      <c r="A680" t="inlineStr">
        <is>
          <t>J1033</t>
        </is>
      </c>
      <c r="B680" s="10" t="n">
        <v>46279</v>
      </c>
      <c r="C680" t="inlineStr">
        <is>
          <t>CL52</t>
        </is>
      </c>
      <c r="D680" t="inlineStr">
        <is>
          <t>Completed</t>
        </is>
      </c>
    </row>
    <row r="681">
      <c r="A681" t="inlineStr">
        <is>
          <t>J1033</t>
        </is>
      </c>
      <c r="B681" s="10" t="n">
        <v>46280</v>
      </c>
      <c r="C681" t="inlineStr">
        <is>
          <t>CL52</t>
        </is>
      </c>
      <c r="D681" t="inlineStr">
        <is>
          <t>Skipped</t>
        </is>
      </c>
    </row>
    <row r="682">
      <c r="A682" t="inlineStr">
        <is>
          <t>J1033</t>
        </is>
      </c>
      <c r="B682" s="10" t="n">
        <v>46281</v>
      </c>
      <c r="C682" t="inlineStr">
        <is>
          <t>CL52</t>
        </is>
      </c>
      <c r="D682" t="inlineStr">
        <is>
          <t>Completed</t>
        </is>
      </c>
    </row>
    <row r="683">
      <c r="A683" t="inlineStr">
        <is>
          <t>J1033</t>
        </is>
      </c>
      <c r="B683" s="10" t="n">
        <v>46282</v>
      </c>
      <c r="C683" t="inlineStr">
        <is>
          <t>CL52</t>
        </is>
      </c>
      <c r="D683" t="inlineStr">
        <is>
          <t>Completed</t>
        </is>
      </c>
    </row>
    <row r="684">
      <c r="A684" t="inlineStr">
        <is>
          <t>J1033</t>
        </is>
      </c>
      <c r="B684" s="10" t="n">
        <v>46283</v>
      </c>
      <c r="C684" t="inlineStr">
        <is>
          <t>CL52</t>
        </is>
      </c>
      <c r="D684" t="inlineStr">
        <is>
          <t>Completed</t>
        </is>
      </c>
    </row>
    <row r="685">
      <c r="A685" t="inlineStr">
        <is>
          <t>J1033</t>
        </is>
      </c>
      <c r="B685" s="10" t="n">
        <v>46286</v>
      </c>
      <c r="C685" t="inlineStr">
        <is>
          <t>CL52</t>
        </is>
      </c>
      <c r="D685" t="inlineStr">
        <is>
          <t>Completed</t>
        </is>
      </c>
    </row>
    <row r="686">
      <c r="A686" t="inlineStr">
        <is>
          <t>J1033</t>
        </is>
      </c>
      <c r="B686" s="10" t="n">
        <v>46287</v>
      </c>
      <c r="C686" t="inlineStr">
        <is>
          <t>CL52</t>
        </is>
      </c>
      <c r="D686" t="inlineStr">
        <is>
          <t>Completed</t>
        </is>
      </c>
    </row>
    <row r="687">
      <c r="A687" t="inlineStr">
        <is>
          <t>J1033</t>
        </is>
      </c>
      <c r="B687" s="10" t="n">
        <v>46288</v>
      </c>
      <c r="C687" t="inlineStr">
        <is>
          <t>CL52</t>
        </is>
      </c>
      <c r="D687" t="inlineStr">
        <is>
          <t>Completed</t>
        </is>
      </c>
    </row>
    <row r="688">
      <c r="A688" t="inlineStr">
        <is>
          <t>J1033</t>
        </is>
      </c>
      <c r="B688" s="10" t="n">
        <v>46289</v>
      </c>
      <c r="C688" t="inlineStr">
        <is>
          <t>CL52</t>
        </is>
      </c>
      <c r="D688" t="inlineStr">
        <is>
          <t>Completed</t>
        </is>
      </c>
    </row>
    <row r="689">
      <c r="A689" t="inlineStr">
        <is>
          <t>J1033</t>
        </is>
      </c>
      <c r="B689" s="10" t="n">
        <v>46290</v>
      </c>
      <c r="C689" t="inlineStr">
        <is>
          <t>CL52</t>
        </is>
      </c>
      <c r="D689" t="inlineStr">
        <is>
          <t>Completed</t>
        </is>
      </c>
    </row>
    <row r="690">
      <c r="A690" t="inlineStr">
        <is>
          <t>J1033</t>
        </is>
      </c>
      <c r="B690" s="10" t="n">
        <v>46293</v>
      </c>
      <c r="C690" t="inlineStr">
        <is>
          <t>CL52</t>
        </is>
      </c>
      <c r="D690" t="inlineStr">
        <is>
          <t>Completed</t>
        </is>
      </c>
    </row>
    <row r="691">
      <c r="A691" t="inlineStr">
        <is>
          <t>J1033</t>
        </is>
      </c>
      <c r="B691" s="10" t="n">
        <v>46294</v>
      </c>
      <c r="C691" t="inlineStr">
        <is>
          <t>CL52</t>
        </is>
      </c>
      <c r="D691" t="inlineStr">
        <is>
          <t>Completed</t>
        </is>
      </c>
    </row>
    <row r="692">
      <c r="A692" t="inlineStr">
        <is>
          <t>J1033</t>
        </is>
      </c>
      <c r="B692" s="10" t="n">
        <v>46295</v>
      </c>
      <c r="C692" t="inlineStr">
        <is>
          <t>CL52</t>
        </is>
      </c>
      <c r="D692" t="inlineStr">
        <is>
          <t>Completed</t>
        </is>
      </c>
    </row>
    <row r="693">
      <c r="A693" t="inlineStr">
        <is>
          <t>J1033</t>
        </is>
      </c>
      <c r="B693" s="10" t="n">
        <v>46296</v>
      </c>
      <c r="C693" t="inlineStr">
        <is>
          <t>CL52</t>
        </is>
      </c>
      <c r="D693" t="inlineStr">
        <is>
          <t>Completed</t>
        </is>
      </c>
    </row>
    <row r="694">
      <c r="A694" t="inlineStr">
        <is>
          <t>J1033</t>
        </is>
      </c>
      <c r="B694" s="10" t="n">
        <v>46297</v>
      </c>
      <c r="C694" t="inlineStr">
        <is>
          <t>CL52</t>
        </is>
      </c>
      <c r="D694" t="inlineStr">
        <is>
          <t>Completed</t>
        </is>
      </c>
    </row>
    <row r="695">
      <c r="A695" t="inlineStr">
        <is>
          <t>J1033</t>
        </is>
      </c>
      <c r="B695" s="10" t="n">
        <v>46300</v>
      </c>
      <c r="C695" t="inlineStr">
        <is>
          <t>CL52</t>
        </is>
      </c>
      <c r="D695" t="inlineStr">
        <is>
          <t>Completed</t>
        </is>
      </c>
    </row>
    <row r="696">
      <c r="A696" t="inlineStr">
        <is>
          <t>J1033</t>
        </is>
      </c>
      <c r="B696" s="10" t="n">
        <v>46301</v>
      </c>
      <c r="C696" t="inlineStr">
        <is>
          <t>CL52</t>
        </is>
      </c>
      <c r="D696" t="inlineStr">
        <is>
          <t>Completed</t>
        </is>
      </c>
    </row>
    <row r="697">
      <c r="A697" t="inlineStr">
        <is>
          <t>J1033</t>
        </is>
      </c>
      <c r="B697" s="10" t="n">
        <v>46302</v>
      </c>
      <c r="C697" t="inlineStr">
        <is>
          <t>CL52</t>
        </is>
      </c>
      <c r="D697" t="inlineStr">
        <is>
          <t>Completed</t>
        </is>
      </c>
    </row>
    <row r="698">
      <c r="A698" t="inlineStr">
        <is>
          <t>J1033</t>
        </is>
      </c>
      <c r="B698" s="10" t="n">
        <v>46303</v>
      </c>
      <c r="C698" t="inlineStr">
        <is>
          <t>CL52</t>
        </is>
      </c>
      <c r="D698" t="inlineStr">
        <is>
          <t>Completed</t>
        </is>
      </c>
    </row>
    <row r="699">
      <c r="A699" t="inlineStr">
        <is>
          <t>J1033</t>
        </is>
      </c>
      <c r="B699" s="10" t="n">
        <v>46304</v>
      </c>
      <c r="C699" t="inlineStr">
        <is>
          <t>CL52</t>
        </is>
      </c>
      <c r="D699" t="inlineStr">
        <is>
          <t>Completed</t>
        </is>
      </c>
    </row>
    <row r="700">
      <c r="A700" t="inlineStr">
        <is>
          <t>J1033</t>
        </is>
      </c>
      <c r="B700" s="10" t="n">
        <v>46307</v>
      </c>
      <c r="C700" t="inlineStr">
        <is>
          <t>CL52</t>
        </is>
      </c>
      <c r="D700" t="inlineStr">
        <is>
          <t>Completed</t>
        </is>
      </c>
    </row>
    <row r="701">
      <c r="A701" t="inlineStr">
        <is>
          <t>J1033</t>
        </is>
      </c>
      <c r="B701" s="10" t="n">
        <v>46308</v>
      </c>
      <c r="C701" t="inlineStr">
        <is>
          <t>CL52</t>
        </is>
      </c>
      <c r="D701" t="inlineStr">
        <is>
          <t>Completed</t>
        </is>
      </c>
    </row>
    <row r="702">
      <c r="A702" t="inlineStr">
        <is>
          <t>J1033</t>
        </is>
      </c>
      <c r="B702" s="10" t="n">
        <v>46309</v>
      </c>
      <c r="C702" t="inlineStr">
        <is>
          <t>CL52</t>
        </is>
      </c>
      <c r="D702" t="inlineStr">
        <is>
          <t>Completed</t>
        </is>
      </c>
    </row>
    <row r="703">
      <c r="A703" t="inlineStr">
        <is>
          <t>J1033</t>
        </is>
      </c>
      <c r="B703" s="10" t="n">
        <v>46310</v>
      </c>
      <c r="C703" t="inlineStr">
        <is>
          <t>CL52</t>
        </is>
      </c>
      <c r="D703" t="inlineStr">
        <is>
          <t>Completed</t>
        </is>
      </c>
    </row>
    <row r="704">
      <c r="A704" t="inlineStr">
        <is>
          <t>J1033</t>
        </is>
      </c>
      <c r="B704" s="10" t="n">
        <v>46311</v>
      </c>
      <c r="C704" t="inlineStr">
        <is>
          <t>CL52</t>
        </is>
      </c>
      <c r="D704" t="inlineStr">
        <is>
          <t>Completed</t>
        </is>
      </c>
    </row>
    <row r="705">
      <c r="A705" t="inlineStr">
        <is>
          <t>J1033</t>
        </is>
      </c>
      <c r="B705" s="10" t="n">
        <v>46314</v>
      </c>
      <c r="C705" t="inlineStr">
        <is>
          <t>CL52</t>
        </is>
      </c>
      <c r="D705" t="inlineStr">
        <is>
          <t>Completed</t>
        </is>
      </c>
    </row>
    <row r="706">
      <c r="A706" t="inlineStr">
        <is>
          <t>J1033</t>
        </is>
      </c>
      <c r="B706" s="10" t="n">
        <v>46315</v>
      </c>
      <c r="C706" t="inlineStr">
        <is>
          <t>CL52</t>
        </is>
      </c>
      <c r="D706" t="inlineStr">
        <is>
          <t>Completed</t>
        </is>
      </c>
    </row>
    <row r="707">
      <c r="A707" t="inlineStr">
        <is>
          <t>J1033</t>
        </is>
      </c>
      <c r="B707" s="10" t="n">
        <v>46316</v>
      </c>
      <c r="C707" t="inlineStr">
        <is>
          <t>CL52</t>
        </is>
      </c>
      <c r="D707" t="inlineStr">
        <is>
          <t>Completed</t>
        </is>
      </c>
    </row>
    <row r="708">
      <c r="A708" t="inlineStr">
        <is>
          <t>J1033</t>
        </is>
      </c>
      <c r="B708" s="10" t="n">
        <v>46317</v>
      </c>
      <c r="C708" t="inlineStr">
        <is>
          <t>CL52</t>
        </is>
      </c>
      <c r="D708" t="inlineStr">
        <is>
          <t>Completed</t>
        </is>
      </c>
    </row>
    <row r="709">
      <c r="A709" t="inlineStr">
        <is>
          <t>J1033</t>
        </is>
      </c>
      <c r="B709" s="10" t="n">
        <v>46318</v>
      </c>
      <c r="C709" t="inlineStr">
        <is>
          <t>CL52</t>
        </is>
      </c>
      <c r="D709" t="inlineStr">
        <is>
          <t>Completed</t>
        </is>
      </c>
    </row>
    <row r="710">
      <c r="A710" t="inlineStr">
        <is>
          <t>J1033</t>
        </is>
      </c>
      <c r="B710" s="10" t="n">
        <v>46321</v>
      </c>
      <c r="C710" t="inlineStr">
        <is>
          <t>CL52</t>
        </is>
      </c>
      <c r="D710" t="inlineStr">
        <is>
          <t>Completed</t>
        </is>
      </c>
    </row>
    <row r="711">
      <c r="A711" t="inlineStr">
        <is>
          <t>J1033</t>
        </is>
      </c>
      <c r="B711" s="10" t="n">
        <v>46322</v>
      </c>
      <c r="C711" t="inlineStr">
        <is>
          <t>CL52</t>
        </is>
      </c>
      <c r="D711" t="inlineStr">
        <is>
          <t>Completed</t>
        </is>
      </c>
    </row>
    <row r="712">
      <c r="A712" t="inlineStr">
        <is>
          <t>J1033</t>
        </is>
      </c>
      <c r="B712" s="10" t="n">
        <v>46323</v>
      </c>
      <c r="C712" t="inlineStr">
        <is>
          <t>CL52</t>
        </is>
      </c>
      <c r="D712" t="inlineStr">
        <is>
          <t>Completed</t>
        </is>
      </c>
    </row>
    <row r="713">
      <c r="A713" t="inlineStr">
        <is>
          <t>J1033</t>
        </is>
      </c>
      <c r="B713" s="10" t="n">
        <v>46324</v>
      </c>
      <c r="C713" t="inlineStr">
        <is>
          <t>CL52</t>
        </is>
      </c>
      <c r="D713" t="inlineStr">
        <is>
          <t>Completed</t>
        </is>
      </c>
    </row>
    <row r="714">
      <c r="A714" t="inlineStr">
        <is>
          <t>J1033</t>
        </is>
      </c>
      <c r="B714" s="10" t="n">
        <v>46325</v>
      </c>
      <c r="C714" t="inlineStr">
        <is>
          <t>CL52</t>
        </is>
      </c>
      <c r="D714" t="inlineStr">
        <is>
          <t>Completed</t>
        </is>
      </c>
    </row>
    <row r="715">
      <c r="A715" t="inlineStr">
        <is>
          <t>J1034</t>
        </is>
      </c>
      <c r="B715" s="10" t="n">
        <v>46237</v>
      </c>
      <c r="C715" t="inlineStr">
        <is>
          <t>CL19</t>
        </is>
      </c>
      <c r="D715" t="inlineStr">
        <is>
          <t>Completed</t>
        </is>
      </c>
    </row>
    <row r="716">
      <c r="A716" t="inlineStr">
        <is>
          <t>J1034</t>
        </is>
      </c>
      <c r="B716" s="10" t="n">
        <v>46239</v>
      </c>
      <c r="C716" t="inlineStr">
        <is>
          <t>CL19</t>
        </is>
      </c>
      <c r="D716" t="inlineStr">
        <is>
          <t>Completed</t>
        </is>
      </c>
    </row>
    <row r="717">
      <c r="A717" t="inlineStr">
        <is>
          <t>J1034</t>
        </is>
      </c>
      <c r="B717" s="10" t="n">
        <v>46244</v>
      </c>
      <c r="C717" t="inlineStr">
        <is>
          <t>CL19</t>
        </is>
      </c>
      <c r="D717" t="inlineStr">
        <is>
          <t>Completed</t>
        </is>
      </c>
    </row>
    <row r="718">
      <c r="A718" t="inlineStr">
        <is>
          <t>J1034</t>
        </is>
      </c>
      <c r="B718" s="10" t="n">
        <v>46246</v>
      </c>
      <c r="C718" t="inlineStr">
        <is>
          <t>CL19</t>
        </is>
      </c>
      <c r="D718" t="inlineStr">
        <is>
          <t>Completed</t>
        </is>
      </c>
    </row>
    <row r="719">
      <c r="A719" t="inlineStr">
        <is>
          <t>J1034</t>
        </is>
      </c>
      <c r="B719" s="10" t="n">
        <v>46251</v>
      </c>
      <c r="C719" t="inlineStr">
        <is>
          <t>CL19</t>
        </is>
      </c>
      <c r="D719" t="inlineStr">
        <is>
          <t>Completed</t>
        </is>
      </c>
    </row>
    <row r="720">
      <c r="A720" t="inlineStr">
        <is>
          <t>J1034</t>
        </is>
      </c>
      <c r="B720" s="10" t="n">
        <v>46253</v>
      </c>
      <c r="C720" t="inlineStr">
        <is>
          <t>CL19</t>
        </is>
      </c>
      <c r="D720" t="inlineStr">
        <is>
          <t>Completed</t>
        </is>
      </c>
    </row>
    <row r="721">
      <c r="A721" t="inlineStr">
        <is>
          <t>J1034</t>
        </is>
      </c>
      <c r="B721" s="10" t="n">
        <v>46258</v>
      </c>
      <c r="C721" t="inlineStr">
        <is>
          <t>CL19</t>
        </is>
      </c>
      <c r="D721" t="inlineStr">
        <is>
          <t>Completed</t>
        </is>
      </c>
    </row>
    <row r="722">
      <c r="A722" t="inlineStr">
        <is>
          <t>J1034</t>
        </is>
      </c>
      <c r="B722" s="10" t="n">
        <v>46260</v>
      </c>
      <c r="C722" t="inlineStr">
        <is>
          <t>CL19</t>
        </is>
      </c>
      <c r="D722" t="inlineStr">
        <is>
          <t>Completed</t>
        </is>
      </c>
    </row>
    <row r="723">
      <c r="A723" t="inlineStr">
        <is>
          <t>J1034</t>
        </is>
      </c>
      <c r="B723" s="10" t="n">
        <v>46265</v>
      </c>
      <c r="C723" t="inlineStr">
        <is>
          <t>CL19</t>
        </is>
      </c>
      <c r="D723" t="inlineStr">
        <is>
          <t>Completed</t>
        </is>
      </c>
    </row>
    <row r="724">
      <c r="A724" t="inlineStr">
        <is>
          <t>J1034</t>
        </is>
      </c>
      <c r="B724" s="10" t="n">
        <v>46267</v>
      </c>
      <c r="C724" t="inlineStr">
        <is>
          <t>CL19</t>
        </is>
      </c>
      <c r="D724" t="inlineStr">
        <is>
          <t>Completed</t>
        </is>
      </c>
    </row>
    <row r="725">
      <c r="A725" t="inlineStr">
        <is>
          <t>J1034</t>
        </is>
      </c>
      <c r="B725" s="10" t="n">
        <v>46272</v>
      </c>
      <c r="C725" t="inlineStr">
        <is>
          <t>CL19</t>
        </is>
      </c>
      <c r="D725" t="inlineStr">
        <is>
          <t>Completed</t>
        </is>
      </c>
    </row>
    <row r="726">
      <c r="A726" t="inlineStr">
        <is>
          <t>J1034</t>
        </is>
      </c>
      <c r="B726" s="10" t="n">
        <v>46274</v>
      </c>
      <c r="C726" t="inlineStr">
        <is>
          <t>CL19</t>
        </is>
      </c>
      <c r="D726" t="inlineStr">
        <is>
          <t>Completed</t>
        </is>
      </c>
    </row>
    <row r="727">
      <c r="A727" t="inlineStr">
        <is>
          <t>J1034</t>
        </is>
      </c>
      <c r="B727" s="10" t="n">
        <v>46279</v>
      </c>
      <c r="C727" t="inlineStr">
        <is>
          <t>CL19</t>
        </is>
      </c>
      <c r="D727" t="inlineStr">
        <is>
          <t>Completed</t>
        </is>
      </c>
    </row>
    <row r="728">
      <c r="A728" t="inlineStr">
        <is>
          <t>J1034</t>
        </is>
      </c>
      <c r="B728" s="10" t="n">
        <v>46281</v>
      </c>
      <c r="C728" t="inlineStr">
        <is>
          <t>CL19</t>
        </is>
      </c>
      <c r="D728" t="inlineStr">
        <is>
          <t>Completed</t>
        </is>
      </c>
    </row>
    <row r="729">
      <c r="A729" t="inlineStr">
        <is>
          <t>J1034</t>
        </is>
      </c>
      <c r="B729" s="10" t="n">
        <v>46286</v>
      </c>
      <c r="C729" t="inlineStr">
        <is>
          <t>CL19</t>
        </is>
      </c>
      <c r="D729" t="inlineStr">
        <is>
          <t>Completed</t>
        </is>
      </c>
    </row>
    <row r="730">
      <c r="A730" t="inlineStr">
        <is>
          <t>J1034</t>
        </is>
      </c>
      <c r="B730" s="10" t="n">
        <v>46288</v>
      </c>
      <c r="C730" t="inlineStr">
        <is>
          <t>CL19</t>
        </is>
      </c>
      <c r="D730" t="inlineStr">
        <is>
          <t>Completed</t>
        </is>
      </c>
    </row>
    <row r="731">
      <c r="A731" t="inlineStr">
        <is>
          <t>J1034</t>
        </is>
      </c>
      <c r="B731" s="10" t="n">
        <v>46293</v>
      </c>
      <c r="C731" t="inlineStr">
        <is>
          <t>CL19</t>
        </is>
      </c>
      <c r="D731" t="inlineStr">
        <is>
          <t>Completed</t>
        </is>
      </c>
    </row>
    <row r="732">
      <c r="A732" t="inlineStr">
        <is>
          <t>J1034</t>
        </is>
      </c>
      <c r="B732" s="10" t="n">
        <v>46295</v>
      </c>
      <c r="C732" t="inlineStr">
        <is>
          <t>CL19</t>
        </is>
      </c>
      <c r="D732" t="inlineStr">
        <is>
          <t>Completed</t>
        </is>
      </c>
    </row>
    <row r="733">
      <c r="A733" t="inlineStr">
        <is>
          <t>J1034</t>
        </is>
      </c>
      <c r="B733" s="10" t="n">
        <v>46300</v>
      </c>
      <c r="C733" t="inlineStr">
        <is>
          <t>CL19</t>
        </is>
      </c>
      <c r="D733" t="inlineStr">
        <is>
          <t>Completed</t>
        </is>
      </c>
    </row>
    <row r="734">
      <c r="A734" t="inlineStr">
        <is>
          <t>J1034</t>
        </is>
      </c>
      <c r="B734" s="10" t="n">
        <v>46302</v>
      </c>
      <c r="C734" t="inlineStr">
        <is>
          <t>CL19</t>
        </is>
      </c>
      <c r="D734" t="inlineStr">
        <is>
          <t>Completed</t>
        </is>
      </c>
    </row>
    <row r="735">
      <c r="A735" t="inlineStr">
        <is>
          <t>J1034</t>
        </is>
      </c>
      <c r="B735" s="10" t="n">
        <v>46307</v>
      </c>
      <c r="C735" t="inlineStr">
        <is>
          <t>CL19</t>
        </is>
      </c>
      <c r="D735" t="inlineStr">
        <is>
          <t>Completed</t>
        </is>
      </c>
    </row>
    <row r="736">
      <c r="A736" t="inlineStr">
        <is>
          <t>J1034</t>
        </is>
      </c>
      <c r="B736" s="10" t="n">
        <v>46309</v>
      </c>
      <c r="C736" t="inlineStr">
        <is>
          <t>CL19</t>
        </is>
      </c>
      <c r="D736" t="inlineStr">
        <is>
          <t>Completed</t>
        </is>
      </c>
    </row>
    <row r="737">
      <c r="A737" t="inlineStr">
        <is>
          <t>J1034</t>
        </is>
      </c>
      <c r="B737" s="10" t="n">
        <v>46314</v>
      </c>
      <c r="C737" t="inlineStr">
        <is>
          <t>CL19</t>
        </is>
      </c>
      <c r="D737" t="inlineStr">
        <is>
          <t>Completed</t>
        </is>
      </c>
    </row>
    <row r="738">
      <c r="A738" t="inlineStr">
        <is>
          <t>J1034</t>
        </is>
      </c>
      <c r="B738" s="10" t="n">
        <v>46316</v>
      </c>
      <c r="C738" t="inlineStr">
        <is>
          <t>CL19</t>
        </is>
      </c>
      <c r="D738" t="inlineStr">
        <is>
          <t>Completed</t>
        </is>
      </c>
    </row>
    <row r="739">
      <c r="A739" t="inlineStr">
        <is>
          <t>J1034</t>
        </is>
      </c>
      <c r="B739" s="10" t="n">
        <v>46321</v>
      </c>
      <c r="C739" t="inlineStr">
        <is>
          <t>CL19</t>
        </is>
      </c>
      <c r="D739" t="inlineStr">
        <is>
          <t>Completed</t>
        </is>
      </c>
    </row>
    <row r="740">
      <c r="A740" t="inlineStr">
        <is>
          <t>J1034</t>
        </is>
      </c>
      <c r="B740" s="10" t="n">
        <v>46323</v>
      </c>
      <c r="C740" t="inlineStr">
        <is>
          <t>CL19</t>
        </is>
      </c>
      <c r="D740" t="inlineStr">
        <is>
          <t>Completed</t>
        </is>
      </c>
    </row>
    <row r="741">
      <c r="A741" t="inlineStr">
        <is>
          <t>J1035</t>
        </is>
      </c>
      <c r="B741" s="10" t="n">
        <v>46237</v>
      </c>
      <c r="C741" t="inlineStr">
        <is>
          <t>CL14</t>
        </is>
      </c>
      <c r="D741" t="inlineStr">
        <is>
          <t>Completed</t>
        </is>
      </c>
    </row>
    <row r="742">
      <c r="A742" t="inlineStr">
        <is>
          <t>J1035</t>
        </is>
      </c>
      <c r="B742" s="10" t="n">
        <v>46240</v>
      </c>
      <c r="C742" t="inlineStr">
        <is>
          <t>CL14</t>
        </is>
      </c>
      <c r="D742" t="inlineStr">
        <is>
          <t>Completed</t>
        </is>
      </c>
    </row>
    <row r="743">
      <c r="A743" t="inlineStr">
        <is>
          <t>J1035</t>
        </is>
      </c>
      <c r="B743" s="10" t="n">
        <v>46241</v>
      </c>
      <c r="C743" t="inlineStr">
        <is>
          <t>CL14</t>
        </is>
      </c>
      <c r="D743" t="inlineStr">
        <is>
          <t>Completed</t>
        </is>
      </c>
    </row>
    <row r="744">
      <c r="A744" t="inlineStr">
        <is>
          <t>J1035</t>
        </is>
      </c>
      <c r="B744" s="10" t="n">
        <v>46244</v>
      </c>
      <c r="C744" t="inlineStr">
        <is>
          <t>CL14</t>
        </is>
      </c>
      <c r="D744" t="inlineStr">
        <is>
          <t>Completed</t>
        </is>
      </c>
    </row>
    <row r="745">
      <c r="A745" t="inlineStr">
        <is>
          <t>J1035</t>
        </is>
      </c>
      <c r="B745" s="10" t="n">
        <v>46247</v>
      </c>
      <c r="C745" t="inlineStr">
        <is>
          <t>CL14</t>
        </is>
      </c>
      <c r="D745" t="inlineStr">
        <is>
          <t>Completed</t>
        </is>
      </c>
    </row>
    <row r="746">
      <c r="A746" t="inlineStr">
        <is>
          <t>J1035</t>
        </is>
      </c>
      <c r="B746" s="10" t="n">
        <v>46248</v>
      </c>
      <c r="C746" t="inlineStr">
        <is>
          <t>CL14</t>
        </is>
      </c>
      <c r="D746" t="inlineStr">
        <is>
          <t>Completed</t>
        </is>
      </c>
    </row>
    <row r="747">
      <c r="A747" t="inlineStr">
        <is>
          <t>J1035</t>
        </is>
      </c>
      <c r="B747" s="10" t="n">
        <v>46251</v>
      </c>
      <c r="C747" t="inlineStr">
        <is>
          <t>CL14</t>
        </is>
      </c>
      <c r="D747" t="inlineStr">
        <is>
          <t>Completed</t>
        </is>
      </c>
    </row>
    <row r="748">
      <c r="A748" t="inlineStr">
        <is>
          <t>J1035</t>
        </is>
      </c>
      <c r="B748" s="10" t="n">
        <v>46254</v>
      </c>
      <c r="C748" t="inlineStr">
        <is>
          <t>CL14</t>
        </is>
      </c>
      <c r="D748" t="inlineStr">
        <is>
          <t>Completed</t>
        </is>
      </c>
    </row>
    <row r="749">
      <c r="A749" t="inlineStr">
        <is>
          <t>J1035</t>
        </is>
      </c>
      <c r="B749" s="10" t="n">
        <v>46255</v>
      </c>
      <c r="C749" t="inlineStr">
        <is>
          <t>CL14</t>
        </is>
      </c>
      <c r="D749" t="inlineStr">
        <is>
          <t>Completed</t>
        </is>
      </c>
    </row>
    <row r="750">
      <c r="A750" t="inlineStr">
        <is>
          <t>J1035</t>
        </is>
      </c>
      <c r="B750" s="10" t="n">
        <v>46258</v>
      </c>
      <c r="C750" t="inlineStr">
        <is>
          <t>CL14</t>
        </is>
      </c>
      <c r="D750" t="inlineStr">
        <is>
          <t>Completed</t>
        </is>
      </c>
    </row>
    <row r="751">
      <c r="A751" t="inlineStr">
        <is>
          <t>J1035</t>
        </is>
      </c>
      <c r="B751" s="10" t="n">
        <v>46261</v>
      </c>
      <c r="C751" t="inlineStr">
        <is>
          <t>CL14</t>
        </is>
      </c>
      <c r="D751" t="inlineStr">
        <is>
          <t>Completed</t>
        </is>
      </c>
    </row>
    <row r="752">
      <c r="A752" t="inlineStr">
        <is>
          <t>J1035</t>
        </is>
      </c>
      <c r="B752" s="10" t="n">
        <v>46262</v>
      </c>
      <c r="C752" t="inlineStr">
        <is>
          <t>CL14</t>
        </is>
      </c>
      <c r="D752" t="inlineStr">
        <is>
          <t>Completed</t>
        </is>
      </c>
    </row>
    <row r="753">
      <c r="A753" t="inlineStr">
        <is>
          <t>J1035</t>
        </is>
      </c>
      <c r="B753" s="10" t="n">
        <v>46265</v>
      </c>
      <c r="C753" t="inlineStr">
        <is>
          <t>CL14</t>
        </is>
      </c>
      <c r="D753" t="inlineStr">
        <is>
          <t>Completed</t>
        </is>
      </c>
    </row>
    <row r="754">
      <c r="A754" t="inlineStr">
        <is>
          <t>J1035</t>
        </is>
      </c>
      <c r="B754" s="10" t="n">
        <v>46268</v>
      </c>
      <c r="C754" t="inlineStr">
        <is>
          <t>CL14</t>
        </is>
      </c>
      <c r="D754" t="inlineStr">
        <is>
          <t>Completed</t>
        </is>
      </c>
    </row>
    <row r="755">
      <c r="A755" t="inlineStr">
        <is>
          <t>J1035</t>
        </is>
      </c>
      <c r="B755" s="10" t="n">
        <v>46269</v>
      </c>
      <c r="C755" t="inlineStr">
        <is>
          <t>CL14</t>
        </is>
      </c>
      <c r="D755" t="inlineStr">
        <is>
          <t>Completed</t>
        </is>
      </c>
    </row>
    <row r="756">
      <c r="A756" t="inlineStr">
        <is>
          <t>J1035</t>
        </is>
      </c>
      <c r="B756" s="10" t="n">
        <v>46272</v>
      </c>
      <c r="C756" t="inlineStr">
        <is>
          <t>CL14</t>
        </is>
      </c>
      <c r="D756" t="inlineStr">
        <is>
          <t>Completed</t>
        </is>
      </c>
    </row>
    <row r="757">
      <c r="A757" t="inlineStr">
        <is>
          <t>J1035</t>
        </is>
      </c>
      <c r="B757" s="10" t="n">
        <v>46275</v>
      </c>
      <c r="C757" t="inlineStr">
        <is>
          <t>CL14</t>
        </is>
      </c>
      <c r="D757" t="inlineStr">
        <is>
          <t>Completed</t>
        </is>
      </c>
    </row>
    <row r="758">
      <c r="A758" t="inlineStr">
        <is>
          <t>J1035</t>
        </is>
      </c>
      <c r="B758" s="10" t="n">
        <v>46276</v>
      </c>
      <c r="C758" t="inlineStr">
        <is>
          <t>CL14</t>
        </is>
      </c>
      <c r="D758" t="inlineStr">
        <is>
          <t>Completed</t>
        </is>
      </c>
    </row>
    <row r="759">
      <c r="A759" t="inlineStr">
        <is>
          <t>J1035</t>
        </is>
      </c>
      <c r="B759" s="10" t="n">
        <v>46279</v>
      </c>
      <c r="C759" t="inlineStr">
        <is>
          <t>CL14</t>
        </is>
      </c>
      <c r="D759" t="inlineStr">
        <is>
          <t>Completed</t>
        </is>
      </c>
    </row>
    <row r="760">
      <c r="A760" t="inlineStr">
        <is>
          <t>J1035</t>
        </is>
      </c>
      <c r="B760" s="10" t="n">
        <v>46282</v>
      </c>
      <c r="C760" t="inlineStr">
        <is>
          <t>CL14</t>
        </is>
      </c>
      <c r="D760" t="inlineStr">
        <is>
          <t>Completed</t>
        </is>
      </c>
    </row>
    <row r="761">
      <c r="A761" t="inlineStr">
        <is>
          <t>J1035</t>
        </is>
      </c>
      <c r="B761" s="10" t="n">
        <v>46283</v>
      </c>
      <c r="C761" t="inlineStr">
        <is>
          <t>CL14</t>
        </is>
      </c>
      <c r="D761" t="inlineStr">
        <is>
          <t>Completed</t>
        </is>
      </c>
    </row>
    <row r="762">
      <c r="A762" t="inlineStr">
        <is>
          <t>J1035</t>
        </is>
      </c>
      <c r="B762" s="10" t="n">
        <v>46286</v>
      </c>
      <c r="C762" t="inlineStr">
        <is>
          <t>CL14</t>
        </is>
      </c>
      <c r="D762" t="inlineStr">
        <is>
          <t>Completed</t>
        </is>
      </c>
    </row>
    <row r="763">
      <c r="A763" t="inlineStr">
        <is>
          <t>J1035</t>
        </is>
      </c>
      <c r="B763" s="10" t="n">
        <v>46289</v>
      </c>
      <c r="C763" t="inlineStr">
        <is>
          <t>CL14</t>
        </is>
      </c>
      <c r="D763" t="inlineStr">
        <is>
          <t>Completed</t>
        </is>
      </c>
    </row>
    <row r="764">
      <c r="A764" t="inlineStr">
        <is>
          <t>J1035</t>
        </is>
      </c>
      <c r="B764" s="10" t="n">
        <v>46290</v>
      </c>
      <c r="C764" t="inlineStr">
        <is>
          <t>CL14</t>
        </is>
      </c>
      <c r="D764" t="inlineStr">
        <is>
          <t>Completed</t>
        </is>
      </c>
    </row>
    <row r="765">
      <c r="A765" t="inlineStr">
        <is>
          <t>J1035</t>
        </is>
      </c>
      <c r="B765" s="10" t="n">
        <v>46293</v>
      </c>
      <c r="C765" t="inlineStr">
        <is>
          <t>CL14</t>
        </is>
      </c>
      <c r="D765" t="inlineStr">
        <is>
          <t>Completed</t>
        </is>
      </c>
    </row>
    <row r="766">
      <c r="A766" t="inlineStr">
        <is>
          <t>J1035</t>
        </is>
      </c>
      <c r="B766" s="10" t="n">
        <v>46296</v>
      </c>
      <c r="C766" t="inlineStr">
        <is>
          <t>CL14</t>
        </is>
      </c>
      <c r="D766" t="inlineStr">
        <is>
          <t>Completed</t>
        </is>
      </c>
    </row>
    <row r="767">
      <c r="A767" t="inlineStr">
        <is>
          <t>J1035</t>
        </is>
      </c>
      <c r="B767" s="10" t="n">
        <v>46297</v>
      </c>
      <c r="C767" t="inlineStr">
        <is>
          <t>CL14</t>
        </is>
      </c>
      <c r="D767" t="inlineStr">
        <is>
          <t>Completed</t>
        </is>
      </c>
    </row>
    <row r="768">
      <c r="A768" t="inlineStr">
        <is>
          <t>J1035</t>
        </is>
      </c>
      <c r="B768" s="10" t="n">
        <v>46300</v>
      </c>
      <c r="C768" t="inlineStr">
        <is>
          <t>CL14</t>
        </is>
      </c>
      <c r="D768" t="inlineStr">
        <is>
          <t>Completed</t>
        </is>
      </c>
    </row>
    <row r="769">
      <c r="A769" t="inlineStr">
        <is>
          <t>J1035</t>
        </is>
      </c>
      <c r="B769" s="10" t="n">
        <v>46303</v>
      </c>
      <c r="C769" t="inlineStr">
        <is>
          <t>CL14</t>
        </is>
      </c>
      <c r="D769" t="inlineStr">
        <is>
          <t>Completed</t>
        </is>
      </c>
    </row>
    <row r="770">
      <c r="A770" t="inlineStr">
        <is>
          <t>J1035</t>
        </is>
      </c>
      <c r="B770" s="10" t="n">
        <v>46304</v>
      </c>
      <c r="C770" t="inlineStr">
        <is>
          <t>CL14</t>
        </is>
      </c>
      <c r="D770" t="inlineStr">
        <is>
          <t>Completed</t>
        </is>
      </c>
    </row>
    <row r="771">
      <c r="A771" t="inlineStr">
        <is>
          <t>J1035</t>
        </is>
      </c>
      <c r="B771" s="10" t="n">
        <v>46307</v>
      </c>
      <c r="C771" t="inlineStr">
        <is>
          <t>CL14</t>
        </is>
      </c>
      <c r="D771" t="inlineStr">
        <is>
          <t>Completed</t>
        </is>
      </c>
    </row>
    <row r="772">
      <c r="A772" t="inlineStr">
        <is>
          <t>J1035</t>
        </is>
      </c>
      <c r="B772" s="10" t="n">
        <v>46310</v>
      </c>
      <c r="C772" t="inlineStr">
        <is>
          <t>CL14</t>
        </is>
      </c>
      <c r="D772" t="inlineStr">
        <is>
          <t>Completed</t>
        </is>
      </c>
    </row>
    <row r="773">
      <c r="A773" t="inlineStr">
        <is>
          <t>J1035</t>
        </is>
      </c>
      <c r="B773" s="10" t="n">
        <v>46311</v>
      </c>
      <c r="C773" t="inlineStr">
        <is>
          <t>CL14</t>
        </is>
      </c>
      <c r="D773" t="inlineStr">
        <is>
          <t>Completed</t>
        </is>
      </c>
    </row>
    <row r="774">
      <c r="A774" t="inlineStr">
        <is>
          <t>J1035</t>
        </is>
      </c>
      <c r="B774" s="10" t="n">
        <v>46314</v>
      </c>
      <c r="C774" t="inlineStr">
        <is>
          <t>CL14</t>
        </is>
      </c>
      <c r="D774" t="inlineStr">
        <is>
          <t>Completed</t>
        </is>
      </c>
    </row>
    <row r="775">
      <c r="A775" t="inlineStr">
        <is>
          <t>J1035</t>
        </is>
      </c>
      <c r="B775" s="10" t="n">
        <v>46317</v>
      </c>
      <c r="C775" t="inlineStr">
        <is>
          <t>CL14</t>
        </is>
      </c>
      <c r="D775" t="inlineStr">
        <is>
          <t>Completed</t>
        </is>
      </c>
    </row>
    <row r="776">
      <c r="A776" t="inlineStr">
        <is>
          <t>J1035</t>
        </is>
      </c>
      <c r="B776" s="10" t="n">
        <v>46318</v>
      </c>
      <c r="C776" t="inlineStr">
        <is>
          <t>CL14</t>
        </is>
      </c>
      <c r="D776" t="inlineStr">
        <is>
          <t>Completed</t>
        </is>
      </c>
    </row>
    <row r="777">
      <c r="A777" t="inlineStr">
        <is>
          <t>J1035</t>
        </is>
      </c>
      <c r="B777" s="10" t="n">
        <v>46321</v>
      </c>
      <c r="C777" t="inlineStr">
        <is>
          <t>CL14</t>
        </is>
      </c>
      <c r="D777" t="inlineStr">
        <is>
          <t>Completed</t>
        </is>
      </c>
    </row>
    <row r="778">
      <c r="A778" t="inlineStr">
        <is>
          <t>J1035</t>
        </is>
      </c>
      <c r="B778" s="10" t="n">
        <v>46324</v>
      </c>
      <c r="C778" t="inlineStr">
        <is>
          <t>CL14</t>
        </is>
      </c>
      <c r="D778" t="inlineStr">
        <is>
          <t>Completed</t>
        </is>
      </c>
    </row>
    <row r="779">
      <c r="A779" t="inlineStr">
        <is>
          <t>J1035</t>
        </is>
      </c>
      <c r="B779" s="10" t="n">
        <v>46325</v>
      </c>
      <c r="C779" t="inlineStr">
        <is>
          <t>CL14</t>
        </is>
      </c>
      <c r="D779" t="inlineStr">
        <is>
          <t>Completed</t>
        </is>
      </c>
    </row>
    <row r="780">
      <c r="A780" t="inlineStr">
        <is>
          <t>J1036</t>
        </is>
      </c>
      <c r="B780" s="10" t="n">
        <v>46252</v>
      </c>
      <c r="C780" t="inlineStr">
        <is>
          <t>CL56</t>
        </is>
      </c>
      <c r="D780" t="inlineStr">
        <is>
          <t>Completed</t>
        </is>
      </c>
    </row>
    <row r="781">
      <c r="A781" t="inlineStr">
        <is>
          <t>J1036</t>
        </is>
      </c>
      <c r="B781" s="10" t="n">
        <v>46280</v>
      </c>
      <c r="C781" t="inlineStr">
        <is>
          <t>CL56</t>
        </is>
      </c>
      <c r="D781" t="inlineStr">
        <is>
          <t>Completed</t>
        </is>
      </c>
    </row>
    <row r="782">
      <c r="A782" t="inlineStr">
        <is>
          <t>J1036</t>
        </is>
      </c>
      <c r="B782" s="10" t="n">
        <v>46308</v>
      </c>
      <c r="C782" t="inlineStr">
        <is>
          <t>CL56</t>
        </is>
      </c>
      <c r="D782" t="inlineStr">
        <is>
          <t>Completed</t>
        </is>
      </c>
    </row>
    <row r="783">
      <c r="A783" t="inlineStr">
        <is>
          <t>J1037</t>
        </is>
      </c>
      <c r="B783" s="10" t="n">
        <v>46237</v>
      </c>
      <c r="C783" t="inlineStr">
        <is>
          <t>CL40</t>
        </is>
      </c>
      <c r="D783" t="inlineStr">
        <is>
          <t>Completed</t>
        </is>
      </c>
    </row>
    <row r="784">
      <c r="A784" t="inlineStr">
        <is>
          <t>J1037</t>
        </is>
      </c>
      <c r="B784" s="10" t="n">
        <v>46244</v>
      </c>
      <c r="C784" t="inlineStr">
        <is>
          <t>CL40</t>
        </is>
      </c>
      <c r="D784" t="inlineStr">
        <is>
          <t>Completed</t>
        </is>
      </c>
    </row>
    <row r="785">
      <c r="A785" t="inlineStr">
        <is>
          <t>J1037</t>
        </is>
      </c>
      <c r="B785" s="10" t="n">
        <v>46251</v>
      </c>
      <c r="C785" t="inlineStr">
        <is>
          <t>CL40</t>
        </is>
      </c>
      <c r="D785" t="inlineStr">
        <is>
          <t>Completed</t>
        </is>
      </c>
    </row>
    <row r="786">
      <c r="A786" t="inlineStr">
        <is>
          <t>J1037</t>
        </is>
      </c>
      <c r="B786" s="10" t="n">
        <v>46258</v>
      </c>
      <c r="C786" t="inlineStr">
        <is>
          <t>CL40</t>
        </is>
      </c>
      <c r="D786" t="inlineStr">
        <is>
          <t>Completed</t>
        </is>
      </c>
    </row>
    <row r="787">
      <c r="A787" t="inlineStr">
        <is>
          <t>J1037</t>
        </is>
      </c>
      <c r="B787" s="10" t="n">
        <v>46265</v>
      </c>
      <c r="C787" t="inlineStr">
        <is>
          <t>CL40</t>
        </is>
      </c>
      <c r="D787" t="inlineStr">
        <is>
          <t>Completed</t>
        </is>
      </c>
    </row>
    <row r="788">
      <c r="A788" t="inlineStr">
        <is>
          <t>J1037</t>
        </is>
      </c>
      <c r="B788" s="10" t="n">
        <v>46272</v>
      </c>
      <c r="C788" t="inlineStr">
        <is>
          <t>CL40</t>
        </is>
      </c>
      <c r="D788" t="inlineStr">
        <is>
          <t>Completed</t>
        </is>
      </c>
    </row>
    <row r="789">
      <c r="A789" t="inlineStr">
        <is>
          <t>J1037</t>
        </is>
      </c>
      <c r="B789" s="10" t="n">
        <v>46279</v>
      </c>
      <c r="C789" t="inlineStr">
        <is>
          <t>CL40</t>
        </is>
      </c>
      <c r="D789" t="inlineStr">
        <is>
          <t>Completed</t>
        </is>
      </c>
    </row>
    <row r="790">
      <c r="A790" t="inlineStr">
        <is>
          <t>J1037</t>
        </is>
      </c>
      <c r="B790" s="10" t="n">
        <v>46286</v>
      </c>
      <c r="C790" t="inlineStr">
        <is>
          <t>CL40</t>
        </is>
      </c>
      <c r="D790" t="inlineStr">
        <is>
          <t>Completed</t>
        </is>
      </c>
    </row>
    <row r="791">
      <c r="A791" t="inlineStr">
        <is>
          <t>J1037</t>
        </is>
      </c>
      <c r="B791" s="10" t="n">
        <v>46293</v>
      </c>
      <c r="C791" t="inlineStr">
        <is>
          <t>CL40</t>
        </is>
      </c>
      <c r="D791" t="inlineStr">
        <is>
          <t>Completed</t>
        </is>
      </c>
    </row>
    <row r="792">
      <c r="A792" t="inlineStr">
        <is>
          <t>J1037</t>
        </is>
      </c>
      <c r="B792" s="10" t="n">
        <v>46300</v>
      </c>
      <c r="C792" t="inlineStr">
        <is>
          <t>CL40</t>
        </is>
      </c>
      <c r="D792" t="inlineStr">
        <is>
          <t>Completed</t>
        </is>
      </c>
    </row>
    <row r="793">
      <c r="A793" t="inlineStr">
        <is>
          <t>J1037</t>
        </is>
      </c>
      <c r="B793" s="10" t="n">
        <v>46307</v>
      </c>
      <c r="C793" t="inlineStr">
        <is>
          <t>CL40</t>
        </is>
      </c>
      <c r="D793" t="inlineStr">
        <is>
          <t>Completed</t>
        </is>
      </c>
    </row>
    <row r="794">
      <c r="A794" t="inlineStr">
        <is>
          <t>J1037</t>
        </is>
      </c>
      <c r="B794" s="10" t="n">
        <v>46314</v>
      </c>
      <c r="C794" t="inlineStr">
        <is>
          <t>CL40</t>
        </is>
      </c>
      <c r="D794" t="inlineStr">
        <is>
          <t>Completed</t>
        </is>
      </c>
    </row>
    <row r="795">
      <c r="A795" t="inlineStr">
        <is>
          <t>J1037</t>
        </is>
      </c>
      <c r="B795" s="10" t="n">
        <v>46321</v>
      </c>
      <c r="C795" t="inlineStr">
        <is>
          <t>CL40</t>
        </is>
      </c>
      <c r="D795" t="inlineStr">
        <is>
          <t>Completed</t>
        </is>
      </c>
    </row>
    <row r="796">
      <c r="A796" t="inlineStr">
        <is>
          <t>J1038</t>
        </is>
      </c>
      <c r="B796" s="10" t="n">
        <v>46240</v>
      </c>
      <c r="C796" t="inlineStr">
        <is>
          <t>CL22</t>
        </is>
      </c>
      <c r="D796" t="inlineStr">
        <is>
          <t>Completed</t>
        </is>
      </c>
    </row>
    <row r="797">
      <c r="A797" t="inlineStr">
        <is>
          <t>J1038</t>
        </is>
      </c>
      <c r="B797" s="10" t="n">
        <v>46247</v>
      </c>
      <c r="C797" t="inlineStr">
        <is>
          <t>CL22</t>
        </is>
      </c>
      <c r="D797" t="inlineStr">
        <is>
          <t>Completed</t>
        </is>
      </c>
    </row>
    <row r="798">
      <c r="A798" t="inlineStr">
        <is>
          <t>J1038</t>
        </is>
      </c>
      <c r="B798" s="10" t="n">
        <v>46254</v>
      </c>
      <c r="C798" t="inlineStr">
        <is>
          <t>CL22</t>
        </is>
      </c>
      <c r="D798" t="inlineStr">
        <is>
          <t>Completed</t>
        </is>
      </c>
    </row>
    <row r="799">
      <c r="A799" t="inlineStr">
        <is>
          <t>J1038</t>
        </is>
      </c>
      <c r="B799" s="10" t="n">
        <v>46261</v>
      </c>
      <c r="C799" t="inlineStr">
        <is>
          <t>CL22</t>
        </is>
      </c>
      <c r="D799" t="inlineStr">
        <is>
          <t>Skipped</t>
        </is>
      </c>
    </row>
    <row r="800">
      <c r="A800" t="inlineStr">
        <is>
          <t>J1038</t>
        </is>
      </c>
      <c r="B800" s="10" t="n">
        <v>46268</v>
      </c>
      <c r="C800" t="inlineStr">
        <is>
          <t>CL22</t>
        </is>
      </c>
      <c r="D800" t="inlineStr">
        <is>
          <t>Completed</t>
        </is>
      </c>
    </row>
    <row r="801">
      <c r="A801" t="inlineStr">
        <is>
          <t>J1038</t>
        </is>
      </c>
      <c r="B801" s="10" t="n">
        <v>46275</v>
      </c>
      <c r="C801" t="inlineStr">
        <is>
          <t>CL22</t>
        </is>
      </c>
      <c r="D801" t="inlineStr">
        <is>
          <t>Completed</t>
        </is>
      </c>
    </row>
    <row r="802">
      <c r="A802" t="inlineStr">
        <is>
          <t>J1038</t>
        </is>
      </c>
      <c r="B802" s="10" t="n">
        <v>46282</v>
      </c>
      <c r="C802" t="inlineStr">
        <is>
          <t>CL22</t>
        </is>
      </c>
      <c r="D802" t="inlineStr">
        <is>
          <t>Completed</t>
        </is>
      </c>
    </row>
    <row r="803">
      <c r="A803" t="inlineStr">
        <is>
          <t>J1038</t>
        </is>
      </c>
      <c r="B803" s="10" t="n">
        <v>46289</v>
      </c>
      <c r="C803" t="inlineStr">
        <is>
          <t>CL22</t>
        </is>
      </c>
      <c r="D803" t="inlineStr">
        <is>
          <t>Completed</t>
        </is>
      </c>
    </row>
    <row r="804">
      <c r="A804" t="inlineStr">
        <is>
          <t>J1038</t>
        </is>
      </c>
      <c r="B804" s="10" t="n">
        <v>46296</v>
      </c>
      <c r="C804" t="inlineStr">
        <is>
          <t>CL22</t>
        </is>
      </c>
      <c r="D804" t="inlineStr">
        <is>
          <t>Completed</t>
        </is>
      </c>
    </row>
    <row r="805">
      <c r="A805" t="inlineStr">
        <is>
          <t>J1038</t>
        </is>
      </c>
      <c r="B805" s="10" t="n">
        <v>46303</v>
      </c>
      <c r="C805" t="inlineStr">
        <is>
          <t>CL22</t>
        </is>
      </c>
      <c r="D805" t="inlineStr">
        <is>
          <t>Completed</t>
        </is>
      </c>
    </row>
    <row r="806">
      <c r="A806" t="inlineStr">
        <is>
          <t>J1038</t>
        </is>
      </c>
      <c r="B806" s="10" t="n">
        <v>46310</v>
      </c>
      <c r="C806" t="inlineStr">
        <is>
          <t>CL22</t>
        </is>
      </c>
      <c r="D806" t="inlineStr">
        <is>
          <t>Completed</t>
        </is>
      </c>
    </row>
    <row r="807">
      <c r="A807" t="inlineStr">
        <is>
          <t>J1038</t>
        </is>
      </c>
      <c r="B807" s="10" t="n">
        <v>46317</v>
      </c>
      <c r="C807" t="inlineStr">
        <is>
          <t>CL22</t>
        </is>
      </c>
      <c r="D807" t="inlineStr">
        <is>
          <t>Completed</t>
        </is>
      </c>
    </row>
    <row r="808">
      <c r="A808" t="inlineStr">
        <is>
          <t>J1038</t>
        </is>
      </c>
      <c r="B808" s="10" t="n">
        <v>46324</v>
      </c>
      <c r="C808" t="inlineStr">
        <is>
          <t>CL22</t>
        </is>
      </c>
      <c r="D808" t="inlineStr">
        <is>
          <t>Completed</t>
        </is>
      </c>
    </row>
    <row r="809">
      <c r="A809" t="inlineStr">
        <is>
          <t>J1039</t>
        </is>
      </c>
      <c r="B809" s="10" t="n">
        <v>46239</v>
      </c>
      <c r="C809" t="inlineStr">
        <is>
          <t>CL21</t>
        </is>
      </c>
      <c r="D809" t="inlineStr">
        <is>
          <t>Completed</t>
        </is>
      </c>
    </row>
    <row r="810">
      <c r="A810" t="inlineStr">
        <is>
          <t>J1039</t>
        </is>
      </c>
      <c r="B810" s="10" t="n">
        <v>46246</v>
      </c>
      <c r="C810" t="inlineStr">
        <is>
          <t>CL21</t>
        </is>
      </c>
      <c r="D810" t="inlineStr">
        <is>
          <t>Completed</t>
        </is>
      </c>
    </row>
    <row r="811">
      <c r="A811" t="inlineStr">
        <is>
          <t>J1039</t>
        </is>
      </c>
      <c r="B811" s="10" t="n">
        <v>46253</v>
      </c>
      <c r="C811" t="inlineStr">
        <is>
          <t>CL21</t>
        </is>
      </c>
      <c r="D811" t="inlineStr">
        <is>
          <t>Completed</t>
        </is>
      </c>
    </row>
    <row r="812">
      <c r="A812" t="inlineStr">
        <is>
          <t>J1039</t>
        </is>
      </c>
      <c r="B812" s="10" t="n">
        <v>46260</v>
      </c>
      <c r="C812" t="inlineStr">
        <is>
          <t>CL21</t>
        </is>
      </c>
      <c r="D812" t="inlineStr">
        <is>
          <t>Completed</t>
        </is>
      </c>
    </row>
    <row r="813">
      <c r="A813" t="inlineStr">
        <is>
          <t>J1039</t>
        </is>
      </c>
      <c r="B813" s="10" t="n">
        <v>46267</v>
      </c>
      <c r="C813" t="inlineStr">
        <is>
          <t>CL21</t>
        </is>
      </c>
      <c r="D813" t="inlineStr">
        <is>
          <t>Completed</t>
        </is>
      </c>
    </row>
    <row r="814">
      <c r="A814" t="inlineStr">
        <is>
          <t>J1039</t>
        </is>
      </c>
      <c r="B814" s="10" t="n">
        <v>46274</v>
      </c>
      <c r="C814" t="inlineStr">
        <is>
          <t>CL21</t>
        </is>
      </c>
      <c r="D814" t="inlineStr">
        <is>
          <t>Completed</t>
        </is>
      </c>
    </row>
    <row r="815">
      <c r="A815" t="inlineStr">
        <is>
          <t>J1039</t>
        </is>
      </c>
      <c r="B815" s="10" t="n">
        <v>46281</v>
      </c>
      <c r="C815" t="inlineStr">
        <is>
          <t>CL21</t>
        </is>
      </c>
      <c r="D815" t="inlineStr">
        <is>
          <t>Completed</t>
        </is>
      </c>
    </row>
    <row r="816">
      <c r="A816" t="inlineStr">
        <is>
          <t>J1039</t>
        </is>
      </c>
      <c r="B816" s="10" t="n">
        <v>46288</v>
      </c>
      <c r="C816" t="inlineStr">
        <is>
          <t>CL21</t>
        </is>
      </c>
      <c r="D816" t="inlineStr">
        <is>
          <t>Completed</t>
        </is>
      </c>
    </row>
    <row r="817">
      <c r="A817" t="inlineStr">
        <is>
          <t>J1039</t>
        </is>
      </c>
      <c r="B817" s="10" t="n">
        <v>46295</v>
      </c>
      <c r="C817" t="inlineStr">
        <is>
          <t>CL21</t>
        </is>
      </c>
      <c r="D817" t="inlineStr">
        <is>
          <t>Completed</t>
        </is>
      </c>
    </row>
    <row r="818">
      <c r="A818" t="inlineStr">
        <is>
          <t>J1039</t>
        </is>
      </c>
      <c r="B818" s="10" t="n">
        <v>46302</v>
      </c>
      <c r="C818" t="inlineStr">
        <is>
          <t>CL21</t>
        </is>
      </c>
      <c r="D818" t="inlineStr">
        <is>
          <t>Completed</t>
        </is>
      </c>
    </row>
    <row r="819">
      <c r="A819" t="inlineStr">
        <is>
          <t>J1039</t>
        </is>
      </c>
      <c r="B819" s="10" t="n">
        <v>46309</v>
      </c>
      <c r="C819" t="inlineStr">
        <is>
          <t>CL21</t>
        </is>
      </c>
      <c r="D819" t="inlineStr">
        <is>
          <t>Completed</t>
        </is>
      </c>
    </row>
    <row r="820">
      <c r="A820" t="inlineStr">
        <is>
          <t>J1039</t>
        </is>
      </c>
      <c r="B820" s="10" t="n">
        <v>46316</v>
      </c>
      <c r="C820" t="inlineStr">
        <is>
          <t>CL21</t>
        </is>
      </c>
      <c r="D820" t="inlineStr">
        <is>
          <t>Completed</t>
        </is>
      </c>
    </row>
    <row r="821">
      <c r="A821" t="inlineStr">
        <is>
          <t>J1039</t>
        </is>
      </c>
      <c r="B821" s="10" t="n">
        <v>46323</v>
      </c>
      <c r="C821" t="inlineStr">
        <is>
          <t>CL21</t>
        </is>
      </c>
      <c r="D821" t="inlineStr">
        <is>
          <t>Skipped</t>
        </is>
      </c>
    </row>
    <row r="822">
      <c r="A822" t="inlineStr">
        <is>
          <t>J1040</t>
        </is>
      </c>
      <c r="B822" s="10" t="n">
        <v>46238</v>
      </c>
      <c r="C822" t="inlineStr">
        <is>
          <t>CL20</t>
        </is>
      </c>
      <c r="D822" t="inlineStr">
        <is>
          <t>Completed</t>
        </is>
      </c>
    </row>
    <row r="823">
      <c r="A823" t="inlineStr">
        <is>
          <t>J1040</t>
        </is>
      </c>
      <c r="B823" s="10" t="n">
        <v>46239</v>
      </c>
      <c r="C823" t="inlineStr">
        <is>
          <t>CL20</t>
        </is>
      </c>
      <c r="D823" t="inlineStr">
        <is>
          <t>Completed</t>
        </is>
      </c>
    </row>
    <row r="824">
      <c r="A824" t="inlineStr">
        <is>
          <t>J1040</t>
        </is>
      </c>
      <c r="B824" s="10" t="n">
        <v>46245</v>
      </c>
      <c r="C824" t="inlineStr">
        <is>
          <t>CL20</t>
        </is>
      </c>
      <c r="D824" t="inlineStr">
        <is>
          <t>Completed</t>
        </is>
      </c>
    </row>
    <row r="825">
      <c r="A825" t="inlineStr">
        <is>
          <t>J1040</t>
        </is>
      </c>
      <c r="B825" s="10" t="n">
        <v>46246</v>
      </c>
      <c r="C825" t="inlineStr">
        <is>
          <t>CL20</t>
        </is>
      </c>
      <c r="D825" t="inlineStr">
        <is>
          <t>Completed</t>
        </is>
      </c>
    </row>
    <row r="826">
      <c r="A826" t="inlineStr">
        <is>
          <t>J1040</t>
        </is>
      </c>
      <c r="B826" s="10" t="n">
        <v>46252</v>
      </c>
      <c r="C826" t="inlineStr">
        <is>
          <t>CL20</t>
        </is>
      </c>
      <c r="D826" t="inlineStr">
        <is>
          <t>Completed</t>
        </is>
      </c>
    </row>
    <row r="827">
      <c r="A827" t="inlineStr">
        <is>
          <t>J1040</t>
        </is>
      </c>
      <c r="B827" s="10" t="n">
        <v>46253</v>
      </c>
      <c r="C827" t="inlineStr">
        <is>
          <t>CL20</t>
        </is>
      </c>
      <c r="D827" t="inlineStr">
        <is>
          <t>Completed</t>
        </is>
      </c>
    </row>
    <row r="828">
      <c r="A828" t="inlineStr">
        <is>
          <t>J1040</t>
        </is>
      </c>
      <c r="B828" s="10" t="n">
        <v>46259</v>
      </c>
      <c r="C828" t="inlineStr">
        <is>
          <t>CL20</t>
        </is>
      </c>
      <c r="D828" t="inlineStr">
        <is>
          <t>Completed</t>
        </is>
      </c>
    </row>
    <row r="829">
      <c r="A829" t="inlineStr">
        <is>
          <t>J1040</t>
        </is>
      </c>
      <c r="B829" s="10" t="n">
        <v>46260</v>
      </c>
      <c r="C829" t="inlineStr">
        <is>
          <t>CL20</t>
        </is>
      </c>
      <c r="D829" t="inlineStr">
        <is>
          <t>Completed</t>
        </is>
      </c>
    </row>
    <row r="830">
      <c r="A830" t="inlineStr">
        <is>
          <t>J1040</t>
        </is>
      </c>
      <c r="B830" s="10" t="n">
        <v>46266</v>
      </c>
      <c r="C830" t="inlineStr">
        <is>
          <t>CL20</t>
        </is>
      </c>
      <c r="D830" t="inlineStr">
        <is>
          <t>Completed</t>
        </is>
      </c>
    </row>
    <row r="831">
      <c r="A831" t="inlineStr">
        <is>
          <t>J1040</t>
        </is>
      </c>
      <c r="B831" s="10" t="n">
        <v>46267</v>
      </c>
      <c r="C831" t="inlineStr">
        <is>
          <t>CL20</t>
        </is>
      </c>
      <c r="D831" t="inlineStr">
        <is>
          <t>Completed</t>
        </is>
      </c>
    </row>
    <row r="832">
      <c r="A832" t="inlineStr">
        <is>
          <t>J1040</t>
        </is>
      </c>
      <c r="B832" s="10" t="n">
        <v>46273</v>
      </c>
      <c r="C832" t="inlineStr">
        <is>
          <t>CL20</t>
        </is>
      </c>
      <c r="D832" t="inlineStr">
        <is>
          <t>Completed</t>
        </is>
      </c>
    </row>
    <row r="833">
      <c r="A833" t="inlineStr">
        <is>
          <t>J1040</t>
        </is>
      </c>
      <c r="B833" s="10" t="n">
        <v>46274</v>
      </c>
      <c r="C833" t="inlineStr">
        <is>
          <t>CL20</t>
        </is>
      </c>
      <c r="D833" t="inlineStr">
        <is>
          <t>Completed</t>
        </is>
      </c>
    </row>
    <row r="834">
      <c r="A834" t="inlineStr">
        <is>
          <t>J1040</t>
        </is>
      </c>
      <c r="B834" s="10" t="n">
        <v>46280</v>
      </c>
      <c r="C834" t="inlineStr">
        <is>
          <t>CL20</t>
        </is>
      </c>
      <c r="D834" t="inlineStr">
        <is>
          <t>Completed</t>
        </is>
      </c>
    </row>
    <row r="835">
      <c r="A835" t="inlineStr">
        <is>
          <t>J1040</t>
        </is>
      </c>
      <c r="B835" s="10" t="n">
        <v>46281</v>
      </c>
      <c r="C835" t="inlineStr">
        <is>
          <t>CL20</t>
        </is>
      </c>
      <c r="D835" t="inlineStr">
        <is>
          <t>Completed</t>
        </is>
      </c>
    </row>
    <row r="836">
      <c r="A836" t="inlineStr">
        <is>
          <t>J1040</t>
        </is>
      </c>
      <c r="B836" s="10" t="n">
        <v>46287</v>
      </c>
      <c r="C836" t="inlineStr">
        <is>
          <t>CL20</t>
        </is>
      </c>
      <c r="D836" t="inlineStr">
        <is>
          <t>Completed</t>
        </is>
      </c>
    </row>
    <row r="837">
      <c r="A837" t="inlineStr">
        <is>
          <t>J1040</t>
        </is>
      </c>
      <c r="B837" s="10" t="n">
        <v>46288</v>
      </c>
      <c r="C837" t="inlineStr">
        <is>
          <t>CL20</t>
        </is>
      </c>
      <c r="D837" t="inlineStr">
        <is>
          <t>Completed</t>
        </is>
      </c>
    </row>
    <row r="838">
      <c r="A838" t="inlineStr">
        <is>
          <t>J1040</t>
        </is>
      </c>
      <c r="B838" s="10" t="n">
        <v>46294</v>
      </c>
      <c r="C838" t="inlineStr">
        <is>
          <t>CL20</t>
        </is>
      </c>
      <c r="D838" t="inlineStr">
        <is>
          <t>Completed</t>
        </is>
      </c>
    </row>
    <row r="839">
      <c r="A839" t="inlineStr">
        <is>
          <t>J1040</t>
        </is>
      </c>
      <c r="B839" s="10" t="n">
        <v>46295</v>
      </c>
      <c r="C839" t="inlineStr">
        <is>
          <t>CL20</t>
        </is>
      </c>
      <c r="D839" t="inlineStr">
        <is>
          <t>Completed</t>
        </is>
      </c>
    </row>
    <row r="840">
      <c r="A840" t="inlineStr">
        <is>
          <t>J1040</t>
        </is>
      </c>
      <c r="B840" s="10" t="n">
        <v>46301</v>
      </c>
      <c r="C840" t="inlineStr">
        <is>
          <t>CL20</t>
        </is>
      </c>
      <c r="D840" t="inlineStr">
        <is>
          <t>Completed</t>
        </is>
      </c>
    </row>
    <row r="841">
      <c r="A841" t="inlineStr">
        <is>
          <t>J1040</t>
        </is>
      </c>
      <c r="B841" s="10" t="n">
        <v>46302</v>
      </c>
      <c r="C841" t="inlineStr">
        <is>
          <t>CL20</t>
        </is>
      </c>
      <c r="D841" t="inlineStr">
        <is>
          <t>Completed</t>
        </is>
      </c>
    </row>
    <row r="842">
      <c r="A842" t="inlineStr">
        <is>
          <t>J1040</t>
        </is>
      </c>
      <c r="B842" s="10" t="n">
        <v>46308</v>
      </c>
      <c r="C842" t="inlineStr">
        <is>
          <t>CL20</t>
        </is>
      </c>
      <c r="D842" t="inlineStr">
        <is>
          <t>Completed</t>
        </is>
      </c>
    </row>
    <row r="843">
      <c r="A843" t="inlineStr">
        <is>
          <t>J1040</t>
        </is>
      </c>
      <c r="B843" s="10" t="n">
        <v>46309</v>
      </c>
      <c r="C843" t="inlineStr">
        <is>
          <t>CL20</t>
        </is>
      </c>
      <c r="D843" t="inlineStr">
        <is>
          <t>Completed</t>
        </is>
      </c>
    </row>
    <row r="844">
      <c r="A844" t="inlineStr">
        <is>
          <t>J1040</t>
        </is>
      </c>
      <c r="B844" s="10" t="n">
        <v>46315</v>
      </c>
      <c r="C844" t="inlineStr">
        <is>
          <t>CL20</t>
        </is>
      </c>
      <c r="D844" t="inlineStr">
        <is>
          <t>Completed</t>
        </is>
      </c>
    </row>
    <row r="845">
      <c r="A845" t="inlineStr">
        <is>
          <t>J1040</t>
        </is>
      </c>
      <c r="B845" s="10" t="n">
        <v>46316</v>
      </c>
      <c r="C845" t="inlineStr">
        <is>
          <t>CL20</t>
        </is>
      </c>
      <c r="D845" t="inlineStr">
        <is>
          <t>Completed</t>
        </is>
      </c>
    </row>
    <row r="846">
      <c r="A846" t="inlineStr">
        <is>
          <t>J1040</t>
        </is>
      </c>
      <c r="B846" s="10" t="n">
        <v>46322</v>
      </c>
      <c r="C846" t="inlineStr">
        <is>
          <t>CL20</t>
        </is>
      </c>
      <c r="D846" t="inlineStr">
        <is>
          <t>Completed</t>
        </is>
      </c>
    </row>
    <row r="847">
      <c r="A847" t="inlineStr">
        <is>
          <t>J1040</t>
        </is>
      </c>
      <c r="B847" s="10" t="n">
        <v>46323</v>
      </c>
      <c r="C847" t="inlineStr">
        <is>
          <t>CL20</t>
        </is>
      </c>
      <c r="D847" t="inlineStr">
        <is>
          <t>Completed</t>
        </is>
      </c>
    </row>
    <row r="848">
      <c r="A848" t="inlineStr">
        <is>
          <t>J1041</t>
        </is>
      </c>
      <c r="B848" s="10" t="n">
        <v>46244</v>
      </c>
      <c r="C848" t="inlineStr">
        <is>
          <t>CL58</t>
        </is>
      </c>
      <c r="D848" t="inlineStr">
        <is>
          <t>Completed</t>
        </is>
      </c>
    </row>
    <row r="849">
      <c r="A849" t="inlineStr">
        <is>
          <t>J1041</t>
        </is>
      </c>
      <c r="B849" s="10" t="n">
        <v>46272</v>
      </c>
      <c r="C849" t="inlineStr">
        <is>
          <t>CL58</t>
        </is>
      </c>
      <c r="D849" t="inlineStr">
        <is>
          <t>Completed</t>
        </is>
      </c>
    </row>
    <row r="850">
      <c r="A850" t="inlineStr">
        <is>
          <t>J1041</t>
        </is>
      </c>
      <c r="B850" s="10" t="n">
        <v>46300</v>
      </c>
      <c r="C850" t="inlineStr">
        <is>
          <t>CL58</t>
        </is>
      </c>
      <c r="D850" t="inlineStr">
        <is>
          <t>Completed</t>
        </is>
      </c>
    </row>
    <row r="851">
      <c r="A851" t="inlineStr">
        <is>
          <t>J1042</t>
        </is>
      </c>
      <c r="B851" s="10" t="n">
        <v>46238</v>
      </c>
      <c r="C851" t="inlineStr">
        <is>
          <t>CL06</t>
        </is>
      </c>
      <c r="D851" t="inlineStr">
        <is>
          <t>Completed</t>
        </is>
      </c>
    </row>
    <row r="852">
      <c r="A852" t="inlineStr">
        <is>
          <t>J1042</t>
        </is>
      </c>
      <c r="B852" s="10" t="n">
        <v>46245</v>
      </c>
      <c r="C852" t="inlineStr">
        <is>
          <t>CL06</t>
        </is>
      </c>
      <c r="D852" t="inlineStr">
        <is>
          <t>Completed</t>
        </is>
      </c>
    </row>
    <row r="853">
      <c r="A853" t="inlineStr">
        <is>
          <t>J1042</t>
        </is>
      </c>
      <c r="B853" s="10" t="n">
        <v>46252</v>
      </c>
      <c r="C853" t="inlineStr">
        <is>
          <t>CL06</t>
        </is>
      </c>
      <c r="D853" t="inlineStr">
        <is>
          <t>Completed</t>
        </is>
      </c>
    </row>
    <row r="854">
      <c r="A854" t="inlineStr">
        <is>
          <t>J1042</t>
        </is>
      </c>
      <c r="B854" s="10" t="n">
        <v>46259</v>
      </c>
      <c r="C854" t="inlineStr">
        <is>
          <t>CL06</t>
        </is>
      </c>
      <c r="D854" t="inlineStr">
        <is>
          <t>Completed</t>
        </is>
      </c>
    </row>
    <row r="855">
      <c r="A855" t="inlineStr">
        <is>
          <t>J1042</t>
        </is>
      </c>
      <c r="B855" s="10" t="n">
        <v>46266</v>
      </c>
      <c r="C855" t="inlineStr">
        <is>
          <t>CL06</t>
        </is>
      </c>
      <c r="D855" t="inlineStr">
        <is>
          <t>Completed</t>
        </is>
      </c>
    </row>
    <row r="856">
      <c r="A856" t="inlineStr">
        <is>
          <t>J1042</t>
        </is>
      </c>
      <c r="B856" s="10" t="n">
        <v>46273</v>
      </c>
      <c r="C856" t="inlineStr">
        <is>
          <t>CL06</t>
        </is>
      </c>
      <c r="D856" t="inlineStr">
        <is>
          <t>Completed</t>
        </is>
      </c>
    </row>
    <row r="857">
      <c r="A857" t="inlineStr">
        <is>
          <t>J1042</t>
        </is>
      </c>
      <c r="B857" s="10" t="n">
        <v>46280</v>
      </c>
      <c r="C857" t="inlineStr">
        <is>
          <t>CL06</t>
        </is>
      </c>
      <c r="D857" t="inlineStr">
        <is>
          <t>Completed</t>
        </is>
      </c>
    </row>
    <row r="858">
      <c r="A858" t="inlineStr">
        <is>
          <t>J1042</t>
        </is>
      </c>
      <c r="B858" s="10" t="n">
        <v>46287</v>
      </c>
      <c r="C858" t="inlineStr">
        <is>
          <t>CL06</t>
        </is>
      </c>
      <c r="D858" t="inlineStr">
        <is>
          <t>Completed</t>
        </is>
      </c>
    </row>
    <row r="859">
      <c r="A859" t="inlineStr">
        <is>
          <t>J1042</t>
        </is>
      </c>
      <c r="B859" s="10" t="n">
        <v>46294</v>
      </c>
      <c r="C859" t="inlineStr">
        <is>
          <t>CL06</t>
        </is>
      </c>
      <c r="D859" t="inlineStr">
        <is>
          <t>Completed</t>
        </is>
      </c>
    </row>
    <row r="860">
      <c r="A860" t="inlineStr">
        <is>
          <t>J1042</t>
        </is>
      </c>
      <c r="B860" s="10" t="n">
        <v>46301</v>
      </c>
      <c r="C860" t="inlineStr">
        <is>
          <t>CL06</t>
        </is>
      </c>
      <c r="D860" t="inlineStr">
        <is>
          <t>Completed</t>
        </is>
      </c>
    </row>
    <row r="861">
      <c r="A861" t="inlineStr">
        <is>
          <t>J1042</t>
        </is>
      </c>
      <c r="B861" s="10" t="n">
        <v>46308</v>
      </c>
      <c r="C861" t="inlineStr">
        <is>
          <t>CL06</t>
        </is>
      </c>
      <c r="D861" t="inlineStr">
        <is>
          <t>Completed</t>
        </is>
      </c>
    </row>
    <row r="862">
      <c r="A862" t="inlineStr">
        <is>
          <t>J1042</t>
        </is>
      </c>
      <c r="B862" s="10" t="n">
        <v>46315</v>
      </c>
      <c r="C862" t="inlineStr">
        <is>
          <t>CL06</t>
        </is>
      </c>
      <c r="D862" t="inlineStr">
        <is>
          <t>Completed</t>
        </is>
      </c>
    </row>
    <row r="863">
      <c r="A863" t="inlineStr">
        <is>
          <t>J1042</t>
        </is>
      </c>
      <c r="B863" s="10" t="n">
        <v>46322</v>
      </c>
      <c r="C863" t="inlineStr">
        <is>
          <t>CL06</t>
        </is>
      </c>
      <c r="D863" t="inlineStr">
        <is>
          <t>Completed</t>
        </is>
      </c>
    </row>
    <row r="864">
      <c r="A864" t="inlineStr">
        <is>
          <t>J1043</t>
        </is>
      </c>
      <c r="B864" s="10" t="n">
        <v>46238</v>
      </c>
      <c r="C864" t="inlineStr">
        <is>
          <t>CL30</t>
        </is>
      </c>
      <c r="D864" t="inlineStr">
        <is>
          <t>Completed</t>
        </is>
      </c>
    </row>
    <row r="865">
      <c r="A865" t="inlineStr">
        <is>
          <t>J1043</t>
        </is>
      </c>
      <c r="B865" s="10" t="n">
        <v>46239</v>
      </c>
      <c r="C865" t="inlineStr">
        <is>
          <t>CL30</t>
        </is>
      </c>
      <c r="D865" t="inlineStr">
        <is>
          <t>Completed</t>
        </is>
      </c>
    </row>
    <row r="866">
      <c r="A866" t="inlineStr">
        <is>
          <t>J1043</t>
        </is>
      </c>
      <c r="B866" s="10" t="n">
        <v>46245</v>
      </c>
      <c r="C866" t="inlineStr">
        <is>
          <t>CL30</t>
        </is>
      </c>
      <c r="D866" t="inlineStr">
        <is>
          <t>Completed</t>
        </is>
      </c>
    </row>
    <row r="867">
      <c r="A867" t="inlineStr">
        <is>
          <t>J1043</t>
        </is>
      </c>
      <c r="B867" s="10" t="n">
        <v>46246</v>
      </c>
      <c r="C867" t="inlineStr">
        <is>
          <t>CL30</t>
        </is>
      </c>
      <c r="D867" t="inlineStr">
        <is>
          <t>Completed</t>
        </is>
      </c>
    </row>
    <row r="868">
      <c r="A868" t="inlineStr">
        <is>
          <t>J1043</t>
        </is>
      </c>
      <c r="B868" s="10" t="n">
        <v>46252</v>
      </c>
      <c r="C868" t="inlineStr">
        <is>
          <t>CL30</t>
        </is>
      </c>
      <c r="D868" t="inlineStr">
        <is>
          <t>Completed</t>
        </is>
      </c>
    </row>
    <row r="869">
      <c r="A869" t="inlineStr">
        <is>
          <t>J1043</t>
        </is>
      </c>
      <c r="B869" s="10" t="n">
        <v>46253</v>
      </c>
      <c r="C869" t="inlineStr">
        <is>
          <t>CL30</t>
        </is>
      </c>
      <c r="D869" t="inlineStr">
        <is>
          <t>Completed</t>
        </is>
      </c>
    </row>
    <row r="870">
      <c r="A870" t="inlineStr">
        <is>
          <t>J1043</t>
        </is>
      </c>
      <c r="B870" s="10" t="n">
        <v>46259</v>
      </c>
      <c r="C870" t="inlineStr">
        <is>
          <t>CL30</t>
        </is>
      </c>
      <c r="D870" t="inlineStr">
        <is>
          <t>Completed</t>
        </is>
      </c>
    </row>
    <row r="871">
      <c r="A871" t="inlineStr">
        <is>
          <t>J1043</t>
        </is>
      </c>
      <c r="B871" s="10" t="n">
        <v>46260</v>
      </c>
      <c r="C871" t="inlineStr">
        <is>
          <t>CL30</t>
        </is>
      </c>
      <c r="D871" t="inlineStr">
        <is>
          <t>Completed</t>
        </is>
      </c>
    </row>
    <row r="872">
      <c r="A872" t="inlineStr">
        <is>
          <t>J1043</t>
        </is>
      </c>
      <c r="B872" s="10" t="n">
        <v>46266</v>
      </c>
      <c r="C872" t="inlineStr">
        <is>
          <t>CL30</t>
        </is>
      </c>
      <c r="D872" t="inlineStr">
        <is>
          <t>Completed</t>
        </is>
      </c>
    </row>
    <row r="873">
      <c r="A873" t="inlineStr">
        <is>
          <t>J1043</t>
        </is>
      </c>
      <c r="B873" s="10" t="n">
        <v>46267</v>
      </c>
      <c r="C873" t="inlineStr">
        <is>
          <t>CL30</t>
        </is>
      </c>
      <c r="D873" t="inlineStr">
        <is>
          <t>Completed</t>
        </is>
      </c>
    </row>
    <row r="874">
      <c r="A874" t="inlineStr">
        <is>
          <t>J1043</t>
        </is>
      </c>
      <c r="B874" s="10" t="n">
        <v>46273</v>
      </c>
      <c r="C874" t="inlineStr">
        <is>
          <t>CL30</t>
        </is>
      </c>
      <c r="D874" t="inlineStr">
        <is>
          <t>Completed</t>
        </is>
      </c>
    </row>
    <row r="875">
      <c r="A875" t="inlineStr">
        <is>
          <t>J1043</t>
        </is>
      </c>
      <c r="B875" s="10" t="n">
        <v>46274</v>
      </c>
      <c r="C875" t="inlineStr">
        <is>
          <t>CL30</t>
        </is>
      </c>
      <c r="D875" t="inlineStr">
        <is>
          <t>Skipped</t>
        </is>
      </c>
    </row>
    <row r="876">
      <c r="A876" t="inlineStr">
        <is>
          <t>J1043</t>
        </is>
      </c>
      <c r="B876" s="10" t="n">
        <v>46280</v>
      </c>
      <c r="C876" t="inlineStr">
        <is>
          <t>CL30</t>
        </is>
      </c>
      <c r="D876" t="inlineStr">
        <is>
          <t>Completed</t>
        </is>
      </c>
    </row>
    <row r="877">
      <c r="A877" t="inlineStr">
        <is>
          <t>J1043</t>
        </is>
      </c>
      <c r="B877" s="10" t="n">
        <v>46281</v>
      </c>
      <c r="C877" t="inlineStr">
        <is>
          <t>CL30</t>
        </is>
      </c>
      <c r="D877" t="inlineStr">
        <is>
          <t>Completed</t>
        </is>
      </c>
    </row>
    <row r="878">
      <c r="A878" t="inlineStr">
        <is>
          <t>J1043</t>
        </is>
      </c>
      <c r="B878" s="10" t="n">
        <v>46287</v>
      </c>
      <c r="C878" t="inlineStr">
        <is>
          <t>CL30</t>
        </is>
      </c>
      <c r="D878" t="inlineStr">
        <is>
          <t>Completed</t>
        </is>
      </c>
    </row>
    <row r="879">
      <c r="A879" t="inlineStr">
        <is>
          <t>J1043</t>
        </is>
      </c>
      <c r="B879" s="10" t="n">
        <v>46288</v>
      </c>
      <c r="C879" t="inlineStr">
        <is>
          <t>CL30</t>
        </is>
      </c>
      <c r="D879" t="inlineStr">
        <is>
          <t>Completed</t>
        </is>
      </c>
    </row>
    <row r="880">
      <c r="A880" t="inlineStr">
        <is>
          <t>J1043</t>
        </is>
      </c>
      <c r="B880" s="10" t="n">
        <v>46294</v>
      </c>
      <c r="C880" t="inlineStr">
        <is>
          <t>CL30</t>
        </is>
      </c>
      <c r="D880" t="inlineStr">
        <is>
          <t>Completed</t>
        </is>
      </c>
    </row>
    <row r="881">
      <c r="A881" t="inlineStr">
        <is>
          <t>J1043</t>
        </is>
      </c>
      <c r="B881" s="10" t="n">
        <v>46295</v>
      </c>
      <c r="C881" t="inlineStr">
        <is>
          <t>CL30</t>
        </is>
      </c>
      <c r="D881" t="inlineStr">
        <is>
          <t>Completed</t>
        </is>
      </c>
    </row>
    <row r="882">
      <c r="A882" t="inlineStr">
        <is>
          <t>J1043</t>
        </is>
      </c>
      <c r="B882" s="10" t="n">
        <v>46301</v>
      </c>
      <c r="C882" t="inlineStr">
        <is>
          <t>CL30</t>
        </is>
      </c>
      <c r="D882" t="inlineStr">
        <is>
          <t>Completed</t>
        </is>
      </c>
    </row>
    <row r="883">
      <c r="A883" t="inlineStr">
        <is>
          <t>J1043</t>
        </is>
      </c>
      <c r="B883" s="10" t="n">
        <v>46302</v>
      </c>
      <c r="C883" t="inlineStr">
        <is>
          <t>CL30</t>
        </is>
      </c>
      <c r="D883" t="inlineStr">
        <is>
          <t>Completed</t>
        </is>
      </c>
    </row>
    <row r="884">
      <c r="A884" t="inlineStr">
        <is>
          <t>J1043</t>
        </is>
      </c>
      <c r="B884" s="10" t="n">
        <v>46308</v>
      </c>
      <c r="C884" t="inlineStr">
        <is>
          <t>CL30</t>
        </is>
      </c>
      <c r="D884" t="inlineStr">
        <is>
          <t>Completed</t>
        </is>
      </c>
    </row>
    <row r="885">
      <c r="A885" t="inlineStr">
        <is>
          <t>J1043</t>
        </is>
      </c>
      <c r="B885" s="10" t="n">
        <v>46309</v>
      </c>
      <c r="C885" t="inlineStr">
        <is>
          <t>CL30</t>
        </is>
      </c>
      <c r="D885" t="inlineStr">
        <is>
          <t>Completed</t>
        </is>
      </c>
    </row>
    <row r="886">
      <c r="A886" t="inlineStr">
        <is>
          <t>J1043</t>
        </is>
      </c>
      <c r="B886" s="10" t="n">
        <v>46315</v>
      </c>
      <c r="C886" t="inlineStr">
        <is>
          <t>CL30</t>
        </is>
      </c>
      <c r="D886" t="inlineStr">
        <is>
          <t>Completed</t>
        </is>
      </c>
    </row>
    <row r="887">
      <c r="A887" t="inlineStr">
        <is>
          <t>J1043</t>
        </is>
      </c>
      <c r="B887" s="10" t="n">
        <v>46316</v>
      </c>
      <c r="C887" t="inlineStr">
        <is>
          <t>CL30</t>
        </is>
      </c>
      <c r="D887" t="inlineStr">
        <is>
          <t>Completed</t>
        </is>
      </c>
    </row>
    <row r="888">
      <c r="A888" t="inlineStr">
        <is>
          <t>J1043</t>
        </is>
      </c>
      <c r="B888" s="10" t="n">
        <v>46322</v>
      </c>
      <c r="C888" t="inlineStr">
        <is>
          <t>CL30</t>
        </is>
      </c>
      <c r="D888" t="inlineStr">
        <is>
          <t>Completed</t>
        </is>
      </c>
    </row>
    <row r="889">
      <c r="A889" t="inlineStr">
        <is>
          <t>J1043</t>
        </is>
      </c>
      <c r="B889" s="10" t="n">
        <v>46323</v>
      </c>
      <c r="C889" t="inlineStr">
        <is>
          <t>CL30</t>
        </is>
      </c>
      <c r="D889" t="inlineStr">
        <is>
          <t>Completed</t>
        </is>
      </c>
    </row>
    <row r="890">
      <c r="A890" t="inlineStr">
        <is>
          <t>J1044</t>
        </is>
      </c>
      <c r="B890" s="10" t="n">
        <v>46252</v>
      </c>
      <c r="C890" t="inlineStr">
        <is>
          <t>CL57</t>
        </is>
      </c>
      <c r="D890" t="inlineStr">
        <is>
          <t>Completed</t>
        </is>
      </c>
    </row>
    <row r="891">
      <c r="A891" t="inlineStr">
        <is>
          <t>J1044</t>
        </is>
      </c>
      <c r="B891" s="10" t="n">
        <v>46280</v>
      </c>
      <c r="C891" t="inlineStr">
        <is>
          <t>CL57</t>
        </is>
      </c>
      <c r="D891" t="inlineStr">
        <is>
          <t>Completed</t>
        </is>
      </c>
    </row>
    <row r="892">
      <c r="A892" t="inlineStr">
        <is>
          <t>J1044</t>
        </is>
      </c>
      <c r="B892" s="10" t="n">
        <v>46308</v>
      </c>
      <c r="C892" t="inlineStr">
        <is>
          <t>CL57</t>
        </is>
      </c>
      <c r="D892" t="inlineStr">
        <is>
          <t>Completed</t>
        </is>
      </c>
    </row>
    <row r="893">
      <c r="A893" t="inlineStr">
        <is>
          <t>J1045</t>
        </is>
      </c>
      <c r="B893" s="10" t="n">
        <v>46240</v>
      </c>
      <c r="C893" t="inlineStr">
        <is>
          <t>CL42</t>
        </is>
      </c>
      <c r="D893" t="inlineStr">
        <is>
          <t>Completed</t>
        </is>
      </c>
    </row>
    <row r="894">
      <c r="A894" t="inlineStr">
        <is>
          <t>J1045</t>
        </is>
      </c>
      <c r="B894" s="10" t="n">
        <v>46247</v>
      </c>
      <c r="C894" t="inlineStr">
        <is>
          <t>CL42</t>
        </is>
      </c>
      <c r="D894" t="inlineStr">
        <is>
          <t>Completed</t>
        </is>
      </c>
    </row>
    <row r="895">
      <c r="A895" t="inlineStr">
        <is>
          <t>J1045</t>
        </is>
      </c>
      <c r="B895" s="10" t="n">
        <v>46254</v>
      </c>
      <c r="C895" t="inlineStr">
        <is>
          <t>CL42</t>
        </is>
      </c>
      <c r="D895" t="inlineStr">
        <is>
          <t>Completed</t>
        </is>
      </c>
    </row>
    <row r="896">
      <c r="A896" t="inlineStr">
        <is>
          <t>J1045</t>
        </is>
      </c>
      <c r="B896" s="10" t="n">
        <v>46261</v>
      </c>
      <c r="C896" t="inlineStr">
        <is>
          <t>CL42</t>
        </is>
      </c>
      <c r="D896" t="inlineStr">
        <is>
          <t>Completed</t>
        </is>
      </c>
    </row>
    <row r="897">
      <c r="A897" t="inlineStr">
        <is>
          <t>J1045</t>
        </is>
      </c>
      <c r="B897" s="10" t="n">
        <v>46268</v>
      </c>
      <c r="C897" t="inlineStr">
        <is>
          <t>CL42</t>
        </is>
      </c>
      <c r="D897" t="inlineStr">
        <is>
          <t>Completed</t>
        </is>
      </c>
    </row>
    <row r="898">
      <c r="A898" t="inlineStr">
        <is>
          <t>J1045</t>
        </is>
      </c>
      <c r="B898" s="10" t="n">
        <v>46275</v>
      </c>
      <c r="C898" t="inlineStr">
        <is>
          <t>CL42</t>
        </is>
      </c>
      <c r="D898" t="inlineStr">
        <is>
          <t>Completed</t>
        </is>
      </c>
    </row>
    <row r="899">
      <c r="A899" t="inlineStr">
        <is>
          <t>J1045</t>
        </is>
      </c>
      <c r="B899" s="10" t="n">
        <v>46282</v>
      </c>
      <c r="C899" t="inlineStr">
        <is>
          <t>CL42</t>
        </is>
      </c>
      <c r="D899" t="inlineStr">
        <is>
          <t>Completed</t>
        </is>
      </c>
    </row>
    <row r="900">
      <c r="A900" t="inlineStr">
        <is>
          <t>J1045</t>
        </is>
      </c>
      <c r="B900" s="10" t="n">
        <v>46289</v>
      </c>
      <c r="C900" t="inlineStr">
        <is>
          <t>CL42</t>
        </is>
      </c>
      <c r="D900" t="inlineStr">
        <is>
          <t>Completed</t>
        </is>
      </c>
    </row>
    <row r="901">
      <c r="A901" t="inlineStr">
        <is>
          <t>J1045</t>
        </is>
      </c>
      <c r="B901" s="10" t="n">
        <v>46296</v>
      </c>
      <c r="C901" t="inlineStr">
        <is>
          <t>CL42</t>
        </is>
      </c>
      <c r="D901" t="inlineStr">
        <is>
          <t>Completed</t>
        </is>
      </c>
    </row>
    <row r="902">
      <c r="A902" t="inlineStr">
        <is>
          <t>J1045</t>
        </is>
      </c>
      <c r="B902" s="10" t="n">
        <v>46303</v>
      </c>
      <c r="C902" t="inlineStr">
        <is>
          <t>CL42</t>
        </is>
      </c>
      <c r="D902" t="inlineStr">
        <is>
          <t>Completed</t>
        </is>
      </c>
    </row>
    <row r="903">
      <c r="A903" t="inlineStr">
        <is>
          <t>J1045</t>
        </is>
      </c>
      <c r="B903" s="10" t="n">
        <v>46310</v>
      </c>
      <c r="C903" t="inlineStr">
        <is>
          <t>CL42</t>
        </is>
      </c>
      <c r="D903" t="inlineStr">
        <is>
          <t>Completed</t>
        </is>
      </c>
    </row>
    <row r="904">
      <c r="A904" t="inlineStr">
        <is>
          <t>J1045</t>
        </is>
      </c>
      <c r="B904" s="10" t="n">
        <v>46317</v>
      </c>
      <c r="C904" t="inlineStr">
        <is>
          <t>CL42</t>
        </is>
      </c>
      <c r="D904" t="inlineStr">
        <is>
          <t>Completed</t>
        </is>
      </c>
    </row>
    <row r="905">
      <c r="A905" t="inlineStr">
        <is>
          <t>J1045</t>
        </is>
      </c>
      <c r="B905" s="10" t="n">
        <v>46324</v>
      </c>
      <c r="C905" t="inlineStr">
        <is>
          <t>CL42</t>
        </is>
      </c>
      <c r="D905" t="inlineStr">
        <is>
          <t>Completed</t>
        </is>
      </c>
    </row>
    <row r="906">
      <c r="A906" t="inlineStr">
        <is>
          <t>J1046</t>
        </is>
      </c>
      <c r="B906" s="10" t="n">
        <v>46237</v>
      </c>
      <c r="C906" t="inlineStr">
        <is>
          <t>CL59</t>
        </is>
      </c>
      <c r="D906" t="inlineStr">
        <is>
          <t>Completed</t>
        </is>
      </c>
    </row>
    <row r="907">
      <c r="A907" t="inlineStr">
        <is>
          <t>J1046</t>
        </is>
      </c>
      <c r="B907" s="10" t="n">
        <v>46272</v>
      </c>
      <c r="C907" t="inlineStr">
        <is>
          <t>CL59</t>
        </is>
      </c>
      <c r="D907" t="inlineStr">
        <is>
          <t>Completed</t>
        </is>
      </c>
    </row>
    <row r="908">
      <c r="A908" t="inlineStr">
        <is>
          <t>J1046</t>
        </is>
      </c>
      <c r="B908" s="10" t="n">
        <v>46300</v>
      </c>
      <c r="C908" t="inlineStr">
        <is>
          <t>CL59</t>
        </is>
      </c>
      <c r="D908" t="inlineStr">
        <is>
          <t>Completed</t>
        </is>
      </c>
    </row>
    <row r="909">
      <c r="A909" t="inlineStr">
        <is>
          <t>J1047</t>
        </is>
      </c>
      <c r="B909" s="10" t="n">
        <v>46238</v>
      </c>
      <c r="C909" t="inlineStr">
        <is>
          <t>CL41</t>
        </is>
      </c>
      <c r="D909" t="inlineStr">
        <is>
          <t>Completed</t>
        </is>
      </c>
    </row>
    <row r="910">
      <c r="A910" t="inlineStr">
        <is>
          <t>J1047</t>
        </is>
      </c>
      <c r="B910" s="10" t="n">
        <v>46239</v>
      </c>
      <c r="C910" t="inlineStr">
        <is>
          <t>CL41</t>
        </is>
      </c>
      <c r="D910" t="inlineStr">
        <is>
          <t>Completed</t>
        </is>
      </c>
    </row>
    <row r="911">
      <c r="A911" t="inlineStr">
        <is>
          <t>J1047</t>
        </is>
      </c>
      <c r="B911" s="10" t="n">
        <v>46245</v>
      </c>
      <c r="C911" t="inlineStr">
        <is>
          <t>CL41</t>
        </is>
      </c>
      <c r="D911" t="inlineStr">
        <is>
          <t>Completed</t>
        </is>
      </c>
    </row>
    <row r="912">
      <c r="A912" t="inlineStr">
        <is>
          <t>J1047</t>
        </is>
      </c>
      <c r="B912" s="10" t="n">
        <v>46246</v>
      </c>
      <c r="C912" t="inlineStr">
        <is>
          <t>CL41</t>
        </is>
      </c>
      <c r="D912" t="inlineStr">
        <is>
          <t>Completed</t>
        </is>
      </c>
    </row>
    <row r="913">
      <c r="A913" t="inlineStr">
        <is>
          <t>J1047</t>
        </is>
      </c>
      <c r="B913" s="10" t="n">
        <v>46252</v>
      </c>
      <c r="C913" t="inlineStr">
        <is>
          <t>CL41</t>
        </is>
      </c>
      <c r="D913" t="inlineStr">
        <is>
          <t>Completed</t>
        </is>
      </c>
    </row>
    <row r="914">
      <c r="A914" t="inlineStr">
        <is>
          <t>J1047</t>
        </is>
      </c>
      <c r="B914" s="10" t="n">
        <v>46253</v>
      </c>
      <c r="C914" t="inlineStr">
        <is>
          <t>CL41</t>
        </is>
      </c>
      <c r="D914" t="inlineStr">
        <is>
          <t>Completed</t>
        </is>
      </c>
    </row>
    <row r="915">
      <c r="A915" t="inlineStr">
        <is>
          <t>J1047</t>
        </is>
      </c>
      <c r="B915" s="10" t="n">
        <v>46259</v>
      </c>
      <c r="C915" t="inlineStr">
        <is>
          <t>CL41</t>
        </is>
      </c>
      <c r="D915" t="inlineStr">
        <is>
          <t>Completed</t>
        </is>
      </c>
    </row>
    <row r="916">
      <c r="A916" t="inlineStr">
        <is>
          <t>J1047</t>
        </is>
      </c>
      <c r="B916" s="10" t="n">
        <v>46260</v>
      </c>
      <c r="C916" t="inlineStr">
        <is>
          <t>CL41</t>
        </is>
      </c>
      <c r="D916" t="inlineStr">
        <is>
          <t>Completed</t>
        </is>
      </c>
    </row>
    <row r="917">
      <c r="A917" t="inlineStr">
        <is>
          <t>J1047</t>
        </is>
      </c>
      <c r="B917" s="10" t="n">
        <v>46266</v>
      </c>
      <c r="C917" t="inlineStr">
        <is>
          <t>CL41</t>
        </is>
      </c>
      <c r="D917" t="inlineStr">
        <is>
          <t>Completed</t>
        </is>
      </c>
    </row>
    <row r="918">
      <c r="A918" t="inlineStr">
        <is>
          <t>J1047</t>
        </is>
      </c>
      <c r="B918" s="10" t="n">
        <v>46267</v>
      </c>
      <c r="C918" t="inlineStr">
        <is>
          <t>CL41</t>
        </is>
      </c>
      <c r="D918" t="inlineStr">
        <is>
          <t>Completed</t>
        </is>
      </c>
    </row>
    <row r="919">
      <c r="A919" t="inlineStr">
        <is>
          <t>J1047</t>
        </is>
      </c>
      <c r="B919" s="10" t="n">
        <v>46273</v>
      </c>
      <c r="C919" t="inlineStr">
        <is>
          <t>CL41</t>
        </is>
      </c>
      <c r="D919" t="inlineStr">
        <is>
          <t>Completed</t>
        </is>
      </c>
    </row>
    <row r="920">
      <c r="A920" t="inlineStr">
        <is>
          <t>J1047</t>
        </is>
      </c>
      <c r="B920" s="10" t="n">
        <v>46274</v>
      </c>
      <c r="C920" t="inlineStr">
        <is>
          <t>CL41</t>
        </is>
      </c>
      <c r="D920" t="inlineStr">
        <is>
          <t>Completed</t>
        </is>
      </c>
    </row>
    <row r="921">
      <c r="A921" t="inlineStr">
        <is>
          <t>J1047</t>
        </is>
      </c>
      <c r="B921" s="10" t="n">
        <v>46280</v>
      </c>
      <c r="C921" t="inlineStr">
        <is>
          <t>CL41</t>
        </is>
      </c>
      <c r="D921" t="inlineStr">
        <is>
          <t>Completed</t>
        </is>
      </c>
    </row>
    <row r="922">
      <c r="A922" t="inlineStr">
        <is>
          <t>J1047</t>
        </is>
      </c>
      <c r="B922" s="10" t="n">
        <v>46281</v>
      </c>
      <c r="C922" t="inlineStr">
        <is>
          <t>CL41</t>
        </is>
      </c>
      <c r="D922" t="inlineStr">
        <is>
          <t>Completed</t>
        </is>
      </c>
    </row>
    <row r="923">
      <c r="A923" t="inlineStr">
        <is>
          <t>J1047</t>
        </is>
      </c>
      <c r="B923" s="10" t="n">
        <v>46287</v>
      </c>
      <c r="C923" t="inlineStr">
        <is>
          <t>CL41</t>
        </is>
      </c>
      <c r="D923" t="inlineStr">
        <is>
          <t>Completed</t>
        </is>
      </c>
    </row>
    <row r="924">
      <c r="A924" t="inlineStr">
        <is>
          <t>J1047</t>
        </is>
      </c>
      <c r="B924" s="10" t="n">
        <v>46288</v>
      </c>
      <c r="C924" t="inlineStr">
        <is>
          <t>CL41</t>
        </is>
      </c>
      <c r="D924" t="inlineStr">
        <is>
          <t>Completed</t>
        </is>
      </c>
    </row>
    <row r="925">
      <c r="A925" t="inlineStr">
        <is>
          <t>J1047</t>
        </is>
      </c>
      <c r="B925" s="10" t="n">
        <v>46294</v>
      </c>
      <c r="C925" t="inlineStr">
        <is>
          <t>CL41</t>
        </is>
      </c>
      <c r="D925" t="inlineStr">
        <is>
          <t>Completed</t>
        </is>
      </c>
    </row>
    <row r="926">
      <c r="A926" t="inlineStr">
        <is>
          <t>J1047</t>
        </is>
      </c>
      <c r="B926" s="10" t="n">
        <v>46295</v>
      </c>
      <c r="C926" t="inlineStr">
        <is>
          <t>CL41</t>
        </is>
      </c>
      <c r="D926" t="inlineStr">
        <is>
          <t>Completed</t>
        </is>
      </c>
    </row>
    <row r="927">
      <c r="A927" t="inlineStr">
        <is>
          <t>J1047</t>
        </is>
      </c>
      <c r="B927" s="10" t="n">
        <v>46301</v>
      </c>
      <c r="C927" t="inlineStr">
        <is>
          <t>CL41</t>
        </is>
      </c>
      <c r="D927" t="inlineStr">
        <is>
          <t>Skipped</t>
        </is>
      </c>
    </row>
    <row r="928">
      <c r="A928" t="inlineStr">
        <is>
          <t>J1047</t>
        </is>
      </c>
      <c r="B928" s="10" t="n">
        <v>46302</v>
      </c>
      <c r="C928" t="inlineStr">
        <is>
          <t>CL41</t>
        </is>
      </c>
      <c r="D928" t="inlineStr">
        <is>
          <t>Completed</t>
        </is>
      </c>
    </row>
    <row r="929">
      <c r="A929" t="inlineStr">
        <is>
          <t>J1047</t>
        </is>
      </c>
      <c r="B929" s="10" t="n">
        <v>46308</v>
      </c>
      <c r="C929" t="inlineStr">
        <is>
          <t>CL41</t>
        </is>
      </c>
      <c r="D929" t="inlineStr">
        <is>
          <t>Completed</t>
        </is>
      </c>
    </row>
    <row r="930">
      <c r="A930" t="inlineStr">
        <is>
          <t>J1047</t>
        </is>
      </c>
      <c r="B930" s="10" t="n">
        <v>46309</v>
      </c>
      <c r="C930" t="inlineStr">
        <is>
          <t>CL41</t>
        </is>
      </c>
      <c r="D930" t="inlineStr">
        <is>
          <t>Completed</t>
        </is>
      </c>
    </row>
    <row r="931">
      <c r="A931" t="inlineStr">
        <is>
          <t>J1047</t>
        </is>
      </c>
      <c r="B931" s="10" t="n">
        <v>46315</v>
      </c>
      <c r="C931" t="inlineStr">
        <is>
          <t>CL41</t>
        </is>
      </c>
      <c r="D931" t="inlineStr">
        <is>
          <t>Completed</t>
        </is>
      </c>
    </row>
    <row r="932">
      <c r="A932" t="inlineStr">
        <is>
          <t>J1047</t>
        </is>
      </c>
      <c r="B932" s="10" t="n">
        <v>46316</v>
      </c>
      <c r="C932" t="inlineStr">
        <is>
          <t>CL41</t>
        </is>
      </c>
      <c r="D932" t="inlineStr">
        <is>
          <t>Completed</t>
        </is>
      </c>
    </row>
    <row r="933">
      <c r="A933" t="inlineStr">
        <is>
          <t>J1047</t>
        </is>
      </c>
      <c r="B933" s="10" t="n">
        <v>46322</v>
      </c>
      <c r="C933" t="inlineStr">
        <is>
          <t>CL41</t>
        </is>
      </c>
      <c r="D933" t="inlineStr">
        <is>
          <t>Completed</t>
        </is>
      </c>
    </row>
    <row r="934">
      <c r="A934" t="inlineStr">
        <is>
          <t>J1047</t>
        </is>
      </c>
      <c r="B934" s="10" t="n">
        <v>46323</v>
      </c>
      <c r="C934" t="inlineStr">
        <is>
          <t>CL41</t>
        </is>
      </c>
      <c r="D934" t="inlineStr">
        <is>
          <t>Completed</t>
        </is>
      </c>
    </row>
    <row r="935">
      <c r="A935" t="inlineStr">
        <is>
          <t>J1048</t>
        </is>
      </c>
      <c r="B935" s="10" t="n">
        <v>46241</v>
      </c>
      <c r="C935" t="inlineStr">
        <is>
          <t>CL09</t>
        </is>
      </c>
      <c r="D935" t="inlineStr">
        <is>
          <t>Completed</t>
        </is>
      </c>
    </row>
    <row r="936">
      <c r="A936" t="inlineStr">
        <is>
          <t>J1048</t>
        </is>
      </c>
      <c r="B936" s="10" t="n">
        <v>46248</v>
      </c>
      <c r="C936" t="inlineStr">
        <is>
          <t>CL09</t>
        </is>
      </c>
      <c r="D936" t="inlineStr">
        <is>
          <t>Completed</t>
        </is>
      </c>
    </row>
    <row r="937">
      <c r="A937" t="inlineStr">
        <is>
          <t>J1048</t>
        </is>
      </c>
      <c r="B937" s="10" t="n">
        <v>46255</v>
      </c>
      <c r="C937" t="inlineStr">
        <is>
          <t>CL09</t>
        </is>
      </c>
      <c r="D937" t="inlineStr">
        <is>
          <t>Completed</t>
        </is>
      </c>
    </row>
    <row r="938">
      <c r="A938" t="inlineStr">
        <is>
          <t>J1048</t>
        </is>
      </c>
      <c r="B938" s="10" t="n">
        <v>46262</v>
      </c>
      <c r="C938" t="inlineStr">
        <is>
          <t>CL09</t>
        </is>
      </c>
      <c r="D938" t="inlineStr">
        <is>
          <t>Completed</t>
        </is>
      </c>
    </row>
    <row r="939">
      <c r="A939" t="inlineStr">
        <is>
          <t>J1048</t>
        </is>
      </c>
      <c r="B939" s="10" t="n">
        <v>46269</v>
      </c>
      <c r="C939" t="inlineStr">
        <is>
          <t>CL09</t>
        </is>
      </c>
      <c r="D939" t="inlineStr">
        <is>
          <t>Completed</t>
        </is>
      </c>
    </row>
    <row r="940">
      <c r="A940" t="inlineStr">
        <is>
          <t>J1048</t>
        </is>
      </c>
      <c r="B940" s="10" t="n">
        <v>46276</v>
      </c>
      <c r="C940" t="inlineStr">
        <is>
          <t>CL09</t>
        </is>
      </c>
      <c r="D940" t="inlineStr">
        <is>
          <t>Completed</t>
        </is>
      </c>
    </row>
    <row r="941">
      <c r="A941" t="inlineStr">
        <is>
          <t>J1048</t>
        </is>
      </c>
      <c r="B941" s="10" t="n">
        <v>46283</v>
      </c>
      <c r="C941" t="inlineStr">
        <is>
          <t>CL09</t>
        </is>
      </c>
      <c r="D941" t="inlineStr">
        <is>
          <t>Completed</t>
        </is>
      </c>
    </row>
    <row r="942">
      <c r="A942" t="inlineStr">
        <is>
          <t>J1048</t>
        </is>
      </c>
      <c r="B942" s="10" t="n">
        <v>46290</v>
      </c>
      <c r="C942" t="inlineStr">
        <is>
          <t>CL09</t>
        </is>
      </c>
      <c r="D942" t="inlineStr">
        <is>
          <t>Completed</t>
        </is>
      </c>
    </row>
    <row r="943">
      <c r="A943" t="inlineStr">
        <is>
          <t>J1048</t>
        </is>
      </c>
      <c r="B943" s="10" t="n">
        <v>46297</v>
      </c>
      <c r="C943" t="inlineStr">
        <is>
          <t>CL09</t>
        </is>
      </c>
      <c r="D943" t="inlineStr">
        <is>
          <t>Completed</t>
        </is>
      </c>
    </row>
    <row r="944">
      <c r="A944" t="inlineStr">
        <is>
          <t>J1048</t>
        </is>
      </c>
      <c r="B944" s="10" t="n">
        <v>46304</v>
      </c>
      <c r="C944" t="inlineStr">
        <is>
          <t>CL09</t>
        </is>
      </c>
      <c r="D944" t="inlineStr">
        <is>
          <t>Completed</t>
        </is>
      </c>
    </row>
    <row r="945">
      <c r="A945" t="inlineStr">
        <is>
          <t>J1048</t>
        </is>
      </c>
      <c r="B945" s="10" t="n">
        <v>46311</v>
      </c>
      <c r="C945" t="inlineStr">
        <is>
          <t>CL09</t>
        </is>
      </c>
      <c r="D945" t="inlineStr">
        <is>
          <t>Completed</t>
        </is>
      </c>
    </row>
    <row r="946">
      <c r="A946" t="inlineStr">
        <is>
          <t>J1048</t>
        </is>
      </c>
      <c r="B946" s="10" t="n">
        <v>46318</v>
      </c>
      <c r="C946" t="inlineStr">
        <is>
          <t>CL09</t>
        </is>
      </c>
      <c r="D946" t="inlineStr">
        <is>
          <t>Completed</t>
        </is>
      </c>
    </row>
    <row r="947">
      <c r="A947" t="inlineStr">
        <is>
          <t>J1048</t>
        </is>
      </c>
      <c r="B947" s="10" t="n">
        <v>46325</v>
      </c>
      <c r="C947" t="inlineStr">
        <is>
          <t>CL09</t>
        </is>
      </c>
      <c r="D947" t="inlineStr">
        <is>
          <t>Completed</t>
        </is>
      </c>
    </row>
    <row r="948">
      <c r="A948" t="inlineStr">
        <is>
          <t>J1049</t>
        </is>
      </c>
      <c r="B948" s="10" t="n">
        <v>46238</v>
      </c>
      <c r="C948" t="inlineStr">
        <is>
          <t>CL57</t>
        </is>
      </c>
      <c r="D948" t="inlineStr">
        <is>
          <t>Completed</t>
        </is>
      </c>
    </row>
    <row r="949">
      <c r="A949" t="inlineStr">
        <is>
          <t>J1049</t>
        </is>
      </c>
      <c r="B949" s="10" t="n">
        <v>46266</v>
      </c>
      <c r="C949" t="inlineStr">
        <is>
          <t>CL57</t>
        </is>
      </c>
      <c r="D949" t="inlineStr">
        <is>
          <t>Completed</t>
        </is>
      </c>
    </row>
    <row r="950">
      <c r="A950" t="inlineStr">
        <is>
          <t>J1049</t>
        </is>
      </c>
      <c r="B950" s="10" t="n">
        <v>46294</v>
      </c>
      <c r="C950" t="inlineStr">
        <is>
          <t>CL57</t>
        </is>
      </c>
      <c r="D950" t="inlineStr">
        <is>
          <t>Completed</t>
        </is>
      </c>
    </row>
    <row r="951">
      <c r="A951" t="inlineStr">
        <is>
          <t>J1049</t>
        </is>
      </c>
      <c r="B951" s="10" t="n">
        <v>46322</v>
      </c>
      <c r="C951" t="inlineStr">
        <is>
          <t>CL57</t>
        </is>
      </c>
      <c r="D951" t="inlineStr">
        <is>
          <t>Completed</t>
        </is>
      </c>
    </row>
    <row r="952">
      <c r="A952" t="inlineStr">
        <is>
          <t>J1050</t>
        </is>
      </c>
      <c r="B952" s="10" t="n">
        <v>46239</v>
      </c>
      <c r="C952" t="inlineStr">
        <is>
          <t>CL05</t>
        </is>
      </c>
      <c r="D952" t="inlineStr">
        <is>
          <t>Completed</t>
        </is>
      </c>
    </row>
    <row r="953">
      <c r="A953" t="inlineStr">
        <is>
          <t>J1050</t>
        </is>
      </c>
      <c r="B953" s="10" t="n">
        <v>46246</v>
      </c>
      <c r="C953" t="inlineStr">
        <is>
          <t>CL05</t>
        </is>
      </c>
      <c r="D953" t="inlineStr">
        <is>
          <t>Completed</t>
        </is>
      </c>
    </row>
    <row r="954">
      <c r="A954" t="inlineStr">
        <is>
          <t>J1050</t>
        </is>
      </c>
      <c r="B954" s="10" t="n">
        <v>46253</v>
      </c>
      <c r="C954" t="inlineStr">
        <is>
          <t>CL05</t>
        </is>
      </c>
      <c r="D954" t="inlineStr">
        <is>
          <t>Completed</t>
        </is>
      </c>
    </row>
    <row r="955">
      <c r="A955" t="inlineStr">
        <is>
          <t>J1050</t>
        </is>
      </c>
      <c r="B955" s="10" t="n">
        <v>46260</v>
      </c>
      <c r="C955" t="inlineStr">
        <is>
          <t>CL05</t>
        </is>
      </c>
      <c r="D955" t="inlineStr">
        <is>
          <t>Completed</t>
        </is>
      </c>
    </row>
    <row r="956">
      <c r="A956" t="inlineStr">
        <is>
          <t>J1050</t>
        </is>
      </c>
      <c r="B956" s="10" t="n">
        <v>46267</v>
      </c>
      <c r="C956" t="inlineStr">
        <is>
          <t>CL05</t>
        </is>
      </c>
      <c r="D956" t="inlineStr">
        <is>
          <t>Completed</t>
        </is>
      </c>
    </row>
    <row r="957">
      <c r="A957" t="inlineStr">
        <is>
          <t>J1050</t>
        </is>
      </c>
      <c r="B957" s="10" t="n">
        <v>46274</v>
      </c>
      <c r="C957" t="inlineStr">
        <is>
          <t>CL05</t>
        </is>
      </c>
      <c r="D957" t="inlineStr">
        <is>
          <t>Completed</t>
        </is>
      </c>
    </row>
    <row r="958">
      <c r="A958" t="inlineStr">
        <is>
          <t>J1050</t>
        </is>
      </c>
      <c r="B958" s="10" t="n">
        <v>46281</v>
      </c>
      <c r="C958" t="inlineStr">
        <is>
          <t>CL05</t>
        </is>
      </c>
      <c r="D958" t="inlineStr">
        <is>
          <t>Skipped</t>
        </is>
      </c>
    </row>
    <row r="959">
      <c r="A959" t="inlineStr">
        <is>
          <t>J1050</t>
        </is>
      </c>
      <c r="B959" s="10" t="n">
        <v>46288</v>
      </c>
      <c r="C959" t="inlineStr">
        <is>
          <t>CL05</t>
        </is>
      </c>
      <c r="D959" t="inlineStr">
        <is>
          <t>Completed</t>
        </is>
      </c>
    </row>
    <row r="960">
      <c r="A960" t="inlineStr">
        <is>
          <t>J1050</t>
        </is>
      </c>
      <c r="B960" s="10" t="n">
        <v>46295</v>
      </c>
      <c r="C960" t="inlineStr">
        <is>
          <t>CL05</t>
        </is>
      </c>
      <c r="D960" t="inlineStr">
        <is>
          <t>Skipped</t>
        </is>
      </c>
    </row>
    <row r="961">
      <c r="A961" t="inlineStr">
        <is>
          <t>J1050</t>
        </is>
      </c>
      <c r="B961" s="10" t="n">
        <v>46302</v>
      </c>
      <c r="C961" t="inlineStr">
        <is>
          <t>CL05</t>
        </is>
      </c>
      <c r="D961" t="inlineStr">
        <is>
          <t>Completed</t>
        </is>
      </c>
    </row>
    <row r="962">
      <c r="A962" t="inlineStr">
        <is>
          <t>J1050</t>
        </is>
      </c>
      <c r="B962" s="10" t="n">
        <v>46309</v>
      </c>
      <c r="C962" t="inlineStr">
        <is>
          <t>CL05</t>
        </is>
      </c>
      <c r="D962" t="inlineStr">
        <is>
          <t>Completed</t>
        </is>
      </c>
    </row>
    <row r="963">
      <c r="A963" t="inlineStr">
        <is>
          <t>J1050</t>
        </is>
      </c>
      <c r="B963" s="10" t="n">
        <v>46316</v>
      </c>
      <c r="C963" t="inlineStr">
        <is>
          <t>CL05</t>
        </is>
      </c>
      <c r="D963" t="inlineStr">
        <is>
          <t>Completed</t>
        </is>
      </c>
    </row>
    <row r="964">
      <c r="A964" t="inlineStr">
        <is>
          <t>J1050</t>
        </is>
      </c>
      <c r="B964" s="10" t="n">
        <v>46323</v>
      </c>
      <c r="C964" t="inlineStr">
        <is>
          <t>CL05</t>
        </is>
      </c>
      <c r="D964" t="inlineStr">
        <is>
          <t>Completed</t>
        </is>
      </c>
    </row>
    <row r="965">
      <c r="A965" t="inlineStr">
        <is>
          <t>J1051</t>
        </is>
      </c>
      <c r="B965" s="10" t="n">
        <v>46237</v>
      </c>
      <c r="C965" t="inlineStr">
        <is>
          <t>CL24</t>
        </is>
      </c>
      <c r="D965" t="inlineStr">
        <is>
          <t>Completed</t>
        </is>
      </c>
    </row>
    <row r="966">
      <c r="A966" t="inlineStr">
        <is>
          <t>J1051</t>
        </is>
      </c>
      <c r="B966" s="10" t="n">
        <v>46240</v>
      </c>
      <c r="C966" t="inlineStr">
        <is>
          <t>CL24</t>
        </is>
      </c>
      <c r="D966" t="inlineStr">
        <is>
          <t>Completed</t>
        </is>
      </c>
    </row>
    <row r="967">
      <c r="A967" t="inlineStr">
        <is>
          <t>J1051</t>
        </is>
      </c>
      <c r="B967" s="10" t="n">
        <v>46241</v>
      </c>
      <c r="C967" t="inlineStr">
        <is>
          <t>CL24</t>
        </is>
      </c>
      <c r="D967" t="inlineStr">
        <is>
          <t>Completed</t>
        </is>
      </c>
    </row>
    <row r="968">
      <c r="A968" t="inlineStr">
        <is>
          <t>J1051</t>
        </is>
      </c>
      <c r="B968" s="10" t="n">
        <v>46244</v>
      </c>
      <c r="C968" t="inlineStr">
        <is>
          <t>CL24</t>
        </is>
      </c>
      <c r="D968" t="inlineStr">
        <is>
          <t>Completed</t>
        </is>
      </c>
    </row>
    <row r="969">
      <c r="A969" t="inlineStr">
        <is>
          <t>J1051</t>
        </is>
      </c>
      <c r="B969" s="10" t="n">
        <v>46247</v>
      </c>
      <c r="C969" t="inlineStr">
        <is>
          <t>CL24</t>
        </is>
      </c>
      <c r="D969" t="inlineStr">
        <is>
          <t>Completed</t>
        </is>
      </c>
    </row>
    <row r="970">
      <c r="A970" t="inlineStr">
        <is>
          <t>J1051</t>
        </is>
      </c>
      <c r="B970" s="10" t="n">
        <v>46248</v>
      </c>
      <c r="C970" t="inlineStr">
        <is>
          <t>CL24</t>
        </is>
      </c>
      <c r="D970" t="inlineStr">
        <is>
          <t>Completed</t>
        </is>
      </c>
    </row>
    <row r="971">
      <c r="A971" t="inlineStr">
        <is>
          <t>J1051</t>
        </is>
      </c>
      <c r="B971" s="10" t="n">
        <v>46251</v>
      </c>
      <c r="C971" t="inlineStr">
        <is>
          <t>CL24</t>
        </is>
      </c>
      <c r="D971" t="inlineStr">
        <is>
          <t>Completed</t>
        </is>
      </c>
    </row>
    <row r="972">
      <c r="A972" t="inlineStr">
        <is>
          <t>J1051</t>
        </is>
      </c>
      <c r="B972" s="10" t="n">
        <v>46254</v>
      </c>
      <c r="C972" t="inlineStr">
        <is>
          <t>CL24</t>
        </is>
      </c>
      <c r="D972" t="inlineStr">
        <is>
          <t>Completed</t>
        </is>
      </c>
    </row>
    <row r="973">
      <c r="A973" t="inlineStr">
        <is>
          <t>J1051</t>
        </is>
      </c>
      <c r="B973" s="10" t="n">
        <v>46255</v>
      </c>
      <c r="C973" t="inlineStr">
        <is>
          <t>CL24</t>
        </is>
      </c>
      <c r="D973" t="inlineStr">
        <is>
          <t>Completed</t>
        </is>
      </c>
    </row>
    <row r="974">
      <c r="A974" t="inlineStr">
        <is>
          <t>J1051</t>
        </is>
      </c>
      <c r="B974" s="10" t="n">
        <v>46258</v>
      </c>
      <c r="C974" t="inlineStr">
        <is>
          <t>CL24</t>
        </is>
      </c>
      <c r="D974" t="inlineStr">
        <is>
          <t>Completed</t>
        </is>
      </c>
    </row>
    <row r="975">
      <c r="A975" t="inlineStr">
        <is>
          <t>J1051</t>
        </is>
      </c>
      <c r="B975" s="10" t="n">
        <v>46261</v>
      </c>
      <c r="C975" t="inlineStr">
        <is>
          <t>CL24</t>
        </is>
      </c>
      <c r="D975" t="inlineStr">
        <is>
          <t>Completed</t>
        </is>
      </c>
    </row>
    <row r="976">
      <c r="A976" t="inlineStr">
        <is>
          <t>J1051</t>
        </is>
      </c>
      <c r="B976" s="10" t="n">
        <v>46262</v>
      </c>
      <c r="C976" t="inlineStr">
        <is>
          <t>CL24</t>
        </is>
      </c>
      <c r="D976" t="inlineStr">
        <is>
          <t>Completed</t>
        </is>
      </c>
    </row>
    <row r="977">
      <c r="A977" t="inlineStr">
        <is>
          <t>J1051</t>
        </is>
      </c>
      <c r="B977" s="10" t="n">
        <v>46265</v>
      </c>
      <c r="C977" t="inlineStr">
        <is>
          <t>CL24</t>
        </is>
      </c>
      <c r="D977" t="inlineStr">
        <is>
          <t>Completed</t>
        </is>
      </c>
    </row>
    <row r="978">
      <c r="A978" t="inlineStr">
        <is>
          <t>J1051</t>
        </is>
      </c>
      <c r="B978" s="10" t="n">
        <v>46268</v>
      </c>
      <c r="C978" t="inlineStr">
        <is>
          <t>CL24</t>
        </is>
      </c>
      <c r="D978" t="inlineStr">
        <is>
          <t>Completed</t>
        </is>
      </c>
    </row>
    <row r="979">
      <c r="A979" t="inlineStr">
        <is>
          <t>J1051</t>
        </is>
      </c>
      <c r="B979" s="10" t="n">
        <v>46269</v>
      </c>
      <c r="C979" t="inlineStr">
        <is>
          <t>CL24</t>
        </is>
      </c>
      <c r="D979" t="inlineStr">
        <is>
          <t>Completed</t>
        </is>
      </c>
    </row>
    <row r="980">
      <c r="A980" t="inlineStr">
        <is>
          <t>J1051</t>
        </is>
      </c>
      <c r="B980" s="10" t="n">
        <v>46272</v>
      </c>
      <c r="C980" t="inlineStr">
        <is>
          <t>CL24</t>
        </is>
      </c>
      <c r="D980" t="inlineStr">
        <is>
          <t>Completed</t>
        </is>
      </c>
    </row>
    <row r="981">
      <c r="A981" t="inlineStr">
        <is>
          <t>J1051</t>
        </is>
      </c>
      <c r="B981" s="10" t="n">
        <v>46275</v>
      </c>
      <c r="C981" t="inlineStr">
        <is>
          <t>CL24</t>
        </is>
      </c>
      <c r="D981" t="inlineStr">
        <is>
          <t>Completed</t>
        </is>
      </c>
    </row>
    <row r="982">
      <c r="A982" t="inlineStr">
        <is>
          <t>J1051</t>
        </is>
      </c>
      <c r="B982" s="10" t="n">
        <v>46276</v>
      </c>
      <c r="C982" t="inlineStr">
        <is>
          <t>CL24</t>
        </is>
      </c>
      <c r="D982" t="inlineStr">
        <is>
          <t>Completed</t>
        </is>
      </c>
    </row>
    <row r="983">
      <c r="A983" t="inlineStr">
        <is>
          <t>J1051</t>
        </is>
      </c>
      <c r="B983" s="10" t="n">
        <v>46279</v>
      </c>
      <c r="C983" t="inlineStr">
        <is>
          <t>CL24</t>
        </is>
      </c>
      <c r="D983" t="inlineStr">
        <is>
          <t>Completed</t>
        </is>
      </c>
    </row>
    <row r="984">
      <c r="A984" t="inlineStr">
        <is>
          <t>J1051</t>
        </is>
      </c>
      <c r="B984" s="10" t="n">
        <v>46282</v>
      </c>
      <c r="C984" t="inlineStr">
        <is>
          <t>CL24</t>
        </is>
      </c>
      <c r="D984" t="inlineStr">
        <is>
          <t>Completed</t>
        </is>
      </c>
    </row>
    <row r="985">
      <c r="A985" t="inlineStr">
        <is>
          <t>J1051</t>
        </is>
      </c>
      <c r="B985" s="10" t="n">
        <v>46283</v>
      </c>
      <c r="C985" t="inlineStr">
        <is>
          <t>CL24</t>
        </is>
      </c>
      <c r="D985" t="inlineStr">
        <is>
          <t>Completed</t>
        </is>
      </c>
    </row>
    <row r="986">
      <c r="A986" t="inlineStr">
        <is>
          <t>J1051</t>
        </is>
      </c>
      <c r="B986" s="10" t="n">
        <v>46286</v>
      </c>
      <c r="C986" t="inlineStr">
        <is>
          <t>CL24</t>
        </is>
      </c>
      <c r="D986" t="inlineStr">
        <is>
          <t>Completed</t>
        </is>
      </c>
    </row>
    <row r="987">
      <c r="A987" t="inlineStr">
        <is>
          <t>J1051</t>
        </is>
      </c>
      <c r="B987" s="10" t="n">
        <v>46289</v>
      </c>
      <c r="C987" t="inlineStr">
        <is>
          <t>CL24</t>
        </is>
      </c>
      <c r="D987" t="inlineStr">
        <is>
          <t>Completed</t>
        </is>
      </c>
    </row>
    <row r="988">
      <c r="A988" t="inlineStr">
        <is>
          <t>J1051</t>
        </is>
      </c>
      <c r="B988" s="10" t="n">
        <v>46290</v>
      </c>
      <c r="C988" t="inlineStr">
        <is>
          <t>CL24</t>
        </is>
      </c>
      <c r="D988" t="inlineStr">
        <is>
          <t>Completed</t>
        </is>
      </c>
    </row>
    <row r="989">
      <c r="A989" t="inlineStr">
        <is>
          <t>J1051</t>
        </is>
      </c>
      <c r="B989" s="10" t="n">
        <v>46293</v>
      </c>
      <c r="C989" t="inlineStr">
        <is>
          <t>CL24</t>
        </is>
      </c>
      <c r="D989" t="inlineStr">
        <is>
          <t>Completed</t>
        </is>
      </c>
    </row>
    <row r="990">
      <c r="A990" t="inlineStr">
        <is>
          <t>J1051</t>
        </is>
      </c>
      <c r="B990" s="10" t="n">
        <v>46296</v>
      </c>
      <c r="C990" t="inlineStr">
        <is>
          <t>CL24</t>
        </is>
      </c>
      <c r="D990" t="inlineStr">
        <is>
          <t>Completed</t>
        </is>
      </c>
    </row>
    <row r="991">
      <c r="A991" t="inlineStr">
        <is>
          <t>J1051</t>
        </is>
      </c>
      <c r="B991" s="10" t="n">
        <v>46297</v>
      </c>
      <c r="C991" t="inlineStr">
        <is>
          <t>CL24</t>
        </is>
      </c>
      <c r="D991" t="inlineStr">
        <is>
          <t>Completed</t>
        </is>
      </c>
    </row>
    <row r="992">
      <c r="A992" t="inlineStr">
        <is>
          <t>J1051</t>
        </is>
      </c>
      <c r="B992" s="10" t="n">
        <v>46300</v>
      </c>
      <c r="C992" t="inlineStr">
        <is>
          <t>CL24</t>
        </is>
      </c>
      <c r="D992" t="inlineStr">
        <is>
          <t>Completed</t>
        </is>
      </c>
    </row>
    <row r="993">
      <c r="A993" t="inlineStr">
        <is>
          <t>J1051</t>
        </is>
      </c>
      <c r="B993" s="10" t="n">
        <v>46303</v>
      </c>
      <c r="C993" t="inlineStr">
        <is>
          <t>CL24</t>
        </is>
      </c>
      <c r="D993" t="inlineStr">
        <is>
          <t>Completed</t>
        </is>
      </c>
    </row>
    <row r="994">
      <c r="A994" t="inlineStr">
        <is>
          <t>J1051</t>
        </is>
      </c>
      <c r="B994" s="10" t="n">
        <v>46304</v>
      </c>
      <c r="C994" t="inlineStr">
        <is>
          <t>CL24</t>
        </is>
      </c>
      <c r="D994" t="inlineStr">
        <is>
          <t>Completed</t>
        </is>
      </c>
    </row>
    <row r="995">
      <c r="A995" t="inlineStr">
        <is>
          <t>J1051</t>
        </is>
      </c>
      <c r="B995" s="10" t="n">
        <v>46307</v>
      </c>
      <c r="C995" t="inlineStr">
        <is>
          <t>CL24</t>
        </is>
      </c>
      <c r="D995" t="inlineStr">
        <is>
          <t>Completed</t>
        </is>
      </c>
    </row>
    <row r="996">
      <c r="A996" t="inlineStr">
        <is>
          <t>J1051</t>
        </is>
      </c>
      <c r="B996" s="10" t="n">
        <v>46310</v>
      </c>
      <c r="C996" t="inlineStr">
        <is>
          <t>CL24</t>
        </is>
      </c>
      <c r="D996" t="inlineStr">
        <is>
          <t>Completed</t>
        </is>
      </c>
    </row>
    <row r="997">
      <c r="A997" t="inlineStr">
        <is>
          <t>J1051</t>
        </is>
      </c>
      <c r="B997" s="10" t="n">
        <v>46311</v>
      </c>
      <c r="C997" t="inlineStr">
        <is>
          <t>CL24</t>
        </is>
      </c>
      <c r="D997" t="inlineStr">
        <is>
          <t>Completed</t>
        </is>
      </c>
    </row>
    <row r="998">
      <c r="A998" t="inlineStr">
        <is>
          <t>J1051</t>
        </is>
      </c>
      <c r="B998" s="10" t="n">
        <v>46314</v>
      </c>
      <c r="C998" t="inlineStr">
        <is>
          <t>CL24</t>
        </is>
      </c>
      <c r="D998" t="inlineStr">
        <is>
          <t>Completed</t>
        </is>
      </c>
    </row>
    <row r="999">
      <c r="A999" t="inlineStr">
        <is>
          <t>J1051</t>
        </is>
      </c>
      <c r="B999" s="10" t="n">
        <v>46317</v>
      </c>
      <c r="C999" t="inlineStr">
        <is>
          <t>CL24</t>
        </is>
      </c>
      <c r="D999" t="inlineStr">
        <is>
          <t>Completed</t>
        </is>
      </c>
    </row>
    <row r="1000">
      <c r="A1000" t="inlineStr">
        <is>
          <t>J1051</t>
        </is>
      </c>
      <c r="B1000" s="10" t="n">
        <v>46318</v>
      </c>
      <c r="C1000" t="inlineStr">
        <is>
          <t>CL24</t>
        </is>
      </c>
      <c r="D1000" t="inlineStr">
        <is>
          <t>Completed</t>
        </is>
      </c>
    </row>
    <row r="1001">
      <c r="A1001" t="inlineStr">
        <is>
          <t>J1051</t>
        </is>
      </c>
      <c r="B1001" s="10" t="n">
        <v>46321</v>
      </c>
      <c r="C1001" t="inlineStr">
        <is>
          <t>CL24</t>
        </is>
      </c>
      <c r="D1001" t="inlineStr">
        <is>
          <t>Completed</t>
        </is>
      </c>
    </row>
    <row r="1002">
      <c r="A1002" t="inlineStr">
        <is>
          <t>J1051</t>
        </is>
      </c>
      <c r="B1002" s="10" t="n">
        <v>46324</v>
      </c>
      <c r="C1002" t="inlineStr">
        <is>
          <t>CL24</t>
        </is>
      </c>
      <c r="D1002" t="inlineStr">
        <is>
          <t>Completed</t>
        </is>
      </c>
    </row>
    <row r="1003">
      <c r="A1003" t="inlineStr">
        <is>
          <t>J1051</t>
        </is>
      </c>
      <c r="B1003" s="10" t="n">
        <v>46325</v>
      </c>
      <c r="C1003" t="inlineStr">
        <is>
          <t>CL24</t>
        </is>
      </c>
      <c r="D1003" t="inlineStr">
        <is>
          <t>Completed</t>
        </is>
      </c>
    </row>
    <row r="1004">
      <c r="A1004" t="inlineStr">
        <is>
          <t>J1052</t>
        </is>
      </c>
      <c r="B1004" s="10" t="n">
        <v>46238</v>
      </c>
      <c r="C1004" t="inlineStr">
        <is>
          <t>CL08</t>
        </is>
      </c>
      <c r="D1004" t="inlineStr">
        <is>
          <t>Completed</t>
        </is>
      </c>
    </row>
    <row r="1005">
      <c r="A1005" t="inlineStr">
        <is>
          <t>J1052</t>
        </is>
      </c>
      <c r="B1005" s="10" t="n">
        <v>46239</v>
      </c>
      <c r="C1005" t="inlineStr">
        <is>
          <t>CL08</t>
        </is>
      </c>
      <c r="D1005" t="inlineStr">
        <is>
          <t>Completed</t>
        </is>
      </c>
    </row>
    <row r="1006">
      <c r="A1006" t="inlineStr">
        <is>
          <t>J1052</t>
        </is>
      </c>
      <c r="B1006" s="10" t="n">
        <v>46245</v>
      </c>
      <c r="C1006" t="inlineStr">
        <is>
          <t>CL08</t>
        </is>
      </c>
      <c r="D1006" t="inlineStr">
        <is>
          <t>Completed</t>
        </is>
      </c>
    </row>
    <row r="1007">
      <c r="A1007" t="inlineStr">
        <is>
          <t>J1052</t>
        </is>
      </c>
      <c r="B1007" s="10" t="n">
        <v>46246</v>
      </c>
      <c r="C1007" t="inlineStr">
        <is>
          <t>CL08</t>
        </is>
      </c>
      <c r="D1007" t="inlineStr">
        <is>
          <t>Completed</t>
        </is>
      </c>
    </row>
    <row r="1008">
      <c r="A1008" t="inlineStr">
        <is>
          <t>J1052</t>
        </is>
      </c>
      <c r="B1008" s="10" t="n">
        <v>46252</v>
      </c>
      <c r="C1008" t="inlineStr">
        <is>
          <t>CL08</t>
        </is>
      </c>
      <c r="D1008" t="inlineStr">
        <is>
          <t>Completed</t>
        </is>
      </c>
    </row>
    <row r="1009">
      <c r="A1009" t="inlineStr">
        <is>
          <t>J1052</t>
        </is>
      </c>
      <c r="B1009" s="10" t="n">
        <v>46253</v>
      </c>
      <c r="C1009" t="inlineStr">
        <is>
          <t>CL08</t>
        </is>
      </c>
      <c r="D1009" t="inlineStr">
        <is>
          <t>Completed</t>
        </is>
      </c>
    </row>
    <row r="1010">
      <c r="A1010" t="inlineStr">
        <is>
          <t>J1052</t>
        </is>
      </c>
      <c r="B1010" s="10" t="n">
        <v>46259</v>
      </c>
      <c r="C1010" t="inlineStr">
        <is>
          <t>CL08</t>
        </is>
      </c>
      <c r="D1010" t="inlineStr">
        <is>
          <t>Completed</t>
        </is>
      </c>
    </row>
    <row r="1011">
      <c r="A1011" t="inlineStr">
        <is>
          <t>J1052</t>
        </is>
      </c>
      <c r="B1011" s="10" t="n">
        <v>46260</v>
      </c>
      <c r="C1011" t="inlineStr">
        <is>
          <t>CL08</t>
        </is>
      </c>
      <c r="D1011" t="inlineStr">
        <is>
          <t>Completed</t>
        </is>
      </c>
    </row>
    <row r="1012">
      <c r="A1012" t="inlineStr">
        <is>
          <t>J1052</t>
        </is>
      </c>
      <c r="B1012" s="10" t="n">
        <v>46266</v>
      </c>
      <c r="C1012" t="inlineStr">
        <is>
          <t>CL08</t>
        </is>
      </c>
      <c r="D1012" t="inlineStr">
        <is>
          <t>Completed</t>
        </is>
      </c>
    </row>
    <row r="1013">
      <c r="A1013" t="inlineStr">
        <is>
          <t>J1052</t>
        </is>
      </c>
      <c r="B1013" s="10" t="n">
        <v>46267</v>
      </c>
      <c r="C1013" t="inlineStr">
        <is>
          <t>CL08</t>
        </is>
      </c>
      <c r="D1013" t="inlineStr">
        <is>
          <t>Completed</t>
        </is>
      </c>
    </row>
    <row r="1014">
      <c r="A1014" t="inlineStr">
        <is>
          <t>J1052</t>
        </is>
      </c>
      <c r="B1014" s="10" t="n">
        <v>46273</v>
      </c>
      <c r="C1014" t="inlineStr">
        <is>
          <t>CL08</t>
        </is>
      </c>
      <c r="D1014" t="inlineStr">
        <is>
          <t>Completed</t>
        </is>
      </c>
    </row>
    <row r="1015">
      <c r="A1015" t="inlineStr">
        <is>
          <t>J1052</t>
        </is>
      </c>
      <c r="B1015" s="10" t="n">
        <v>46274</v>
      </c>
      <c r="C1015" t="inlineStr">
        <is>
          <t>CL08</t>
        </is>
      </c>
      <c r="D1015" t="inlineStr">
        <is>
          <t>Completed</t>
        </is>
      </c>
    </row>
    <row r="1016">
      <c r="A1016" t="inlineStr">
        <is>
          <t>J1052</t>
        </is>
      </c>
      <c r="B1016" s="10" t="n">
        <v>46280</v>
      </c>
      <c r="C1016" t="inlineStr">
        <is>
          <t>CL08</t>
        </is>
      </c>
      <c r="D1016" t="inlineStr">
        <is>
          <t>Completed</t>
        </is>
      </c>
    </row>
    <row r="1017">
      <c r="A1017" t="inlineStr">
        <is>
          <t>J1052</t>
        </is>
      </c>
      <c r="B1017" s="10" t="n">
        <v>46281</v>
      </c>
      <c r="C1017" t="inlineStr">
        <is>
          <t>CL08</t>
        </is>
      </c>
      <c r="D1017" t="inlineStr">
        <is>
          <t>Completed</t>
        </is>
      </c>
    </row>
    <row r="1018">
      <c r="A1018" t="inlineStr">
        <is>
          <t>J1052</t>
        </is>
      </c>
      <c r="B1018" s="10" t="n">
        <v>46287</v>
      </c>
      <c r="C1018" t="inlineStr">
        <is>
          <t>CL08</t>
        </is>
      </c>
      <c r="D1018" t="inlineStr">
        <is>
          <t>Skipped</t>
        </is>
      </c>
    </row>
    <row r="1019">
      <c r="A1019" t="inlineStr">
        <is>
          <t>J1052</t>
        </is>
      </c>
      <c r="B1019" s="10" t="n">
        <v>46288</v>
      </c>
      <c r="C1019" t="inlineStr">
        <is>
          <t>CL08</t>
        </is>
      </c>
      <c r="D1019" t="inlineStr">
        <is>
          <t>Completed</t>
        </is>
      </c>
    </row>
    <row r="1020">
      <c r="A1020" t="inlineStr">
        <is>
          <t>J1052</t>
        </is>
      </c>
      <c r="B1020" s="10" t="n">
        <v>46294</v>
      </c>
      <c r="C1020" t="inlineStr">
        <is>
          <t>CL08</t>
        </is>
      </c>
      <c r="D1020" t="inlineStr">
        <is>
          <t>Completed</t>
        </is>
      </c>
    </row>
    <row r="1021">
      <c r="A1021" t="inlineStr">
        <is>
          <t>J1052</t>
        </is>
      </c>
      <c r="B1021" s="10" t="n">
        <v>46295</v>
      </c>
      <c r="C1021" t="inlineStr">
        <is>
          <t>CL08</t>
        </is>
      </c>
      <c r="D1021" t="inlineStr">
        <is>
          <t>Completed</t>
        </is>
      </c>
    </row>
    <row r="1022">
      <c r="A1022" t="inlineStr">
        <is>
          <t>J1052</t>
        </is>
      </c>
      <c r="B1022" s="10" t="n">
        <v>46301</v>
      </c>
      <c r="C1022" t="inlineStr">
        <is>
          <t>CL08</t>
        </is>
      </c>
      <c r="D1022" t="inlineStr">
        <is>
          <t>Completed</t>
        </is>
      </c>
    </row>
    <row r="1023">
      <c r="A1023" t="inlineStr">
        <is>
          <t>J1052</t>
        </is>
      </c>
      <c r="B1023" s="10" t="n">
        <v>46302</v>
      </c>
      <c r="C1023" t="inlineStr">
        <is>
          <t>CL08</t>
        </is>
      </c>
      <c r="D1023" t="inlineStr">
        <is>
          <t>Completed</t>
        </is>
      </c>
    </row>
    <row r="1024">
      <c r="A1024" t="inlineStr">
        <is>
          <t>J1052</t>
        </is>
      </c>
      <c r="B1024" s="10" t="n">
        <v>46308</v>
      </c>
      <c r="C1024" t="inlineStr">
        <is>
          <t>CL08</t>
        </is>
      </c>
      <c r="D1024" t="inlineStr">
        <is>
          <t>Completed</t>
        </is>
      </c>
    </row>
    <row r="1025">
      <c r="A1025" t="inlineStr">
        <is>
          <t>J1052</t>
        </is>
      </c>
      <c r="B1025" s="10" t="n">
        <v>46309</v>
      </c>
      <c r="C1025" t="inlineStr">
        <is>
          <t>CL08</t>
        </is>
      </c>
      <c r="D1025" t="inlineStr">
        <is>
          <t>Completed</t>
        </is>
      </c>
    </row>
    <row r="1026">
      <c r="A1026" t="inlineStr">
        <is>
          <t>J1052</t>
        </is>
      </c>
      <c r="B1026" s="10" t="n">
        <v>46315</v>
      </c>
      <c r="C1026" t="inlineStr">
        <is>
          <t>CL08</t>
        </is>
      </c>
      <c r="D1026" t="inlineStr">
        <is>
          <t>Completed</t>
        </is>
      </c>
    </row>
    <row r="1027">
      <c r="A1027" t="inlineStr">
        <is>
          <t>J1052</t>
        </is>
      </c>
      <c r="B1027" s="10" t="n">
        <v>46316</v>
      </c>
      <c r="C1027" t="inlineStr">
        <is>
          <t>CL08</t>
        </is>
      </c>
      <c r="D1027" t="inlineStr">
        <is>
          <t>Completed</t>
        </is>
      </c>
    </row>
    <row r="1028">
      <c r="A1028" t="inlineStr">
        <is>
          <t>J1052</t>
        </is>
      </c>
      <c r="B1028" s="10" t="n">
        <v>46322</v>
      </c>
      <c r="C1028" t="inlineStr">
        <is>
          <t>CL08</t>
        </is>
      </c>
      <c r="D1028" t="inlineStr">
        <is>
          <t>Completed</t>
        </is>
      </c>
    </row>
    <row r="1029">
      <c r="A1029" t="inlineStr">
        <is>
          <t>J1052</t>
        </is>
      </c>
      <c r="B1029" s="10" t="n">
        <v>46323</v>
      </c>
      <c r="C1029" t="inlineStr">
        <is>
          <t>CL08</t>
        </is>
      </c>
      <c r="D1029" t="inlineStr">
        <is>
          <t>Completed</t>
        </is>
      </c>
    </row>
    <row r="1030">
      <c r="A1030" t="inlineStr">
        <is>
          <t>J1053</t>
        </is>
      </c>
      <c r="B1030" s="10" t="n">
        <v>46239</v>
      </c>
      <c r="C1030" t="inlineStr">
        <is>
          <t>CL17</t>
        </is>
      </c>
      <c r="D1030" t="inlineStr">
        <is>
          <t>Completed</t>
        </is>
      </c>
    </row>
    <row r="1031">
      <c r="A1031" t="inlineStr">
        <is>
          <t>J1053</t>
        </is>
      </c>
      <c r="B1031" s="10" t="n">
        <v>46246</v>
      </c>
      <c r="C1031" t="inlineStr">
        <is>
          <t>CL17</t>
        </is>
      </c>
      <c r="D1031" t="inlineStr">
        <is>
          <t>Completed</t>
        </is>
      </c>
    </row>
    <row r="1032">
      <c r="A1032" t="inlineStr">
        <is>
          <t>J1053</t>
        </is>
      </c>
      <c r="B1032" s="10" t="n">
        <v>46253</v>
      </c>
      <c r="C1032" t="inlineStr">
        <is>
          <t>CL17</t>
        </is>
      </c>
      <c r="D1032" t="inlineStr">
        <is>
          <t>Completed</t>
        </is>
      </c>
    </row>
    <row r="1033">
      <c r="A1033" t="inlineStr">
        <is>
          <t>J1053</t>
        </is>
      </c>
      <c r="B1033" s="10" t="n">
        <v>46260</v>
      </c>
      <c r="C1033" t="inlineStr">
        <is>
          <t>CL17</t>
        </is>
      </c>
      <c r="D1033" t="inlineStr">
        <is>
          <t>Completed</t>
        </is>
      </c>
    </row>
    <row r="1034">
      <c r="A1034" t="inlineStr">
        <is>
          <t>J1053</t>
        </is>
      </c>
      <c r="B1034" s="10" t="n">
        <v>46267</v>
      </c>
      <c r="C1034" t="inlineStr">
        <is>
          <t>CL17</t>
        </is>
      </c>
      <c r="D1034" t="inlineStr">
        <is>
          <t>Completed</t>
        </is>
      </c>
    </row>
    <row r="1035">
      <c r="A1035" t="inlineStr">
        <is>
          <t>J1053</t>
        </is>
      </c>
      <c r="B1035" s="10" t="n">
        <v>46274</v>
      </c>
      <c r="C1035" t="inlineStr">
        <is>
          <t>CL17</t>
        </is>
      </c>
      <c r="D1035" t="inlineStr">
        <is>
          <t>Completed</t>
        </is>
      </c>
    </row>
    <row r="1036">
      <c r="A1036" t="inlineStr">
        <is>
          <t>J1053</t>
        </is>
      </c>
      <c r="B1036" s="10" t="n">
        <v>46281</v>
      </c>
      <c r="C1036" t="inlineStr">
        <is>
          <t>CL17</t>
        </is>
      </c>
      <c r="D1036" t="inlineStr">
        <is>
          <t>Completed</t>
        </is>
      </c>
    </row>
    <row r="1037">
      <c r="A1037" t="inlineStr">
        <is>
          <t>J1053</t>
        </is>
      </c>
      <c r="B1037" s="10" t="n">
        <v>46288</v>
      </c>
      <c r="C1037" t="inlineStr">
        <is>
          <t>CL17</t>
        </is>
      </c>
      <c r="D1037" t="inlineStr">
        <is>
          <t>Completed</t>
        </is>
      </c>
    </row>
    <row r="1038">
      <c r="A1038" t="inlineStr">
        <is>
          <t>J1053</t>
        </is>
      </c>
      <c r="B1038" s="10" t="n">
        <v>46295</v>
      </c>
      <c r="C1038" t="inlineStr">
        <is>
          <t>CL17</t>
        </is>
      </c>
      <c r="D1038" t="inlineStr">
        <is>
          <t>Completed</t>
        </is>
      </c>
    </row>
    <row r="1039">
      <c r="A1039" t="inlineStr">
        <is>
          <t>J1053</t>
        </is>
      </c>
      <c r="B1039" s="10" t="n">
        <v>46302</v>
      </c>
      <c r="C1039" t="inlineStr">
        <is>
          <t>CL17</t>
        </is>
      </c>
      <c r="D1039" t="inlineStr">
        <is>
          <t>Completed</t>
        </is>
      </c>
    </row>
    <row r="1040">
      <c r="A1040" t="inlineStr">
        <is>
          <t>J1053</t>
        </is>
      </c>
      <c r="B1040" s="10" t="n">
        <v>46309</v>
      </c>
      <c r="C1040" t="inlineStr">
        <is>
          <t>CL17</t>
        </is>
      </c>
      <c r="D1040" t="inlineStr">
        <is>
          <t>Completed</t>
        </is>
      </c>
    </row>
    <row r="1041">
      <c r="A1041" t="inlineStr">
        <is>
          <t>J1053</t>
        </is>
      </c>
      <c r="B1041" s="10" t="n">
        <v>46316</v>
      </c>
      <c r="C1041" t="inlineStr">
        <is>
          <t>CL17</t>
        </is>
      </c>
      <c r="D1041" t="inlineStr">
        <is>
          <t>Completed</t>
        </is>
      </c>
    </row>
    <row r="1042">
      <c r="A1042" t="inlineStr">
        <is>
          <t>J1053</t>
        </is>
      </c>
      <c r="B1042" s="10" t="n">
        <v>46323</v>
      </c>
      <c r="C1042" t="inlineStr">
        <is>
          <t>CL17</t>
        </is>
      </c>
      <c r="D1042" t="inlineStr">
        <is>
          <t>Completed</t>
        </is>
      </c>
    </row>
    <row r="1043">
      <c r="A1043" t="inlineStr">
        <is>
          <t>J1054</t>
        </is>
      </c>
      <c r="B1043" s="10" t="n">
        <v>46238</v>
      </c>
      <c r="C1043" t="inlineStr">
        <is>
          <t>CL35</t>
        </is>
      </c>
      <c r="D1043" t="inlineStr">
        <is>
          <t>Completed</t>
        </is>
      </c>
    </row>
    <row r="1044">
      <c r="A1044" t="inlineStr">
        <is>
          <t>J1054</t>
        </is>
      </c>
      <c r="B1044" s="10" t="n">
        <v>46245</v>
      </c>
      <c r="C1044" t="inlineStr">
        <is>
          <t>CL35</t>
        </is>
      </c>
      <c r="D1044" t="inlineStr">
        <is>
          <t>Completed</t>
        </is>
      </c>
    </row>
    <row r="1045">
      <c r="A1045" t="inlineStr">
        <is>
          <t>J1054</t>
        </is>
      </c>
      <c r="B1045" s="10" t="n">
        <v>46252</v>
      </c>
      <c r="C1045" t="inlineStr">
        <is>
          <t>CL35</t>
        </is>
      </c>
      <c r="D1045" t="inlineStr">
        <is>
          <t>Completed</t>
        </is>
      </c>
    </row>
    <row r="1046">
      <c r="A1046" t="inlineStr">
        <is>
          <t>J1054</t>
        </is>
      </c>
      <c r="B1046" s="10" t="n">
        <v>46259</v>
      </c>
      <c r="C1046" t="inlineStr">
        <is>
          <t>CL35</t>
        </is>
      </c>
      <c r="D1046" t="inlineStr">
        <is>
          <t>Completed</t>
        </is>
      </c>
    </row>
    <row r="1047">
      <c r="A1047" t="inlineStr">
        <is>
          <t>J1054</t>
        </is>
      </c>
      <c r="B1047" s="10" t="n">
        <v>46266</v>
      </c>
      <c r="C1047" t="inlineStr">
        <is>
          <t>CL35</t>
        </is>
      </c>
      <c r="D1047" t="inlineStr">
        <is>
          <t>Completed</t>
        </is>
      </c>
    </row>
    <row r="1048">
      <c r="A1048" t="inlineStr">
        <is>
          <t>J1054</t>
        </is>
      </c>
      <c r="B1048" s="10" t="n">
        <v>46273</v>
      </c>
      <c r="C1048" t="inlineStr">
        <is>
          <t>CL35</t>
        </is>
      </c>
      <c r="D1048" t="inlineStr">
        <is>
          <t>Completed</t>
        </is>
      </c>
    </row>
    <row r="1049">
      <c r="A1049" t="inlineStr">
        <is>
          <t>J1054</t>
        </is>
      </c>
      <c r="B1049" s="10" t="n">
        <v>46280</v>
      </c>
      <c r="C1049" t="inlineStr">
        <is>
          <t>CL35</t>
        </is>
      </c>
      <c r="D1049" t="inlineStr">
        <is>
          <t>Completed</t>
        </is>
      </c>
    </row>
    <row r="1050">
      <c r="A1050" t="inlineStr">
        <is>
          <t>J1054</t>
        </is>
      </c>
      <c r="B1050" s="10" t="n">
        <v>46287</v>
      </c>
      <c r="C1050" t="inlineStr">
        <is>
          <t>CL35</t>
        </is>
      </c>
      <c r="D1050" t="inlineStr">
        <is>
          <t>Completed</t>
        </is>
      </c>
    </row>
    <row r="1051">
      <c r="A1051" t="inlineStr">
        <is>
          <t>J1054</t>
        </is>
      </c>
      <c r="B1051" s="10" t="n">
        <v>46294</v>
      </c>
      <c r="C1051" t="inlineStr">
        <is>
          <t>CL35</t>
        </is>
      </c>
      <c r="D1051" t="inlineStr">
        <is>
          <t>Completed</t>
        </is>
      </c>
    </row>
    <row r="1052">
      <c r="A1052" t="inlineStr">
        <is>
          <t>J1054</t>
        </is>
      </c>
      <c r="B1052" s="10" t="n">
        <v>46301</v>
      </c>
      <c r="C1052" t="inlineStr">
        <is>
          <t>CL35</t>
        </is>
      </c>
      <c r="D1052" t="inlineStr">
        <is>
          <t>Completed</t>
        </is>
      </c>
    </row>
    <row r="1053">
      <c r="A1053" t="inlineStr">
        <is>
          <t>J1054</t>
        </is>
      </c>
      <c r="B1053" s="10" t="n">
        <v>46308</v>
      </c>
      <c r="C1053" t="inlineStr">
        <is>
          <t>CL35</t>
        </is>
      </c>
      <c r="D1053" t="inlineStr">
        <is>
          <t>Skipped</t>
        </is>
      </c>
    </row>
    <row r="1054">
      <c r="A1054" t="inlineStr">
        <is>
          <t>J1054</t>
        </is>
      </c>
      <c r="B1054" s="10" t="n">
        <v>46315</v>
      </c>
      <c r="C1054" t="inlineStr">
        <is>
          <t>CL35</t>
        </is>
      </c>
      <c r="D1054" t="inlineStr">
        <is>
          <t>Completed</t>
        </is>
      </c>
    </row>
    <row r="1055">
      <c r="A1055" t="inlineStr">
        <is>
          <t>J1054</t>
        </is>
      </c>
      <c r="B1055" s="10" t="n">
        <v>46322</v>
      </c>
      <c r="C1055" t="inlineStr">
        <is>
          <t>CL35</t>
        </is>
      </c>
      <c r="D1055" t="inlineStr">
        <is>
          <t>Completed</t>
        </is>
      </c>
    </row>
    <row r="1056">
      <c r="A1056" t="inlineStr">
        <is>
          <t>J1055</t>
        </is>
      </c>
      <c r="B1056" s="10" t="n">
        <v>46237</v>
      </c>
      <c r="C1056" t="inlineStr">
        <is>
          <t>CL01</t>
        </is>
      </c>
      <c r="D1056" t="inlineStr">
        <is>
          <t>Completed</t>
        </is>
      </c>
    </row>
    <row r="1057">
      <c r="A1057" t="inlineStr">
        <is>
          <t>J1055</t>
        </is>
      </c>
      <c r="B1057" s="10" t="n">
        <v>46239</v>
      </c>
      <c r="C1057" t="inlineStr">
        <is>
          <t>CL01</t>
        </is>
      </c>
      <c r="D1057" t="inlineStr">
        <is>
          <t>Completed</t>
        </is>
      </c>
    </row>
    <row r="1058">
      <c r="A1058" t="inlineStr">
        <is>
          <t>J1055</t>
        </is>
      </c>
      <c r="B1058" s="10" t="n">
        <v>46244</v>
      </c>
      <c r="C1058" t="inlineStr">
        <is>
          <t>CL01</t>
        </is>
      </c>
      <c r="D1058" t="inlineStr">
        <is>
          <t>Completed</t>
        </is>
      </c>
    </row>
    <row r="1059">
      <c r="A1059" t="inlineStr">
        <is>
          <t>J1055</t>
        </is>
      </c>
      <c r="B1059" s="10" t="n">
        <v>46246</v>
      </c>
      <c r="C1059" t="inlineStr">
        <is>
          <t>CL01</t>
        </is>
      </c>
      <c r="D1059" t="inlineStr">
        <is>
          <t>Completed</t>
        </is>
      </c>
    </row>
    <row r="1060">
      <c r="A1060" t="inlineStr">
        <is>
          <t>J1055</t>
        </is>
      </c>
      <c r="B1060" s="10" t="n">
        <v>46251</v>
      </c>
      <c r="C1060" t="inlineStr">
        <is>
          <t>CL01</t>
        </is>
      </c>
      <c r="D1060" t="inlineStr">
        <is>
          <t>Completed</t>
        </is>
      </c>
    </row>
    <row r="1061">
      <c r="A1061" t="inlineStr">
        <is>
          <t>J1055</t>
        </is>
      </c>
      <c r="B1061" s="10" t="n">
        <v>46253</v>
      </c>
      <c r="C1061" t="inlineStr">
        <is>
          <t>CL01</t>
        </is>
      </c>
      <c r="D1061" t="inlineStr">
        <is>
          <t>Completed</t>
        </is>
      </c>
    </row>
    <row r="1062">
      <c r="A1062" t="inlineStr">
        <is>
          <t>J1055</t>
        </is>
      </c>
      <c r="B1062" s="10" t="n">
        <v>46258</v>
      </c>
      <c r="C1062" t="inlineStr">
        <is>
          <t>CL01</t>
        </is>
      </c>
      <c r="D1062" t="inlineStr">
        <is>
          <t>Completed</t>
        </is>
      </c>
    </row>
    <row r="1063">
      <c r="A1063" t="inlineStr">
        <is>
          <t>J1055</t>
        </is>
      </c>
      <c r="B1063" s="10" t="n">
        <v>46260</v>
      </c>
      <c r="C1063" t="inlineStr">
        <is>
          <t>CL01</t>
        </is>
      </c>
      <c r="D1063" t="inlineStr">
        <is>
          <t>Completed</t>
        </is>
      </c>
    </row>
    <row r="1064">
      <c r="A1064" t="inlineStr">
        <is>
          <t>J1055</t>
        </is>
      </c>
      <c r="B1064" s="10" t="n">
        <v>46265</v>
      </c>
      <c r="C1064" t="inlineStr">
        <is>
          <t>CL01</t>
        </is>
      </c>
      <c r="D1064" t="inlineStr">
        <is>
          <t>Completed</t>
        </is>
      </c>
    </row>
    <row r="1065">
      <c r="A1065" t="inlineStr">
        <is>
          <t>J1055</t>
        </is>
      </c>
      <c r="B1065" s="10" t="n">
        <v>46267</v>
      </c>
      <c r="C1065" t="inlineStr">
        <is>
          <t>CL01</t>
        </is>
      </c>
      <c r="D1065" t="inlineStr">
        <is>
          <t>Completed</t>
        </is>
      </c>
    </row>
    <row r="1066">
      <c r="A1066" t="inlineStr">
        <is>
          <t>J1055</t>
        </is>
      </c>
      <c r="B1066" s="10" t="n">
        <v>46272</v>
      </c>
      <c r="C1066" t="inlineStr">
        <is>
          <t>CL01</t>
        </is>
      </c>
      <c r="D1066" t="inlineStr">
        <is>
          <t>Completed</t>
        </is>
      </c>
    </row>
    <row r="1067">
      <c r="A1067" t="inlineStr">
        <is>
          <t>J1055</t>
        </is>
      </c>
      <c r="B1067" s="10" t="n">
        <v>46274</v>
      </c>
      <c r="C1067" t="inlineStr">
        <is>
          <t>CL01</t>
        </is>
      </c>
      <c r="D1067" t="inlineStr">
        <is>
          <t>Completed</t>
        </is>
      </c>
    </row>
    <row r="1068">
      <c r="A1068" t="inlineStr">
        <is>
          <t>J1055</t>
        </is>
      </c>
      <c r="B1068" s="10" t="n">
        <v>46279</v>
      </c>
      <c r="C1068" t="inlineStr">
        <is>
          <t>CL01</t>
        </is>
      </c>
      <c r="D1068" t="inlineStr">
        <is>
          <t>Completed</t>
        </is>
      </c>
    </row>
    <row r="1069">
      <c r="A1069" t="inlineStr">
        <is>
          <t>J1055</t>
        </is>
      </c>
      <c r="B1069" s="10" t="n">
        <v>46281</v>
      </c>
      <c r="C1069" t="inlineStr">
        <is>
          <t>CL01</t>
        </is>
      </c>
      <c r="D1069" t="inlineStr">
        <is>
          <t>Completed</t>
        </is>
      </c>
    </row>
    <row r="1070">
      <c r="A1070" t="inlineStr">
        <is>
          <t>J1055</t>
        </is>
      </c>
      <c r="B1070" s="10" t="n">
        <v>46286</v>
      </c>
      <c r="C1070" t="inlineStr">
        <is>
          <t>CL01</t>
        </is>
      </c>
      <c r="D1070" t="inlineStr">
        <is>
          <t>Completed</t>
        </is>
      </c>
    </row>
    <row r="1071">
      <c r="A1071" t="inlineStr">
        <is>
          <t>J1055</t>
        </is>
      </c>
      <c r="B1071" s="10" t="n">
        <v>46288</v>
      </c>
      <c r="C1071" t="inlineStr">
        <is>
          <t>CL01</t>
        </is>
      </c>
      <c r="D1071" t="inlineStr">
        <is>
          <t>Completed</t>
        </is>
      </c>
    </row>
    <row r="1072">
      <c r="A1072" t="inlineStr">
        <is>
          <t>J1055</t>
        </is>
      </c>
      <c r="B1072" s="10" t="n">
        <v>46293</v>
      </c>
      <c r="C1072" t="inlineStr">
        <is>
          <t>CL01</t>
        </is>
      </c>
      <c r="D1072" t="inlineStr">
        <is>
          <t>Completed</t>
        </is>
      </c>
    </row>
    <row r="1073">
      <c r="A1073" t="inlineStr">
        <is>
          <t>J1055</t>
        </is>
      </c>
      <c r="B1073" s="10" t="n">
        <v>46295</v>
      </c>
      <c r="C1073" t="inlineStr">
        <is>
          <t>CL01</t>
        </is>
      </c>
      <c r="D1073" t="inlineStr">
        <is>
          <t>Completed</t>
        </is>
      </c>
    </row>
    <row r="1074">
      <c r="A1074" t="inlineStr">
        <is>
          <t>J1055</t>
        </is>
      </c>
      <c r="B1074" s="10" t="n">
        <v>46300</v>
      </c>
      <c r="C1074" t="inlineStr">
        <is>
          <t>CL01</t>
        </is>
      </c>
      <c r="D1074" t="inlineStr">
        <is>
          <t>Completed</t>
        </is>
      </c>
    </row>
    <row r="1075">
      <c r="A1075" t="inlineStr">
        <is>
          <t>J1055</t>
        </is>
      </c>
      <c r="B1075" s="10" t="n">
        <v>46302</v>
      </c>
      <c r="C1075" t="inlineStr">
        <is>
          <t>CL01</t>
        </is>
      </c>
      <c r="D1075" t="inlineStr">
        <is>
          <t>Completed</t>
        </is>
      </c>
    </row>
    <row r="1076">
      <c r="A1076" t="inlineStr">
        <is>
          <t>J1055</t>
        </is>
      </c>
      <c r="B1076" s="10" t="n">
        <v>46307</v>
      </c>
      <c r="C1076" t="inlineStr">
        <is>
          <t>CL01</t>
        </is>
      </c>
      <c r="D1076" t="inlineStr">
        <is>
          <t>Completed</t>
        </is>
      </c>
    </row>
    <row r="1077">
      <c r="A1077" t="inlineStr">
        <is>
          <t>J1055</t>
        </is>
      </c>
      <c r="B1077" s="10" t="n">
        <v>46309</v>
      </c>
      <c r="C1077" t="inlineStr">
        <is>
          <t>CL01</t>
        </is>
      </c>
      <c r="D1077" t="inlineStr">
        <is>
          <t>Completed</t>
        </is>
      </c>
    </row>
    <row r="1078">
      <c r="A1078" t="inlineStr">
        <is>
          <t>J1055</t>
        </is>
      </c>
      <c r="B1078" s="10" t="n">
        <v>46314</v>
      </c>
      <c r="C1078" t="inlineStr">
        <is>
          <t>CL01</t>
        </is>
      </c>
      <c r="D1078" t="inlineStr">
        <is>
          <t>Completed</t>
        </is>
      </c>
    </row>
    <row r="1079">
      <c r="A1079" t="inlineStr">
        <is>
          <t>J1055</t>
        </is>
      </c>
      <c r="B1079" s="10" t="n">
        <v>46316</v>
      </c>
      <c r="C1079" t="inlineStr">
        <is>
          <t>CL01</t>
        </is>
      </c>
      <c r="D1079" t="inlineStr">
        <is>
          <t>Completed</t>
        </is>
      </c>
    </row>
    <row r="1080">
      <c r="A1080" t="inlineStr">
        <is>
          <t>J1055</t>
        </is>
      </c>
      <c r="B1080" s="10" t="n">
        <v>46321</v>
      </c>
      <c r="C1080" t="inlineStr">
        <is>
          <t>CL01</t>
        </is>
      </c>
      <c r="D1080" t="inlineStr">
        <is>
          <t>Completed</t>
        </is>
      </c>
    </row>
    <row r="1081">
      <c r="A1081" t="inlineStr">
        <is>
          <t>J1055</t>
        </is>
      </c>
      <c r="B1081" s="10" t="n">
        <v>46323</v>
      </c>
      <c r="C1081" t="inlineStr">
        <is>
          <t>CL01</t>
        </is>
      </c>
      <c r="D1081" t="inlineStr">
        <is>
          <t>Completed</t>
        </is>
      </c>
    </row>
    <row r="1082">
      <c r="A1082" t="inlineStr">
        <is>
          <t>J1056</t>
        </is>
      </c>
      <c r="B1082" s="10" t="n">
        <v>46237</v>
      </c>
      <c r="C1082" t="inlineStr">
        <is>
          <t>CL26</t>
        </is>
      </c>
      <c r="D1082" t="inlineStr">
        <is>
          <t>Completed</t>
        </is>
      </c>
    </row>
    <row r="1083">
      <c r="A1083" t="inlineStr">
        <is>
          <t>J1056</t>
        </is>
      </c>
      <c r="B1083" s="10" t="n">
        <v>46244</v>
      </c>
      <c r="C1083" t="inlineStr">
        <is>
          <t>CL26</t>
        </is>
      </c>
      <c r="D1083" t="inlineStr">
        <is>
          <t>Completed</t>
        </is>
      </c>
    </row>
    <row r="1084">
      <c r="A1084" t="inlineStr">
        <is>
          <t>J1056</t>
        </is>
      </c>
      <c r="B1084" s="10" t="n">
        <v>46251</v>
      </c>
      <c r="C1084" t="inlineStr">
        <is>
          <t>CL26</t>
        </is>
      </c>
      <c r="D1084" t="inlineStr">
        <is>
          <t>Completed</t>
        </is>
      </c>
    </row>
    <row r="1085">
      <c r="A1085" t="inlineStr">
        <is>
          <t>J1056</t>
        </is>
      </c>
      <c r="B1085" s="10" t="n">
        <v>46258</v>
      </c>
      <c r="C1085" t="inlineStr">
        <is>
          <t>CL26</t>
        </is>
      </c>
      <c r="D1085" t="inlineStr">
        <is>
          <t>Completed</t>
        </is>
      </c>
    </row>
    <row r="1086">
      <c r="A1086" t="inlineStr">
        <is>
          <t>J1056</t>
        </is>
      </c>
      <c r="B1086" s="10" t="n">
        <v>46265</v>
      </c>
      <c r="C1086" t="inlineStr">
        <is>
          <t>CL26</t>
        </is>
      </c>
      <c r="D1086" t="inlineStr">
        <is>
          <t>Completed</t>
        </is>
      </c>
    </row>
    <row r="1087">
      <c r="A1087" t="inlineStr">
        <is>
          <t>J1056</t>
        </is>
      </c>
      <c r="B1087" s="10" t="n">
        <v>46272</v>
      </c>
      <c r="C1087" t="inlineStr">
        <is>
          <t>CL26</t>
        </is>
      </c>
      <c r="D1087" t="inlineStr">
        <is>
          <t>Completed</t>
        </is>
      </c>
    </row>
    <row r="1088">
      <c r="A1088" t="inlineStr">
        <is>
          <t>J1056</t>
        </is>
      </c>
      <c r="B1088" s="10" t="n">
        <v>46279</v>
      </c>
      <c r="C1088" t="inlineStr">
        <is>
          <t>CL26</t>
        </is>
      </c>
      <c r="D1088" t="inlineStr">
        <is>
          <t>Completed</t>
        </is>
      </c>
    </row>
    <row r="1089">
      <c r="A1089" t="inlineStr">
        <is>
          <t>J1056</t>
        </is>
      </c>
      <c r="B1089" s="10" t="n">
        <v>46286</v>
      </c>
      <c r="C1089" t="inlineStr">
        <is>
          <t>CL26</t>
        </is>
      </c>
      <c r="D1089" t="inlineStr">
        <is>
          <t>Completed</t>
        </is>
      </c>
    </row>
    <row r="1090">
      <c r="A1090" t="inlineStr">
        <is>
          <t>J1056</t>
        </is>
      </c>
      <c r="B1090" s="10" t="n">
        <v>46293</v>
      </c>
      <c r="C1090" t="inlineStr">
        <is>
          <t>CL26</t>
        </is>
      </c>
      <c r="D1090" t="inlineStr">
        <is>
          <t>Completed</t>
        </is>
      </c>
    </row>
    <row r="1091">
      <c r="A1091" t="inlineStr">
        <is>
          <t>J1056</t>
        </is>
      </c>
      <c r="B1091" s="10" t="n">
        <v>46300</v>
      </c>
      <c r="C1091" t="inlineStr">
        <is>
          <t>CL26</t>
        </is>
      </c>
      <c r="D1091" t="inlineStr">
        <is>
          <t>Completed</t>
        </is>
      </c>
    </row>
    <row r="1092">
      <c r="A1092" t="inlineStr">
        <is>
          <t>J1056</t>
        </is>
      </c>
      <c r="B1092" s="10" t="n">
        <v>46307</v>
      </c>
      <c r="C1092" t="inlineStr">
        <is>
          <t>CL26</t>
        </is>
      </c>
      <c r="D1092" t="inlineStr">
        <is>
          <t>Completed</t>
        </is>
      </c>
    </row>
    <row r="1093">
      <c r="A1093" t="inlineStr">
        <is>
          <t>J1056</t>
        </is>
      </c>
      <c r="B1093" s="10" t="n">
        <v>46314</v>
      </c>
      <c r="C1093" t="inlineStr">
        <is>
          <t>CL26</t>
        </is>
      </c>
      <c r="D1093" t="inlineStr">
        <is>
          <t>Completed</t>
        </is>
      </c>
    </row>
    <row r="1094">
      <c r="A1094" t="inlineStr">
        <is>
          <t>J1056</t>
        </is>
      </c>
      <c r="B1094" s="10" t="n">
        <v>46321</v>
      </c>
      <c r="C1094" t="inlineStr">
        <is>
          <t>CL26</t>
        </is>
      </c>
      <c r="D1094" t="inlineStr">
        <is>
          <t>Completed</t>
        </is>
      </c>
    </row>
    <row r="1095">
      <c r="A1095" t="inlineStr">
        <is>
          <t>J1057</t>
        </is>
      </c>
      <c r="B1095" s="10" t="n">
        <v>46239</v>
      </c>
      <c r="C1095" t="inlineStr">
        <is>
          <t>CL44</t>
        </is>
      </c>
      <c r="D1095" t="inlineStr">
        <is>
          <t>Completed</t>
        </is>
      </c>
    </row>
    <row r="1096">
      <c r="A1096" t="inlineStr">
        <is>
          <t>J1057</t>
        </is>
      </c>
      <c r="B1096" s="10" t="n">
        <v>46246</v>
      </c>
      <c r="C1096" t="inlineStr">
        <is>
          <t>CL44</t>
        </is>
      </c>
      <c r="D1096" t="inlineStr">
        <is>
          <t>Completed</t>
        </is>
      </c>
    </row>
    <row r="1097">
      <c r="A1097" t="inlineStr">
        <is>
          <t>J1057</t>
        </is>
      </c>
      <c r="B1097" s="10" t="n">
        <v>46253</v>
      </c>
      <c r="C1097" t="inlineStr">
        <is>
          <t>CL44</t>
        </is>
      </c>
      <c r="D1097" t="inlineStr">
        <is>
          <t>Completed</t>
        </is>
      </c>
    </row>
    <row r="1098">
      <c r="A1098" t="inlineStr">
        <is>
          <t>J1057</t>
        </is>
      </c>
      <c r="B1098" s="10" t="n">
        <v>46260</v>
      </c>
      <c r="C1098" t="inlineStr">
        <is>
          <t>CL44</t>
        </is>
      </c>
      <c r="D1098" t="inlineStr">
        <is>
          <t>Completed</t>
        </is>
      </c>
    </row>
    <row r="1099">
      <c r="A1099" t="inlineStr">
        <is>
          <t>J1057</t>
        </is>
      </c>
      <c r="B1099" s="10" t="n">
        <v>46267</v>
      </c>
      <c r="C1099" t="inlineStr">
        <is>
          <t>CL44</t>
        </is>
      </c>
      <c r="D1099" t="inlineStr">
        <is>
          <t>Completed</t>
        </is>
      </c>
    </row>
    <row r="1100">
      <c r="A1100" t="inlineStr">
        <is>
          <t>J1057</t>
        </is>
      </c>
      <c r="B1100" s="10" t="n">
        <v>46274</v>
      </c>
      <c r="C1100" t="inlineStr">
        <is>
          <t>CL44</t>
        </is>
      </c>
      <c r="D1100" t="inlineStr">
        <is>
          <t>Completed</t>
        </is>
      </c>
    </row>
    <row r="1101">
      <c r="A1101" t="inlineStr">
        <is>
          <t>J1057</t>
        </is>
      </c>
      <c r="B1101" s="10" t="n">
        <v>46281</v>
      </c>
      <c r="C1101" t="inlineStr">
        <is>
          <t>CL44</t>
        </is>
      </c>
      <c r="D1101" t="inlineStr">
        <is>
          <t>Completed</t>
        </is>
      </c>
    </row>
    <row r="1102">
      <c r="A1102" t="inlineStr">
        <is>
          <t>J1057</t>
        </is>
      </c>
      <c r="B1102" s="10" t="n">
        <v>46288</v>
      </c>
      <c r="C1102" t="inlineStr">
        <is>
          <t>CL44</t>
        </is>
      </c>
      <c r="D1102" t="inlineStr">
        <is>
          <t>Completed</t>
        </is>
      </c>
    </row>
    <row r="1103">
      <c r="A1103" t="inlineStr">
        <is>
          <t>J1057</t>
        </is>
      </c>
      <c r="B1103" s="10" t="n">
        <v>46295</v>
      </c>
      <c r="C1103" t="inlineStr">
        <is>
          <t>CL44</t>
        </is>
      </c>
      <c r="D1103" t="inlineStr">
        <is>
          <t>Completed</t>
        </is>
      </c>
    </row>
    <row r="1104">
      <c r="A1104" t="inlineStr">
        <is>
          <t>J1057</t>
        </is>
      </c>
      <c r="B1104" s="10" t="n">
        <v>46302</v>
      </c>
      <c r="C1104" t="inlineStr">
        <is>
          <t>CL44</t>
        </is>
      </c>
      <c r="D1104" t="inlineStr">
        <is>
          <t>Completed</t>
        </is>
      </c>
    </row>
    <row r="1105">
      <c r="A1105" t="inlineStr">
        <is>
          <t>J1057</t>
        </is>
      </c>
      <c r="B1105" s="10" t="n">
        <v>46309</v>
      </c>
      <c r="C1105" t="inlineStr">
        <is>
          <t>CL44</t>
        </is>
      </c>
      <c r="D1105" t="inlineStr">
        <is>
          <t>Completed</t>
        </is>
      </c>
    </row>
    <row r="1106">
      <c r="A1106" t="inlineStr">
        <is>
          <t>J1057</t>
        </is>
      </c>
      <c r="B1106" s="10" t="n">
        <v>46316</v>
      </c>
      <c r="C1106" t="inlineStr">
        <is>
          <t>CL44</t>
        </is>
      </c>
      <c r="D1106" t="inlineStr">
        <is>
          <t>Completed</t>
        </is>
      </c>
    </row>
    <row r="1107">
      <c r="A1107" t="inlineStr">
        <is>
          <t>J1057</t>
        </is>
      </c>
      <c r="B1107" s="10" t="n">
        <v>46323</v>
      </c>
      <c r="C1107" t="inlineStr">
        <is>
          <t>CL44</t>
        </is>
      </c>
      <c r="D1107" t="inlineStr">
        <is>
          <t>Completed</t>
        </is>
      </c>
    </row>
    <row r="1108">
      <c r="A1108" t="inlineStr">
        <is>
          <t>J1058</t>
        </is>
      </c>
      <c r="B1108" s="10" t="n">
        <v>46237</v>
      </c>
      <c r="C1108" t="inlineStr">
        <is>
          <t>CL04</t>
        </is>
      </c>
      <c r="D1108" t="inlineStr">
        <is>
          <t>Completed</t>
        </is>
      </c>
    </row>
    <row r="1109">
      <c r="A1109" t="inlineStr">
        <is>
          <t>J1058</t>
        </is>
      </c>
      <c r="B1109" s="10" t="n">
        <v>46238</v>
      </c>
      <c r="C1109" t="inlineStr">
        <is>
          <t>CL04</t>
        </is>
      </c>
      <c r="D1109" t="inlineStr">
        <is>
          <t>Completed</t>
        </is>
      </c>
    </row>
    <row r="1110">
      <c r="A1110" t="inlineStr">
        <is>
          <t>J1058</t>
        </is>
      </c>
      <c r="B1110" s="10" t="n">
        <v>46239</v>
      </c>
      <c r="C1110" t="inlineStr">
        <is>
          <t>CL04</t>
        </is>
      </c>
      <c r="D1110" t="inlineStr">
        <is>
          <t>Completed</t>
        </is>
      </c>
    </row>
    <row r="1111">
      <c r="A1111" t="inlineStr">
        <is>
          <t>J1058</t>
        </is>
      </c>
      <c r="B1111" s="10" t="n">
        <v>46244</v>
      </c>
      <c r="C1111" t="inlineStr">
        <is>
          <t>CL04</t>
        </is>
      </c>
      <c r="D1111" t="inlineStr">
        <is>
          <t>Completed</t>
        </is>
      </c>
    </row>
    <row r="1112">
      <c r="A1112" t="inlineStr">
        <is>
          <t>J1058</t>
        </is>
      </c>
      <c r="B1112" s="10" t="n">
        <v>46245</v>
      </c>
      <c r="C1112" t="inlineStr">
        <is>
          <t>CL04</t>
        </is>
      </c>
      <c r="D1112" t="inlineStr">
        <is>
          <t>Completed</t>
        </is>
      </c>
    </row>
    <row r="1113">
      <c r="A1113" t="inlineStr">
        <is>
          <t>J1058</t>
        </is>
      </c>
      <c r="B1113" s="10" t="n">
        <v>46246</v>
      </c>
      <c r="C1113" t="inlineStr">
        <is>
          <t>CL04</t>
        </is>
      </c>
      <c r="D1113" t="inlineStr">
        <is>
          <t>Completed</t>
        </is>
      </c>
    </row>
    <row r="1114">
      <c r="A1114" t="inlineStr">
        <is>
          <t>J1058</t>
        </is>
      </c>
      <c r="B1114" s="10" t="n">
        <v>46251</v>
      </c>
      <c r="C1114" t="inlineStr">
        <is>
          <t>CL04</t>
        </is>
      </c>
      <c r="D1114" t="inlineStr">
        <is>
          <t>Completed</t>
        </is>
      </c>
    </row>
    <row r="1115">
      <c r="A1115" t="inlineStr">
        <is>
          <t>J1058</t>
        </is>
      </c>
      <c r="B1115" s="10" t="n">
        <v>46252</v>
      </c>
      <c r="C1115" t="inlineStr">
        <is>
          <t>CL04</t>
        </is>
      </c>
      <c r="D1115" t="inlineStr">
        <is>
          <t>Completed</t>
        </is>
      </c>
    </row>
    <row r="1116">
      <c r="A1116" t="inlineStr">
        <is>
          <t>J1058</t>
        </is>
      </c>
      <c r="B1116" s="10" t="n">
        <v>46253</v>
      </c>
      <c r="C1116" t="inlineStr">
        <is>
          <t>CL04</t>
        </is>
      </c>
      <c r="D1116" t="inlineStr">
        <is>
          <t>Completed</t>
        </is>
      </c>
    </row>
    <row r="1117">
      <c r="A1117" t="inlineStr">
        <is>
          <t>J1058</t>
        </is>
      </c>
      <c r="B1117" s="10" t="n">
        <v>46258</v>
      </c>
      <c r="C1117" t="inlineStr">
        <is>
          <t>CL04</t>
        </is>
      </c>
      <c r="D1117" t="inlineStr">
        <is>
          <t>Completed</t>
        </is>
      </c>
    </row>
    <row r="1118">
      <c r="A1118" t="inlineStr">
        <is>
          <t>J1058</t>
        </is>
      </c>
      <c r="B1118" s="10" t="n">
        <v>46259</v>
      </c>
      <c r="C1118" t="inlineStr">
        <is>
          <t>CL04</t>
        </is>
      </c>
      <c r="D1118" t="inlineStr">
        <is>
          <t>Completed</t>
        </is>
      </c>
    </row>
    <row r="1119">
      <c r="A1119" t="inlineStr">
        <is>
          <t>J1058</t>
        </is>
      </c>
      <c r="B1119" s="10" t="n">
        <v>46260</v>
      </c>
      <c r="C1119" t="inlineStr">
        <is>
          <t>CL04</t>
        </is>
      </c>
      <c r="D1119" t="inlineStr">
        <is>
          <t>Completed</t>
        </is>
      </c>
    </row>
    <row r="1120">
      <c r="A1120" t="inlineStr">
        <is>
          <t>J1058</t>
        </is>
      </c>
      <c r="B1120" s="10" t="n">
        <v>46265</v>
      </c>
      <c r="C1120" t="inlineStr">
        <is>
          <t>CL04</t>
        </is>
      </c>
      <c r="D1120" t="inlineStr">
        <is>
          <t>Completed</t>
        </is>
      </c>
    </row>
    <row r="1121">
      <c r="A1121" t="inlineStr">
        <is>
          <t>J1058</t>
        </is>
      </c>
      <c r="B1121" s="10" t="n">
        <v>46266</v>
      </c>
      <c r="C1121" t="inlineStr">
        <is>
          <t>CL04</t>
        </is>
      </c>
      <c r="D1121" t="inlineStr">
        <is>
          <t>Completed</t>
        </is>
      </c>
    </row>
    <row r="1122">
      <c r="A1122" t="inlineStr">
        <is>
          <t>J1058</t>
        </is>
      </c>
      <c r="B1122" s="10" t="n">
        <v>46267</v>
      </c>
      <c r="C1122" t="inlineStr">
        <is>
          <t>CL04</t>
        </is>
      </c>
      <c r="D1122" t="inlineStr">
        <is>
          <t>Completed</t>
        </is>
      </c>
    </row>
    <row r="1123">
      <c r="A1123" t="inlineStr">
        <is>
          <t>J1058</t>
        </is>
      </c>
      <c r="B1123" s="10" t="n">
        <v>46272</v>
      </c>
      <c r="C1123" t="inlineStr">
        <is>
          <t>CL04</t>
        </is>
      </c>
      <c r="D1123" t="inlineStr">
        <is>
          <t>Completed</t>
        </is>
      </c>
    </row>
    <row r="1124">
      <c r="A1124" t="inlineStr">
        <is>
          <t>J1058</t>
        </is>
      </c>
      <c r="B1124" s="10" t="n">
        <v>46273</v>
      </c>
      <c r="C1124" t="inlineStr">
        <is>
          <t>CL04</t>
        </is>
      </c>
      <c r="D1124" t="inlineStr">
        <is>
          <t>Completed</t>
        </is>
      </c>
    </row>
    <row r="1125">
      <c r="A1125" t="inlineStr">
        <is>
          <t>J1058</t>
        </is>
      </c>
      <c r="B1125" s="10" t="n">
        <v>46274</v>
      </c>
      <c r="C1125" t="inlineStr">
        <is>
          <t>CL04</t>
        </is>
      </c>
      <c r="D1125" t="inlineStr">
        <is>
          <t>Completed</t>
        </is>
      </c>
    </row>
    <row r="1126">
      <c r="A1126" t="inlineStr">
        <is>
          <t>J1058</t>
        </is>
      </c>
      <c r="B1126" s="10" t="n">
        <v>46279</v>
      </c>
      <c r="C1126" t="inlineStr">
        <is>
          <t>CL04</t>
        </is>
      </c>
      <c r="D1126" t="inlineStr">
        <is>
          <t>Completed</t>
        </is>
      </c>
    </row>
    <row r="1127">
      <c r="A1127" t="inlineStr">
        <is>
          <t>J1058</t>
        </is>
      </c>
      <c r="B1127" s="10" t="n">
        <v>46280</v>
      </c>
      <c r="C1127" t="inlineStr">
        <is>
          <t>CL04</t>
        </is>
      </c>
      <c r="D1127" t="inlineStr">
        <is>
          <t>Completed</t>
        </is>
      </c>
    </row>
    <row r="1128">
      <c r="A1128" t="inlineStr">
        <is>
          <t>J1058</t>
        </is>
      </c>
      <c r="B1128" s="10" t="n">
        <v>46281</v>
      </c>
      <c r="C1128" t="inlineStr">
        <is>
          <t>CL04</t>
        </is>
      </c>
      <c r="D1128" t="inlineStr">
        <is>
          <t>Completed</t>
        </is>
      </c>
    </row>
    <row r="1129">
      <c r="A1129" t="inlineStr">
        <is>
          <t>J1058</t>
        </is>
      </c>
      <c r="B1129" s="10" t="n">
        <v>46286</v>
      </c>
      <c r="C1129" t="inlineStr">
        <is>
          <t>CL04</t>
        </is>
      </c>
      <c r="D1129" t="inlineStr">
        <is>
          <t>Completed</t>
        </is>
      </c>
    </row>
    <row r="1130">
      <c r="A1130" t="inlineStr">
        <is>
          <t>J1058</t>
        </is>
      </c>
      <c r="B1130" s="10" t="n">
        <v>46287</v>
      </c>
      <c r="C1130" t="inlineStr">
        <is>
          <t>CL04</t>
        </is>
      </c>
      <c r="D1130" t="inlineStr">
        <is>
          <t>Completed</t>
        </is>
      </c>
    </row>
    <row r="1131">
      <c r="A1131" t="inlineStr">
        <is>
          <t>J1058</t>
        </is>
      </c>
      <c r="B1131" s="10" t="n">
        <v>46288</v>
      </c>
      <c r="C1131" t="inlineStr">
        <is>
          <t>CL04</t>
        </is>
      </c>
      <c r="D1131" t="inlineStr">
        <is>
          <t>Completed</t>
        </is>
      </c>
    </row>
    <row r="1132">
      <c r="A1132" t="inlineStr">
        <is>
          <t>J1058</t>
        </is>
      </c>
      <c r="B1132" s="10" t="n">
        <v>46293</v>
      </c>
      <c r="C1132" t="inlineStr">
        <is>
          <t>CL04</t>
        </is>
      </c>
      <c r="D1132" t="inlineStr">
        <is>
          <t>Completed</t>
        </is>
      </c>
    </row>
    <row r="1133">
      <c r="A1133" t="inlineStr">
        <is>
          <t>J1058</t>
        </is>
      </c>
      <c r="B1133" s="10" t="n">
        <v>46294</v>
      </c>
      <c r="C1133" t="inlineStr">
        <is>
          <t>CL04</t>
        </is>
      </c>
      <c r="D1133" t="inlineStr">
        <is>
          <t>Completed</t>
        </is>
      </c>
    </row>
    <row r="1134">
      <c r="A1134" t="inlineStr">
        <is>
          <t>J1058</t>
        </is>
      </c>
      <c r="B1134" s="10" t="n">
        <v>46295</v>
      </c>
      <c r="C1134" t="inlineStr">
        <is>
          <t>CL04</t>
        </is>
      </c>
      <c r="D1134" t="inlineStr">
        <is>
          <t>Completed</t>
        </is>
      </c>
    </row>
    <row r="1135">
      <c r="A1135" t="inlineStr">
        <is>
          <t>J1058</t>
        </is>
      </c>
      <c r="B1135" s="10" t="n">
        <v>46300</v>
      </c>
      <c r="C1135" t="inlineStr">
        <is>
          <t>CL04</t>
        </is>
      </c>
      <c r="D1135" t="inlineStr">
        <is>
          <t>Skipped</t>
        </is>
      </c>
    </row>
    <row r="1136">
      <c r="A1136" t="inlineStr">
        <is>
          <t>J1058</t>
        </is>
      </c>
      <c r="B1136" s="10" t="n">
        <v>46301</v>
      </c>
      <c r="C1136" t="inlineStr">
        <is>
          <t>CL04</t>
        </is>
      </c>
      <c r="D1136" t="inlineStr">
        <is>
          <t>Completed</t>
        </is>
      </c>
    </row>
    <row r="1137">
      <c r="A1137" t="inlineStr">
        <is>
          <t>J1058</t>
        </is>
      </c>
      <c r="B1137" s="10" t="n">
        <v>46302</v>
      </c>
      <c r="C1137" t="inlineStr">
        <is>
          <t>CL04</t>
        </is>
      </c>
      <c r="D1137" t="inlineStr">
        <is>
          <t>Completed</t>
        </is>
      </c>
    </row>
    <row r="1138">
      <c r="A1138" t="inlineStr">
        <is>
          <t>J1058</t>
        </is>
      </c>
      <c r="B1138" s="10" t="n">
        <v>46307</v>
      </c>
      <c r="C1138" t="inlineStr">
        <is>
          <t>CL04</t>
        </is>
      </c>
      <c r="D1138" t="inlineStr">
        <is>
          <t>Completed</t>
        </is>
      </c>
    </row>
    <row r="1139">
      <c r="A1139" t="inlineStr">
        <is>
          <t>J1058</t>
        </is>
      </c>
      <c r="B1139" s="10" t="n">
        <v>46308</v>
      </c>
      <c r="C1139" t="inlineStr">
        <is>
          <t>CL04</t>
        </is>
      </c>
      <c r="D1139" t="inlineStr">
        <is>
          <t>Skipped</t>
        </is>
      </c>
    </row>
    <row r="1140">
      <c r="A1140" t="inlineStr">
        <is>
          <t>J1058</t>
        </is>
      </c>
      <c r="B1140" s="10" t="n">
        <v>46309</v>
      </c>
      <c r="C1140" t="inlineStr">
        <is>
          <t>CL04</t>
        </is>
      </c>
      <c r="D1140" t="inlineStr">
        <is>
          <t>Completed</t>
        </is>
      </c>
    </row>
    <row r="1141">
      <c r="A1141" t="inlineStr">
        <is>
          <t>J1058</t>
        </is>
      </c>
      <c r="B1141" s="10" t="n">
        <v>46314</v>
      </c>
      <c r="C1141" t="inlineStr">
        <is>
          <t>CL04</t>
        </is>
      </c>
      <c r="D1141" t="inlineStr">
        <is>
          <t>Completed</t>
        </is>
      </c>
    </row>
    <row r="1142">
      <c r="A1142" t="inlineStr">
        <is>
          <t>J1058</t>
        </is>
      </c>
      <c r="B1142" s="10" t="n">
        <v>46315</v>
      </c>
      <c r="C1142" t="inlineStr">
        <is>
          <t>CL04</t>
        </is>
      </c>
      <c r="D1142" t="inlineStr">
        <is>
          <t>Completed</t>
        </is>
      </c>
    </row>
    <row r="1143">
      <c r="A1143" t="inlineStr">
        <is>
          <t>J1058</t>
        </is>
      </c>
      <c r="B1143" s="10" t="n">
        <v>46316</v>
      </c>
      <c r="C1143" t="inlineStr">
        <is>
          <t>CL04</t>
        </is>
      </c>
      <c r="D1143" t="inlineStr">
        <is>
          <t>Completed</t>
        </is>
      </c>
    </row>
    <row r="1144">
      <c r="A1144" t="inlineStr">
        <is>
          <t>J1058</t>
        </is>
      </c>
      <c r="B1144" s="10" t="n">
        <v>46321</v>
      </c>
      <c r="C1144" t="inlineStr">
        <is>
          <t>CL04</t>
        </is>
      </c>
      <c r="D1144" t="inlineStr">
        <is>
          <t>Skipped</t>
        </is>
      </c>
    </row>
    <row r="1145">
      <c r="A1145" t="inlineStr">
        <is>
          <t>J1058</t>
        </is>
      </c>
      <c r="B1145" s="10" t="n">
        <v>46322</v>
      </c>
      <c r="C1145" t="inlineStr">
        <is>
          <t>CL04</t>
        </is>
      </c>
      <c r="D1145" t="inlineStr">
        <is>
          <t>Completed</t>
        </is>
      </c>
    </row>
    <row r="1146">
      <c r="A1146" t="inlineStr">
        <is>
          <t>J1058</t>
        </is>
      </c>
      <c r="B1146" s="10" t="n">
        <v>46323</v>
      </c>
      <c r="C1146" t="inlineStr">
        <is>
          <t>CL04</t>
        </is>
      </c>
      <c r="D1146" t="inlineStr">
        <is>
          <t>Completed</t>
        </is>
      </c>
    </row>
    <row r="1147">
      <c r="A1147" t="inlineStr">
        <is>
          <t>J1059</t>
        </is>
      </c>
      <c r="B1147" s="10" t="n">
        <v>46239</v>
      </c>
      <c r="C1147" t="inlineStr">
        <is>
          <t>CL18</t>
        </is>
      </c>
      <c r="D1147" t="inlineStr">
        <is>
          <t>Completed</t>
        </is>
      </c>
    </row>
    <row r="1148">
      <c r="A1148" t="inlineStr">
        <is>
          <t>J1059</t>
        </is>
      </c>
      <c r="B1148" s="10" t="n">
        <v>46241</v>
      </c>
      <c r="C1148" t="inlineStr">
        <is>
          <t>CL18</t>
        </is>
      </c>
      <c r="D1148" t="inlineStr">
        <is>
          <t>Completed</t>
        </is>
      </c>
    </row>
    <row r="1149">
      <c r="A1149" t="inlineStr">
        <is>
          <t>J1059</t>
        </is>
      </c>
      <c r="B1149" s="10" t="n">
        <v>46246</v>
      </c>
      <c r="C1149" t="inlineStr">
        <is>
          <t>CL18</t>
        </is>
      </c>
      <c r="D1149" t="inlineStr">
        <is>
          <t>Completed</t>
        </is>
      </c>
    </row>
    <row r="1150">
      <c r="A1150" t="inlineStr">
        <is>
          <t>J1059</t>
        </is>
      </c>
      <c r="B1150" s="10" t="n">
        <v>46248</v>
      </c>
      <c r="C1150" t="inlineStr">
        <is>
          <t>CL18</t>
        </is>
      </c>
      <c r="D1150" t="inlineStr">
        <is>
          <t>Completed</t>
        </is>
      </c>
    </row>
    <row r="1151">
      <c r="A1151" t="inlineStr">
        <is>
          <t>J1059</t>
        </is>
      </c>
      <c r="B1151" s="10" t="n">
        <v>46253</v>
      </c>
      <c r="C1151" t="inlineStr">
        <is>
          <t>CL18</t>
        </is>
      </c>
      <c r="D1151" t="inlineStr">
        <is>
          <t>Completed</t>
        </is>
      </c>
    </row>
    <row r="1152">
      <c r="A1152" t="inlineStr">
        <is>
          <t>J1059</t>
        </is>
      </c>
      <c r="B1152" s="10" t="n">
        <v>46255</v>
      </c>
      <c r="C1152" t="inlineStr">
        <is>
          <t>CL18</t>
        </is>
      </c>
      <c r="D1152" t="inlineStr">
        <is>
          <t>Completed</t>
        </is>
      </c>
    </row>
    <row r="1153">
      <c r="A1153" t="inlineStr">
        <is>
          <t>J1059</t>
        </is>
      </c>
      <c r="B1153" s="10" t="n">
        <v>46260</v>
      </c>
      <c r="C1153" t="inlineStr">
        <is>
          <t>CL18</t>
        </is>
      </c>
      <c r="D1153" t="inlineStr">
        <is>
          <t>Completed</t>
        </is>
      </c>
    </row>
    <row r="1154">
      <c r="A1154" t="inlineStr">
        <is>
          <t>J1059</t>
        </is>
      </c>
      <c r="B1154" s="10" t="n">
        <v>46262</v>
      </c>
      <c r="C1154" t="inlineStr">
        <is>
          <t>CL18</t>
        </is>
      </c>
      <c r="D1154" t="inlineStr">
        <is>
          <t>Completed</t>
        </is>
      </c>
    </row>
    <row r="1155">
      <c r="A1155" t="inlineStr">
        <is>
          <t>J1059</t>
        </is>
      </c>
      <c r="B1155" s="10" t="n">
        <v>46267</v>
      </c>
      <c r="C1155" t="inlineStr">
        <is>
          <t>CL18</t>
        </is>
      </c>
      <c r="D1155" t="inlineStr">
        <is>
          <t>Completed</t>
        </is>
      </c>
    </row>
    <row r="1156">
      <c r="A1156" t="inlineStr">
        <is>
          <t>J1059</t>
        </is>
      </c>
      <c r="B1156" s="10" t="n">
        <v>46269</v>
      </c>
      <c r="C1156" t="inlineStr">
        <is>
          <t>CL18</t>
        </is>
      </c>
      <c r="D1156" t="inlineStr">
        <is>
          <t>Completed</t>
        </is>
      </c>
    </row>
    <row r="1157">
      <c r="A1157" t="inlineStr">
        <is>
          <t>J1059</t>
        </is>
      </c>
      <c r="B1157" s="10" t="n">
        <v>46274</v>
      </c>
      <c r="C1157" t="inlineStr">
        <is>
          <t>CL18</t>
        </is>
      </c>
      <c r="D1157" t="inlineStr">
        <is>
          <t>Completed</t>
        </is>
      </c>
    </row>
    <row r="1158">
      <c r="A1158" t="inlineStr">
        <is>
          <t>J1059</t>
        </is>
      </c>
      <c r="B1158" s="10" t="n">
        <v>46276</v>
      </c>
      <c r="C1158" t="inlineStr">
        <is>
          <t>CL18</t>
        </is>
      </c>
      <c r="D1158" t="inlineStr">
        <is>
          <t>Completed</t>
        </is>
      </c>
    </row>
    <row r="1159">
      <c r="A1159" t="inlineStr">
        <is>
          <t>J1059</t>
        </is>
      </c>
      <c r="B1159" s="10" t="n">
        <v>46281</v>
      </c>
      <c r="C1159" t="inlineStr">
        <is>
          <t>CL18</t>
        </is>
      </c>
      <c r="D1159" t="inlineStr">
        <is>
          <t>Completed</t>
        </is>
      </c>
    </row>
    <row r="1160">
      <c r="A1160" t="inlineStr">
        <is>
          <t>J1059</t>
        </is>
      </c>
      <c r="B1160" s="10" t="n">
        <v>46283</v>
      </c>
      <c r="C1160" t="inlineStr">
        <is>
          <t>CL18</t>
        </is>
      </c>
      <c r="D1160" t="inlineStr">
        <is>
          <t>Completed</t>
        </is>
      </c>
    </row>
    <row r="1161">
      <c r="A1161" t="inlineStr">
        <is>
          <t>J1059</t>
        </is>
      </c>
      <c r="B1161" s="10" t="n">
        <v>46288</v>
      </c>
      <c r="C1161" t="inlineStr">
        <is>
          <t>CL18</t>
        </is>
      </c>
      <c r="D1161" t="inlineStr">
        <is>
          <t>Completed</t>
        </is>
      </c>
    </row>
    <row r="1162">
      <c r="A1162" t="inlineStr">
        <is>
          <t>J1059</t>
        </is>
      </c>
      <c r="B1162" s="10" t="n">
        <v>46290</v>
      </c>
      <c r="C1162" t="inlineStr">
        <is>
          <t>CL18</t>
        </is>
      </c>
      <c r="D1162" t="inlineStr">
        <is>
          <t>Completed</t>
        </is>
      </c>
    </row>
    <row r="1163">
      <c r="A1163" t="inlineStr">
        <is>
          <t>J1059</t>
        </is>
      </c>
      <c r="B1163" s="10" t="n">
        <v>46295</v>
      </c>
      <c r="C1163" t="inlineStr">
        <is>
          <t>CL18</t>
        </is>
      </c>
      <c r="D1163" t="inlineStr">
        <is>
          <t>Completed</t>
        </is>
      </c>
    </row>
    <row r="1164">
      <c r="A1164" t="inlineStr">
        <is>
          <t>J1059</t>
        </is>
      </c>
      <c r="B1164" s="10" t="n">
        <v>46297</v>
      </c>
      <c r="C1164" t="inlineStr">
        <is>
          <t>CL18</t>
        </is>
      </c>
      <c r="D1164" t="inlineStr">
        <is>
          <t>Completed</t>
        </is>
      </c>
    </row>
    <row r="1165">
      <c r="A1165" t="inlineStr">
        <is>
          <t>J1059</t>
        </is>
      </c>
      <c r="B1165" s="10" t="n">
        <v>46302</v>
      </c>
      <c r="C1165" t="inlineStr">
        <is>
          <t>CL18</t>
        </is>
      </c>
      <c r="D1165" t="inlineStr">
        <is>
          <t>Completed</t>
        </is>
      </c>
    </row>
    <row r="1166">
      <c r="A1166" t="inlineStr">
        <is>
          <t>J1059</t>
        </is>
      </c>
      <c r="B1166" s="10" t="n">
        <v>46304</v>
      </c>
      <c r="C1166" t="inlineStr">
        <is>
          <t>CL18</t>
        </is>
      </c>
      <c r="D1166" t="inlineStr">
        <is>
          <t>Completed</t>
        </is>
      </c>
    </row>
    <row r="1167">
      <c r="A1167" t="inlineStr">
        <is>
          <t>J1059</t>
        </is>
      </c>
      <c r="B1167" s="10" t="n">
        <v>46309</v>
      </c>
      <c r="C1167" t="inlineStr">
        <is>
          <t>CL18</t>
        </is>
      </c>
      <c r="D1167" t="inlineStr">
        <is>
          <t>Completed</t>
        </is>
      </c>
    </row>
    <row r="1168">
      <c r="A1168" t="inlineStr">
        <is>
          <t>J1059</t>
        </is>
      </c>
      <c r="B1168" s="10" t="n">
        <v>46311</v>
      </c>
      <c r="C1168" t="inlineStr">
        <is>
          <t>CL18</t>
        </is>
      </c>
      <c r="D1168" t="inlineStr">
        <is>
          <t>Completed</t>
        </is>
      </c>
    </row>
    <row r="1169">
      <c r="A1169" t="inlineStr">
        <is>
          <t>J1059</t>
        </is>
      </c>
      <c r="B1169" s="10" t="n">
        <v>46316</v>
      </c>
      <c r="C1169" t="inlineStr">
        <is>
          <t>CL18</t>
        </is>
      </c>
      <c r="D1169" t="inlineStr">
        <is>
          <t>Completed</t>
        </is>
      </c>
    </row>
    <row r="1170">
      <c r="A1170" t="inlineStr">
        <is>
          <t>J1059</t>
        </is>
      </c>
      <c r="B1170" s="10" t="n">
        <v>46318</v>
      </c>
      <c r="C1170" t="inlineStr">
        <is>
          <t>CL18</t>
        </is>
      </c>
      <c r="D1170" t="inlineStr">
        <is>
          <t>Completed</t>
        </is>
      </c>
    </row>
    <row r="1171">
      <c r="A1171" t="inlineStr">
        <is>
          <t>J1059</t>
        </is>
      </c>
      <c r="B1171" s="10" t="n">
        <v>46323</v>
      </c>
      <c r="C1171" t="inlineStr">
        <is>
          <t>CL18</t>
        </is>
      </c>
      <c r="D1171" t="inlineStr">
        <is>
          <t>Completed</t>
        </is>
      </c>
    </row>
    <row r="1172">
      <c r="A1172" t="inlineStr">
        <is>
          <t>J1059</t>
        </is>
      </c>
      <c r="B1172" s="10" t="n">
        <v>46325</v>
      </c>
      <c r="C1172" t="inlineStr">
        <is>
          <t>CL18</t>
        </is>
      </c>
      <c r="D1172" t="inlineStr">
        <is>
          <t>Completed</t>
        </is>
      </c>
    </row>
    <row r="1173">
      <c r="A1173" t="inlineStr">
        <is>
          <t>J1060</t>
        </is>
      </c>
      <c r="B1173" s="10" t="n">
        <v>46237</v>
      </c>
      <c r="C1173" t="inlineStr">
        <is>
          <t>CL38</t>
        </is>
      </c>
      <c r="D1173" t="inlineStr">
        <is>
          <t>Completed</t>
        </is>
      </c>
    </row>
    <row r="1174">
      <c r="A1174" t="inlineStr">
        <is>
          <t>J1060</t>
        </is>
      </c>
      <c r="B1174" s="10" t="n">
        <v>46240</v>
      </c>
      <c r="C1174" t="inlineStr">
        <is>
          <t>CL38</t>
        </is>
      </c>
      <c r="D1174" t="inlineStr">
        <is>
          <t>Completed</t>
        </is>
      </c>
    </row>
    <row r="1175">
      <c r="A1175" t="inlineStr">
        <is>
          <t>J1060</t>
        </is>
      </c>
      <c r="B1175" s="10" t="n">
        <v>46244</v>
      </c>
      <c r="C1175" t="inlineStr">
        <is>
          <t>CL38</t>
        </is>
      </c>
      <c r="D1175" t="inlineStr">
        <is>
          <t>Completed</t>
        </is>
      </c>
    </row>
    <row r="1176">
      <c r="A1176" t="inlineStr">
        <is>
          <t>J1060</t>
        </is>
      </c>
      <c r="B1176" s="10" t="n">
        <v>46247</v>
      </c>
      <c r="C1176" t="inlineStr">
        <is>
          <t>CL38</t>
        </is>
      </c>
      <c r="D1176" t="inlineStr">
        <is>
          <t>Completed</t>
        </is>
      </c>
    </row>
    <row r="1177">
      <c r="A1177" t="inlineStr">
        <is>
          <t>J1060</t>
        </is>
      </c>
      <c r="B1177" s="10" t="n">
        <v>46251</v>
      </c>
      <c r="C1177" t="inlineStr">
        <is>
          <t>CL38</t>
        </is>
      </c>
      <c r="D1177" t="inlineStr">
        <is>
          <t>Completed</t>
        </is>
      </c>
    </row>
    <row r="1178">
      <c r="A1178" t="inlineStr">
        <is>
          <t>J1060</t>
        </is>
      </c>
      <c r="B1178" s="10" t="n">
        <v>46254</v>
      </c>
      <c r="C1178" t="inlineStr">
        <is>
          <t>CL38</t>
        </is>
      </c>
      <c r="D1178" t="inlineStr">
        <is>
          <t>Completed</t>
        </is>
      </c>
    </row>
    <row r="1179">
      <c r="A1179" t="inlineStr">
        <is>
          <t>J1060</t>
        </is>
      </c>
      <c r="B1179" s="10" t="n">
        <v>46258</v>
      </c>
      <c r="C1179" t="inlineStr">
        <is>
          <t>CL38</t>
        </is>
      </c>
      <c r="D1179" t="inlineStr">
        <is>
          <t>Completed</t>
        </is>
      </c>
    </row>
    <row r="1180">
      <c r="A1180" t="inlineStr">
        <is>
          <t>J1060</t>
        </is>
      </c>
      <c r="B1180" s="10" t="n">
        <v>46261</v>
      </c>
      <c r="C1180" t="inlineStr">
        <is>
          <t>CL38</t>
        </is>
      </c>
      <c r="D1180" t="inlineStr">
        <is>
          <t>Completed</t>
        </is>
      </c>
    </row>
    <row r="1181">
      <c r="A1181" t="inlineStr">
        <is>
          <t>J1060</t>
        </is>
      </c>
      <c r="B1181" s="10" t="n">
        <v>46265</v>
      </c>
      <c r="C1181" t="inlineStr">
        <is>
          <t>CL38</t>
        </is>
      </c>
      <c r="D1181" t="inlineStr">
        <is>
          <t>Skipped</t>
        </is>
      </c>
    </row>
    <row r="1182">
      <c r="A1182" t="inlineStr">
        <is>
          <t>J1060</t>
        </is>
      </c>
      <c r="B1182" s="10" t="n">
        <v>46268</v>
      </c>
      <c r="C1182" t="inlineStr">
        <is>
          <t>CL38</t>
        </is>
      </c>
      <c r="D1182" t="inlineStr">
        <is>
          <t>Completed</t>
        </is>
      </c>
    </row>
    <row r="1183">
      <c r="A1183" t="inlineStr">
        <is>
          <t>J1060</t>
        </is>
      </c>
      <c r="B1183" s="10" t="n">
        <v>46272</v>
      </c>
      <c r="C1183" t="inlineStr">
        <is>
          <t>CL38</t>
        </is>
      </c>
      <c r="D1183" t="inlineStr">
        <is>
          <t>Completed</t>
        </is>
      </c>
    </row>
    <row r="1184">
      <c r="A1184" t="inlineStr">
        <is>
          <t>J1060</t>
        </is>
      </c>
      <c r="B1184" s="10" t="n">
        <v>46275</v>
      </c>
      <c r="C1184" t="inlineStr">
        <is>
          <t>CL38</t>
        </is>
      </c>
      <c r="D1184" t="inlineStr">
        <is>
          <t>Completed</t>
        </is>
      </c>
    </row>
    <row r="1185">
      <c r="A1185" t="inlineStr">
        <is>
          <t>J1060</t>
        </is>
      </c>
      <c r="B1185" s="10" t="n">
        <v>46279</v>
      </c>
      <c r="C1185" t="inlineStr">
        <is>
          <t>CL38</t>
        </is>
      </c>
      <c r="D1185" t="inlineStr">
        <is>
          <t>Completed</t>
        </is>
      </c>
    </row>
    <row r="1186">
      <c r="A1186" t="inlineStr">
        <is>
          <t>J1060</t>
        </is>
      </c>
      <c r="B1186" s="10" t="n">
        <v>46282</v>
      </c>
      <c r="C1186" t="inlineStr">
        <is>
          <t>CL38</t>
        </is>
      </c>
      <c r="D1186" t="inlineStr">
        <is>
          <t>Completed</t>
        </is>
      </c>
    </row>
    <row r="1187">
      <c r="A1187" t="inlineStr">
        <is>
          <t>J1060</t>
        </is>
      </c>
      <c r="B1187" s="10" t="n">
        <v>46286</v>
      </c>
      <c r="C1187" t="inlineStr">
        <is>
          <t>CL38</t>
        </is>
      </c>
      <c r="D1187" t="inlineStr">
        <is>
          <t>Completed</t>
        </is>
      </c>
    </row>
    <row r="1188">
      <c r="A1188" t="inlineStr">
        <is>
          <t>J1060</t>
        </is>
      </c>
      <c r="B1188" s="10" t="n">
        <v>46289</v>
      </c>
      <c r="C1188" t="inlineStr">
        <is>
          <t>CL38</t>
        </is>
      </c>
      <c r="D1188" t="inlineStr">
        <is>
          <t>Completed</t>
        </is>
      </c>
    </row>
    <row r="1189">
      <c r="A1189" t="inlineStr">
        <is>
          <t>J1060</t>
        </is>
      </c>
      <c r="B1189" s="10" t="n">
        <v>46293</v>
      </c>
      <c r="C1189" t="inlineStr">
        <is>
          <t>CL38</t>
        </is>
      </c>
      <c r="D1189" t="inlineStr">
        <is>
          <t>Completed</t>
        </is>
      </c>
    </row>
    <row r="1190">
      <c r="A1190" t="inlineStr">
        <is>
          <t>J1060</t>
        </is>
      </c>
      <c r="B1190" s="10" t="n">
        <v>46296</v>
      </c>
      <c r="C1190" t="inlineStr">
        <is>
          <t>CL38</t>
        </is>
      </c>
      <c r="D1190" t="inlineStr">
        <is>
          <t>Completed</t>
        </is>
      </c>
    </row>
    <row r="1191">
      <c r="A1191" t="inlineStr">
        <is>
          <t>J1060</t>
        </is>
      </c>
      <c r="B1191" s="10" t="n">
        <v>46300</v>
      </c>
      <c r="C1191" t="inlineStr">
        <is>
          <t>CL38</t>
        </is>
      </c>
      <c r="D1191" t="inlineStr">
        <is>
          <t>Completed</t>
        </is>
      </c>
    </row>
    <row r="1192">
      <c r="A1192" t="inlineStr">
        <is>
          <t>J1060</t>
        </is>
      </c>
      <c r="B1192" s="10" t="n">
        <v>46303</v>
      </c>
      <c r="C1192" t="inlineStr">
        <is>
          <t>CL38</t>
        </is>
      </c>
      <c r="D1192" t="inlineStr">
        <is>
          <t>Skipped</t>
        </is>
      </c>
    </row>
    <row r="1193">
      <c r="A1193" t="inlineStr">
        <is>
          <t>J1060</t>
        </is>
      </c>
      <c r="B1193" s="10" t="n">
        <v>46307</v>
      </c>
      <c r="C1193" t="inlineStr">
        <is>
          <t>CL38</t>
        </is>
      </c>
      <c r="D1193" t="inlineStr">
        <is>
          <t>Completed</t>
        </is>
      </c>
    </row>
    <row r="1194">
      <c r="A1194" t="inlineStr">
        <is>
          <t>J1060</t>
        </is>
      </c>
      <c r="B1194" s="10" t="n">
        <v>46310</v>
      </c>
      <c r="C1194" t="inlineStr">
        <is>
          <t>CL38</t>
        </is>
      </c>
      <c r="D1194" t="inlineStr">
        <is>
          <t>Completed</t>
        </is>
      </c>
    </row>
    <row r="1195">
      <c r="A1195" t="inlineStr">
        <is>
          <t>J1060</t>
        </is>
      </c>
      <c r="B1195" s="10" t="n">
        <v>46314</v>
      </c>
      <c r="C1195" t="inlineStr">
        <is>
          <t>CL38</t>
        </is>
      </c>
      <c r="D1195" t="inlineStr">
        <is>
          <t>Completed</t>
        </is>
      </c>
    </row>
    <row r="1196">
      <c r="A1196" t="inlineStr">
        <is>
          <t>J1060</t>
        </is>
      </c>
      <c r="B1196" s="10" t="n">
        <v>46317</v>
      </c>
      <c r="C1196" t="inlineStr">
        <is>
          <t>CL38</t>
        </is>
      </c>
      <c r="D1196" t="inlineStr">
        <is>
          <t>Completed</t>
        </is>
      </c>
    </row>
    <row r="1197">
      <c r="A1197" t="inlineStr">
        <is>
          <t>J1060</t>
        </is>
      </c>
      <c r="B1197" s="10" t="n">
        <v>46321</v>
      </c>
      <c r="C1197" t="inlineStr">
        <is>
          <t>CL38</t>
        </is>
      </c>
      <c r="D1197" t="inlineStr">
        <is>
          <t>Completed</t>
        </is>
      </c>
    </row>
    <row r="1198">
      <c r="A1198" t="inlineStr">
        <is>
          <t>J1060</t>
        </is>
      </c>
      <c r="B1198" s="10" t="n">
        <v>46324</v>
      </c>
      <c r="C1198" t="inlineStr">
        <is>
          <t>CL38</t>
        </is>
      </c>
      <c r="D1198" t="inlineStr">
        <is>
          <t>Completed</t>
        </is>
      </c>
    </row>
    <row r="1199">
      <c r="A1199" t="inlineStr">
        <is>
          <t>J1061</t>
        </is>
      </c>
      <c r="B1199" s="10" t="n">
        <v>46238</v>
      </c>
      <c r="C1199" t="inlineStr">
        <is>
          <t>CL29</t>
        </is>
      </c>
      <c r="D1199" t="inlineStr">
        <is>
          <t>Completed</t>
        </is>
      </c>
    </row>
    <row r="1200">
      <c r="A1200" t="inlineStr">
        <is>
          <t>J1061</t>
        </is>
      </c>
      <c r="B1200" s="10" t="n">
        <v>46240</v>
      </c>
      <c r="C1200" t="inlineStr">
        <is>
          <t>CL29</t>
        </is>
      </c>
      <c r="D1200" t="inlineStr">
        <is>
          <t>Completed</t>
        </is>
      </c>
    </row>
    <row r="1201">
      <c r="A1201" t="inlineStr">
        <is>
          <t>J1061</t>
        </is>
      </c>
      <c r="B1201" s="10" t="n">
        <v>46245</v>
      </c>
      <c r="C1201" t="inlineStr">
        <is>
          <t>CL29</t>
        </is>
      </c>
      <c r="D1201" t="inlineStr">
        <is>
          <t>Completed</t>
        </is>
      </c>
    </row>
    <row r="1202">
      <c r="A1202" t="inlineStr">
        <is>
          <t>J1061</t>
        </is>
      </c>
      <c r="B1202" s="10" t="n">
        <v>46247</v>
      </c>
      <c r="C1202" t="inlineStr">
        <is>
          <t>CL29</t>
        </is>
      </c>
      <c r="D1202" t="inlineStr">
        <is>
          <t>Completed</t>
        </is>
      </c>
    </row>
    <row r="1203">
      <c r="A1203" t="inlineStr">
        <is>
          <t>J1061</t>
        </is>
      </c>
      <c r="B1203" s="10" t="n">
        <v>46252</v>
      </c>
      <c r="C1203" t="inlineStr">
        <is>
          <t>CL29</t>
        </is>
      </c>
      <c r="D1203" t="inlineStr">
        <is>
          <t>Completed</t>
        </is>
      </c>
    </row>
    <row r="1204">
      <c r="A1204" t="inlineStr">
        <is>
          <t>J1061</t>
        </is>
      </c>
      <c r="B1204" s="10" t="n">
        <v>46254</v>
      </c>
      <c r="C1204" t="inlineStr">
        <is>
          <t>CL29</t>
        </is>
      </c>
      <c r="D1204" t="inlineStr">
        <is>
          <t>Completed</t>
        </is>
      </c>
    </row>
    <row r="1205">
      <c r="A1205" t="inlineStr">
        <is>
          <t>J1061</t>
        </is>
      </c>
      <c r="B1205" s="10" t="n">
        <v>46259</v>
      </c>
      <c r="C1205" t="inlineStr">
        <is>
          <t>CL29</t>
        </is>
      </c>
      <c r="D1205" t="inlineStr">
        <is>
          <t>Completed</t>
        </is>
      </c>
    </row>
    <row r="1206">
      <c r="A1206" t="inlineStr">
        <is>
          <t>J1061</t>
        </is>
      </c>
      <c r="B1206" s="10" t="n">
        <v>46261</v>
      </c>
      <c r="C1206" t="inlineStr">
        <is>
          <t>CL29</t>
        </is>
      </c>
      <c r="D1206" t="inlineStr">
        <is>
          <t>Completed</t>
        </is>
      </c>
    </row>
    <row r="1207">
      <c r="A1207" t="inlineStr">
        <is>
          <t>J1061</t>
        </is>
      </c>
      <c r="B1207" s="10" t="n">
        <v>46266</v>
      </c>
      <c r="C1207" t="inlineStr">
        <is>
          <t>CL29</t>
        </is>
      </c>
      <c r="D1207" t="inlineStr">
        <is>
          <t>Completed</t>
        </is>
      </c>
    </row>
    <row r="1208">
      <c r="A1208" t="inlineStr">
        <is>
          <t>J1061</t>
        </is>
      </c>
      <c r="B1208" s="10" t="n">
        <v>46268</v>
      </c>
      <c r="C1208" t="inlineStr">
        <is>
          <t>CL29</t>
        </is>
      </c>
      <c r="D1208" t="inlineStr">
        <is>
          <t>Completed</t>
        </is>
      </c>
    </row>
    <row r="1209">
      <c r="A1209" t="inlineStr">
        <is>
          <t>J1061</t>
        </is>
      </c>
      <c r="B1209" s="10" t="n">
        <v>46273</v>
      </c>
      <c r="C1209" t="inlineStr">
        <is>
          <t>CL29</t>
        </is>
      </c>
      <c r="D1209" t="inlineStr">
        <is>
          <t>Skipped</t>
        </is>
      </c>
    </row>
    <row r="1210">
      <c r="A1210" t="inlineStr">
        <is>
          <t>J1061</t>
        </is>
      </c>
      <c r="B1210" s="10" t="n">
        <v>46275</v>
      </c>
      <c r="C1210" t="inlineStr">
        <is>
          <t>CL29</t>
        </is>
      </c>
      <c r="D1210" t="inlineStr">
        <is>
          <t>Completed</t>
        </is>
      </c>
    </row>
    <row r="1211">
      <c r="A1211" t="inlineStr">
        <is>
          <t>J1061</t>
        </is>
      </c>
      <c r="B1211" s="10" t="n">
        <v>46280</v>
      </c>
      <c r="C1211" t="inlineStr">
        <is>
          <t>CL29</t>
        </is>
      </c>
      <c r="D1211" t="inlineStr">
        <is>
          <t>Completed</t>
        </is>
      </c>
    </row>
    <row r="1212">
      <c r="A1212" t="inlineStr">
        <is>
          <t>J1061</t>
        </is>
      </c>
      <c r="B1212" s="10" t="n">
        <v>46282</v>
      </c>
      <c r="C1212" t="inlineStr">
        <is>
          <t>CL29</t>
        </is>
      </c>
      <c r="D1212" t="inlineStr">
        <is>
          <t>Completed</t>
        </is>
      </c>
    </row>
    <row r="1213">
      <c r="A1213" t="inlineStr">
        <is>
          <t>J1061</t>
        </is>
      </c>
      <c r="B1213" s="10" t="n">
        <v>46287</v>
      </c>
      <c r="C1213" t="inlineStr">
        <is>
          <t>CL29</t>
        </is>
      </c>
      <c r="D1213" t="inlineStr">
        <is>
          <t>Completed</t>
        </is>
      </c>
    </row>
    <row r="1214">
      <c r="A1214" t="inlineStr">
        <is>
          <t>J1061</t>
        </is>
      </c>
      <c r="B1214" s="10" t="n">
        <v>46289</v>
      </c>
      <c r="C1214" t="inlineStr">
        <is>
          <t>CL29</t>
        </is>
      </c>
      <c r="D1214" t="inlineStr">
        <is>
          <t>Completed</t>
        </is>
      </c>
    </row>
    <row r="1215">
      <c r="A1215" t="inlineStr">
        <is>
          <t>J1061</t>
        </is>
      </c>
      <c r="B1215" s="10" t="n">
        <v>46294</v>
      </c>
      <c r="C1215" t="inlineStr">
        <is>
          <t>CL29</t>
        </is>
      </c>
      <c r="D1215" t="inlineStr">
        <is>
          <t>Completed</t>
        </is>
      </c>
    </row>
    <row r="1216">
      <c r="A1216" t="inlineStr">
        <is>
          <t>J1061</t>
        </is>
      </c>
      <c r="B1216" s="10" t="n">
        <v>46296</v>
      </c>
      <c r="C1216" t="inlineStr">
        <is>
          <t>CL29</t>
        </is>
      </c>
      <c r="D1216" t="inlineStr">
        <is>
          <t>Completed</t>
        </is>
      </c>
    </row>
    <row r="1217">
      <c r="A1217" t="inlineStr">
        <is>
          <t>J1061</t>
        </is>
      </c>
      <c r="B1217" s="10" t="n">
        <v>46301</v>
      </c>
      <c r="C1217" t="inlineStr">
        <is>
          <t>CL29</t>
        </is>
      </c>
      <c r="D1217" t="inlineStr">
        <is>
          <t>Completed</t>
        </is>
      </c>
    </row>
    <row r="1218">
      <c r="A1218" t="inlineStr">
        <is>
          <t>J1061</t>
        </is>
      </c>
      <c r="B1218" s="10" t="n">
        <v>46303</v>
      </c>
      <c r="C1218" t="inlineStr">
        <is>
          <t>CL29</t>
        </is>
      </c>
      <c r="D1218" t="inlineStr">
        <is>
          <t>Completed</t>
        </is>
      </c>
    </row>
    <row r="1219">
      <c r="A1219" t="inlineStr">
        <is>
          <t>J1061</t>
        </is>
      </c>
      <c r="B1219" s="10" t="n">
        <v>46308</v>
      </c>
      <c r="C1219" t="inlineStr">
        <is>
          <t>CL29</t>
        </is>
      </c>
      <c r="D1219" t="inlineStr">
        <is>
          <t>Completed</t>
        </is>
      </c>
    </row>
    <row r="1220">
      <c r="A1220" t="inlineStr">
        <is>
          <t>J1061</t>
        </is>
      </c>
      <c r="B1220" s="10" t="n">
        <v>46310</v>
      </c>
      <c r="C1220" t="inlineStr">
        <is>
          <t>CL29</t>
        </is>
      </c>
      <c r="D1220" t="inlineStr">
        <is>
          <t>Completed</t>
        </is>
      </c>
    </row>
    <row r="1221">
      <c r="A1221" t="inlineStr">
        <is>
          <t>J1061</t>
        </is>
      </c>
      <c r="B1221" s="10" t="n">
        <v>46315</v>
      </c>
      <c r="C1221" t="inlineStr">
        <is>
          <t>CL29</t>
        </is>
      </c>
      <c r="D1221" t="inlineStr">
        <is>
          <t>Completed</t>
        </is>
      </c>
    </row>
    <row r="1222">
      <c r="A1222" t="inlineStr">
        <is>
          <t>J1061</t>
        </is>
      </c>
      <c r="B1222" s="10" t="n">
        <v>46317</v>
      </c>
      <c r="C1222" t="inlineStr">
        <is>
          <t>CL29</t>
        </is>
      </c>
      <c r="D1222" t="inlineStr">
        <is>
          <t>Completed</t>
        </is>
      </c>
    </row>
    <row r="1223">
      <c r="A1223" t="inlineStr">
        <is>
          <t>J1061</t>
        </is>
      </c>
      <c r="B1223" s="10" t="n">
        <v>46322</v>
      </c>
      <c r="C1223" t="inlineStr">
        <is>
          <t>CL29</t>
        </is>
      </c>
      <c r="D1223" t="inlineStr">
        <is>
          <t>Completed</t>
        </is>
      </c>
    </row>
    <row r="1224">
      <c r="A1224" t="inlineStr">
        <is>
          <t>J1061</t>
        </is>
      </c>
      <c r="B1224" s="10" t="n">
        <v>46324</v>
      </c>
      <c r="C1224" t="inlineStr">
        <is>
          <t>CL29</t>
        </is>
      </c>
      <c r="D1224" t="inlineStr">
        <is>
          <t>Completed</t>
        </is>
      </c>
    </row>
    <row r="1225">
      <c r="A1225" t="inlineStr">
        <is>
          <t>J1062</t>
        </is>
      </c>
      <c r="B1225" s="10" t="n">
        <v>46237</v>
      </c>
      <c r="C1225" t="inlineStr">
        <is>
          <t>CL41</t>
        </is>
      </c>
      <c r="D1225" t="inlineStr">
        <is>
          <t>Completed</t>
        </is>
      </c>
    </row>
    <row r="1226">
      <c r="A1226" t="inlineStr">
        <is>
          <t>J1062</t>
        </is>
      </c>
      <c r="B1226" s="10" t="n">
        <v>46238</v>
      </c>
      <c r="C1226" t="inlineStr">
        <is>
          <t>CL41</t>
        </is>
      </c>
      <c r="D1226" t="inlineStr">
        <is>
          <t>Completed</t>
        </is>
      </c>
    </row>
    <row r="1227">
      <c r="A1227" t="inlineStr">
        <is>
          <t>J1062</t>
        </is>
      </c>
      <c r="B1227" s="10" t="n">
        <v>46239</v>
      </c>
      <c r="C1227" t="inlineStr">
        <is>
          <t>CL41</t>
        </is>
      </c>
      <c r="D1227" t="inlineStr">
        <is>
          <t>Completed</t>
        </is>
      </c>
    </row>
    <row r="1228">
      <c r="A1228" t="inlineStr">
        <is>
          <t>J1062</t>
        </is>
      </c>
      <c r="B1228" s="10" t="n">
        <v>46240</v>
      </c>
      <c r="C1228" t="inlineStr">
        <is>
          <t>CL41</t>
        </is>
      </c>
      <c r="D1228" t="inlineStr">
        <is>
          <t>Completed</t>
        </is>
      </c>
    </row>
    <row r="1229">
      <c r="A1229" t="inlineStr">
        <is>
          <t>J1062</t>
        </is>
      </c>
      <c r="B1229" s="10" t="n">
        <v>46241</v>
      </c>
      <c r="C1229" t="inlineStr">
        <is>
          <t>CL41</t>
        </is>
      </c>
      <c r="D1229" t="inlineStr">
        <is>
          <t>Completed</t>
        </is>
      </c>
    </row>
    <row r="1230">
      <c r="A1230" t="inlineStr">
        <is>
          <t>J1062</t>
        </is>
      </c>
      <c r="B1230" s="10" t="n">
        <v>46244</v>
      </c>
      <c r="C1230" t="inlineStr">
        <is>
          <t>CL41</t>
        </is>
      </c>
      <c r="D1230" t="inlineStr">
        <is>
          <t>Completed</t>
        </is>
      </c>
    </row>
    <row r="1231">
      <c r="A1231" t="inlineStr">
        <is>
          <t>J1062</t>
        </is>
      </c>
      <c r="B1231" s="10" t="n">
        <v>46245</v>
      </c>
      <c r="C1231" t="inlineStr">
        <is>
          <t>CL41</t>
        </is>
      </c>
      <c r="D1231" t="inlineStr">
        <is>
          <t>Completed</t>
        </is>
      </c>
    </row>
    <row r="1232">
      <c r="A1232" t="inlineStr">
        <is>
          <t>J1062</t>
        </is>
      </c>
      <c r="B1232" s="10" t="n">
        <v>46246</v>
      </c>
      <c r="C1232" t="inlineStr">
        <is>
          <t>CL41</t>
        </is>
      </c>
      <c r="D1232" t="inlineStr">
        <is>
          <t>Completed</t>
        </is>
      </c>
    </row>
    <row r="1233">
      <c r="A1233" t="inlineStr">
        <is>
          <t>J1062</t>
        </is>
      </c>
      <c r="B1233" s="10" t="n">
        <v>46247</v>
      </c>
      <c r="C1233" t="inlineStr">
        <is>
          <t>CL41</t>
        </is>
      </c>
      <c r="D1233" t="inlineStr">
        <is>
          <t>Completed</t>
        </is>
      </c>
    </row>
    <row r="1234">
      <c r="A1234" t="inlineStr">
        <is>
          <t>J1062</t>
        </is>
      </c>
      <c r="B1234" s="10" t="n">
        <v>46248</v>
      </c>
      <c r="C1234" t="inlineStr">
        <is>
          <t>CL41</t>
        </is>
      </c>
      <c r="D1234" t="inlineStr">
        <is>
          <t>Completed</t>
        </is>
      </c>
    </row>
    <row r="1235">
      <c r="A1235" t="inlineStr">
        <is>
          <t>J1062</t>
        </is>
      </c>
      <c r="B1235" s="10" t="n">
        <v>46251</v>
      </c>
      <c r="C1235" t="inlineStr">
        <is>
          <t>CL41</t>
        </is>
      </c>
      <c r="D1235" t="inlineStr">
        <is>
          <t>Completed</t>
        </is>
      </c>
    </row>
    <row r="1236">
      <c r="A1236" t="inlineStr">
        <is>
          <t>J1062</t>
        </is>
      </c>
      <c r="B1236" s="10" t="n">
        <v>46252</v>
      </c>
      <c r="C1236" t="inlineStr">
        <is>
          <t>CL41</t>
        </is>
      </c>
      <c r="D1236" t="inlineStr">
        <is>
          <t>Completed</t>
        </is>
      </c>
    </row>
    <row r="1237">
      <c r="A1237" t="inlineStr">
        <is>
          <t>J1062</t>
        </is>
      </c>
      <c r="B1237" s="10" t="n">
        <v>46253</v>
      </c>
      <c r="C1237" t="inlineStr">
        <is>
          <t>CL41</t>
        </is>
      </c>
      <c r="D1237" t="inlineStr">
        <is>
          <t>Completed</t>
        </is>
      </c>
    </row>
    <row r="1238">
      <c r="A1238" t="inlineStr">
        <is>
          <t>J1062</t>
        </is>
      </c>
      <c r="B1238" s="10" t="n">
        <v>46254</v>
      </c>
      <c r="C1238" t="inlineStr">
        <is>
          <t>CL41</t>
        </is>
      </c>
      <c r="D1238" t="inlineStr">
        <is>
          <t>Completed</t>
        </is>
      </c>
    </row>
    <row r="1239">
      <c r="A1239" t="inlineStr">
        <is>
          <t>J1062</t>
        </is>
      </c>
      <c r="B1239" s="10" t="n">
        <v>46255</v>
      </c>
      <c r="C1239" t="inlineStr">
        <is>
          <t>CL41</t>
        </is>
      </c>
      <c r="D1239" t="inlineStr">
        <is>
          <t>Completed</t>
        </is>
      </c>
    </row>
    <row r="1240">
      <c r="A1240" t="inlineStr">
        <is>
          <t>J1062</t>
        </is>
      </c>
      <c r="B1240" s="10" t="n">
        <v>46258</v>
      </c>
      <c r="C1240" t="inlineStr">
        <is>
          <t>CL41</t>
        </is>
      </c>
      <c r="D1240" t="inlineStr">
        <is>
          <t>Completed</t>
        </is>
      </c>
    </row>
    <row r="1241">
      <c r="A1241" t="inlineStr">
        <is>
          <t>J1062</t>
        </is>
      </c>
      <c r="B1241" s="10" t="n">
        <v>46259</v>
      </c>
      <c r="C1241" t="inlineStr">
        <is>
          <t>CL41</t>
        </is>
      </c>
      <c r="D1241" t="inlineStr">
        <is>
          <t>Completed</t>
        </is>
      </c>
    </row>
    <row r="1242">
      <c r="A1242" t="inlineStr">
        <is>
          <t>J1062</t>
        </is>
      </c>
      <c r="B1242" s="10" t="n">
        <v>46260</v>
      </c>
      <c r="C1242" t="inlineStr">
        <is>
          <t>CL41</t>
        </is>
      </c>
      <c r="D1242" t="inlineStr">
        <is>
          <t>Completed</t>
        </is>
      </c>
    </row>
    <row r="1243">
      <c r="A1243" t="inlineStr">
        <is>
          <t>J1062</t>
        </is>
      </c>
      <c r="B1243" s="10" t="n">
        <v>46261</v>
      </c>
      <c r="C1243" t="inlineStr">
        <is>
          <t>CL41</t>
        </is>
      </c>
      <c r="D1243" t="inlineStr">
        <is>
          <t>Completed</t>
        </is>
      </c>
    </row>
    <row r="1244">
      <c r="A1244" t="inlineStr">
        <is>
          <t>J1062</t>
        </is>
      </c>
      <c r="B1244" s="10" t="n">
        <v>46262</v>
      </c>
      <c r="C1244" t="inlineStr">
        <is>
          <t>CL41</t>
        </is>
      </c>
      <c r="D1244" t="inlineStr">
        <is>
          <t>Completed</t>
        </is>
      </c>
    </row>
    <row r="1245">
      <c r="A1245" t="inlineStr">
        <is>
          <t>J1062</t>
        </is>
      </c>
      <c r="B1245" s="10" t="n">
        <v>46265</v>
      </c>
      <c r="C1245" t="inlineStr">
        <is>
          <t>CL41</t>
        </is>
      </c>
      <c r="D1245" t="inlineStr">
        <is>
          <t>Completed</t>
        </is>
      </c>
    </row>
    <row r="1246">
      <c r="A1246" t="inlineStr">
        <is>
          <t>J1062</t>
        </is>
      </c>
      <c r="B1246" s="10" t="n">
        <v>46266</v>
      </c>
      <c r="C1246" t="inlineStr">
        <is>
          <t>CL41</t>
        </is>
      </c>
      <c r="D1246" t="inlineStr">
        <is>
          <t>Completed</t>
        </is>
      </c>
    </row>
    <row r="1247">
      <c r="A1247" t="inlineStr">
        <is>
          <t>J1062</t>
        </is>
      </c>
      <c r="B1247" s="10" t="n">
        <v>46267</v>
      </c>
      <c r="C1247" t="inlineStr">
        <is>
          <t>CL41</t>
        </is>
      </c>
      <c r="D1247" t="inlineStr">
        <is>
          <t>Completed</t>
        </is>
      </c>
    </row>
    <row r="1248">
      <c r="A1248" t="inlineStr">
        <is>
          <t>J1062</t>
        </is>
      </c>
      <c r="B1248" s="10" t="n">
        <v>46268</v>
      </c>
      <c r="C1248" t="inlineStr">
        <is>
          <t>CL41</t>
        </is>
      </c>
      <c r="D1248" t="inlineStr">
        <is>
          <t>Completed</t>
        </is>
      </c>
    </row>
    <row r="1249">
      <c r="A1249" t="inlineStr">
        <is>
          <t>J1062</t>
        </is>
      </c>
      <c r="B1249" s="10" t="n">
        <v>46269</v>
      </c>
      <c r="C1249" t="inlineStr">
        <is>
          <t>CL41</t>
        </is>
      </c>
      <c r="D1249" t="inlineStr">
        <is>
          <t>Completed</t>
        </is>
      </c>
    </row>
    <row r="1250">
      <c r="A1250" t="inlineStr">
        <is>
          <t>J1062</t>
        </is>
      </c>
      <c r="B1250" s="10" t="n">
        <v>46272</v>
      </c>
      <c r="C1250" t="inlineStr">
        <is>
          <t>CL41</t>
        </is>
      </c>
      <c r="D1250" t="inlineStr">
        <is>
          <t>Completed</t>
        </is>
      </c>
    </row>
    <row r="1251">
      <c r="A1251" t="inlineStr">
        <is>
          <t>J1062</t>
        </is>
      </c>
      <c r="B1251" s="10" t="n">
        <v>46273</v>
      </c>
      <c r="C1251" t="inlineStr">
        <is>
          <t>CL41</t>
        </is>
      </c>
      <c r="D1251" t="inlineStr">
        <is>
          <t>Completed</t>
        </is>
      </c>
    </row>
    <row r="1252">
      <c r="A1252" t="inlineStr">
        <is>
          <t>J1062</t>
        </is>
      </c>
      <c r="B1252" s="10" t="n">
        <v>46274</v>
      </c>
      <c r="C1252" t="inlineStr">
        <is>
          <t>CL41</t>
        </is>
      </c>
      <c r="D1252" t="inlineStr">
        <is>
          <t>Completed</t>
        </is>
      </c>
    </row>
    <row r="1253">
      <c r="A1253" t="inlineStr">
        <is>
          <t>J1062</t>
        </is>
      </c>
      <c r="B1253" s="10" t="n">
        <v>46275</v>
      </c>
      <c r="C1253" t="inlineStr">
        <is>
          <t>CL41</t>
        </is>
      </c>
      <c r="D1253" t="inlineStr">
        <is>
          <t>Completed</t>
        </is>
      </c>
    </row>
    <row r="1254">
      <c r="A1254" t="inlineStr">
        <is>
          <t>J1062</t>
        </is>
      </c>
      <c r="B1254" s="10" t="n">
        <v>46276</v>
      </c>
      <c r="C1254" t="inlineStr">
        <is>
          <t>CL41</t>
        </is>
      </c>
      <c r="D1254" t="inlineStr">
        <is>
          <t>Completed</t>
        </is>
      </c>
    </row>
    <row r="1255">
      <c r="A1255" t="inlineStr">
        <is>
          <t>J1062</t>
        </is>
      </c>
      <c r="B1255" s="10" t="n">
        <v>46279</v>
      </c>
      <c r="C1255" t="inlineStr">
        <is>
          <t>CL41</t>
        </is>
      </c>
      <c r="D1255" t="inlineStr">
        <is>
          <t>Completed</t>
        </is>
      </c>
    </row>
    <row r="1256">
      <c r="A1256" t="inlineStr">
        <is>
          <t>J1062</t>
        </is>
      </c>
      <c r="B1256" s="10" t="n">
        <v>46280</v>
      </c>
      <c r="C1256" t="inlineStr">
        <is>
          <t>CL41</t>
        </is>
      </c>
      <c r="D1256" t="inlineStr">
        <is>
          <t>Completed</t>
        </is>
      </c>
    </row>
    <row r="1257">
      <c r="A1257" t="inlineStr">
        <is>
          <t>J1062</t>
        </is>
      </c>
      <c r="B1257" s="10" t="n">
        <v>46281</v>
      </c>
      <c r="C1257" t="inlineStr">
        <is>
          <t>CL41</t>
        </is>
      </c>
      <c r="D1257" t="inlineStr">
        <is>
          <t>Completed</t>
        </is>
      </c>
    </row>
    <row r="1258">
      <c r="A1258" t="inlineStr">
        <is>
          <t>J1062</t>
        </is>
      </c>
      <c r="B1258" s="10" t="n">
        <v>46282</v>
      </c>
      <c r="C1258" t="inlineStr">
        <is>
          <t>CL41</t>
        </is>
      </c>
      <c r="D1258" t="inlineStr">
        <is>
          <t>Completed</t>
        </is>
      </c>
    </row>
    <row r="1259">
      <c r="A1259" t="inlineStr">
        <is>
          <t>J1062</t>
        </is>
      </c>
      <c r="B1259" s="10" t="n">
        <v>46283</v>
      </c>
      <c r="C1259" t="inlineStr">
        <is>
          <t>CL41</t>
        </is>
      </c>
      <c r="D1259" t="inlineStr">
        <is>
          <t>Completed</t>
        </is>
      </c>
    </row>
    <row r="1260">
      <c r="A1260" t="inlineStr">
        <is>
          <t>J1062</t>
        </is>
      </c>
      <c r="B1260" s="10" t="n">
        <v>46286</v>
      </c>
      <c r="C1260" t="inlineStr">
        <is>
          <t>CL41</t>
        </is>
      </c>
      <c r="D1260" t="inlineStr">
        <is>
          <t>Completed</t>
        </is>
      </c>
    </row>
    <row r="1261">
      <c r="A1261" t="inlineStr">
        <is>
          <t>J1062</t>
        </is>
      </c>
      <c r="B1261" s="10" t="n">
        <v>46287</v>
      </c>
      <c r="C1261" t="inlineStr">
        <is>
          <t>CL41</t>
        </is>
      </c>
      <c r="D1261" t="inlineStr">
        <is>
          <t>Completed</t>
        </is>
      </c>
    </row>
    <row r="1262">
      <c r="A1262" t="inlineStr">
        <is>
          <t>J1062</t>
        </is>
      </c>
      <c r="B1262" s="10" t="n">
        <v>46288</v>
      </c>
      <c r="C1262" t="inlineStr">
        <is>
          <t>CL41</t>
        </is>
      </c>
      <c r="D1262" t="inlineStr">
        <is>
          <t>Completed</t>
        </is>
      </c>
    </row>
    <row r="1263">
      <c r="A1263" t="inlineStr">
        <is>
          <t>J1062</t>
        </is>
      </c>
      <c r="B1263" s="10" t="n">
        <v>46289</v>
      </c>
      <c r="C1263" t="inlineStr">
        <is>
          <t>CL41</t>
        </is>
      </c>
      <c r="D1263" t="inlineStr">
        <is>
          <t>Completed</t>
        </is>
      </c>
    </row>
    <row r="1264">
      <c r="A1264" t="inlineStr">
        <is>
          <t>J1062</t>
        </is>
      </c>
      <c r="B1264" s="10" t="n">
        <v>46290</v>
      </c>
      <c r="C1264" t="inlineStr">
        <is>
          <t>CL41</t>
        </is>
      </c>
      <c r="D1264" t="inlineStr">
        <is>
          <t>Completed</t>
        </is>
      </c>
    </row>
    <row r="1265">
      <c r="A1265" t="inlineStr">
        <is>
          <t>J1062</t>
        </is>
      </c>
      <c r="B1265" s="10" t="n">
        <v>46293</v>
      </c>
      <c r="C1265" t="inlineStr">
        <is>
          <t>CL41</t>
        </is>
      </c>
      <c r="D1265" t="inlineStr">
        <is>
          <t>Completed</t>
        </is>
      </c>
    </row>
    <row r="1266">
      <c r="A1266" t="inlineStr">
        <is>
          <t>J1062</t>
        </is>
      </c>
      <c r="B1266" s="10" t="n">
        <v>46294</v>
      </c>
      <c r="C1266" t="inlineStr">
        <is>
          <t>CL41</t>
        </is>
      </c>
      <c r="D1266" t="inlineStr">
        <is>
          <t>Completed</t>
        </is>
      </c>
    </row>
    <row r="1267">
      <c r="A1267" t="inlineStr">
        <is>
          <t>J1062</t>
        </is>
      </c>
      <c r="B1267" s="10" t="n">
        <v>46295</v>
      </c>
      <c r="C1267" t="inlineStr">
        <is>
          <t>CL41</t>
        </is>
      </c>
      <c r="D1267" t="inlineStr">
        <is>
          <t>Completed</t>
        </is>
      </c>
    </row>
    <row r="1268">
      <c r="A1268" t="inlineStr">
        <is>
          <t>J1062</t>
        </is>
      </c>
      <c r="B1268" s="10" t="n">
        <v>46296</v>
      </c>
      <c r="C1268" t="inlineStr">
        <is>
          <t>CL41</t>
        </is>
      </c>
      <c r="D1268" t="inlineStr">
        <is>
          <t>Completed</t>
        </is>
      </c>
    </row>
    <row r="1269">
      <c r="A1269" t="inlineStr">
        <is>
          <t>J1062</t>
        </is>
      </c>
      <c r="B1269" s="10" t="n">
        <v>46297</v>
      </c>
      <c r="C1269" t="inlineStr">
        <is>
          <t>CL41</t>
        </is>
      </c>
      <c r="D1269" t="inlineStr">
        <is>
          <t>Completed</t>
        </is>
      </c>
    </row>
    <row r="1270">
      <c r="A1270" t="inlineStr">
        <is>
          <t>J1062</t>
        </is>
      </c>
      <c r="B1270" s="10" t="n">
        <v>46300</v>
      </c>
      <c r="C1270" t="inlineStr">
        <is>
          <t>CL41</t>
        </is>
      </c>
      <c r="D1270" t="inlineStr">
        <is>
          <t>Completed</t>
        </is>
      </c>
    </row>
    <row r="1271">
      <c r="A1271" t="inlineStr">
        <is>
          <t>J1062</t>
        </is>
      </c>
      <c r="B1271" s="10" t="n">
        <v>46301</v>
      </c>
      <c r="C1271" t="inlineStr">
        <is>
          <t>CL41</t>
        </is>
      </c>
      <c r="D1271" t="inlineStr">
        <is>
          <t>Completed</t>
        </is>
      </c>
    </row>
    <row r="1272">
      <c r="A1272" t="inlineStr">
        <is>
          <t>J1062</t>
        </is>
      </c>
      <c r="B1272" s="10" t="n">
        <v>46302</v>
      </c>
      <c r="C1272" t="inlineStr">
        <is>
          <t>CL41</t>
        </is>
      </c>
      <c r="D1272" t="inlineStr">
        <is>
          <t>Completed</t>
        </is>
      </c>
    </row>
    <row r="1273">
      <c r="A1273" t="inlineStr">
        <is>
          <t>J1062</t>
        </is>
      </c>
      <c r="B1273" s="10" t="n">
        <v>46303</v>
      </c>
      <c r="C1273" t="inlineStr">
        <is>
          <t>CL41</t>
        </is>
      </c>
      <c r="D1273" t="inlineStr">
        <is>
          <t>Completed</t>
        </is>
      </c>
    </row>
    <row r="1274">
      <c r="A1274" t="inlineStr">
        <is>
          <t>J1062</t>
        </is>
      </c>
      <c r="B1274" s="10" t="n">
        <v>46304</v>
      </c>
      <c r="C1274" t="inlineStr">
        <is>
          <t>CL41</t>
        </is>
      </c>
      <c r="D1274" t="inlineStr">
        <is>
          <t>Completed</t>
        </is>
      </c>
    </row>
    <row r="1275">
      <c r="A1275" t="inlineStr">
        <is>
          <t>J1062</t>
        </is>
      </c>
      <c r="B1275" s="10" t="n">
        <v>46307</v>
      </c>
      <c r="C1275" t="inlineStr">
        <is>
          <t>CL41</t>
        </is>
      </c>
      <c r="D1275" t="inlineStr">
        <is>
          <t>Completed</t>
        </is>
      </c>
    </row>
    <row r="1276">
      <c r="A1276" t="inlineStr">
        <is>
          <t>J1062</t>
        </is>
      </c>
      <c r="B1276" s="10" t="n">
        <v>46308</v>
      </c>
      <c r="C1276" t="inlineStr">
        <is>
          <t>CL41</t>
        </is>
      </c>
      <c r="D1276" t="inlineStr">
        <is>
          <t>Completed</t>
        </is>
      </c>
    </row>
    <row r="1277">
      <c r="A1277" t="inlineStr">
        <is>
          <t>J1062</t>
        </is>
      </c>
      <c r="B1277" s="10" t="n">
        <v>46309</v>
      </c>
      <c r="C1277" t="inlineStr">
        <is>
          <t>CL41</t>
        </is>
      </c>
      <c r="D1277" t="inlineStr">
        <is>
          <t>Completed</t>
        </is>
      </c>
    </row>
    <row r="1278">
      <c r="A1278" t="inlineStr">
        <is>
          <t>J1062</t>
        </is>
      </c>
      <c r="B1278" s="10" t="n">
        <v>46310</v>
      </c>
      <c r="C1278" t="inlineStr">
        <is>
          <t>CL41</t>
        </is>
      </c>
      <c r="D1278" t="inlineStr">
        <is>
          <t>Completed</t>
        </is>
      </c>
    </row>
    <row r="1279">
      <c r="A1279" t="inlineStr">
        <is>
          <t>J1062</t>
        </is>
      </c>
      <c r="B1279" s="10" t="n">
        <v>46311</v>
      </c>
      <c r="C1279" t="inlineStr">
        <is>
          <t>CL41</t>
        </is>
      </c>
      <c r="D1279" t="inlineStr">
        <is>
          <t>Completed</t>
        </is>
      </c>
    </row>
    <row r="1280">
      <c r="A1280" t="inlineStr">
        <is>
          <t>J1062</t>
        </is>
      </c>
      <c r="B1280" s="10" t="n">
        <v>46314</v>
      </c>
      <c r="C1280" t="inlineStr">
        <is>
          <t>CL41</t>
        </is>
      </c>
      <c r="D1280" t="inlineStr">
        <is>
          <t>Completed</t>
        </is>
      </c>
    </row>
    <row r="1281">
      <c r="A1281" t="inlineStr">
        <is>
          <t>J1062</t>
        </is>
      </c>
      <c r="B1281" s="10" t="n">
        <v>46315</v>
      </c>
      <c r="C1281" t="inlineStr">
        <is>
          <t>CL41</t>
        </is>
      </c>
      <c r="D1281" t="inlineStr">
        <is>
          <t>Completed</t>
        </is>
      </c>
    </row>
    <row r="1282">
      <c r="A1282" t="inlineStr">
        <is>
          <t>J1062</t>
        </is>
      </c>
      <c r="B1282" s="10" t="n">
        <v>46316</v>
      </c>
      <c r="C1282" t="inlineStr">
        <is>
          <t>CL41</t>
        </is>
      </c>
      <c r="D1282" t="inlineStr">
        <is>
          <t>Completed</t>
        </is>
      </c>
    </row>
    <row r="1283">
      <c r="A1283" t="inlineStr">
        <is>
          <t>J1062</t>
        </is>
      </c>
      <c r="B1283" s="10" t="n">
        <v>46317</v>
      </c>
      <c r="C1283" t="inlineStr">
        <is>
          <t>CL41</t>
        </is>
      </c>
      <c r="D1283" t="inlineStr">
        <is>
          <t>Completed</t>
        </is>
      </c>
    </row>
    <row r="1284">
      <c r="A1284" t="inlineStr">
        <is>
          <t>J1062</t>
        </is>
      </c>
      <c r="B1284" s="10" t="n">
        <v>46318</v>
      </c>
      <c r="C1284" t="inlineStr">
        <is>
          <t>CL41</t>
        </is>
      </c>
      <c r="D1284" t="inlineStr">
        <is>
          <t>Completed</t>
        </is>
      </c>
    </row>
    <row r="1285">
      <c r="A1285" t="inlineStr">
        <is>
          <t>J1062</t>
        </is>
      </c>
      <c r="B1285" s="10" t="n">
        <v>46321</v>
      </c>
      <c r="C1285" t="inlineStr">
        <is>
          <t>CL41</t>
        </is>
      </c>
      <c r="D1285" t="inlineStr">
        <is>
          <t>Completed</t>
        </is>
      </c>
    </row>
    <row r="1286">
      <c r="A1286" t="inlineStr">
        <is>
          <t>J1062</t>
        </is>
      </c>
      <c r="B1286" s="10" t="n">
        <v>46322</v>
      </c>
      <c r="C1286" t="inlineStr">
        <is>
          <t>CL41</t>
        </is>
      </c>
      <c r="D1286" t="inlineStr">
        <is>
          <t>Completed</t>
        </is>
      </c>
    </row>
    <row r="1287">
      <c r="A1287" t="inlineStr">
        <is>
          <t>J1062</t>
        </is>
      </c>
      <c r="B1287" s="10" t="n">
        <v>46323</v>
      </c>
      <c r="C1287" t="inlineStr">
        <is>
          <t>CL41</t>
        </is>
      </c>
      <c r="D1287" t="inlineStr">
        <is>
          <t>Completed</t>
        </is>
      </c>
    </row>
    <row r="1288">
      <c r="A1288" t="inlineStr">
        <is>
          <t>J1062</t>
        </is>
      </c>
      <c r="B1288" s="10" t="n">
        <v>46324</v>
      </c>
      <c r="C1288" t="inlineStr">
        <is>
          <t>CL41</t>
        </is>
      </c>
      <c r="D1288" t="inlineStr">
        <is>
          <t>Completed</t>
        </is>
      </c>
    </row>
    <row r="1289">
      <c r="A1289" t="inlineStr">
        <is>
          <t>J1062</t>
        </is>
      </c>
      <c r="B1289" s="10" t="n">
        <v>46325</v>
      </c>
      <c r="C1289" t="inlineStr">
        <is>
          <t>CL41</t>
        </is>
      </c>
      <c r="D1289" t="inlineStr">
        <is>
          <t>Completed</t>
        </is>
      </c>
    </row>
    <row r="1290">
      <c r="A1290" t="inlineStr">
        <is>
          <t>J1063</t>
        </is>
      </c>
      <c r="B1290" s="10" t="n">
        <v>46240</v>
      </c>
      <c r="C1290" t="inlineStr">
        <is>
          <t>CL60</t>
        </is>
      </c>
      <c r="D1290" t="inlineStr">
        <is>
          <t>Completed</t>
        </is>
      </c>
    </row>
    <row r="1291">
      <c r="A1291" t="inlineStr">
        <is>
          <t>J1063</t>
        </is>
      </c>
      <c r="B1291" s="10" t="n">
        <v>46268</v>
      </c>
      <c r="C1291" t="inlineStr">
        <is>
          <t>CL60</t>
        </is>
      </c>
      <c r="D1291" t="inlineStr">
        <is>
          <t>Completed</t>
        </is>
      </c>
    </row>
    <row r="1292">
      <c r="A1292" t="inlineStr">
        <is>
          <t>J1063</t>
        </is>
      </c>
      <c r="B1292" s="10" t="n">
        <v>46296</v>
      </c>
      <c r="C1292" t="inlineStr">
        <is>
          <t>CL60</t>
        </is>
      </c>
      <c r="D1292" t="inlineStr">
        <is>
          <t>Completed</t>
        </is>
      </c>
    </row>
    <row r="1293">
      <c r="A1293" t="inlineStr">
        <is>
          <t>J1063</t>
        </is>
      </c>
      <c r="B1293" s="10" t="n">
        <v>46324</v>
      </c>
      <c r="C1293" t="inlineStr">
        <is>
          <t>CL60</t>
        </is>
      </c>
      <c r="D1293" t="inlineStr">
        <is>
          <t>Completed</t>
        </is>
      </c>
    </row>
    <row r="1294">
      <c r="A1294" t="inlineStr">
        <is>
          <t>J1064</t>
        </is>
      </c>
      <c r="B1294" s="10" t="n">
        <v>46237</v>
      </c>
      <c r="C1294" t="inlineStr">
        <is>
          <t>CL05</t>
        </is>
      </c>
      <c r="D1294" t="inlineStr">
        <is>
          <t>Completed</t>
        </is>
      </c>
    </row>
    <row r="1295">
      <c r="A1295" t="inlineStr">
        <is>
          <t>J1064</t>
        </is>
      </c>
      <c r="B1295" s="10" t="n">
        <v>46240</v>
      </c>
      <c r="C1295" t="inlineStr">
        <is>
          <t>CL05</t>
        </is>
      </c>
      <c r="D1295" t="inlineStr">
        <is>
          <t>Completed</t>
        </is>
      </c>
    </row>
    <row r="1296">
      <c r="A1296" t="inlineStr">
        <is>
          <t>J1064</t>
        </is>
      </c>
      <c r="B1296" s="10" t="n">
        <v>46244</v>
      </c>
      <c r="C1296" t="inlineStr">
        <is>
          <t>CL05</t>
        </is>
      </c>
      <c r="D1296" t="inlineStr">
        <is>
          <t>Skipped</t>
        </is>
      </c>
    </row>
    <row r="1297">
      <c r="A1297" t="inlineStr">
        <is>
          <t>J1064</t>
        </is>
      </c>
      <c r="B1297" s="10" t="n">
        <v>46247</v>
      </c>
      <c r="C1297" t="inlineStr">
        <is>
          <t>CL05</t>
        </is>
      </c>
      <c r="D1297" t="inlineStr">
        <is>
          <t>Completed</t>
        </is>
      </c>
    </row>
    <row r="1298">
      <c r="A1298" t="inlineStr">
        <is>
          <t>J1064</t>
        </is>
      </c>
      <c r="B1298" s="10" t="n">
        <v>46251</v>
      </c>
      <c r="C1298" t="inlineStr">
        <is>
          <t>CL05</t>
        </is>
      </c>
      <c r="D1298" t="inlineStr">
        <is>
          <t>Completed</t>
        </is>
      </c>
    </row>
    <row r="1299">
      <c r="A1299" t="inlineStr">
        <is>
          <t>J1064</t>
        </is>
      </c>
      <c r="B1299" s="10" t="n">
        <v>46254</v>
      </c>
      <c r="C1299" t="inlineStr">
        <is>
          <t>CL05</t>
        </is>
      </c>
      <c r="D1299" t="inlineStr">
        <is>
          <t>Completed</t>
        </is>
      </c>
    </row>
    <row r="1300">
      <c r="A1300" t="inlineStr">
        <is>
          <t>J1064</t>
        </is>
      </c>
      <c r="B1300" s="10" t="n">
        <v>46258</v>
      </c>
      <c r="C1300" t="inlineStr">
        <is>
          <t>CL05</t>
        </is>
      </c>
      <c r="D1300" t="inlineStr">
        <is>
          <t>Completed</t>
        </is>
      </c>
    </row>
    <row r="1301">
      <c r="A1301" t="inlineStr">
        <is>
          <t>J1064</t>
        </is>
      </c>
      <c r="B1301" s="10" t="n">
        <v>46261</v>
      </c>
      <c r="C1301" t="inlineStr">
        <is>
          <t>CL05</t>
        </is>
      </c>
      <c r="D1301" t="inlineStr">
        <is>
          <t>Completed</t>
        </is>
      </c>
    </row>
    <row r="1302">
      <c r="A1302" t="inlineStr">
        <is>
          <t>J1064</t>
        </is>
      </c>
      <c r="B1302" s="10" t="n">
        <v>46265</v>
      </c>
      <c r="C1302" t="inlineStr">
        <is>
          <t>CL05</t>
        </is>
      </c>
      <c r="D1302" t="inlineStr">
        <is>
          <t>Completed</t>
        </is>
      </c>
    </row>
    <row r="1303">
      <c r="A1303" t="inlineStr">
        <is>
          <t>J1064</t>
        </is>
      </c>
      <c r="B1303" s="10" t="n">
        <v>46268</v>
      </c>
      <c r="C1303" t="inlineStr">
        <is>
          <t>CL05</t>
        </is>
      </c>
      <c r="D1303" t="inlineStr">
        <is>
          <t>Completed</t>
        </is>
      </c>
    </row>
    <row r="1304">
      <c r="A1304" t="inlineStr">
        <is>
          <t>J1064</t>
        </is>
      </c>
      <c r="B1304" s="10" t="n">
        <v>46272</v>
      </c>
      <c r="C1304" t="inlineStr">
        <is>
          <t>CL05</t>
        </is>
      </c>
      <c r="D1304" t="inlineStr">
        <is>
          <t>Completed</t>
        </is>
      </c>
    </row>
    <row r="1305">
      <c r="A1305" t="inlineStr">
        <is>
          <t>J1064</t>
        </is>
      </c>
      <c r="B1305" s="10" t="n">
        <v>46275</v>
      </c>
      <c r="C1305" t="inlineStr">
        <is>
          <t>CL05</t>
        </is>
      </c>
      <c r="D1305" t="inlineStr">
        <is>
          <t>Completed</t>
        </is>
      </c>
    </row>
    <row r="1306">
      <c r="A1306" t="inlineStr">
        <is>
          <t>J1064</t>
        </is>
      </c>
      <c r="B1306" s="10" t="n">
        <v>46279</v>
      </c>
      <c r="C1306" t="inlineStr">
        <is>
          <t>CL05</t>
        </is>
      </c>
      <c r="D1306" t="inlineStr">
        <is>
          <t>Completed</t>
        </is>
      </c>
    </row>
    <row r="1307">
      <c r="A1307" t="inlineStr">
        <is>
          <t>J1064</t>
        </is>
      </c>
      <c r="B1307" s="10" t="n">
        <v>46282</v>
      </c>
      <c r="C1307" t="inlineStr">
        <is>
          <t>CL05</t>
        </is>
      </c>
      <c r="D1307" t="inlineStr">
        <is>
          <t>Completed</t>
        </is>
      </c>
    </row>
    <row r="1308">
      <c r="A1308" t="inlineStr">
        <is>
          <t>J1064</t>
        </is>
      </c>
      <c r="B1308" s="10" t="n">
        <v>46286</v>
      </c>
      <c r="C1308" t="inlineStr">
        <is>
          <t>CL05</t>
        </is>
      </c>
      <c r="D1308" t="inlineStr">
        <is>
          <t>Completed</t>
        </is>
      </c>
    </row>
    <row r="1309">
      <c r="A1309" t="inlineStr">
        <is>
          <t>J1064</t>
        </is>
      </c>
      <c r="B1309" s="10" t="n">
        <v>46289</v>
      </c>
      <c r="C1309" t="inlineStr">
        <is>
          <t>CL05</t>
        </is>
      </c>
      <c r="D1309" t="inlineStr">
        <is>
          <t>Completed</t>
        </is>
      </c>
    </row>
    <row r="1310">
      <c r="A1310" t="inlineStr">
        <is>
          <t>J1064</t>
        </is>
      </c>
      <c r="B1310" s="10" t="n">
        <v>46293</v>
      </c>
      <c r="C1310" t="inlineStr">
        <is>
          <t>CL05</t>
        </is>
      </c>
      <c r="D1310" t="inlineStr">
        <is>
          <t>Completed</t>
        </is>
      </c>
    </row>
    <row r="1311">
      <c r="A1311" t="inlineStr">
        <is>
          <t>J1064</t>
        </is>
      </c>
      <c r="B1311" s="10" t="n">
        <v>46296</v>
      </c>
      <c r="C1311" t="inlineStr">
        <is>
          <t>CL05</t>
        </is>
      </c>
      <c r="D1311" t="inlineStr">
        <is>
          <t>Completed</t>
        </is>
      </c>
    </row>
    <row r="1312">
      <c r="A1312" t="inlineStr">
        <is>
          <t>J1064</t>
        </is>
      </c>
      <c r="B1312" s="10" t="n">
        <v>46300</v>
      </c>
      <c r="C1312" t="inlineStr">
        <is>
          <t>CL05</t>
        </is>
      </c>
      <c r="D1312" t="inlineStr">
        <is>
          <t>Completed</t>
        </is>
      </c>
    </row>
    <row r="1313">
      <c r="A1313" t="inlineStr">
        <is>
          <t>J1064</t>
        </is>
      </c>
      <c r="B1313" s="10" t="n">
        <v>46303</v>
      </c>
      <c r="C1313" t="inlineStr">
        <is>
          <t>CL05</t>
        </is>
      </c>
      <c r="D1313" t="inlineStr">
        <is>
          <t>Completed</t>
        </is>
      </c>
    </row>
    <row r="1314">
      <c r="A1314" t="inlineStr">
        <is>
          <t>J1064</t>
        </is>
      </c>
      <c r="B1314" s="10" t="n">
        <v>46307</v>
      </c>
      <c r="C1314" t="inlineStr">
        <is>
          <t>CL05</t>
        </is>
      </c>
      <c r="D1314" t="inlineStr">
        <is>
          <t>Completed</t>
        </is>
      </c>
    </row>
    <row r="1315">
      <c r="A1315" t="inlineStr">
        <is>
          <t>J1064</t>
        </is>
      </c>
      <c r="B1315" s="10" t="n">
        <v>46310</v>
      </c>
      <c r="C1315" t="inlineStr">
        <is>
          <t>CL05</t>
        </is>
      </c>
      <c r="D1315" t="inlineStr">
        <is>
          <t>Completed</t>
        </is>
      </c>
    </row>
    <row r="1316">
      <c r="A1316" t="inlineStr">
        <is>
          <t>J1064</t>
        </is>
      </c>
      <c r="B1316" s="10" t="n">
        <v>46314</v>
      </c>
      <c r="C1316" t="inlineStr">
        <is>
          <t>CL05</t>
        </is>
      </c>
      <c r="D1316" t="inlineStr">
        <is>
          <t>Completed</t>
        </is>
      </c>
    </row>
    <row r="1317">
      <c r="A1317" t="inlineStr">
        <is>
          <t>J1064</t>
        </is>
      </c>
      <c r="B1317" s="10" t="n">
        <v>46317</v>
      </c>
      <c r="C1317" t="inlineStr">
        <is>
          <t>CL05</t>
        </is>
      </c>
      <c r="D1317" t="inlineStr">
        <is>
          <t>Completed</t>
        </is>
      </c>
    </row>
    <row r="1318">
      <c r="A1318" t="inlineStr">
        <is>
          <t>J1064</t>
        </is>
      </c>
      <c r="B1318" s="10" t="n">
        <v>46321</v>
      </c>
      <c r="C1318" t="inlineStr">
        <is>
          <t>CL05</t>
        </is>
      </c>
      <c r="D1318" t="inlineStr">
        <is>
          <t>Completed</t>
        </is>
      </c>
    </row>
    <row r="1319">
      <c r="A1319" t="inlineStr">
        <is>
          <t>J1064</t>
        </is>
      </c>
      <c r="B1319" s="10" t="n">
        <v>46324</v>
      </c>
      <c r="C1319" t="inlineStr">
        <is>
          <t>CL05</t>
        </is>
      </c>
      <c r="D1319" t="inlineStr">
        <is>
          <t>Completed</t>
        </is>
      </c>
    </row>
    <row r="1320">
      <c r="A1320" t="inlineStr">
        <is>
          <t>J1065</t>
        </is>
      </c>
      <c r="B1320" s="10" t="n">
        <v>46239</v>
      </c>
      <c r="C1320" t="inlineStr">
        <is>
          <t>CL58</t>
        </is>
      </c>
      <c r="D1320" t="inlineStr">
        <is>
          <t>Completed</t>
        </is>
      </c>
    </row>
    <row r="1321">
      <c r="A1321" t="inlineStr">
        <is>
          <t>J1065</t>
        </is>
      </c>
      <c r="B1321" s="10" t="n">
        <v>46267</v>
      </c>
      <c r="C1321" t="inlineStr">
        <is>
          <t>CL58</t>
        </is>
      </c>
      <c r="D1321" t="inlineStr">
        <is>
          <t>Completed</t>
        </is>
      </c>
    </row>
    <row r="1322">
      <c r="A1322" t="inlineStr">
        <is>
          <t>J1065</t>
        </is>
      </c>
      <c r="B1322" s="10" t="n">
        <v>46295</v>
      </c>
      <c r="C1322" t="inlineStr">
        <is>
          <t>CL58</t>
        </is>
      </c>
      <c r="D1322" t="inlineStr">
        <is>
          <t>Completed</t>
        </is>
      </c>
    </row>
    <row r="1323">
      <c r="A1323" t="inlineStr">
        <is>
          <t>J1065</t>
        </is>
      </c>
      <c r="B1323" s="10" t="n">
        <v>46323</v>
      </c>
      <c r="C1323" t="inlineStr">
        <is>
          <t>CL58</t>
        </is>
      </c>
      <c r="D1323" t="inlineStr">
        <is>
          <t>Completed</t>
        </is>
      </c>
    </row>
    <row r="1324">
      <c r="A1324" t="inlineStr">
        <is>
          <t>J1066</t>
        </is>
      </c>
      <c r="B1324" s="10" t="n">
        <v>46237</v>
      </c>
      <c r="C1324" t="inlineStr">
        <is>
          <t>CL33</t>
        </is>
      </c>
      <c r="D1324" t="inlineStr">
        <is>
          <t>Completed</t>
        </is>
      </c>
    </row>
    <row r="1325">
      <c r="A1325" t="inlineStr">
        <is>
          <t>J1066</t>
        </is>
      </c>
      <c r="B1325" s="10" t="n">
        <v>46239</v>
      </c>
      <c r="C1325" t="inlineStr">
        <is>
          <t>CL33</t>
        </is>
      </c>
      <c r="D1325" t="inlineStr">
        <is>
          <t>Completed</t>
        </is>
      </c>
    </row>
    <row r="1326">
      <c r="A1326" t="inlineStr">
        <is>
          <t>J1066</t>
        </is>
      </c>
      <c r="B1326" s="10" t="n">
        <v>46241</v>
      </c>
      <c r="C1326" t="inlineStr">
        <is>
          <t>CL33</t>
        </is>
      </c>
      <c r="D1326" t="inlineStr">
        <is>
          <t>Completed</t>
        </is>
      </c>
    </row>
    <row r="1327">
      <c r="A1327" t="inlineStr">
        <is>
          <t>J1066</t>
        </is>
      </c>
      <c r="B1327" s="10" t="n">
        <v>46244</v>
      </c>
      <c r="C1327" t="inlineStr">
        <is>
          <t>CL33</t>
        </is>
      </c>
      <c r="D1327" t="inlineStr">
        <is>
          <t>Completed</t>
        </is>
      </c>
    </row>
    <row r="1328">
      <c r="A1328" t="inlineStr">
        <is>
          <t>J1066</t>
        </is>
      </c>
      <c r="B1328" s="10" t="n">
        <v>46246</v>
      </c>
      <c r="C1328" t="inlineStr">
        <is>
          <t>CL33</t>
        </is>
      </c>
      <c r="D1328" t="inlineStr">
        <is>
          <t>Completed</t>
        </is>
      </c>
    </row>
    <row r="1329">
      <c r="A1329" t="inlineStr">
        <is>
          <t>J1066</t>
        </is>
      </c>
      <c r="B1329" s="10" t="n">
        <v>46248</v>
      </c>
      <c r="C1329" t="inlineStr">
        <is>
          <t>CL33</t>
        </is>
      </c>
      <c r="D1329" t="inlineStr">
        <is>
          <t>Completed</t>
        </is>
      </c>
    </row>
    <row r="1330">
      <c r="A1330" t="inlineStr">
        <is>
          <t>J1066</t>
        </is>
      </c>
      <c r="B1330" s="10" t="n">
        <v>46251</v>
      </c>
      <c r="C1330" t="inlineStr">
        <is>
          <t>CL33</t>
        </is>
      </c>
      <c r="D1330" t="inlineStr">
        <is>
          <t>Completed</t>
        </is>
      </c>
    </row>
    <row r="1331">
      <c r="A1331" t="inlineStr">
        <is>
          <t>J1066</t>
        </is>
      </c>
      <c r="B1331" s="10" t="n">
        <v>46253</v>
      </c>
      <c r="C1331" t="inlineStr">
        <is>
          <t>CL33</t>
        </is>
      </c>
      <c r="D1331" t="inlineStr">
        <is>
          <t>Completed</t>
        </is>
      </c>
    </row>
    <row r="1332">
      <c r="A1332" t="inlineStr">
        <is>
          <t>J1066</t>
        </is>
      </c>
      <c r="B1332" s="10" t="n">
        <v>46255</v>
      </c>
      <c r="C1332" t="inlineStr">
        <is>
          <t>CL33</t>
        </is>
      </c>
      <c r="D1332" t="inlineStr">
        <is>
          <t>Completed</t>
        </is>
      </c>
    </row>
    <row r="1333">
      <c r="A1333" t="inlineStr">
        <is>
          <t>J1066</t>
        </is>
      </c>
      <c r="B1333" s="10" t="n">
        <v>46258</v>
      </c>
      <c r="C1333" t="inlineStr">
        <is>
          <t>CL33</t>
        </is>
      </c>
      <c r="D1333" t="inlineStr">
        <is>
          <t>Completed</t>
        </is>
      </c>
    </row>
    <row r="1334">
      <c r="A1334" t="inlineStr">
        <is>
          <t>J1066</t>
        </is>
      </c>
      <c r="B1334" s="10" t="n">
        <v>46260</v>
      </c>
      <c r="C1334" t="inlineStr">
        <is>
          <t>CL33</t>
        </is>
      </c>
      <c r="D1334" t="inlineStr">
        <is>
          <t>Completed</t>
        </is>
      </c>
    </row>
    <row r="1335">
      <c r="A1335" t="inlineStr">
        <is>
          <t>J1066</t>
        </is>
      </c>
      <c r="B1335" s="10" t="n">
        <v>46262</v>
      </c>
      <c r="C1335" t="inlineStr">
        <is>
          <t>CL33</t>
        </is>
      </c>
      <c r="D1335" t="inlineStr">
        <is>
          <t>Completed</t>
        </is>
      </c>
    </row>
    <row r="1336">
      <c r="A1336" t="inlineStr">
        <is>
          <t>J1066</t>
        </is>
      </c>
      <c r="B1336" s="10" t="n">
        <v>46265</v>
      </c>
      <c r="C1336" t="inlineStr">
        <is>
          <t>CL33</t>
        </is>
      </c>
      <c r="D1336" t="inlineStr">
        <is>
          <t>Completed</t>
        </is>
      </c>
    </row>
    <row r="1337">
      <c r="A1337" t="inlineStr">
        <is>
          <t>J1066</t>
        </is>
      </c>
      <c r="B1337" s="10" t="n">
        <v>46267</v>
      </c>
      <c r="C1337" t="inlineStr">
        <is>
          <t>CL33</t>
        </is>
      </c>
      <c r="D1337" t="inlineStr">
        <is>
          <t>Completed</t>
        </is>
      </c>
    </row>
    <row r="1338">
      <c r="A1338" t="inlineStr">
        <is>
          <t>J1066</t>
        </is>
      </c>
      <c r="B1338" s="10" t="n">
        <v>46269</v>
      </c>
      <c r="C1338" t="inlineStr">
        <is>
          <t>CL33</t>
        </is>
      </c>
      <c r="D1338" t="inlineStr">
        <is>
          <t>Completed</t>
        </is>
      </c>
    </row>
    <row r="1339">
      <c r="A1339" t="inlineStr">
        <is>
          <t>J1066</t>
        </is>
      </c>
      <c r="B1339" s="10" t="n">
        <v>46272</v>
      </c>
      <c r="C1339" t="inlineStr">
        <is>
          <t>CL33</t>
        </is>
      </c>
      <c r="D1339" t="inlineStr">
        <is>
          <t>Completed</t>
        </is>
      </c>
    </row>
    <row r="1340">
      <c r="A1340" t="inlineStr">
        <is>
          <t>J1066</t>
        </is>
      </c>
      <c r="B1340" s="10" t="n">
        <v>46274</v>
      </c>
      <c r="C1340" t="inlineStr">
        <is>
          <t>CL33</t>
        </is>
      </c>
      <c r="D1340" t="inlineStr">
        <is>
          <t>Completed</t>
        </is>
      </c>
    </row>
    <row r="1341">
      <c r="A1341" t="inlineStr">
        <is>
          <t>J1066</t>
        </is>
      </c>
      <c r="B1341" s="10" t="n">
        <v>46276</v>
      </c>
      <c r="C1341" t="inlineStr">
        <is>
          <t>CL33</t>
        </is>
      </c>
      <c r="D1341" t="inlineStr">
        <is>
          <t>Completed</t>
        </is>
      </c>
    </row>
    <row r="1342">
      <c r="A1342" t="inlineStr">
        <is>
          <t>J1066</t>
        </is>
      </c>
      <c r="B1342" s="10" t="n">
        <v>46279</v>
      </c>
      <c r="C1342" t="inlineStr">
        <is>
          <t>CL33</t>
        </is>
      </c>
      <c r="D1342" t="inlineStr">
        <is>
          <t>Completed</t>
        </is>
      </c>
    </row>
    <row r="1343">
      <c r="A1343" t="inlineStr">
        <is>
          <t>J1066</t>
        </is>
      </c>
      <c r="B1343" s="10" t="n">
        <v>46281</v>
      </c>
      <c r="C1343" t="inlineStr">
        <is>
          <t>CL33</t>
        </is>
      </c>
      <c r="D1343" t="inlineStr">
        <is>
          <t>Completed</t>
        </is>
      </c>
    </row>
    <row r="1344">
      <c r="A1344" t="inlineStr">
        <is>
          <t>J1066</t>
        </is>
      </c>
      <c r="B1344" s="10" t="n">
        <v>46283</v>
      </c>
      <c r="C1344" t="inlineStr">
        <is>
          <t>CL33</t>
        </is>
      </c>
      <c r="D1344" t="inlineStr">
        <is>
          <t>Completed</t>
        </is>
      </c>
    </row>
    <row r="1345">
      <c r="A1345" t="inlineStr">
        <is>
          <t>J1066</t>
        </is>
      </c>
      <c r="B1345" s="10" t="n">
        <v>46286</v>
      </c>
      <c r="C1345" t="inlineStr">
        <is>
          <t>CL33</t>
        </is>
      </c>
      <c r="D1345" t="inlineStr">
        <is>
          <t>Completed</t>
        </is>
      </c>
    </row>
    <row r="1346">
      <c r="A1346" t="inlineStr">
        <is>
          <t>J1066</t>
        </is>
      </c>
      <c r="B1346" s="10" t="n">
        <v>46288</v>
      </c>
      <c r="C1346" t="inlineStr">
        <is>
          <t>CL33</t>
        </is>
      </c>
      <c r="D1346" t="inlineStr">
        <is>
          <t>Completed</t>
        </is>
      </c>
    </row>
    <row r="1347">
      <c r="A1347" t="inlineStr">
        <is>
          <t>J1066</t>
        </is>
      </c>
      <c r="B1347" s="10" t="n">
        <v>46290</v>
      </c>
      <c r="C1347" t="inlineStr">
        <is>
          <t>CL33</t>
        </is>
      </c>
      <c r="D1347" t="inlineStr">
        <is>
          <t>Completed</t>
        </is>
      </c>
    </row>
    <row r="1348">
      <c r="A1348" t="inlineStr">
        <is>
          <t>J1066</t>
        </is>
      </c>
      <c r="B1348" s="10" t="n">
        <v>46293</v>
      </c>
      <c r="C1348" t="inlineStr">
        <is>
          <t>CL33</t>
        </is>
      </c>
      <c r="D1348" t="inlineStr">
        <is>
          <t>Completed</t>
        </is>
      </c>
    </row>
    <row r="1349">
      <c r="A1349" t="inlineStr">
        <is>
          <t>J1066</t>
        </is>
      </c>
      <c r="B1349" s="10" t="n">
        <v>46295</v>
      </c>
      <c r="C1349" t="inlineStr">
        <is>
          <t>CL33</t>
        </is>
      </c>
      <c r="D1349" t="inlineStr">
        <is>
          <t>Completed</t>
        </is>
      </c>
    </row>
    <row r="1350">
      <c r="A1350" t="inlineStr">
        <is>
          <t>J1066</t>
        </is>
      </c>
      <c r="B1350" s="10" t="n">
        <v>46297</v>
      </c>
      <c r="C1350" t="inlineStr">
        <is>
          <t>CL33</t>
        </is>
      </c>
      <c r="D1350" t="inlineStr">
        <is>
          <t>Completed</t>
        </is>
      </c>
    </row>
    <row r="1351">
      <c r="A1351" t="inlineStr">
        <is>
          <t>J1066</t>
        </is>
      </c>
      <c r="B1351" s="10" t="n">
        <v>46300</v>
      </c>
      <c r="C1351" t="inlineStr">
        <is>
          <t>CL33</t>
        </is>
      </c>
      <c r="D1351" t="inlineStr">
        <is>
          <t>Completed</t>
        </is>
      </c>
    </row>
    <row r="1352">
      <c r="A1352" t="inlineStr">
        <is>
          <t>J1066</t>
        </is>
      </c>
      <c r="B1352" s="10" t="n">
        <v>46302</v>
      </c>
      <c r="C1352" t="inlineStr">
        <is>
          <t>CL33</t>
        </is>
      </c>
      <c r="D1352" t="inlineStr">
        <is>
          <t>Completed</t>
        </is>
      </c>
    </row>
    <row r="1353">
      <c r="A1353" t="inlineStr">
        <is>
          <t>J1066</t>
        </is>
      </c>
      <c r="B1353" s="10" t="n">
        <v>46304</v>
      </c>
      <c r="C1353" t="inlineStr">
        <is>
          <t>CL33</t>
        </is>
      </c>
      <c r="D1353" t="inlineStr">
        <is>
          <t>Completed</t>
        </is>
      </c>
    </row>
    <row r="1354">
      <c r="A1354" t="inlineStr">
        <is>
          <t>J1066</t>
        </is>
      </c>
      <c r="B1354" s="10" t="n">
        <v>46307</v>
      </c>
      <c r="C1354" t="inlineStr">
        <is>
          <t>CL33</t>
        </is>
      </c>
      <c r="D1354" t="inlineStr">
        <is>
          <t>Completed</t>
        </is>
      </c>
    </row>
    <row r="1355">
      <c r="A1355" t="inlineStr">
        <is>
          <t>J1066</t>
        </is>
      </c>
      <c r="B1355" s="10" t="n">
        <v>46309</v>
      </c>
      <c r="C1355" t="inlineStr">
        <is>
          <t>CL33</t>
        </is>
      </c>
      <c r="D1355" t="inlineStr">
        <is>
          <t>Completed</t>
        </is>
      </c>
    </row>
    <row r="1356">
      <c r="A1356" t="inlineStr">
        <is>
          <t>J1066</t>
        </is>
      </c>
      <c r="B1356" s="10" t="n">
        <v>46311</v>
      </c>
      <c r="C1356" t="inlineStr">
        <is>
          <t>CL33</t>
        </is>
      </c>
      <c r="D1356" t="inlineStr">
        <is>
          <t>Completed</t>
        </is>
      </c>
    </row>
    <row r="1357">
      <c r="A1357" t="inlineStr">
        <is>
          <t>J1066</t>
        </is>
      </c>
      <c r="B1357" s="10" t="n">
        <v>46314</v>
      </c>
      <c r="C1357" t="inlineStr">
        <is>
          <t>CL33</t>
        </is>
      </c>
      <c r="D1357" t="inlineStr">
        <is>
          <t>Completed</t>
        </is>
      </c>
    </row>
    <row r="1358">
      <c r="A1358" t="inlineStr">
        <is>
          <t>J1066</t>
        </is>
      </c>
      <c r="B1358" s="10" t="n">
        <v>46316</v>
      </c>
      <c r="C1358" t="inlineStr">
        <is>
          <t>CL33</t>
        </is>
      </c>
      <c r="D1358" t="inlineStr">
        <is>
          <t>Completed</t>
        </is>
      </c>
    </row>
    <row r="1359">
      <c r="A1359" t="inlineStr">
        <is>
          <t>J1066</t>
        </is>
      </c>
      <c r="B1359" s="10" t="n">
        <v>46318</v>
      </c>
      <c r="C1359" t="inlineStr">
        <is>
          <t>CL33</t>
        </is>
      </c>
      <c r="D1359" t="inlineStr">
        <is>
          <t>Completed</t>
        </is>
      </c>
    </row>
    <row r="1360">
      <c r="A1360" t="inlineStr">
        <is>
          <t>J1066</t>
        </is>
      </c>
      <c r="B1360" s="10" t="n">
        <v>46321</v>
      </c>
      <c r="C1360" t="inlineStr">
        <is>
          <t>CL33</t>
        </is>
      </c>
      <c r="D1360" t="inlineStr">
        <is>
          <t>Completed</t>
        </is>
      </c>
    </row>
    <row r="1361">
      <c r="A1361" t="inlineStr">
        <is>
          <t>J1066</t>
        </is>
      </c>
      <c r="B1361" s="10" t="n">
        <v>46323</v>
      </c>
      <c r="C1361" t="inlineStr">
        <is>
          <t>CL33</t>
        </is>
      </c>
      <c r="D1361" t="inlineStr">
        <is>
          <t>Completed</t>
        </is>
      </c>
    </row>
    <row r="1362">
      <c r="A1362" t="inlineStr">
        <is>
          <t>J1066</t>
        </is>
      </c>
      <c r="B1362" s="10" t="n">
        <v>46325</v>
      </c>
      <c r="C1362" t="inlineStr">
        <is>
          <t>CL33</t>
        </is>
      </c>
      <c r="D1362" t="inlineStr">
        <is>
          <t>Completed</t>
        </is>
      </c>
    </row>
    <row r="1363">
      <c r="A1363" t="inlineStr">
        <is>
          <t>J1067</t>
        </is>
      </c>
      <c r="B1363" s="10" t="n">
        <v>46237</v>
      </c>
      <c r="C1363" t="inlineStr">
        <is>
          <t>CL56</t>
        </is>
      </c>
      <c r="D1363" t="inlineStr">
        <is>
          <t>Completed</t>
        </is>
      </c>
    </row>
    <row r="1364">
      <c r="A1364" t="inlineStr">
        <is>
          <t>J1067</t>
        </is>
      </c>
      <c r="B1364" s="10" t="n">
        <v>46265</v>
      </c>
      <c r="C1364" t="inlineStr">
        <is>
          <t>CL56</t>
        </is>
      </c>
      <c r="D1364" t="inlineStr">
        <is>
          <t>Completed</t>
        </is>
      </c>
    </row>
    <row r="1365">
      <c r="A1365" t="inlineStr">
        <is>
          <t>J1067</t>
        </is>
      </c>
      <c r="B1365" s="10" t="n">
        <v>46293</v>
      </c>
      <c r="C1365" t="inlineStr">
        <is>
          <t>CL56</t>
        </is>
      </c>
      <c r="D1365" t="inlineStr">
        <is>
          <t>Completed</t>
        </is>
      </c>
    </row>
    <row r="1366">
      <c r="A1366" t="inlineStr">
        <is>
          <t>J1067</t>
        </is>
      </c>
      <c r="B1366" s="10" t="n">
        <v>46321</v>
      </c>
      <c r="C1366" t="inlineStr">
        <is>
          <t>CL56</t>
        </is>
      </c>
      <c r="D1366" t="inlineStr">
        <is>
          <t>Completed</t>
        </is>
      </c>
    </row>
    <row r="1367">
      <c r="A1367" t="inlineStr">
        <is>
          <t>J1068</t>
        </is>
      </c>
      <c r="B1367" s="10" t="n">
        <v>46240</v>
      </c>
      <c r="C1367" t="inlineStr">
        <is>
          <t>CL37</t>
        </is>
      </c>
      <c r="D1367" t="inlineStr">
        <is>
          <t>Completed</t>
        </is>
      </c>
    </row>
    <row r="1368">
      <c r="A1368" t="inlineStr">
        <is>
          <t>J1068</t>
        </is>
      </c>
      <c r="B1368" s="10" t="n">
        <v>46247</v>
      </c>
      <c r="C1368" t="inlineStr">
        <is>
          <t>CL37</t>
        </is>
      </c>
      <c r="D1368" t="inlineStr">
        <is>
          <t>Completed</t>
        </is>
      </c>
    </row>
    <row r="1369">
      <c r="A1369" t="inlineStr">
        <is>
          <t>J1068</t>
        </is>
      </c>
      <c r="B1369" s="10" t="n">
        <v>46254</v>
      </c>
      <c r="C1369" t="inlineStr">
        <is>
          <t>CL37</t>
        </is>
      </c>
      <c r="D1369" t="inlineStr">
        <is>
          <t>Completed</t>
        </is>
      </c>
    </row>
    <row r="1370">
      <c r="A1370" t="inlineStr">
        <is>
          <t>J1068</t>
        </is>
      </c>
      <c r="B1370" s="10" t="n">
        <v>46261</v>
      </c>
      <c r="C1370" t="inlineStr">
        <is>
          <t>CL37</t>
        </is>
      </c>
      <c r="D1370" t="inlineStr">
        <is>
          <t>Completed</t>
        </is>
      </c>
    </row>
    <row r="1371">
      <c r="A1371" t="inlineStr">
        <is>
          <t>J1068</t>
        </is>
      </c>
      <c r="B1371" s="10" t="n">
        <v>46268</v>
      </c>
      <c r="C1371" t="inlineStr">
        <is>
          <t>CL37</t>
        </is>
      </c>
      <c r="D1371" t="inlineStr">
        <is>
          <t>Completed</t>
        </is>
      </c>
    </row>
    <row r="1372">
      <c r="A1372" t="inlineStr">
        <is>
          <t>J1068</t>
        </is>
      </c>
      <c r="B1372" s="10" t="n">
        <v>46275</v>
      </c>
      <c r="C1372" t="inlineStr">
        <is>
          <t>CL37</t>
        </is>
      </c>
      <c r="D1372" t="inlineStr">
        <is>
          <t>Completed</t>
        </is>
      </c>
    </row>
    <row r="1373">
      <c r="A1373" t="inlineStr">
        <is>
          <t>J1068</t>
        </is>
      </c>
      <c r="B1373" s="10" t="n">
        <v>46282</v>
      </c>
      <c r="C1373" t="inlineStr">
        <is>
          <t>CL37</t>
        </is>
      </c>
      <c r="D1373" t="inlineStr">
        <is>
          <t>Completed</t>
        </is>
      </c>
    </row>
    <row r="1374">
      <c r="A1374" t="inlineStr">
        <is>
          <t>J1068</t>
        </is>
      </c>
      <c r="B1374" s="10" t="n">
        <v>46289</v>
      </c>
      <c r="C1374" t="inlineStr">
        <is>
          <t>CL37</t>
        </is>
      </c>
      <c r="D1374" t="inlineStr">
        <is>
          <t>Completed</t>
        </is>
      </c>
    </row>
    <row r="1375">
      <c r="A1375" t="inlineStr">
        <is>
          <t>J1068</t>
        </is>
      </c>
      <c r="B1375" s="10" t="n">
        <v>46296</v>
      </c>
      <c r="C1375" t="inlineStr">
        <is>
          <t>CL37</t>
        </is>
      </c>
      <c r="D1375" t="inlineStr">
        <is>
          <t>Completed</t>
        </is>
      </c>
    </row>
    <row r="1376">
      <c r="A1376" t="inlineStr">
        <is>
          <t>J1068</t>
        </is>
      </c>
      <c r="B1376" s="10" t="n">
        <v>46303</v>
      </c>
      <c r="C1376" t="inlineStr">
        <is>
          <t>CL37</t>
        </is>
      </c>
      <c r="D1376" t="inlineStr">
        <is>
          <t>Completed</t>
        </is>
      </c>
    </row>
    <row r="1377">
      <c r="A1377" t="inlineStr">
        <is>
          <t>J1068</t>
        </is>
      </c>
      <c r="B1377" s="10" t="n">
        <v>46310</v>
      </c>
      <c r="C1377" t="inlineStr">
        <is>
          <t>CL37</t>
        </is>
      </c>
      <c r="D1377" t="inlineStr">
        <is>
          <t>Completed</t>
        </is>
      </c>
    </row>
    <row r="1378">
      <c r="A1378" t="inlineStr">
        <is>
          <t>J1068</t>
        </is>
      </c>
      <c r="B1378" s="10" t="n">
        <v>46317</v>
      </c>
      <c r="C1378" t="inlineStr">
        <is>
          <t>CL37</t>
        </is>
      </c>
      <c r="D1378" t="inlineStr">
        <is>
          <t>Completed</t>
        </is>
      </c>
    </row>
    <row r="1379">
      <c r="A1379" t="inlineStr">
        <is>
          <t>J1068</t>
        </is>
      </c>
      <c r="B1379" s="10" t="n">
        <v>46324</v>
      </c>
      <c r="C1379" t="inlineStr">
        <is>
          <t>CL37</t>
        </is>
      </c>
      <c r="D1379" t="inlineStr">
        <is>
          <t>Completed</t>
        </is>
      </c>
    </row>
    <row r="1380">
      <c r="A1380" t="inlineStr">
        <is>
          <t>J1069</t>
        </is>
      </c>
      <c r="B1380" s="10" t="n">
        <v>46237</v>
      </c>
      <c r="C1380" t="inlineStr">
        <is>
          <t>CL24</t>
        </is>
      </c>
      <c r="D1380" t="inlineStr">
        <is>
          <t>Completed</t>
        </is>
      </c>
    </row>
    <row r="1381">
      <c r="A1381" t="inlineStr">
        <is>
          <t>J1069</t>
        </is>
      </c>
      <c r="B1381" s="10" t="n">
        <v>46240</v>
      </c>
      <c r="C1381" t="inlineStr">
        <is>
          <t>CL24</t>
        </is>
      </c>
      <c r="D1381" t="inlineStr">
        <is>
          <t>Completed</t>
        </is>
      </c>
    </row>
    <row r="1382">
      <c r="A1382" t="inlineStr">
        <is>
          <t>J1069</t>
        </is>
      </c>
      <c r="B1382" s="10" t="n">
        <v>46241</v>
      </c>
      <c r="C1382" t="inlineStr">
        <is>
          <t>CL24</t>
        </is>
      </c>
      <c r="D1382" t="inlineStr">
        <is>
          <t>Completed</t>
        </is>
      </c>
    </row>
    <row r="1383">
      <c r="A1383" t="inlineStr">
        <is>
          <t>J1069</t>
        </is>
      </c>
      <c r="B1383" s="10" t="n">
        <v>46244</v>
      </c>
      <c r="C1383" t="inlineStr">
        <is>
          <t>CL24</t>
        </is>
      </c>
      <c r="D1383" t="inlineStr">
        <is>
          <t>Completed</t>
        </is>
      </c>
    </row>
    <row r="1384">
      <c r="A1384" t="inlineStr">
        <is>
          <t>J1069</t>
        </is>
      </c>
      <c r="B1384" s="10" t="n">
        <v>46247</v>
      </c>
      <c r="C1384" t="inlineStr">
        <is>
          <t>CL24</t>
        </is>
      </c>
      <c r="D1384" t="inlineStr">
        <is>
          <t>Completed</t>
        </is>
      </c>
    </row>
    <row r="1385">
      <c r="A1385" t="inlineStr">
        <is>
          <t>J1069</t>
        </is>
      </c>
      <c r="B1385" s="10" t="n">
        <v>46248</v>
      </c>
      <c r="C1385" t="inlineStr">
        <is>
          <t>CL24</t>
        </is>
      </c>
      <c r="D1385" t="inlineStr">
        <is>
          <t>Completed</t>
        </is>
      </c>
    </row>
    <row r="1386">
      <c r="A1386" t="inlineStr">
        <is>
          <t>J1069</t>
        </is>
      </c>
      <c r="B1386" s="10" t="n">
        <v>46251</v>
      </c>
      <c r="C1386" t="inlineStr">
        <is>
          <t>CL24</t>
        </is>
      </c>
      <c r="D1386" t="inlineStr">
        <is>
          <t>Completed</t>
        </is>
      </c>
    </row>
    <row r="1387">
      <c r="A1387" t="inlineStr">
        <is>
          <t>J1069</t>
        </is>
      </c>
      <c r="B1387" s="10" t="n">
        <v>46254</v>
      </c>
      <c r="C1387" t="inlineStr">
        <is>
          <t>CL24</t>
        </is>
      </c>
      <c r="D1387" t="inlineStr">
        <is>
          <t>Completed</t>
        </is>
      </c>
    </row>
    <row r="1388">
      <c r="A1388" t="inlineStr">
        <is>
          <t>J1069</t>
        </is>
      </c>
      <c r="B1388" s="10" t="n">
        <v>46255</v>
      </c>
      <c r="C1388" t="inlineStr">
        <is>
          <t>CL24</t>
        </is>
      </c>
      <c r="D1388" t="inlineStr">
        <is>
          <t>Completed</t>
        </is>
      </c>
    </row>
    <row r="1389">
      <c r="A1389" t="inlineStr">
        <is>
          <t>J1069</t>
        </is>
      </c>
      <c r="B1389" s="10" t="n">
        <v>46258</v>
      </c>
      <c r="C1389" t="inlineStr">
        <is>
          <t>CL24</t>
        </is>
      </c>
      <c r="D1389" t="inlineStr">
        <is>
          <t>Completed</t>
        </is>
      </c>
    </row>
    <row r="1390">
      <c r="A1390" t="inlineStr">
        <is>
          <t>J1069</t>
        </is>
      </c>
      <c r="B1390" s="10" t="n">
        <v>46261</v>
      </c>
      <c r="C1390" t="inlineStr">
        <is>
          <t>CL24</t>
        </is>
      </c>
      <c r="D1390" t="inlineStr">
        <is>
          <t>Completed</t>
        </is>
      </c>
    </row>
    <row r="1391">
      <c r="A1391" t="inlineStr">
        <is>
          <t>J1069</t>
        </is>
      </c>
      <c r="B1391" s="10" t="n">
        <v>46262</v>
      </c>
      <c r="C1391" t="inlineStr">
        <is>
          <t>CL24</t>
        </is>
      </c>
      <c r="D1391" t="inlineStr">
        <is>
          <t>Completed</t>
        </is>
      </c>
    </row>
    <row r="1392">
      <c r="A1392" t="inlineStr">
        <is>
          <t>J1069</t>
        </is>
      </c>
      <c r="B1392" s="10" t="n">
        <v>46265</v>
      </c>
      <c r="C1392" t="inlineStr">
        <is>
          <t>CL24</t>
        </is>
      </c>
      <c r="D1392" t="inlineStr">
        <is>
          <t>Completed</t>
        </is>
      </c>
    </row>
    <row r="1393">
      <c r="A1393" t="inlineStr">
        <is>
          <t>J1069</t>
        </is>
      </c>
      <c r="B1393" s="10" t="n">
        <v>46268</v>
      </c>
      <c r="C1393" t="inlineStr">
        <is>
          <t>CL24</t>
        </is>
      </c>
      <c r="D1393" t="inlineStr">
        <is>
          <t>Completed</t>
        </is>
      </c>
    </row>
    <row r="1394">
      <c r="A1394" t="inlineStr">
        <is>
          <t>J1069</t>
        </is>
      </c>
      <c r="B1394" s="10" t="n">
        <v>46269</v>
      </c>
      <c r="C1394" t="inlineStr">
        <is>
          <t>CL24</t>
        </is>
      </c>
      <c r="D1394" t="inlineStr">
        <is>
          <t>Completed</t>
        </is>
      </c>
    </row>
    <row r="1395">
      <c r="A1395" t="inlineStr">
        <is>
          <t>J1069</t>
        </is>
      </c>
      <c r="B1395" s="10" t="n">
        <v>46272</v>
      </c>
      <c r="C1395" t="inlineStr">
        <is>
          <t>CL24</t>
        </is>
      </c>
      <c r="D1395" t="inlineStr">
        <is>
          <t>Completed</t>
        </is>
      </c>
    </row>
    <row r="1396">
      <c r="A1396" t="inlineStr">
        <is>
          <t>J1069</t>
        </is>
      </c>
      <c r="B1396" s="10" t="n">
        <v>46275</v>
      </c>
      <c r="C1396" t="inlineStr">
        <is>
          <t>CL24</t>
        </is>
      </c>
      <c r="D1396" t="inlineStr">
        <is>
          <t>Completed</t>
        </is>
      </c>
    </row>
    <row r="1397">
      <c r="A1397" t="inlineStr">
        <is>
          <t>J1069</t>
        </is>
      </c>
      <c r="B1397" s="10" t="n">
        <v>46276</v>
      </c>
      <c r="C1397" t="inlineStr">
        <is>
          <t>CL24</t>
        </is>
      </c>
      <c r="D1397" t="inlineStr">
        <is>
          <t>Completed</t>
        </is>
      </c>
    </row>
    <row r="1398">
      <c r="A1398" t="inlineStr">
        <is>
          <t>J1069</t>
        </is>
      </c>
      <c r="B1398" s="10" t="n">
        <v>46279</v>
      </c>
      <c r="C1398" t="inlineStr">
        <is>
          <t>CL24</t>
        </is>
      </c>
      <c r="D1398" t="inlineStr">
        <is>
          <t>Completed</t>
        </is>
      </c>
    </row>
    <row r="1399">
      <c r="A1399" t="inlineStr">
        <is>
          <t>J1069</t>
        </is>
      </c>
      <c r="B1399" s="10" t="n">
        <v>46282</v>
      </c>
      <c r="C1399" t="inlineStr">
        <is>
          <t>CL24</t>
        </is>
      </c>
      <c r="D1399" t="inlineStr">
        <is>
          <t>Completed</t>
        </is>
      </c>
    </row>
    <row r="1400">
      <c r="A1400" t="inlineStr">
        <is>
          <t>J1069</t>
        </is>
      </c>
      <c r="B1400" s="10" t="n">
        <v>46283</v>
      </c>
      <c r="C1400" t="inlineStr">
        <is>
          <t>CL24</t>
        </is>
      </c>
      <c r="D1400" t="inlineStr">
        <is>
          <t>Completed</t>
        </is>
      </c>
    </row>
    <row r="1401">
      <c r="A1401" t="inlineStr">
        <is>
          <t>J1069</t>
        </is>
      </c>
      <c r="B1401" s="10" t="n">
        <v>46286</v>
      </c>
      <c r="C1401" t="inlineStr">
        <is>
          <t>CL24</t>
        </is>
      </c>
      <c r="D1401" t="inlineStr">
        <is>
          <t>Completed</t>
        </is>
      </c>
    </row>
    <row r="1402">
      <c r="A1402" t="inlineStr">
        <is>
          <t>J1069</t>
        </is>
      </c>
      <c r="B1402" s="10" t="n">
        <v>46289</v>
      </c>
      <c r="C1402" t="inlineStr">
        <is>
          <t>CL24</t>
        </is>
      </c>
      <c r="D1402" t="inlineStr">
        <is>
          <t>Completed</t>
        </is>
      </c>
    </row>
    <row r="1403">
      <c r="A1403" t="inlineStr">
        <is>
          <t>J1069</t>
        </is>
      </c>
      <c r="B1403" s="10" t="n">
        <v>46290</v>
      </c>
      <c r="C1403" t="inlineStr">
        <is>
          <t>CL24</t>
        </is>
      </c>
      <c r="D1403" t="inlineStr">
        <is>
          <t>Completed</t>
        </is>
      </c>
    </row>
    <row r="1404">
      <c r="A1404" t="inlineStr">
        <is>
          <t>J1069</t>
        </is>
      </c>
      <c r="B1404" s="10" t="n">
        <v>46293</v>
      </c>
      <c r="C1404" t="inlineStr">
        <is>
          <t>CL24</t>
        </is>
      </c>
      <c r="D1404" t="inlineStr">
        <is>
          <t>Completed</t>
        </is>
      </c>
    </row>
    <row r="1405">
      <c r="A1405" t="inlineStr">
        <is>
          <t>J1069</t>
        </is>
      </c>
      <c r="B1405" s="10" t="n">
        <v>46296</v>
      </c>
      <c r="C1405" t="inlineStr">
        <is>
          <t>CL24</t>
        </is>
      </c>
      <c r="D1405" t="inlineStr">
        <is>
          <t>Completed</t>
        </is>
      </c>
    </row>
    <row r="1406">
      <c r="A1406" t="inlineStr">
        <is>
          <t>J1069</t>
        </is>
      </c>
      <c r="B1406" s="10" t="n">
        <v>46297</v>
      </c>
      <c r="C1406" t="inlineStr">
        <is>
          <t>CL24</t>
        </is>
      </c>
      <c r="D1406" t="inlineStr">
        <is>
          <t>Completed</t>
        </is>
      </c>
    </row>
    <row r="1407">
      <c r="A1407" t="inlineStr">
        <is>
          <t>J1069</t>
        </is>
      </c>
      <c r="B1407" s="10" t="n">
        <v>46300</v>
      </c>
      <c r="C1407" t="inlineStr">
        <is>
          <t>CL24</t>
        </is>
      </c>
      <c r="D1407" t="inlineStr">
        <is>
          <t>Completed</t>
        </is>
      </c>
    </row>
    <row r="1408">
      <c r="A1408" t="inlineStr">
        <is>
          <t>J1069</t>
        </is>
      </c>
      <c r="B1408" s="10" t="n">
        <v>46303</v>
      </c>
      <c r="C1408" t="inlineStr">
        <is>
          <t>CL24</t>
        </is>
      </c>
      <c r="D1408" t="inlineStr">
        <is>
          <t>Completed</t>
        </is>
      </c>
    </row>
    <row r="1409">
      <c r="A1409" t="inlineStr">
        <is>
          <t>J1069</t>
        </is>
      </c>
      <c r="B1409" s="10" t="n">
        <v>46304</v>
      </c>
      <c r="C1409" t="inlineStr">
        <is>
          <t>CL24</t>
        </is>
      </c>
      <c r="D1409" t="inlineStr">
        <is>
          <t>Completed</t>
        </is>
      </c>
    </row>
    <row r="1410">
      <c r="A1410" t="inlineStr">
        <is>
          <t>J1069</t>
        </is>
      </c>
      <c r="B1410" s="10" t="n">
        <v>46307</v>
      </c>
      <c r="C1410" t="inlineStr">
        <is>
          <t>CL24</t>
        </is>
      </c>
      <c r="D1410" t="inlineStr">
        <is>
          <t>Completed</t>
        </is>
      </c>
    </row>
    <row r="1411">
      <c r="A1411" t="inlineStr">
        <is>
          <t>J1069</t>
        </is>
      </c>
      <c r="B1411" s="10" t="n">
        <v>46310</v>
      </c>
      <c r="C1411" t="inlineStr">
        <is>
          <t>CL24</t>
        </is>
      </c>
      <c r="D1411" t="inlineStr">
        <is>
          <t>Completed</t>
        </is>
      </c>
    </row>
    <row r="1412">
      <c r="A1412" t="inlineStr">
        <is>
          <t>J1069</t>
        </is>
      </c>
      <c r="B1412" s="10" t="n">
        <v>46311</v>
      </c>
      <c r="C1412" t="inlineStr">
        <is>
          <t>CL24</t>
        </is>
      </c>
      <c r="D1412" t="inlineStr">
        <is>
          <t>Completed</t>
        </is>
      </c>
    </row>
    <row r="1413">
      <c r="A1413" t="inlineStr">
        <is>
          <t>J1069</t>
        </is>
      </c>
      <c r="B1413" s="10" t="n">
        <v>46314</v>
      </c>
      <c r="C1413" t="inlineStr">
        <is>
          <t>CL24</t>
        </is>
      </c>
      <c r="D1413" t="inlineStr">
        <is>
          <t>Completed</t>
        </is>
      </c>
    </row>
    <row r="1414">
      <c r="A1414" t="inlineStr">
        <is>
          <t>J1069</t>
        </is>
      </c>
      <c r="B1414" s="10" t="n">
        <v>46317</v>
      </c>
      <c r="C1414" t="inlineStr">
        <is>
          <t>CL24</t>
        </is>
      </c>
      <c r="D1414" t="inlineStr">
        <is>
          <t>Completed</t>
        </is>
      </c>
    </row>
    <row r="1415">
      <c r="A1415" t="inlineStr">
        <is>
          <t>J1069</t>
        </is>
      </c>
      <c r="B1415" s="10" t="n">
        <v>46318</v>
      </c>
      <c r="C1415" t="inlineStr">
        <is>
          <t>CL24</t>
        </is>
      </c>
      <c r="D1415" t="inlineStr">
        <is>
          <t>Completed</t>
        </is>
      </c>
    </row>
    <row r="1416">
      <c r="A1416" t="inlineStr">
        <is>
          <t>J1069</t>
        </is>
      </c>
      <c r="B1416" s="10" t="n">
        <v>46321</v>
      </c>
      <c r="C1416" t="inlineStr">
        <is>
          <t>CL24</t>
        </is>
      </c>
      <c r="D1416" t="inlineStr">
        <is>
          <t>Completed</t>
        </is>
      </c>
    </row>
    <row r="1417">
      <c r="A1417" t="inlineStr">
        <is>
          <t>J1069</t>
        </is>
      </c>
      <c r="B1417" s="10" t="n">
        <v>46324</v>
      </c>
      <c r="C1417" t="inlineStr">
        <is>
          <t>CL24</t>
        </is>
      </c>
      <c r="D1417" t="inlineStr">
        <is>
          <t>Completed</t>
        </is>
      </c>
    </row>
    <row r="1418">
      <c r="A1418" t="inlineStr">
        <is>
          <t>J1069</t>
        </is>
      </c>
      <c r="B1418" s="10" t="n">
        <v>46325</v>
      </c>
      <c r="C1418" t="inlineStr">
        <is>
          <t>CL24</t>
        </is>
      </c>
      <c r="D1418" t="inlineStr">
        <is>
          <t>Completed</t>
        </is>
      </c>
    </row>
    <row r="1419">
      <c r="A1419" t="inlineStr">
        <is>
          <t>J1070</t>
        </is>
      </c>
      <c r="B1419" s="10" t="n">
        <v>46238</v>
      </c>
      <c r="C1419" t="inlineStr">
        <is>
          <t>CL44</t>
        </is>
      </c>
      <c r="D1419" t="inlineStr">
        <is>
          <t>Completed</t>
        </is>
      </c>
    </row>
    <row r="1420">
      <c r="A1420" t="inlineStr">
        <is>
          <t>J1070</t>
        </is>
      </c>
      <c r="B1420" s="10" t="n">
        <v>46241</v>
      </c>
      <c r="C1420" t="inlineStr">
        <is>
          <t>CL44</t>
        </is>
      </c>
      <c r="D1420" t="inlineStr">
        <is>
          <t>Completed</t>
        </is>
      </c>
    </row>
    <row r="1421">
      <c r="A1421" t="inlineStr">
        <is>
          <t>J1070</t>
        </is>
      </c>
      <c r="B1421" s="10" t="n">
        <v>46245</v>
      </c>
      <c r="C1421" t="inlineStr">
        <is>
          <t>CL44</t>
        </is>
      </c>
      <c r="D1421" t="inlineStr">
        <is>
          <t>Completed</t>
        </is>
      </c>
    </row>
    <row r="1422">
      <c r="A1422" t="inlineStr">
        <is>
          <t>J1070</t>
        </is>
      </c>
      <c r="B1422" s="10" t="n">
        <v>46248</v>
      </c>
      <c r="C1422" t="inlineStr">
        <is>
          <t>CL44</t>
        </is>
      </c>
      <c r="D1422" t="inlineStr">
        <is>
          <t>Completed</t>
        </is>
      </c>
    </row>
    <row r="1423">
      <c r="A1423" t="inlineStr">
        <is>
          <t>J1070</t>
        </is>
      </c>
      <c r="B1423" s="10" t="n">
        <v>46252</v>
      </c>
      <c r="C1423" t="inlineStr">
        <is>
          <t>CL44</t>
        </is>
      </c>
      <c r="D1423" t="inlineStr">
        <is>
          <t>Completed</t>
        </is>
      </c>
    </row>
    <row r="1424">
      <c r="A1424" t="inlineStr">
        <is>
          <t>J1070</t>
        </is>
      </c>
      <c r="B1424" s="10" t="n">
        <v>46255</v>
      </c>
      <c r="C1424" t="inlineStr">
        <is>
          <t>CL44</t>
        </is>
      </c>
      <c r="D1424" t="inlineStr">
        <is>
          <t>Completed</t>
        </is>
      </c>
    </row>
    <row r="1425">
      <c r="A1425" t="inlineStr">
        <is>
          <t>J1070</t>
        </is>
      </c>
      <c r="B1425" s="10" t="n">
        <v>46259</v>
      </c>
      <c r="C1425" t="inlineStr">
        <is>
          <t>CL44</t>
        </is>
      </c>
      <c r="D1425" t="inlineStr">
        <is>
          <t>Completed</t>
        </is>
      </c>
    </row>
    <row r="1426">
      <c r="A1426" t="inlineStr">
        <is>
          <t>J1070</t>
        </is>
      </c>
      <c r="B1426" s="10" t="n">
        <v>46262</v>
      </c>
      <c r="C1426" t="inlineStr">
        <is>
          <t>CL44</t>
        </is>
      </c>
      <c r="D1426" t="inlineStr">
        <is>
          <t>Completed</t>
        </is>
      </c>
    </row>
    <row r="1427">
      <c r="A1427" t="inlineStr">
        <is>
          <t>J1070</t>
        </is>
      </c>
      <c r="B1427" s="10" t="n">
        <v>46266</v>
      </c>
      <c r="C1427" t="inlineStr">
        <is>
          <t>CL44</t>
        </is>
      </c>
      <c r="D1427" t="inlineStr">
        <is>
          <t>Completed</t>
        </is>
      </c>
    </row>
    <row r="1428">
      <c r="A1428" t="inlineStr">
        <is>
          <t>J1070</t>
        </is>
      </c>
      <c r="B1428" s="10" t="n">
        <v>46269</v>
      </c>
      <c r="C1428" t="inlineStr">
        <is>
          <t>CL44</t>
        </is>
      </c>
      <c r="D1428" t="inlineStr">
        <is>
          <t>Completed</t>
        </is>
      </c>
    </row>
    <row r="1429">
      <c r="A1429" t="inlineStr">
        <is>
          <t>J1070</t>
        </is>
      </c>
      <c r="B1429" s="10" t="n">
        <v>46273</v>
      </c>
      <c r="C1429" t="inlineStr">
        <is>
          <t>CL44</t>
        </is>
      </c>
      <c r="D1429" t="inlineStr">
        <is>
          <t>Completed</t>
        </is>
      </c>
    </row>
    <row r="1430">
      <c r="A1430" t="inlineStr">
        <is>
          <t>J1070</t>
        </is>
      </c>
      <c r="B1430" s="10" t="n">
        <v>46276</v>
      </c>
      <c r="C1430" t="inlineStr">
        <is>
          <t>CL44</t>
        </is>
      </c>
      <c r="D1430" t="inlineStr">
        <is>
          <t>Completed</t>
        </is>
      </c>
    </row>
    <row r="1431">
      <c r="A1431" t="inlineStr">
        <is>
          <t>J1070</t>
        </is>
      </c>
      <c r="B1431" s="10" t="n">
        <v>46280</v>
      </c>
      <c r="C1431" t="inlineStr">
        <is>
          <t>CL44</t>
        </is>
      </c>
      <c r="D1431" t="inlineStr">
        <is>
          <t>Completed</t>
        </is>
      </c>
    </row>
    <row r="1432">
      <c r="A1432" t="inlineStr">
        <is>
          <t>J1070</t>
        </is>
      </c>
      <c r="B1432" s="10" t="n">
        <v>46283</v>
      </c>
      <c r="C1432" t="inlineStr">
        <is>
          <t>CL44</t>
        </is>
      </c>
      <c r="D1432" t="inlineStr">
        <is>
          <t>Completed</t>
        </is>
      </c>
    </row>
    <row r="1433">
      <c r="A1433" t="inlineStr">
        <is>
          <t>J1070</t>
        </is>
      </c>
      <c r="B1433" s="10" t="n">
        <v>46287</v>
      </c>
      <c r="C1433" t="inlineStr">
        <is>
          <t>CL44</t>
        </is>
      </c>
      <c r="D1433" t="inlineStr">
        <is>
          <t>Completed</t>
        </is>
      </c>
    </row>
    <row r="1434">
      <c r="A1434" t="inlineStr">
        <is>
          <t>J1070</t>
        </is>
      </c>
      <c r="B1434" s="10" t="n">
        <v>46290</v>
      </c>
      <c r="C1434" t="inlineStr">
        <is>
          <t>CL44</t>
        </is>
      </c>
      <c r="D1434" t="inlineStr">
        <is>
          <t>Completed</t>
        </is>
      </c>
    </row>
    <row r="1435">
      <c r="A1435" t="inlineStr">
        <is>
          <t>J1070</t>
        </is>
      </c>
      <c r="B1435" s="10" t="n">
        <v>46294</v>
      </c>
      <c r="C1435" t="inlineStr">
        <is>
          <t>CL44</t>
        </is>
      </c>
      <c r="D1435" t="inlineStr">
        <is>
          <t>Completed</t>
        </is>
      </c>
    </row>
    <row r="1436">
      <c r="A1436" t="inlineStr">
        <is>
          <t>J1070</t>
        </is>
      </c>
      <c r="B1436" s="10" t="n">
        <v>46297</v>
      </c>
      <c r="C1436" t="inlineStr">
        <is>
          <t>CL44</t>
        </is>
      </c>
      <c r="D1436" t="inlineStr">
        <is>
          <t>Skipped</t>
        </is>
      </c>
    </row>
    <row r="1437">
      <c r="A1437" t="inlineStr">
        <is>
          <t>J1070</t>
        </is>
      </c>
      <c r="B1437" s="10" t="n">
        <v>46301</v>
      </c>
      <c r="C1437" t="inlineStr">
        <is>
          <t>CL44</t>
        </is>
      </c>
      <c r="D1437" t="inlineStr">
        <is>
          <t>Completed</t>
        </is>
      </c>
    </row>
    <row r="1438">
      <c r="A1438" t="inlineStr">
        <is>
          <t>J1070</t>
        </is>
      </c>
      <c r="B1438" s="10" t="n">
        <v>46304</v>
      </c>
      <c r="C1438" t="inlineStr">
        <is>
          <t>CL44</t>
        </is>
      </c>
      <c r="D1438" t="inlineStr">
        <is>
          <t>Completed</t>
        </is>
      </c>
    </row>
    <row r="1439">
      <c r="A1439" t="inlineStr">
        <is>
          <t>J1070</t>
        </is>
      </c>
      <c r="B1439" s="10" t="n">
        <v>46308</v>
      </c>
      <c r="C1439" t="inlineStr">
        <is>
          <t>CL44</t>
        </is>
      </c>
      <c r="D1439" t="inlineStr">
        <is>
          <t>Completed</t>
        </is>
      </c>
    </row>
    <row r="1440">
      <c r="A1440" t="inlineStr">
        <is>
          <t>J1070</t>
        </is>
      </c>
      <c r="B1440" s="10" t="n">
        <v>46311</v>
      </c>
      <c r="C1440" t="inlineStr">
        <is>
          <t>CL44</t>
        </is>
      </c>
      <c r="D1440" t="inlineStr">
        <is>
          <t>Completed</t>
        </is>
      </c>
    </row>
    <row r="1441">
      <c r="A1441" t="inlineStr">
        <is>
          <t>J1070</t>
        </is>
      </c>
      <c r="B1441" s="10" t="n">
        <v>46315</v>
      </c>
      <c r="C1441" t="inlineStr">
        <is>
          <t>CL44</t>
        </is>
      </c>
      <c r="D1441" t="inlineStr">
        <is>
          <t>Completed</t>
        </is>
      </c>
    </row>
    <row r="1442">
      <c r="A1442" t="inlineStr">
        <is>
          <t>J1070</t>
        </is>
      </c>
      <c r="B1442" s="10" t="n">
        <v>46318</v>
      </c>
      <c r="C1442" t="inlineStr">
        <is>
          <t>CL44</t>
        </is>
      </c>
      <c r="D1442" t="inlineStr">
        <is>
          <t>Completed</t>
        </is>
      </c>
    </row>
    <row r="1443">
      <c r="A1443" t="inlineStr">
        <is>
          <t>J1070</t>
        </is>
      </c>
      <c r="B1443" s="10" t="n">
        <v>46322</v>
      </c>
      <c r="C1443" t="inlineStr">
        <is>
          <t>CL44</t>
        </is>
      </c>
      <c r="D1443" t="inlineStr">
        <is>
          <t>Completed</t>
        </is>
      </c>
    </row>
    <row r="1444">
      <c r="A1444" t="inlineStr">
        <is>
          <t>J1070</t>
        </is>
      </c>
      <c r="B1444" s="10" t="n">
        <v>46325</v>
      </c>
      <c r="C1444" t="inlineStr">
        <is>
          <t>CL44</t>
        </is>
      </c>
      <c r="D1444" t="inlineStr">
        <is>
          <t>Completed</t>
        </is>
      </c>
    </row>
    <row r="1445">
      <c r="A1445" t="inlineStr">
        <is>
          <t>J1071</t>
        </is>
      </c>
      <c r="B1445" s="10" t="n">
        <v>46240</v>
      </c>
      <c r="C1445" t="inlineStr">
        <is>
          <t>CL27</t>
        </is>
      </c>
      <c r="D1445" t="inlineStr">
        <is>
          <t>Skipped</t>
        </is>
      </c>
    </row>
    <row r="1446">
      <c r="A1446" t="inlineStr">
        <is>
          <t>J1071</t>
        </is>
      </c>
      <c r="B1446" s="10" t="n">
        <v>46247</v>
      </c>
      <c r="C1446" t="inlineStr">
        <is>
          <t>CL27</t>
        </is>
      </c>
      <c r="D1446" t="inlineStr">
        <is>
          <t>Completed</t>
        </is>
      </c>
    </row>
    <row r="1447">
      <c r="A1447" t="inlineStr">
        <is>
          <t>J1071</t>
        </is>
      </c>
      <c r="B1447" s="10" t="n">
        <v>46254</v>
      </c>
      <c r="C1447" t="inlineStr">
        <is>
          <t>CL27</t>
        </is>
      </c>
      <c r="D1447" t="inlineStr">
        <is>
          <t>Completed</t>
        </is>
      </c>
    </row>
    <row r="1448">
      <c r="A1448" t="inlineStr">
        <is>
          <t>J1071</t>
        </is>
      </c>
      <c r="B1448" s="10" t="n">
        <v>46261</v>
      </c>
      <c r="C1448" t="inlineStr">
        <is>
          <t>CL27</t>
        </is>
      </c>
      <c r="D1448" t="inlineStr">
        <is>
          <t>Completed</t>
        </is>
      </c>
    </row>
    <row r="1449">
      <c r="A1449" t="inlineStr">
        <is>
          <t>J1071</t>
        </is>
      </c>
      <c r="B1449" s="10" t="n">
        <v>46268</v>
      </c>
      <c r="C1449" t="inlineStr">
        <is>
          <t>CL27</t>
        </is>
      </c>
      <c r="D1449" t="inlineStr">
        <is>
          <t>Completed</t>
        </is>
      </c>
    </row>
    <row r="1450">
      <c r="A1450" t="inlineStr">
        <is>
          <t>J1071</t>
        </is>
      </c>
      <c r="B1450" s="10" t="n">
        <v>46275</v>
      </c>
      <c r="C1450" t="inlineStr">
        <is>
          <t>CL27</t>
        </is>
      </c>
      <c r="D1450" t="inlineStr">
        <is>
          <t>Completed</t>
        </is>
      </c>
    </row>
    <row r="1451">
      <c r="A1451" t="inlineStr">
        <is>
          <t>J1071</t>
        </is>
      </c>
      <c r="B1451" s="10" t="n">
        <v>46282</v>
      </c>
      <c r="C1451" t="inlineStr">
        <is>
          <t>CL27</t>
        </is>
      </c>
      <c r="D1451" t="inlineStr">
        <is>
          <t>Completed</t>
        </is>
      </c>
    </row>
    <row r="1452">
      <c r="A1452" t="inlineStr">
        <is>
          <t>J1071</t>
        </is>
      </c>
      <c r="B1452" s="10" t="n">
        <v>46289</v>
      </c>
      <c r="C1452" t="inlineStr">
        <is>
          <t>CL27</t>
        </is>
      </c>
      <c r="D1452" t="inlineStr">
        <is>
          <t>Completed</t>
        </is>
      </c>
    </row>
    <row r="1453">
      <c r="A1453" t="inlineStr">
        <is>
          <t>J1071</t>
        </is>
      </c>
      <c r="B1453" s="10" t="n">
        <v>46296</v>
      </c>
      <c r="C1453" t="inlineStr">
        <is>
          <t>CL27</t>
        </is>
      </c>
      <c r="D1453" t="inlineStr">
        <is>
          <t>Completed</t>
        </is>
      </c>
    </row>
    <row r="1454">
      <c r="A1454" t="inlineStr">
        <is>
          <t>J1071</t>
        </is>
      </c>
      <c r="B1454" s="10" t="n">
        <v>46303</v>
      </c>
      <c r="C1454" t="inlineStr">
        <is>
          <t>CL27</t>
        </is>
      </c>
      <c r="D1454" t="inlineStr">
        <is>
          <t>Completed</t>
        </is>
      </c>
    </row>
    <row r="1455">
      <c r="A1455" t="inlineStr">
        <is>
          <t>J1071</t>
        </is>
      </c>
      <c r="B1455" s="10" t="n">
        <v>46310</v>
      </c>
      <c r="C1455" t="inlineStr">
        <is>
          <t>CL27</t>
        </is>
      </c>
      <c r="D1455" t="inlineStr">
        <is>
          <t>Completed</t>
        </is>
      </c>
    </row>
    <row r="1456">
      <c r="A1456" t="inlineStr">
        <is>
          <t>J1071</t>
        </is>
      </c>
      <c r="B1456" s="10" t="n">
        <v>46317</v>
      </c>
      <c r="C1456" t="inlineStr">
        <is>
          <t>CL27</t>
        </is>
      </c>
      <c r="D1456" t="inlineStr">
        <is>
          <t>Completed</t>
        </is>
      </c>
    </row>
    <row r="1457">
      <c r="A1457" t="inlineStr">
        <is>
          <t>J1071</t>
        </is>
      </c>
      <c r="B1457" s="10" t="n">
        <v>46324</v>
      </c>
      <c r="C1457" t="inlineStr">
        <is>
          <t>CL27</t>
        </is>
      </c>
      <c r="D1457" t="inlineStr">
        <is>
          <t>Completed</t>
        </is>
      </c>
    </row>
    <row r="1458">
      <c r="A1458" t="inlineStr">
        <is>
          <t>J1072</t>
        </is>
      </c>
      <c r="B1458" s="10" t="n">
        <v>46238</v>
      </c>
      <c r="C1458" t="inlineStr">
        <is>
          <t>CL39</t>
        </is>
      </c>
      <c r="D1458" t="inlineStr">
        <is>
          <t>Completed</t>
        </is>
      </c>
    </row>
    <row r="1459">
      <c r="A1459" t="inlineStr">
        <is>
          <t>J1072</t>
        </is>
      </c>
      <c r="B1459" s="10" t="n">
        <v>46245</v>
      </c>
      <c r="C1459" t="inlineStr">
        <is>
          <t>CL39</t>
        </is>
      </c>
      <c r="D1459" t="inlineStr">
        <is>
          <t>Completed</t>
        </is>
      </c>
    </row>
    <row r="1460">
      <c r="A1460" t="inlineStr">
        <is>
          <t>J1072</t>
        </is>
      </c>
      <c r="B1460" s="10" t="n">
        <v>46252</v>
      </c>
      <c r="C1460" t="inlineStr">
        <is>
          <t>CL39</t>
        </is>
      </c>
      <c r="D1460" t="inlineStr">
        <is>
          <t>Completed</t>
        </is>
      </c>
    </row>
    <row r="1461">
      <c r="A1461" t="inlineStr">
        <is>
          <t>J1072</t>
        </is>
      </c>
      <c r="B1461" s="10" t="n">
        <v>46259</v>
      </c>
      <c r="C1461" t="inlineStr">
        <is>
          <t>CL39</t>
        </is>
      </c>
      <c r="D1461" t="inlineStr">
        <is>
          <t>Completed</t>
        </is>
      </c>
    </row>
    <row r="1462">
      <c r="A1462" t="inlineStr">
        <is>
          <t>J1072</t>
        </is>
      </c>
      <c r="B1462" s="10" t="n">
        <v>46266</v>
      </c>
      <c r="C1462" t="inlineStr">
        <is>
          <t>CL39</t>
        </is>
      </c>
      <c r="D1462" t="inlineStr">
        <is>
          <t>Completed</t>
        </is>
      </c>
    </row>
    <row r="1463">
      <c r="A1463" t="inlineStr">
        <is>
          <t>J1072</t>
        </is>
      </c>
      <c r="B1463" s="10" t="n">
        <v>46273</v>
      </c>
      <c r="C1463" t="inlineStr">
        <is>
          <t>CL39</t>
        </is>
      </c>
      <c r="D1463" t="inlineStr">
        <is>
          <t>Completed</t>
        </is>
      </c>
    </row>
    <row r="1464">
      <c r="A1464" t="inlineStr">
        <is>
          <t>J1072</t>
        </is>
      </c>
      <c r="B1464" s="10" t="n">
        <v>46280</v>
      </c>
      <c r="C1464" t="inlineStr">
        <is>
          <t>CL39</t>
        </is>
      </c>
      <c r="D1464" t="inlineStr">
        <is>
          <t>Completed</t>
        </is>
      </c>
    </row>
    <row r="1465">
      <c r="A1465" t="inlineStr">
        <is>
          <t>J1072</t>
        </is>
      </c>
      <c r="B1465" s="10" t="n">
        <v>46287</v>
      </c>
      <c r="C1465" t="inlineStr">
        <is>
          <t>CL39</t>
        </is>
      </c>
      <c r="D1465" t="inlineStr">
        <is>
          <t>Completed</t>
        </is>
      </c>
    </row>
    <row r="1466">
      <c r="A1466" t="inlineStr">
        <is>
          <t>J1072</t>
        </is>
      </c>
      <c r="B1466" s="10" t="n">
        <v>46294</v>
      </c>
      <c r="C1466" t="inlineStr">
        <is>
          <t>CL39</t>
        </is>
      </c>
      <c r="D1466" t="inlineStr">
        <is>
          <t>Completed</t>
        </is>
      </c>
    </row>
    <row r="1467">
      <c r="A1467" t="inlineStr">
        <is>
          <t>J1072</t>
        </is>
      </c>
      <c r="B1467" s="10" t="n">
        <v>46301</v>
      </c>
      <c r="C1467" t="inlineStr">
        <is>
          <t>CL39</t>
        </is>
      </c>
      <c r="D1467" t="inlineStr">
        <is>
          <t>Completed</t>
        </is>
      </c>
    </row>
    <row r="1468">
      <c r="A1468" t="inlineStr">
        <is>
          <t>J1072</t>
        </is>
      </c>
      <c r="B1468" s="10" t="n">
        <v>46308</v>
      </c>
      <c r="C1468" t="inlineStr">
        <is>
          <t>CL39</t>
        </is>
      </c>
      <c r="D1468" t="inlineStr">
        <is>
          <t>Completed</t>
        </is>
      </c>
    </row>
    <row r="1469">
      <c r="A1469" t="inlineStr">
        <is>
          <t>J1072</t>
        </is>
      </c>
      <c r="B1469" s="10" t="n">
        <v>46315</v>
      </c>
      <c r="C1469" t="inlineStr">
        <is>
          <t>CL39</t>
        </is>
      </c>
      <c r="D1469" t="inlineStr">
        <is>
          <t>Completed</t>
        </is>
      </c>
    </row>
    <row r="1470">
      <c r="A1470" t="inlineStr">
        <is>
          <t>J1072</t>
        </is>
      </c>
      <c r="B1470" s="10" t="n">
        <v>46322</v>
      </c>
      <c r="C1470" t="inlineStr">
        <is>
          <t>CL39</t>
        </is>
      </c>
      <c r="D1470" t="inlineStr">
        <is>
          <t>Completed</t>
        </is>
      </c>
    </row>
    <row r="1471">
      <c r="A1471" t="inlineStr">
        <is>
          <t>J1073</t>
        </is>
      </c>
      <c r="B1471" s="10" t="n">
        <v>46237</v>
      </c>
      <c r="C1471" t="inlineStr">
        <is>
          <t>CL02</t>
        </is>
      </c>
      <c r="D1471" t="inlineStr">
        <is>
          <t>Completed</t>
        </is>
      </c>
    </row>
    <row r="1472">
      <c r="A1472" t="inlineStr">
        <is>
          <t>J1073</t>
        </is>
      </c>
      <c r="B1472" s="10" t="n">
        <v>46244</v>
      </c>
      <c r="C1472" t="inlineStr">
        <is>
          <t>CL02</t>
        </is>
      </c>
      <c r="D1472" t="inlineStr">
        <is>
          <t>Completed</t>
        </is>
      </c>
    </row>
    <row r="1473">
      <c r="A1473" t="inlineStr">
        <is>
          <t>J1073</t>
        </is>
      </c>
      <c r="B1473" s="10" t="n">
        <v>46251</v>
      </c>
      <c r="C1473" t="inlineStr">
        <is>
          <t>CL02</t>
        </is>
      </c>
      <c r="D1473" t="inlineStr">
        <is>
          <t>Completed</t>
        </is>
      </c>
    </row>
    <row r="1474">
      <c r="A1474" t="inlineStr">
        <is>
          <t>J1073</t>
        </is>
      </c>
      <c r="B1474" s="10" t="n">
        <v>46258</v>
      </c>
      <c r="C1474" t="inlineStr">
        <is>
          <t>CL02</t>
        </is>
      </c>
      <c r="D1474" t="inlineStr">
        <is>
          <t>Completed</t>
        </is>
      </c>
    </row>
    <row r="1475">
      <c r="A1475" t="inlineStr">
        <is>
          <t>J1073</t>
        </is>
      </c>
      <c r="B1475" s="10" t="n">
        <v>46265</v>
      </c>
      <c r="C1475" t="inlineStr">
        <is>
          <t>CL02</t>
        </is>
      </c>
      <c r="D1475" t="inlineStr">
        <is>
          <t>Completed</t>
        </is>
      </c>
    </row>
    <row r="1476">
      <c r="A1476" t="inlineStr">
        <is>
          <t>J1073</t>
        </is>
      </c>
      <c r="B1476" s="10" t="n">
        <v>46272</v>
      </c>
      <c r="C1476" t="inlineStr">
        <is>
          <t>CL02</t>
        </is>
      </c>
      <c r="D1476" t="inlineStr">
        <is>
          <t>Completed</t>
        </is>
      </c>
    </row>
    <row r="1477">
      <c r="A1477" t="inlineStr">
        <is>
          <t>J1073</t>
        </is>
      </c>
      <c r="B1477" s="10" t="n">
        <v>46279</v>
      </c>
      <c r="C1477" t="inlineStr">
        <is>
          <t>CL02</t>
        </is>
      </c>
      <c r="D1477" t="inlineStr">
        <is>
          <t>Completed</t>
        </is>
      </c>
    </row>
    <row r="1478">
      <c r="A1478" t="inlineStr">
        <is>
          <t>J1073</t>
        </is>
      </c>
      <c r="B1478" s="10" t="n">
        <v>46286</v>
      </c>
      <c r="C1478" t="inlineStr">
        <is>
          <t>CL02</t>
        </is>
      </c>
      <c r="D1478" t="inlineStr">
        <is>
          <t>Completed</t>
        </is>
      </c>
    </row>
    <row r="1479">
      <c r="A1479" t="inlineStr">
        <is>
          <t>J1073</t>
        </is>
      </c>
      <c r="B1479" s="10" t="n">
        <v>46293</v>
      </c>
      <c r="C1479" t="inlineStr">
        <is>
          <t>CL02</t>
        </is>
      </c>
      <c r="D1479" t="inlineStr">
        <is>
          <t>Completed</t>
        </is>
      </c>
    </row>
    <row r="1480">
      <c r="A1480" t="inlineStr">
        <is>
          <t>J1073</t>
        </is>
      </c>
      <c r="B1480" s="10" t="n">
        <v>46300</v>
      </c>
      <c r="C1480" t="inlineStr">
        <is>
          <t>CL02</t>
        </is>
      </c>
      <c r="D1480" t="inlineStr">
        <is>
          <t>Completed</t>
        </is>
      </c>
    </row>
    <row r="1481">
      <c r="A1481" t="inlineStr">
        <is>
          <t>J1073</t>
        </is>
      </c>
      <c r="B1481" s="10" t="n">
        <v>46307</v>
      </c>
      <c r="C1481" t="inlineStr">
        <is>
          <t>CL02</t>
        </is>
      </c>
      <c r="D1481" t="inlineStr">
        <is>
          <t>Completed</t>
        </is>
      </c>
    </row>
    <row r="1482">
      <c r="A1482" t="inlineStr">
        <is>
          <t>J1073</t>
        </is>
      </c>
      <c r="B1482" s="10" t="n">
        <v>46314</v>
      </c>
      <c r="C1482" t="inlineStr">
        <is>
          <t>CL02</t>
        </is>
      </c>
      <c r="D1482" t="inlineStr">
        <is>
          <t>Completed</t>
        </is>
      </c>
    </row>
    <row r="1483">
      <c r="A1483" t="inlineStr">
        <is>
          <t>J1073</t>
        </is>
      </c>
      <c r="B1483" s="10" t="n">
        <v>46321</v>
      </c>
      <c r="C1483" t="inlineStr">
        <is>
          <t>CL02</t>
        </is>
      </c>
      <c r="D1483" t="inlineStr">
        <is>
          <t>Completed</t>
        </is>
      </c>
    </row>
    <row r="1484">
      <c r="A1484" t="inlineStr">
        <is>
          <t>J1074</t>
        </is>
      </c>
      <c r="B1484" s="10" t="n">
        <v>46255</v>
      </c>
      <c r="C1484" t="inlineStr">
        <is>
          <t>CL60</t>
        </is>
      </c>
      <c r="D1484" t="inlineStr">
        <is>
          <t>Completed</t>
        </is>
      </c>
    </row>
    <row r="1485">
      <c r="A1485" t="inlineStr">
        <is>
          <t>J1074</t>
        </is>
      </c>
      <c r="B1485" s="10" t="n">
        <v>46283</v>
      </c>
      <c r="C1485" t="inlineStr">
        <is>
          <t>CL60</t>
        </is>
      </c>
      <c r="D1485" t="inlineStr">
        <is>
          <t>Completed</t>
        </is>
      </c>
    </row>
    <row r="1486">
      <c r="A1486" t="inlineStr">
        <is>
          <t>J1074</t>
        </is>
      </c>
      <c r="B1486" s="10" t="n">
        <v>46311</v>
      </c>
      <c r="C1486" t="inlineStr">
        <is>
          <t>CL60</t>
        </is>
      </c>
      <c r="D1486" t="inlineStr">
        <is>
          <t>Completed</t>
        </is>
      </c>
    </row>
    <row r="1487">
      <c r="A1487" t="inlineStr">
        <is>
          <t>J1075</t>
        </is>
      </c>
      <c r="B1487" s="10" t="n">
        <v>46237</v>
      </c>
      <c r="C1487" t="inlineStr">
        <is>
          <t>CL06</t>
        </is>
      </c>
      <c r="D1487" t="inlineStr">
        <is>
          <t>Completed</t>
        </is>
      </c>
    </row>
    <row r="1488">
      <c r="A1488" t="inlineStr">
        <is>
          <t>J1075</t>
        </is>
      </c>
      <c r="B1488" s="10" t="n">
        <v>46240</v>
      </c>
      <c r="C1488" t="inlineStr">
        <is>
          <t>CL06</t>
        </is>
      </c>
      <c r="D1488" t="inlineStr">
        <is>
          <t>Completed</t>
        </is>
      </c>
    </row>
    <row r="1489">
      <c r="A1489" t="inlineStr">
        <is>
          <t>J1075</t>
        </is>
      </c>
      <c r="B1489" s="10" t="n">
        <v>46244</v>
      </c>
      <c r="C1489" t="inlineStr">
        <is>
          <t>CL06</t>
        </is>
      </c>
      <c r="D1489" t="inlineStr">
        <is>
          <t>Completed</t>
        </is>
      </c>
    </row>
    <row r="1490">
      <c r="A1490" t="inlineStr">
        <is>
          <t>J1075</t>
        </is>
      </c>
      <c r="B1490" s="10" t="n">
        <v>46247</v>
      </c>
      <c r="C1490" t="inlineStr">
        <is>
          <t>CL06</t>
        </is>
      </c>
      <c r="D1490" t="inlineStr">
        <is>
          <t>Completed</t>
        </is>
      </c>
    </row>
    <row r="1491">
      <c r="A1491" t="inlineStr">
        <is>
          <t>J1075</t>
        </is>
      </c>
      <c r="B1491" s="10" t="n">
        <v>46251</v>
      </c>
      <c r="C1491" t="inlineStr">
        <is>
          <t>CL06</t>
        </is>
      </c>
      <c r="D1491" t="inlineStr">
        <is>
          <t>Completed</t>
        </is>
      </c>
    </row>
    <row r="1492">
      <c r="A1492" t="inlineStr">
        <is>
          <t>J1075</t>
        </is>
      </c>
      <c r="B1492" s="10" t="n">
        <v>46254</v>
      </c>
      <c r="C1492" t="inlineStr">
        <is>
          <t>CL06</t>
        </is>
      </c>
      <c r="D1492" t="inlineStr">
        <is>
          <t>Completed</t>
        </is>
      </c>
    </row>
    <row r="1493">
      <c r="A1493" t="inlineStr">
        <is>
          <t>J1075</t>
        </is>
      </c>
      <c r="B1493" s="10" t="n">
        <v>46258</v>
      </c>
      <c r="C1493" t="inlineStr">
        <is>
          <t>CL06</t>
        </is>
      </c>
      <c r="D1493" t="inlineStr">
        <is>
          <t>Completed</t>
        </is>
      </c>
    </row>
    <row r="1494">
      <c r="A1494" t="inlineStr">
        <is>
          <t>J1075</t>
        </is>
      </c>
      <c r="B1494" s="10" t="n">
        <v>46261</v>
      </c>
      <c r="C1494" t="inlineStr">
        <is>
          <t>CL06</t>
        </is>
      </c>
      <c r="D1494" t="inlineStr">
        <is>
          <t>Completed</t>
        </is>
      </c>
    </row>
    <row r="1495">
      <c r="A1495" t="inlineStr">
        <is>
          <t>J1075</t>
        </is>
      </c>
      <c r="B1495" s="10" t="n">
        <v>46265</v>
      </c>
      <c r="C1495" t="inlineStr">
        <is>
          <t>CL06</t>
        </is>
      </c>
      <c r="D1495" t="inlineStr">
        <is>
          <t>Completed</t>
        </is>
      </c>
    </row>
    <row r="1496">
      <c r="A1496" t="inlineStr">
        <is>
          <t>J1075</t>
        </is>
      </c>
      <c r="B1496" s="10" t="n">
        <v>46268</v>
      </c>
      <c r="C1496" t="inlineStr">
        <is>
          <t>CL06</t>
        </is>
      </c>
      <c r="D1496" t="inlineStr">
        <is>
          <t>Completed</t>
        </is>
      </c>
    </row>
    <row r="1497">
      <c r="A1497" t="inlineStr">
        <is>
          <t>J1075</t>
        </is>
      </c>
      <c r="B1497" s="10" t="n">
        <v>46272</v>
      </c>
      <c r="C1497" t="inlineStr">
        <is>
          <t>CL06</t>
        </is>
      </c>
      <c r="D1497" t="inlineStr">
        <is>
          <t>Completed</t>
        </is>
      </c>
    </row>
    <row r="1498">
      <c r="A1498" t="inlineStr">
        <is>
          <t>J1075</t>
        </is>
      </c>
      <c r="B1498" s="10" t="n">
        <v>46275</v>
      </c>
      <c r="C1498" t="inlineStr">
        <is>
          <t>CL06</t>
        </is>
      </c>
      <c r="D1498" t="inlineStr">
        <is>
          <t>Completed</t>
        </is>
      </c>
    </row>
    <row r="1499">
      <c r="A1499" t="inlineStr">
        <is>
          <t>J1075</t>
        </is>
      </c>
      <c r="B1499" s="10" t="n">
        <v>46279</v>
      </c>
      <c r="C1499" t="inlineStr">
        <is>
          <t>CL06</t>
        </is>
      </c>
      <c r="D1499" t="inlineStr">
        <is>
          <t>Completed</t>
        </is>
      </c>
    </row>
    <row r="1500">
      <c r="A1500" t="inlineStr">
        <is>
          <t>J1075</t>
        </is>
      </c>
      <c r="B1500" s="10" t="n">
        <v>46282</v>
      </c>
      <c r="C1500" t="inlineStr">
        <is>
          <t>CL06</t>
        </is>
      </c>
      <c r="D1500" t="inlineStr">
        <is>
          <t>Completed</t>
        </is>
      </c>
    </row>
    <row r="1501">
      <c r="A1501" t="inlineStr">
        <is>
          <t>J1075</t>
        </is>
      </c>
      <c r="B1501" s="10" t="n">
        <v>46286</v>
      </c>
      <c r="C1501" t="inlineStr">
        <is>
          <t>CL06</t>
        </is>
      </c>
      <c r="D1501" t="inlineStr">
        <is>
          <t>Completed</t>
        </is>
      </c>
    </row>
    <row r="1502">
      <c r="A1502" t="inlineStr">
        <is>
          <t>J1075</t>
        </is>
      </c>
      <c r="B1502" s="10" t="n">
        <v>46289</v>
      </c>
      <c r="C1502" t="inlineStr">
        <is>
          <t>CL06</t>
        </is>
      </c>
      <c r="D1502" t="inlineStr">
        <is>
          <t>Completed</t>
        </is>
      </c>
    </row>
    <row r="1503">
      <c r="A1503" t="inlineStr">
        <is>
          <t>J1075</t>
        </is>
      </c>
      <c r="B1503" s="10" t="n">
        <v>46293</v>
      </c>
      <c r="C1503" t="inlineStr">
        <is>
          <t>CL06</t>
        </is>
      </c>
      <c r="D1503" t="inlineStr">
        <is>
          <t>Completed</t>
        </is>
      </c>
    </row>
    <row r="1504">
      <c r="A1504" t="inlineStr">
        <is>
          <t>J1075</t>
        </is>
      </c>
      <c r="B1504" s="10" t="n">
        <v>46296</v>
      </c>
      <c r="C1504" t="inlineStr">
        <is>
          <t>CL06</t>
        </is>
      </c>
      <c r="D1504" t="inlineStr">
        <is>
          <t>Completed</t>
        </is>
      </c>
    </row>
    <row r="1505">
      <c r="A1505" t="inlineStr">
        <is>
          <t>J1075</t>
        </is>
      </c>
      <c r="B1505" s="10" t="n">
        <v>46300</v>
      </c>
      <c r="C1505" t="inlineStr">
        <is>
          <t>CL06</t>
        </is>
      </c>
      <c r="D1505" t="inlineStr">
        <is>
          <t>Completed</t>
        </is>
      </c>
    </row>
    <row r="1506">
      <c r="A1506" t="inlineStr">
        <is>
          <t>J1075</t>
        </is>
      </c>
      <c r="B1506" s="10" t="n">
        <v>46303</v>
      </c>
      <c r="C1506" t="inlineStr">
        <is>
          <t>CL06</t>
        </is>
      </c>
      <c r="D1506" t="inlineStr">
        <is>
          <t>Completed</t>
        </is>
      </c>
    </row>
    <row r="1507">
      <c r="A1507" t="inlineStr">
        <is>
          <t>J1075</t>
        </is>
      </c>
      <c r="B1507" s="10" t="n">
        <v>46307</v>
      </c>
      <c r="C1507" t="inlineStr">
        <is>
          <t>CL06</t>
        </is>
      </c>
      <c r="D1507" t="inlineStr">
        <is>
          <t>Completed</t>
        </is>
      </c>
    </row>
    <row r="1508">
      <c r="A1508" t="inlineStr">
        <is>
          <t>J1075</t>
        </is>
      </c>
      <c r="B1508" s="10" t="n">
        <v>46310</v>
      </c>
      <c r="C1508" t="inlineStr">
        <is>
          <t>CL06</t>
        </is>
      </c>
      <c r="D1508" t="inlineStr">
        <is>
          <t>Completed</t>
        </is>
      </c>
    </row>
    <row r="1509">
      <c r="A1509" t="inlineStr">
        <is>
          <t>J1075</t>
        </is>
      </c>
      <c r="B1509" s="10" t="n">
        <v>46314</v>
      </c>
      <c r="C1509" t="inlineStr">
        <is>
          <t>CL06</t>
        </is>
      </c>
      <c r="D1509" t="inlineStr">
        <is>
          <t>Completed</t>
        </is>
      </c>
    </row>
    <row r="1510">
      <c r="A1510" t="inlineStr">
        <is>
          <t>J1075</t>
        </is>
      </c>
      <c r="B1510" s="10" t="n">
        <v>46317</v>
      </c>
      <c r="C1510" t="inlineStr">
        <is>
          <t>CL06</t>
        </is>
      </c>
      <c r="D1510" t="inlineStr">
        <is>
          <t>Completed</t>
        </is>
      </c>
    </row>
    <row r="1511">
      <c r="A1511" t="inlineStr">
        <is>
          <t>J1075</t>
        </is>
      </c>
      <c r="B1511" s="10" t="n">
        <v>46321</v>
      </c>
      <c r="C1511" t="inlineStr">
        <is>
          <t>CL06</t>
        </is>
      </c>
      <c r="D1511" t="inlineStr">
        <is>
          <t>Completed</t>
        </is>
      </c>
    </row>
    <row r="1512">
      <c r="A1512" t="inlineStr">
        <is>
          <t>J1075</t>
        </is>
      </c>
      <c r="B1512" s="10" t="n">
        <v>46324</v>
      </c>
      <c r="C1512" t="inlineStr">
        <is>
          <t>CL06</t>
        </is>
      </c>
      <c r="D1512" t="inlineStr">
        <is>
          <t>Completed</t>
        </is>
      </c>
    </row>
    <row r="1513">
      <c r="A1513" t="inlineStr">
        <is>
          <t>J1076</t>
        </is>
      </c>
      <c r="B1513" s="10" t="n">
        <v>46261</v>
      </c>
      <c r="C1513" t="inlineStr">
        <is>
          <t>CL57</t>
        </is>
      </c>
      <c r="D1513" t="inlineStr">
        <is>
          <t>Completed</t>
        </is>
      </c>
    </row>
    <row r="1514">
      <c r="A1514" t="inlineStr">
        <is>
          <t>J1076</t>
        </is>
      </c>
      <c r="B1514" s="10" t="n">
        <v>46289</v>
      </c>
      <c r="C1514" t="inlineStr">
        <is>
          <t>CL57</t>
        </is>
      </c>
      <c r="D1514" t="inlineStr">
        <is>
          <t>Completed</t>
        </is>
      </c>
    </row>
    <row r="1515">
      <c r="A1515" t="inlineStr">
        <is>
          <t>J1076</t>
        </is>
      </c>
      <c r="B1515" s="10" t="n">
        <v>46317</v>
      </c>
      <c r="C1515" t="inlineStr">
        <is>
          <t>CL57</t>
        </is>
      </c>
      <c r="D1515" t="inlineStr">
        <is>
          <t>Completed</t>
        </is>
      </c>
    </row>
    <row r="1516">
      <c r="A1516" t="inlineStr">
        <is>
          <t>J1077</t>
        </is>
      </c>
      <c r="B1516" s="10" t="n">
        <v>46239</v>
      </c>
      <c r="C1516" t="inlineStr">
        <is>
          <t>CL42</t>
        </is>
      </c>
      <c r="D1516" t="inlineStr">
        <is>
          <t>Completed</t>
        </is>
      </c>
    </row>
    <row r="1517">
      <c r="A1517" t="inlineStr">
        <is>
          <t>J1077</t>
        </is>
      </c>
      <c r="B1517" s="10" t="n">
        <v>46240</v>
      </c>
      <c r="C1517" t="inlineStr">
        <is>
          <t>CL42</t>
        </is>
      </c>
      <c r="D1517" t="inlineStr">
        <is>
          <t>Completed</t>
        </is>
      </c>
    </row>
    <row r="1518">
      <c r="A1518" t="inlineStr">
        <is>
          <t>J1077</t>
        </is>
      </c>
      <c r="B1518" s="10" t="n">
        <v>46241</v>
      </c>
      <c r="C1518" t="inlineStr">
        <is>
          <t>CL42</t>
        </is>
      </c>
      <c r="D1518" t="inlineStr">
        <is>
          <t>Completed</t>
        </is>
      </c>
    </row>
    <row r="1519">
      <c r="A1519" t="inlineStr">
        <is>
          <t>J1077</t>
        </is>
      </c>
      <c r="B1519" s="10" t="n">
        <v>46246</v>
      </c>
      <c r="C1519" t="inlineStr">
        <is>
          <t>CL42</t>
        </is>
      </c>
      <c r="D1519" t="inlineStr">
        <is>
          <t>Completed</t>
        </is>
      </c>
    </row>
    <row r="1520">
      <c r="A1520" t="inlineStr">
        <is>
          <t>J1077</t>
        </is>
      </c>
      <c r="B1520" s="10" t="n">
        <v>46247</v>
      </c>
      <c r="C1520" t="inlineStr">
        <is>
          <t>CL42</t>
        </is>
      </c>
      <c r="D1520" t="inlineStr">
        <is>
          <t>Completed</t>
        </is>
      </c>
    </row>
    <row r="1521">
      <c r="A1521" t="inlineStr">
        <is>
          <t>J1077</t>
        </is>
      </c>
      <c r="B1521" s="10" t="n">
        <v>46248</v>
      </c>
      <c r="C1521" t="inlineStr">
        <is>
          <t>CL42</t>
        </is>
      </c>
      <c r="D1521" t="inlineStr">
        <is>
          <t>Completed</t>
        </is>
      </c>
    </row>
    <row r="1522">
      <c r="A1522" t="inlineStr">
        <is>
          <t>J1077</t>
        </is>
      </c>
      <c r="B1522" s="10" t="n">
        <v>46253</v>
      </c>
      <c r="C1522" t="inlineStr">
        <is>
          <t>CL42</t>
        </is>
      </c>
      <c r="D1522" t="inlineStr">
        <is>
          <t>Completed</t>
        </is>
      </c>
    </row>
    <row r="1523">
      <c r="A1523" t="inlineStr">
        <is>
          <t>J1077</t>
        </is>
      </c>
      <c r="B1523" s="10" t="n">
        <v>46254</v>
      </c>
      <c r="C1523" t="inlineStr">
        <is>
          <t>CL42</t>
        </is>
      </c>
      <c r="D1523" t="inlineStr">
        <is>
          <t>Completed</t>
        </is>
      </c>
    </row>
    <row r="1524">
      <c r="A1524" t="inlineStr">
        <is>
          <t>J1077</t>
        </is>
      </c>
      <c r="B1524" s="10" t="n">
        <v>46255</v>
      </c>
      <c r="C1524" t="inlineStr">
        <is>
          <t>CL42</t>
        </is>
      </c>
      <c r="D1524" t="inlineStr">
        <is>
          <t>Completed</t>
        </is>
      </c>
    </row>
    <row r="1525">
      <c r="A1525" t="inlineStr">
        <is>
          <t>J1077</t>
        </is>
      </c>
      <c r="B1525" s="10" t="n">
        <v>46260</v>
      </c>
      <c r="C1525" t="inlineStr">
        <is>
          <t>CL42</t>
        </is>
      </c>
      <c r="D1525" t="inlineStr">
        <is>
          <t>Completed</t>
        </is>
      </c>
    </row>
    <row r="1526">
      <c r="A1526" t="inlineStr">
        <is>
          <t>J1077</t>
        </is>
      </c>
      <c r="B1526" s="10" t="n">
        <v>46261</v>
      </c>
      <c r="C1526" t="inlineStr">
        <is>
          <t>CL42</t>
        </is>
      </c>
      <c r="D1526" t="inlineStr">
        <is>
          <t>Completed</t>
        </is>
      </c>
    </row>
    <row r="1527">
      <c r="A1527" t="inlineStr">
        <is>
          <t>J1077</t>
        </is>
      </c>
      <c r="B1527" s="10" t="n">
        <v>46262</v>
      </c>
      <c r="C1527" t="inlineStr">
        <is>
          <t>CL42</t>
        </is>
      </c>
      <c r="D1527" t="inlineStr">
        <is>
          <t>Completed</t>
        </is>
      </c>
    </row>
    <row r="1528">
      <c r="A1528" t="inlineStr">
        <is>
          <t>J1077</t>
        </is>
      </c>
      <c r="B1528" s="10" t="n">
        <v>46267</v>
      </c>
      <c r="C1528" t="inlineStr">
        <is>
          <t>CL42</t>
        </is>
      </c>
      <c r="D1528" t="inlineStr">
        <is>
          <t>Skipped</t>
        </is>
      </c>
    </row>
    <row r="1529">
      <c r="A1529" t="inlineStr">
        <is>
          <t>J1077</t>
        </is>
      </c>
      <c r="B1529" s="10" t="n">
        <v>46268</v>
      </c>
      <c r="C1529" t="inlineStr">
        <is>
          <t>CL42</t>
        </is>
      </c>
      <c r="D1529" t="inlineStr">
        <is>
          <t>Completed</t>
        </is>
      </c>
    </row>
    <row r="1530">
      <c r="A1530" t="inlineStr">
        <is>
          <t>J1077</t>
        </is>
      </c>
      <c r="B1530" s="10" t="n">
        <v>46269</v>
      </c>
      <c r="C1530" t="inlineStr">
        <is>
          <t>CL42</t>
        </is>
      </c>
      <c r="D1530" t="inlineStr">
        <is>
          <t>Completed</t>
        </is>
      </c>
    </row>
    <row r="1531">
      <c r="A1531" t="inlineStr">
        <is>
          <t>J1077</t>
        </is>
      </c>
      <c r="B1531" s="10" t="n">
        <v>46274</v>
      </c>
      <c r="C1531" t="inlineStr">
        <is>
          <t>CL42</t>
        </is>
      </c>
      <c r="D1531" t="inlineStr">
        <is>
          <t>Completed</t>
        </is>
      </c>
    </row>
    <row r="1532">
      <c r="A1532" t="inlineStr">
        <is>
          <t>J1077</t>
        </is>
      </c>
      <c r="B1532" s="10" t="n">
        <v>46275</v>
      </c>
      <c r="C1532" t="inlineStr">
        <is>
          <t>CL42</t>
        </is>
      </c>
      <c r="D1532" t="inlineStr">
        <is>
          <t>Completed</t>
        </is>
      </c>
    </row>
    <row r="1533">
      <c r="A1533" t="inlineStr">
        <is>
          <t>J1077</t>
        </is>
      </c>
      <c r="B1533" s="10" t="n">
        <v>46276</v>
      </c>
      <c r="C1533" t="inlineStr">
        <is>
          <t>CL42</t>
        </is>
      </c>
      <c r="D1533" t="inlineStr">
        <is>
          <t>Completed</t>
        </is>
      </c>
    </row>
    <row r="1534">
      <c r="A1534" t="inlineStr">
        <is>
          <t>J1077</t>
        </is>
      </c>
      <c r="B1534" s="10" t="n">
        <v>46281</v>
      </c>
      <c r="C1534" t="inlineStr">
        <is>
          <t>CL42</t>
        </is>
      </c>
      <c r="D1534" t="inlineStr">
        <is>
          <t>Completed</t>
        </is>
      </c>
    </row>
    <row r="1535">
      <c r="A1535" t="inlineStr">
        <is>
          <t>J1077</t>
        </is>
      </c>
      <c r="B1535" s="10" t="n">
        <v>46282</v>
      </c>
      <c r="C1535" t="inlineStr">
        <is>
          <t>CL42</t>
        </is>
      </c>
      <c r="D1535" t="inlineStr">
        <is>
          <t>Completed</t>
        </is>
      </c>
    </row>
    <row r="1536">
      <c r="A1536" t="inlineStr">
        <is>
          <t>J1077</t>
        </is>
      </c>
      <c r="B1536" s="10" t="n">
        <v>46283</v>
      </c>
      <c r="C1536" t="inlineStr">
        <is>
          <t>CL42</t>
        </is>
      </c>
      <c r="D1536" t="inlineStr">
        <is>
          <t>Completed</t>
        </is>
      </c>
    </row>
    <row r="1537">
      <c r="A1537" t="inlineStr">
        <is>
          <t>J1077</t>
        </is>
      </c>
      <c r="B1537" s="10" t="n">
        <v>46288</v>
      </c>
      <c r="C1537" t="inlineStr">
        <is>
          <t>CL42</t>
        </is>
      </c>
      <c r="D1537" t="inlineStr">
        <is>
          <t>Completed</t>
        </is>
      </c>
    </row>
    <row r="1538">
      <c r="A1538" t="inlineStr">
        <is>
          <t>J1077</t>
        </is>
      </c>
      <c r="B1538" s="10" t="n">
        <v>46289</v>
      </c>
      <c r="C1538" t="inlineStr">
        <is>
          <t>CL42</t>
        </is>
      </c>
      <c r="D1538" t="inlineStr">
        <is>
          <t>Completed</t>
        </is>
      </c>
    </row>
    <row r="1539">
      <c r="A1539" t="inlineStr">
        <is>
          <t>J1077</t>
        </is>
      </c>
      <c r="B1539" s="10" t="n">
        <v>46290</v>
      </c>
      <c r="C1539" t="inlineStr">
        <is>
          <t>CL42</t>
        </is>
      </c>
      <c r="D1539" t="inlineStr">
        <is>
          <t>Completed</t>
        </is>
      </c>
    </row>
    <row r="1540">
      <c r="A1540" t="inlineStr">
        <is>
          <t>J1077</t>
        </is>
      </c>
      <c r="B1540" s="10" t="n">
        <v>46295</v>
      </c>
      <c r="C1540" t="inlineStr">
        <is>
          <t>CL42</t>
        </is>
      </c>
      <c r="D1540" t="inlineStr">
        <is>
          <t>Completed</t>
        </is>
      </c>
    </row>
    <row r="1541">
      <c r="A1541" t="inlineStr">
        <is>
          <t>J1077</t>
        </is>
      </c>
      <c r="B1541" s="10" t="n">
        <v>46296</v>
      </c>
      <c r="C1541" t="inlineStr">
        <is>
          <t>CL42</t>
        </is>
      </c>
      <c r="D1541" t="inlineStr">
        <is>
          <t>Completed</t>
        </is>
      </c>
    </row>
    <row r="1542">
      <c r="A1542" t="inlineStr">
        <is>
          <t>J1077</t>
        </is>
      </c>
      <c r="B1542" s="10" t="n">
        <v>46297</v>
      </c>
      <c r="C1542" t="inlineStr">
        <is>
          <t>CL42</t>
        </is>
      </c>
      <c r="D1542" t="inlineStr">
        <is>
          <t>Completed</t>
        </is>
      </c>
    </row>
    <row r="1543">
      <c r="A1543" t="inlineStr">
        <is>
          <t>J1077</t>
        </is>
      </c>
      <c r="B1543" s="10" t="n">
        <v>46302</v>
      </c>
      <c r="C1543" t="inlineStr">
        <is>
          <t>CL42</t>
        </is>
      </c>
      <c r="D1543" t="inlineStr">
        <is>
          <t>Completed</t>
        </is>
      </c>
    </row>
    <row r="1544">
      <c r="A1544" t="inlineStr">
        <is>
          <t>J1077</t>
        </is>
      </c>
      <c r="B1544" s="10" t="n">
        <v>46303</v>
      </c>
      <c r="C1544" t="inlineStr">
        <is>
          <t>CL42</t>
        </is>
      </c>
      <c r="D1544" t="inlineStr">
        <is>
          <t>Completed</t>
        </is>
      </c>
    </row>
    <row r="1545">
      <c r="A1545" t="inlineStr">
        <is>
          <t>J1077</t>
        </is>
      </c>
      <c r="B1545" s="10" t="n">
        <v>46304</v>
      </c>
      <c r="C1545" t="inlineStr">
        <is>
          <t>CL42</t>
        </is>
      </c>
      <c r="D1545" t="inlineStr">
        <is>
          <t>Completed</t>
        </is>
      </c>
    </row>
    <row r="1546">
      <c r="A1546" t="inlineStr">
        <is>
          <t>J1077</t>
        </is>
      </c>
      <c r="B1546" s="10" t="n">
        <v>46309</v>
      </c>
      <c r="C1546" t="inlineStr">
        <is>
          <t>CL42</t>
        </is>
      </c>
      <c r="D1546" t="inlineStr">
        <is>
          <t>Completed</t>
        </is>
      </c>
    </row>
    <row r="1547">
      <c r="A1547" t="inlineStr">
        <is>
          <t>J1077</t>
        </is>
      </c>
      <c r="B1547" s="10" t="n">
        <v>46310</v>
      </c>
      <c r="C1547" t="inlineStr">
        <is>
          <t>CL42</t>
        </is>
      </c>
      <c r="D1547" t="inlineStr">
        <is>
          <t>Completed</t>
        </is>
      </c>
    </row>
    <row r="1548">
      <c r="A1548" t="inlineStr">
        <is>
          <t>J1077</t>
        </is>
      </c>
      <c r="B1548" s="10" t="n">
        <v>46311</v>
      </c>
      <c r="C1548" t="inlineStr">
        <is>
          <t>CL42</t>
        </is>
      </c>
      <c r="D1548" t="inlineStr">
        <is>
          <t>Completed</t>
        </is>
      </c>
    </row>
    <row r="1549">
      <c r="A1549" t="inlineStr">
        <is>
          <t>J1077</t>
        </is>
      </c>
      <c r="B1549" s="10" t="n">
        <v>46316</v>
      </c>
      <c r="C1549" t="inlineStr">
        <is>
          <t>CL42</t>
        </is>
      </c>
      <c r="D1549" t="inlineStr">
        <is>
          <t>Completed</t>
        </is>
      </c>
    </row>
    <row r="1550">
      <c r="A1550" t="inlineStr">
        <is>
          <t>J1077</t>
        </is>
      </c>
      <c r="B1550" s="10" t="n">
        <v>46317</v>
      </c>
      <c r="C1550" t="inlineStr">
        <is>
          <t>CL42</t>
        </is>
      </c>
      <c r="D1550" t="inlineStr">
        <is>
          <t>Completed</t>
        </is>
      </c>
    </row>
    <row r="1551">
      <c r="A1551" t="inlineStr">
        <is>
          <t>J1077</t>
        </is>
      </c>
      <c r="B1551" s="10" t="n">
        <v>46318</v>
      </c>
      <c r="C1551" t="inlineStr">
        <is>
          <t>CL42</t>
        </is>
      </c>
      <c r="D1551" t="inlineStr">
        <is>
          <t>Completed</t>
        </is>
      </c>
    </row>
    <row r="1552">
      <c r="A1552" t="inlineStr">
        <is>
          <t>J1077</t>
        </is>
      </c>
      <c r="B1552" s="10" t="n">
        <v>46323</v>
      </c>
      <c r="C1552" t="inlineStr">
        <is>
          <t>CL42</t>
        </is>
      </c>
      <c r="D1552" t="inlineStr">
        <is>
          <t>Completed</t>
        </is>
      </c>
    </row>
    <row r="1553">
      <c r="A1553" t="inlineStr">
        <is>
          <t>J1077</t>
        </is>
      </c>
      <c r="B1553" s="10" t="n">
        <v>46324</v>
      </c>
      <c r="C1553" t="inlineStr">
        <is>
          <t>CL42</t>
        </is>
      </c>
      <c r="D1553" t="inlineStr">
        <is>
          <t>Completed</t>
        </is>
      </c>
    </row>
    <row r="1554">
      <c r="A1554" t="inlineStr">
        <is>
          <t>J1077</t>
        </is>
      </c>
      <c r="B1554" s="10" t="n">
        <v>46325</v>
      </c>
      <c r="C1554" t="inlineStr">
        <is>
          <t>CL42</t>
        </is>
      </c>
      <c r="D1554" t="inlineStr">
        <is>
          <t>Completed</t>
        </is>
      </c>
    </row>
    <row r="1555">
      <c r="A1555" t="inlineStr">
        <is>
          <t>J1078</t>
        </is>
      </c>
      <c r="B1555" s="10" t="n">
        <v>46241</v>
      </c>
      <c r="C1555" t="inlineStr">
        <is>
          <t>CL48</t>
        </is>
      </c>
      <c r="D1555" t="inlineStr">
        <is>
          <t>Completed</t>
        </is>
      </c>
    </row>
    <row r="1556">
      <c r="A1556" t="inlineStr">
        <is>
          <t>J1078</t>
        </is>
      </c>
      <c r="B1556" s="10" t="n">
        <v>46248</v>
      </c>
      <c r="C1556" t="inlineStr">
        <is>
          <t>CL48</t>
        </is>
      </c>
      <c r="D1556" t="inlineStr">
        <is>
          <t>Completed</t>
        </is>
      </c>
    </row>
    <row r="1557">
      <c r="A1557" t="inlineStr">
        <is>
          <t>J1078</t>
        </is>
      </c>
      <c r="B1557" s="10" t="n">
        <v>46255</v>
      </c>
      <c r="C1557" t="inlineStr">
        <is>
          <t>CL48</t>
        </is>
      </c>
      <c r="D1557" t="inlineStr">
        <is>
          <t>Completed</t>
        </is>
      </c>
    </row>
    <row r="1558">
      <c r="A1558" t="inlineStr">
        <is>
          <t>J1078</t>
        </is>
      </c>
      <c r="B1558" s="10" t="n">
        <v>46262</v>
      </c>
      <c r="C1558" t="inlineStr">
        <is>
          <t>CL48</t>
        </is>
      </c>
      <c r="D1558" t="inlineStr">
        <is>
          <t>Completed</t>
        </is>
      </c>
    </row>
    <row r="1559">
      <c r="A1559" t="inlineStr">
        <is>
          <t>J1078</t>
        </is>
      </c>
      <c r="B1559" s="10" t="n">
        <v>46269</v>
      </c>
      <c r="C1559" t="inlineStr">
        <is>
          <t>CL48</t>
        </is>
      </c>
      <c r="D1559" t="inlineStr">
        <is>
          <t>Completed</t>
        </is>
      </c>
    </row>
    <row r="1560">
      <c r="A1560" t="inlineStr">
        <is>
          <t>J1078</t>
        </is>
      </c>
      <c r="B1560" s="10" t="n">
        <v>46276</v>
      </c>
      <c r="C1560" t="inlineStr">
        <is>
          <t>CL48</t>
        </is>
      </c>
      <c r="D1560" t="inlineStr">
        <is>
          <t>Completed</t>
        </is>
      </c>
    </row>
    <row r="1561">
      <c r="A1561" t="inlineStr">
        <is>
          <t>J1078</t>
        </is>
      </c>
      <c r="B1561" s="10" t="n">
        <v>46283</v>
      </c>
      <c r="C1561" t="inlineStr">
        <is>
          <t>CL48</t>
        </is>
      </c>
      <c r="D1561" t="inlineStr">
        <is>
          <t>Completed</t>
        </is>
      </c>
    </row>
    <row r="1562">
      <c r="A1562" t="inlineStr">
        <is>
          <t>J1078</t>
        </is>
      </c>
      <c r="B1562" s="10" t="n">
        <v>46290</v>
      </c>
      <c r="C1562" t="inlineStr">
        <is>
          <t>CL48</t>
        </is>
      </c>
      <c r="D1562" t="inlineStr">
        <is>
          <t>Completed</t>
        </is>
      </c>
    </row>
    <row r="1563">
      <c r="A1563" t="inlineStr">
        <is>
          <t>J1078</t>
        </is>
      </c>
      <c r="B1563" s="10" t="n">
        <v>46297</v>
      </c>
      <c r="C1563" t="inlineStr">
        <is>
          <t>CL48</t>
        </is>
      </c>
      <c r="D1563" t="inlineStr">
        <is>
          <t>Completed</t>
        </is>
      </c>
    </row>
    <row r="1564">
      <c r="A1564" t="inlineStr">
        <is>
          <t>J1078</t>
        </is>
      </c>
      <c r="B1564" s="10" t="n">
        <v>46304</v>
      </c>
      <c r="C1564" t="inlineStr">
        <is>
          <t>CL48</t>
        </is>
      </c>
      <c r="D1564" t="inlineStr">
        <is>
          <t>Completed</t>
        </is>
      </c>
    </row>
    <row r="1565">
      <c r="A1565" t="inlineStr">
        <is>
          <t>J1078</t>
        </is>
      </c>
      <c r="B1565" s="10" t="n">
        <v>46311</v>
      </c>
      <c r="C1565" t="inlineStr">
        <is>
          <t>CL48</t>
        </is>
      </c>
      <c r="D1565" t="inlineStr">
        <is>
          <t>Completed</t>
        </is>
      </c>
    </row>
    <row r="1566">
      <c r="A1566" t="inlineStr">
        <is>
          <t>J1078</t>
        </is>
      </c>
      <c r="B1566" s="10" t="n">
        <v>46318</v>
      </c>
      <c r="C1566" t="inlineStr">
        <is>
          <t>CL48</t>
        </is>
      </c>
      <c r="D1566" t="inlineStr">
        <is>
          <t>Completed</t>
        </is>
      </c>
    </row>
    <row r="1567">
      <c r="A1567" t="inlineStr">
        <is>
          <t>J1078</t>
        </is>
      </c>
      <c r="B1567" s="10" t="n">
        <v>46325</v>
      </c>
      <c r="C1567" t="inlineStr">
        <is>
          <t>CL48</t>
        </is>
      </c>
      <c r="D1567" t="inlineStr">
        <is>
          <t>Completed</t>
        </is>
      </c>
    </row>
    <row r="1568">
      <c r="A1568" t="inlineStr">
        <is>
          <t>J1079</t>
        </is>
      </c>
      <c r="B1568" s="10" t="n">
        <v>46238</v>
      </c>
      <c r="C1568" t="inlineStr">
        <is>
          <t>CL40</t>
        </is>
      </c>
      <c r="D1568" t="inlineStr">
        <is>
          <t>Completed</t>
        </is>
      </c>
    </row>
    <row r="1569">
      <c r="A1569" t="inlineStr">
        <is>
          <t>J1079</t>
        </is>
      </c>
      <c r="B1569" s="10" t="n">
        <v>46245</v>
      </c>
      <c r="C1569" t="inlineStr">
        <is>
          <t>CL40</t>
        </is>
      </c>
      <c r="D1569" t="inlineStr">
        <is>
          <t>Completed</t>
        </is>
      </c>
    </row>
    <row r="1570">
      <c r="A1570" t="inlineStr">
        <is>
          <t>J1079</t>
        </is>
      </c>
      <c r="B1570" s="10" t="n">
        <v>46252</v>
      </c>
      <c r="C1570" t="inlineStr">
        <is>
          <t>CL40</t>
        </is>
      </c>
      <c r="D1570" t="inlineStr">
        <is>
          <t>Completed</t>
        </is>
      </c>
    </row>
    <row r="1571">
      <c r="A1571" t="inlineStr">
        <is>
          <t>J1079</t>
        </is>
      </c>
      <c r="B1571" s="10" t="n">
        <v>46259</v>
      </c>
      <c r="C1571" t="inlineStr">
        <is>
          <t>CL40</t>
        </is>
      </c>
      <c r="D1571" t="inlineStr">
        <is>
          <t>Completed</t>
        </is>
      </c>
    </row>
    <row r="1572">
      <c r="A1572" t="inlineStr">
        <is>
          <t>J1079</t>
        </is>
      </c>
      <c r="B1572" s="10" t="n">
        <v>46266</v>
      </c>
      <c r="C1572" t="inlineStr">
        <is>
          <t>CL40</t>
        </is>
      </c>
      <c r="D1572" t="inlineStr">
        <is>
          <t>Completed</t>
        </is>
      </c>
    </row>
    <row r="1573">
      <c r="A1573" t="inlineStr">
        <is>
          <t>J1079</t>
        </is>
      </c>
      <c r="B1573" s="10" t="n">
        <v>46273</v>
      </c>
      <c r="C1573" t="inlineStr">
        <is>
          <t>CL40</t>
        </is>
      </c>
      <c r="D1573" t="inlineStr">
        <is>
          <t>Completed</t>
        </is>
      </c>
    </row>
    <row r="1574">
      <c r="A1574" t="inlineStr">
        <is>
          <t>J1079</t>
        </is>
      </c>
      <c r="B1574" s="10" t="n">
        <v>46280</v>
      </c>
      <c r="C1574" t="inlineStr">
        <is>
          <t>CL40</t>
        </is>
      </c>
      <c r="D1574" t="inlineStr">
        <is>
          <t>Completed</t>
        </is>
      </c>
    </row>
    <row r="1575">
      <c r="A1575" t="inlineStr">
        <is>
          <t>J1079</t>
        </is>
      </c>
      <c r="B1575" s="10" t="n">
        <v>46287</v>
      </c>
      <c r="C1575" t="inlineStr">
        <is>
          <t>CL40</t>
        </is>
      </c>
      <c r="D1575" t="inlineStr">
        <is>
          <t>Completed</t>
        </is>
      </c>
    </row>
    <row r="1576">
      <c r="A1576" t="inlineStr">
        <is>
          <t>J1079</t>
        </is>
      </c>
      <c r="B1576" s="10" t="n">
        <v>46294</v>
      </c>
      <c r="C1576" t="inlineStr">
        <is>
          <t>CL40</t>
        </is>
      </c>
      <c r="D1576" t="inlineStr">
        <is>
          <t>Completed</t>
        </is>
      </c>
    </row>
    <row r="1577">
      <c r="A1577" t="inlineStr">
        <is>
          <t>J1079</t>
        </is>
      </c>
      <c r="B1577" s="10" t="n">
        <v>46301</v>
      </c>
      <c r="C1577" t="inlineStr">
        <is>
          <t>CL40</t>
        </is>
      </c>
      <c r="D1577" t="inlineStr">
        <is>
          <t>Completed</t>
        </is>
      </c>
    </row>
    <row r="1578">
      <c r="A1578" t="inlineStr">
        <is>
          <t>J1079</t>
        </is>
      </c>
      <c r="B1578" s="10" t="n">
        <v>46308</v>
      </c>
      <c r="C1578" t="inlineStr">
        <is>
          <t>CL40</t>
        </is>
      </c>
      <c r="D1578" t="inlineStr">
        <is>
          <t>Completed</t>
        </is>
      </c>
    </row>
    <row r="1579">
      <c r="A1579" t="inlineStr">
        <is>
          <t>J1079</t>
        </is>
      </c>
      <c r="B1579" s="10" t="n">
        <v>46315</v>
      </c>
      <c r="C1579" t="inlineStr">
        <is>
          <t>CL40</t>
        </is>
      </c>
      <c r="D1579" t="inlineStr">
        <is>
          <t>Completed</t>
        </is>
      </c>
    </row>
    <row r="1580">
      <c r="A1580" t="inlineStr">
        <is>
          <t>J1079</t>
        </is>
      </c>
      <c r="B1580" s="10" t="n">
        <v>46322</v>
      </c>
      <c r="C1580" t="inlineStr">
        <is>
          <t>CL40</t>
        </is>
      </c>
      <c r="D1580" t="inlineStr">
        <is>
          <t>Completed</t>
        </is>
      </c>
    </row>
    <row r="1581">
      <c r="A1581" t="inlineStr">
        <is>
          <t>J1080</t>
        </is>
      </c>
      <c r="B1581" s="10" t="n">
        <v>46237</v>
      </c>
      <c r="C1581" t="inlineStr">
        <is>
          <t>CL60</t>
        </is>
      </c>
      <c r="D1581" t="inlineStr">
        <is>
          <t>Completed</t>
        </is>
      </c>
    </row>
    <row r="1582">
      <c r="A1582" t="inlineStr">
        <is>
          <t>J1080</t>
        </is>
      </c>
      <c r="B1582" s="10" t="n">
        <v>46265</v>
      </c>
      <c r="C1582" t="inlineStr">
        <is>
          <t>CL60</t>
        </is>
      </c>
      <c r="D1582" t="inlineStr">
        <is>
          <t>Completed</t>
        </is>
      </c>
    </row>
    <row r="1583">
      <c r="A1583" t="inlineStr">
        <is>
          <t>J1080</t>
        </is>
      </c>
      <c r="B1583" s="10" t="n">
        <v>46293</v>
      </c>
      <c r="C1583" t="inlineStr">
        <is>
          <t>CL60</t>
        </is>
      </c>
      <c r="D1583" t="inlineStr">
        <is>
          <t>Completed</t>
        </is>
      </c>
    </row>
    <row r="1584">
      <c r="A1584" t="inlineStr">
        <is>
          <t>J1080</t>
        </is>
      </c>
      <c r="B1584" s="10" t="n">
        <v>46321</v>
      </c>
      <c r="C1584" t="inlineStr">
        <is>
          <t>CL60</t>
        </is>
      </c>
      <c r="D1584" t="inlineStr">
        <is>
          <t>Skipped</t>
        </is>
      </c>
    </row>
    <row r="1585">
      <c r="A1585" t="inlineStr">
        <is>
          <t>J1081</t>
        </is>
      </c>
      <c r="B1585" s="10" t="n">
        <v>46237</v>
      </c>
      <c r="C1585" t="inlineStr">
        <is>
          <t>CL07</t>
        </is>
      </c>
      <c r="D1585" t="inlineStr">
        <is>
          <t>Completed</t>
        </is>
      </c>
    </row>
    <row r="1586">
      <c r="A1586" t="inlineStr">
        <is>
          <t>J1081</t>
        </is>
      </c>
      <c r="B1586" s="10" t="n">
        <v>46239</v>
      </c>
      <c r="C1586" t="inlineStr">
        <is>
          <t>CL07</t>
        </is>
      </c>
      <c r="D1586" t="inlineStr">
        <is>
          <t>Completed</t>
        </is>
      </c>
    </row>
    <row r="1587">
      <c r="A1587" t="inlineStr">
        <is>
          <t>J1081</t>
        </is>
      </c>
      <c r="B1587" s="10" t="n">
        <v>46241</v>
      </c>
      <c r="C1587" t="inlineStr">
        <is>
          <t>CL07</t>
        </is>
      </c>
      <c r="D1587" t="inlineStr">
        <is>
          <t>Completed</t>
        </is>
      </c>
    </row>
    <row r="1588">
      <c r="A1588" t="inlineStr">
        <is>
          <t>J1081</t>
        </is>
      </c>
      <c r="B1588" s="10" t="n">
        <v>46244</v>
      </c>
      <c r="C1588" t="inlineStr">
        <is>
          <t>CL07</t>
        </is>
      </c>
      <c r="D1588" t="inlineStr">
        <is>
          <t>Completed</t>
        </is>
      </c>
    </row>
    <row r="1589">
      <c r="A1589" t="inlineStr">
        <is>
          <t>J1081</t>
        </is>
      </c>
      <c r="B1589" s="10" t="n">
        <v>46246</v>
      </c>
      <c r="C1589" t="inlineStr">
        <is>
          <t>CL07</t>
        </is>
      </c>
      <c r="D1589" t="inlineStr">
        <is>
          <t>Completed</t>
        </is>
      </c>
    </row>
    <row r="1590">
      <c r="A1590" t="inlineStr">
        <is>
          <t>J1081</t>
        </is>
      </c>
      <c r="B1590" s="10" t="n">
        <v>46248</v>
      </c>
      <c r="C1590" t="inlineStr">
        <is>
          <t>CL07</t>
        </is>
      </c>
      <c r="D1590" t="inlineStr">
        <is>
          <t>Completed</t>
        </is>
      </c>
    </row>
    <row r="1591">
      <c r="A1591" t="inlineStr">
        <is>
          <t>J1081</t>
        </is>
      </c>
      <c r="B1591" s="10" t="n">
        <v>46251</v>
      </c>
      <c r="C1591" t="inlineStr">
        <is>
          <t>CL07</t>
        </is>
      </c>
      <c r="D1591" t="inlineStr">
        <is>
          <t>Completed</t>
        </is>
      </c>
    </row>
    <row r="1592">
      <c r="A1592" t="inlineStr">
        <is>
          <t>J1081</t>
        </is>
      </c>
      <c r="B1592" s="10" t="n">
        <v>46253</v>
      </c>
      <c r="C1592" t="inlineStr">
        <is>
          <t>CL07</t>
        </is>
      </c>
      <c r="D1592" t="inlineStr">
        <is>
          <t>Completed</t>
        </is>
      </c>
    </row>
    <row r="1593">
      <c r="A1593" t="inlineStr">
        <is>
          <t>J1081</t>
        </is>
      </c>
      <c r="B1593" s="10" t="n">
        <v>46255</v>
      </c>
      <c r="C1593" t="inlineStr">
        <is>
          <t>CL07</t>
        </is>
      </c>
      <c r="D1593" t="inlineStr">
        <is>
          <t>Completed</t>
        </is>
      </c>
    </row>
    <row r="1594">
      <c r="A1594" t="inlineStr">
        <is>
          <t>J1081</t>
        </is>
      </c>
      <c r="B1594" s="10" t="n">
        <v>46258</v>
      </c>
      <c r="C1594" t="inlineStr">
        <is>
          <t>CL07</t>
        </is>
      </c>
      <c r="D1594" t="inlineStr">
        <is>
          <t>Completed</t>
        </is>
      </c>
    </row>
    <row r="1595">
      <c r="A1595" t="inlineStr">
        <is>
          <t>J1081</t>
        </is>
      </c>
      <c r="B1595" s="10" t="n">
        <v>46260</v>
      </c>
      <c r="C1595" t="inlineStr">
        <is>
          <t>CL07</t>
        </is>
      </c>
      <c r="D1595" t="inlineStr">
        <is>
          <t>Completed</t>
        </is>
      </c>
    </row>
    <row r="1596">
      <c r="A1596" t="inlineStr">
        <is>
          <t>J1081</t>
        </is>
      </c>
      <c r="B1596" s="10" t="n">
        <v>46262</v>
      </c>
      <c r="C1596" t="inlineStr">
        <is>
          <t>CL07</t>
        </is>
      </c>
      <c r="D1596" t="inlineStr">
        <is>
          <t>Completed</t>
        </is>
      </c>
    </row>
    <row r="1597">
      <c r="A1597" t="inlineStr">
        <is>
          <t>J1081</t>
        </is>
      </c>
      <c r="B1597" s="10" t="n">
        <v>46265</v>
      </c>
      <c r="C1597" t="inlineStr">
        <is>
          <t>CL07</t>
        </is>
      </c>
      <c r="D1597" t="inlineStr">
        <is>
          <t>Completed</t>
        </is>
      </c>
    </row>
    <row r="1598">
      <c r="A1598" t="inlineStr">
        <is>
          <t>J1081</t>
        </is>
      </c>
      <c r="B1598" s="10" t="n">
        <v>46267</v>
      </c>
      <c r="C1598" t="inlineStr">
        <is>
          <t>CL07</t>
        </is>
      </c>
      <c r="D1598" t="inlineStr">
        <is>
          <t>Completed</t>
        </is>
      </c>
    </row>
    <row r="1599">
      <c r="A1599" t="inlineStr">
        <is>
          <t>J1081</t>
        </is>
      </c>
      <c r="B1599" s="10" t="n">
        <v>46269</v>
      </c>
      <c r="C1599" t="inlineStr">
        <is>
          <t>CL07</t>
        </is>
      </c>
      <c r="D1599" t="inlineStr">
        <is>
          <t>Completed</t>
        </is>
      </c>
    </row>
    <row r="1600">
      <c r="A1600" t="inlineStr">
        <is>
          <t>J1081</t>
        </is>
      </c>
      <c r="B1600" s="10" t="n">
        <v>46272</v>
      </c>
      <c r="C1600" t="inlineStr">
        <is>
          <t>CL07</t>
        </is>
      </c>
      <c r="D1600" t="inlineStr">
        <is>
          <t>Completed</t>
        </is>
      </c>
    </row>
    <row r="1601">
      <c r="A1601" t="inlineStr">
        <is>
          <t>J1081</t>
        </is>
      </c>
      <c r="B1601" s="10" t="n">
        <v>46274</v>
      </c>
      <c r="C1601" t="inlineStr">
        <is>
          <t>CL07</t>
        </is>
      </c>
      <c r="D1601" t="inlineStr">
        <is>
          <t>Completed</t>
        </is>
      </c>
    </row>
    <row r="1602">
      <c r="A1602" t="inlineStr">
        <is>
          <t>J1081</t>
        </is>
      </c>
      <c r="B1602" s="10" t="n">
        <v>46276</v>
      </c>
      <c r="C1602" t="inlineStr">
        <is>
          <t>CL07</t>
        </is>
      </c>
      <c r="D1602" t="inlineStr">
        <is>
          <t>Completed</t>
        </is>
      </c>
    </row>
    <row r="1603">
      <c r="A1603" t="inlineStr">
        <is>
          <t>J1081</t>
        </is>
      </c>
      <c r="B1603" s="10" t="n">
        <v>46279</v>
      </c>
      <c r="C1603" t="inlineStr">
        <is>
          <t>CL07</t>
        </is>
      </c>
      <c r="D1603" t="inlineStr">
        <is>
          <t>Completed</t>
        </is>
      </c>
    </row>
    <row r="1604">
      <c r="A1604" t="inlineStr">
        <is>
          <t>J1081</t>
        </is>
      </c>
      <c r="B1604" s="10" t="n">
        <v>46281</v>
      </c>
      <c r="C1604" t="inlineStr">
        <is>
          <t>CL07</t>
        </is>
      </c>
      <c r="D1604" t="inlineStr">
        <is>
          <t>Completed</t>
        </is>
      </c>
    </row>
    <row r="1605">
      <c r="A1605" t="inlineStr">
        <is>
          <t>J1081</t>
        </is>
      </c>
      <c r="B1605" s="10" t="n">
        <v>46283</v>
      </c>
      <c r="C1605" t="inlineStr">
        <is>
          <t>CL07</t>
        </is>
      </c>
      <c r="D1605" t="inlineStr">
        <is>
          <t>Completed</t>
        </is>
      </c>
    </row>
    <row r="1606">
      <c r="A1606" t="inlineStr">
        <is>
          <t>J1081</t>
        </is>
      </c>
      <c r="B1606" s="10" t="n">
        <v>46286</v>
      </c>
      <c r="C1606" t="inlineStr">
        <is>
          <t>CL07</t>
        </is>
      </c>
      <c r="D1606" t="inlineStr">
        <is>
          <t>Completed</t>
        </is>
      </c>
    </row>
    <row r="1607">
      <c r="A1607" t="inlineStr">
        <is>
          <t>J1081</t>
        </is>
      </c>
      <c r="B1607" s="10" t="n">
        <v>46288</v>
      </c>
      <c r="C1607" t="inlineStr">
        <is>
          <t>CL07</t>
        </is>
      </c>
      <c r="D1607" t="inlineStr">
        <is>
          <t>Completed</t>
        </is>
      </c>
    </row>
    <row r="1608">
      <c r="A1608" t="inlineStr">
        <is>
          <t>J1081</t>
        </is>
      </c>
      <c r="B1608" s="10" t="n">
        <v>46290</v>
      </c>
      <c r="C1608" t="inlineStr">
        <is>
          <t>CL07</t>
        </is>
      </c>
      <c r="D1608" t="inlineStr">
        <is>
          <t>Completed</t>
        </is>
      </c>
    </row>
    <row r="1609">
      <c r="A1609" t="inlineStr">
        <is>
          <t>J1081</t>
        </is>
      </c>
      <c r="B1609" s="10" t="n">
        <v>46293</v>
      </c>
      <c r="C1609" t="inlineStr">
        <is>
          <t>CL07</t>
        </is>
      </c>
      <c r="D1609" t="inlineStr">
        <is>
          <t>Completed</t>
        </is>
      </c>
    </row>
    <row r="1610">
      <c r="A1610" t="inlineStr">
        <is>
          <t>J1081</t>
        </is>
      </c>
      <c r="B1610" s="10" t="n">
        <v>46295</v>
      </c>
      <c r="C1610" t="inlineStr">
        <is>
          <t>CL07</t>
        </is>
      </c>
      <c r="D1610" t="inlineStr">
        <is>
          <t>Completed</t>
        </is>
      </c>
    </row>
    <row r="1611">
      <c r="A1611" t="inlineStr">
        <is>
          <t>J1081</t>
        </is>
      </c>
      <c r="B1611" s="10" t="n">
        <v>46297</v>
      </c>
      <c r="C1611" t="inlineStr">
        <is>
          <t>CL07</t>
        </is>
      </c>
      <c r="D1611" t="inlineStr">
        <is>
          <t>Completed</t>
        </is>
      </c>
    </row>
    <row r="1612">
      <c r="A1612" t="inlineStr">
        <is>
          <t>J1081</t>
        </is>
      </c>
      <c r="B1612" s="10" t="n">
        <v>46300</v>
      </c>
      <c r="C1612" t="inlineStr">
        <is>
          <t>CL07</t>
        </is>
      </c>
      <c r="D1612" t="inlineStr">
        <is>
          <t>Completed</t>
        </is>
      </c>
    </row>
    <row r="1613">
      <c r="A1613" t="inlineStr">
        <is>
          <t>J1081</t>
        </is>
      </c>
      <c r="B1613" s="10" t="n">
        <v>46302</v>
      </c>
      <c r="C1613" t="inlineStr">
        <is>
          <t>CL07</t>
        </is>
      </c>
      <c r="D1613" t="inlineStr">
        <is>
          <t>Completed</t>
        </is>
      </c>
    </row>
    <row r="1614">
      <c r="A1614" t="inlineStr">
        <is>
          <t>J1081</t>
        </is>
      </c>
      <c r="B1614" s="10" t="n">
        <v>46304</v>
      </c>
      <c r="C1614" t="inlineStr">
        <is>
          <t>CL07</t>
        </is>
      </c>
      <c r="D1614" t="inlineStr">
        <is>
          <t>Completed</t>
        </is>
      </c>
    </row>
    <row r="1615">
      <c r="A1615" t="inlineStr">
        <is>
          <t>J1081</t>
        </is>
      </c>
      <c r="B1615" s="10" t="n">
        <v>46307</v>
      </c>
      <c r="C1615" t="inlineStr">
        <is>
          <t>CL07</t>
        </is>
      </c>
      <c r="D1615" t="inlineStr">
        <is>
          <t>Completed</t>
        </is>
      </c>
    </row>
    <row r="1616">
      <c r="A1616" t="inlineStr">
        <is>
          <t>J1081</t>
        </is>
      </c>
      <c r="B1616" s="10" t="n">
        <v>46309</v>
      </c>
      <c r="C1616" t="inlineStr">
        <is>
          <t>CL07</t>
        </is>
      </c>
      <c r="D1616" t="inlineStr">
        <is>
          <t>Completed</t>
        </is>
      </c>
    </row>
    <row r="1617">
      <c r="A1617" t="inlineStr">
        <is>
          <t>J1081</t>
        </is>
      </c>
      <c r="B1617" s="10" t="n">
        <v>46311</v>
      </c>
      <c r="C1617" t="inlineStr">
        <is>
          <t>CL07</t>
        </is>
      </c>
      <c r="D1617" t="inlineStr">
        <is>
          <t>Completed</t>
        </is>
      </c>
    </row>
    <row r="1618">
      <c r="A1618" t="inlineStr">
        <is>
          <t>J1081</t>
        </is>
      </c>
      <c r="B1618" s="10" t="n">
        <v>46314</v>
      </c>
      <c r="C1618" t="inlineStr">
        <is>
          <t>CL07</t>
        </is>
      </c>
      <c r="D1618" t="inlineStr">
        <is>
          <t>Completed</t>
        </is>
      </c>
    </row>
    <row r="1619">
      <c r="A1619" t="inlineStr">
        <is>
          <t>J1081</t>
        </is>
      </c>
      <c r="B1619" s="10" t="n">
        <v>46316</v>
      </c>
      <c r="C1619" t="inlineStr">
        <is>
          <t>CL07</t>
        </is>
      </c>
      <c r="D1619" t="inlineStr">
        <is>
          <t>Completed</t>
        </is>
      </c>
    </row>
    <row r="1620">
      <c r="A1620" t="inlineStr">
        <is>
          <t>J1081</t>
        </is>
      </c>
      <c r="B1620" s="10" t="n">
        <v>46318</v>
      </c>
      <c r="C1620" t="inlineStr">
        <is>
          <t>CL07</t>
        </is>
      </c>
      <c r="D1620" t="inlineStr">
        <is>
          <t>Completed</t>
        </is>
      </c>
    </row>
    <row r="1621">
      <c r="A1621" t="inlineStr">
        <is>
          <t>J1081</t>
        </is>
      </c>
      <c r="B1621" s="10" t="n">
        <v>46321</v>
      </c>
      <c r="C1621" t="inlineStr">
        <is>
          <t>CL07</t>
        </is>
      </c>
      <c r="D1621" t="inlineStr">
        <is>
          <t>Completed</t>
        </is>
      </c>
    </row>
    <row r="1622">
      <c r="A1622" t="inlineStr">
        <is>
          <t>J1081</t>
        </is>
      </c>
      <c r="B1622" s="10" t="n">
        <v>46323</v>
      </c>
      <c r="C1622" t="inlineStr">
        <is>
          <t>CL07</t>
        </is>
      </c>
      <c r="D1622" t="inlineStr">
        <is>
          <t>Completed</t>
        </is>
      </c>
    </row>
    <row r="1623">
      <c r="A1623" t="inlineStr">
        <is>
          <t>J1081</t>
        </is>
      </c>
      <c r="B1623" s="10" t="n">
        <v>46325</v>
      </c>
      <c r="C1623" t="inlineStr">
        <is>
          <t>CL07</t>
        </is>
      </c>
      <c r="D1623" t="inlineStr">
        <is>
          <t>Completed</t>
        </is>
      </c>
    </row>
    <row r="1624">
      <c r="A1624" t="inlineStr">
        <is>
          <t>J1082</t>
        </is>
      </c>
      <c r="B1624" s="10" t="n">
        <v>46237</v>
      </c>
      <c r="C1624" t="inlineStr">
        <is>
          <t>CL56</t>
        </is>
      </c>
      <c r="D1624" t="inlineStr">
        <is>
          <t>Completed</t>
        </is>
      </c>
    </row>
    <row r="1625">
      <c r="A1625" t="inlineStr">
        <is>
          <t>J1082</t>
        </is>
      </c>
      <c r="B1625" s="10" t="n">
        <v>46272</v>
      </c>
      <c r="C1625" t="inlineStr">
        <is>
          <t>CL56</t>
        </is>
      </c>
      <c r="D1625" t="inlineStr">
        <is>
          <t>Completed</t>
        </is>
      </c>
    </row>
    <row r="1626">
      <c r="A1626" t="inlineStr">
        <is>
          <t>J1082</t>
        </is>
      </c>
      <c r="B1626" s="10" t="n">
        <v>46300</v>
      </c>
      <c r="C1626" t="inlineStr">
        <is>
          <t>CL56</t>
        </is>
      </c>
      <c r="D1626" t="inlineStr">
        <is>
          <t>Completed</t>
        </is>
      </c>
    </row>
    <row r="1627">
      <c r="A1627" t="inlineStr">
        <is>
          <t>J1083</t>
        </is>
      </c>
      <c r="B1627" s="10" t="n">
        <v>46237</v>
      </c>
      <c r="C1627" t="inlineStr">
        <is>
          <t>CL48</t>
        </is>
      </c>
      <c r="D1627" t="inlineStr">
        <is>
          <t>Completed</t>
        </is>
      </c>
    </row>
    <row r="1628">
      <c r="A1628" t="inlineStr">
        <is>
          <t>J1083</t>
        </is>
      </c>
      <c r="B1628" s="10" t="n">
        <v>46238</v>
      </c>
      <c r="C1628" t="inlineStr">
        <is>
          <t>CL48</t>
        </is>
      </c>
      <c r="D1628" t="inlineStr">
        <is>
          <t>Completed</t>
        </is>
      </c>
    </row>
    <row r="1629">
      <c r="A1629" t="inlineStr">
        <is>
          <t>J1083</t>
        </is>
      </c>
      <c r="B1629" s="10" t="n">
        <v>46239</v>
      </c>
      <c r="C1629" t="inlineStr">
        <is>
          <t>CL48</t>
        </is>
      </c>
      <c r="D1629" t="inlineStr">
        <is>
          <t>Completed</t>
        </is>
      </c>
    </row>
    <row r="1630">
      <c r="A1630" t="inlineStr">
        <is>
          <t>J1083</t>
        </is>
      </c>
      <c r="B1630" s="10" t="n">
        <v>46240</v>
      </c>
      <c r="C1630" t="inlineStr">
        <is>
          <t>CL48</t>
        </is>
      </c>
      <c r="D1630" t="inlineStr">
        <is>
          <t>Completed</t>
        </is>
      </c>
    </row>
    <row r="1631">
      <c r="A1631" t="inlineStr">
        <is>
          <t>J1083</t>
        </is>
      </c>
      <c r="B1631" s="10" t="n">
        <v>46241</v>
      </c>
      <c r="C1631" t="inlineStr">
        <is>
          <t>CL48</t>
        </is>
      </c>
      <c r="D1631" t="inlineStr">
        <is>
          <t>Completed</t>
        </is>
      </c>
    </row>
    <row r="1632">
      <c r="A1632" t="inlineStr">
        <is>
          <t>J1083</t>
        </is>
      </c>
      <c r="B1632" s="10" t="n">
        <v>46244</v>
      </c>
      <c r="C1632" t="inlineStr">
        <is>
          <t>CL48</t>
        </is>
      </c>
      <c r="D1632" t="inlineStr">
        <is>
          <t>Completed</t>
        </is>
      </c>
    </row>
    <row r="1633">
      <c r="A1633" t="inlineStr">
        <is>
          <t>J1083</t>
        </is>
      </c>
      <c r="B1633" s="10" t="n">
        <v>46245</v>
      </c>
      <c r="C1633" t="inlineStr">
        <is>
          <t>CL48</t>
        </is>
      </c>
      <c r="D1633" t="inlineStr">
        <is>
          <t>Completed</t>
        </is>
      </c>
    </row>
    <row r="1634">
      <c r="A1634" t="inlineStr">
        <is>
          <t>J1083</t>
        </is>
      </c>
      <c r="B1634" s="10" t="n">
        <v>46246</v>
      </c>
      <c r="C1634" t="inlineStr">
        <is>
          <t>CL48</t>
        </is>
      </c>
      <c r="D1634" t="inlineStr">
        <is>
          <t>Completed</t>
        </is>
      </c>
    </row>
    <row r="1635">
      <c r="A1635" t="inlineStr">
        <is>
          <t>J1083</t>
        </is>
      </c>
      <c r="B1635" s="10" t="n">
        <v>46247</v>
      </c>
      <c r="C1635" t="inlineStr">
        <is>
          <t>CL48</t>
        </is>
      </c>
      <c r="D1635" t="inlineStr">
        <is>
          <t>Completed</t>
        </is>
      </c>
    </row>
    <row r="1636">
      <c r="A1636" t="inlineStr">
        <is>
          <t>J1083</t>
        </is>
      </c>
      <c r="B1636" s="10" t="n">
        <v>46248</v>
      </c>
      <c r="C1636" t="inlineStr">
        <is>
          <t>CL48</t>
        </is>
      </c>
      <c r="D1636" t="inlineStr">
        <is>
          <t>Completed</t>
        </is>
      </c>
    </row>
    <row r="1637">
      <c r="A1637" t="inlineStr">
        <is>
          <t>J1083</t>
        </is>
      </c>
      <c r="B1637" s="10" t="n">
        <v>46251</v>
      </c>
      <c r="C1637" t="inlineStr">
        <is>
          <t>CL48</t>
        </is>
      </c>
      <c r="D1637" t="inlineStr">
        <is>
          <t>Completed</t>
        </is>
      </c>
    </row>
    <row r="1638">
      <c r="A1638" t="inlineStr">
        <is>
          <t>J1083</t>
        </is>
      </c>
      <c r="B1638" s="10" t="n">
        <v>46252</v>
      </c>
      <c r="C1638" t="inlineStr">
        <is>
          <t>CL48</t>
        </is>
      </c>
      <c r="D1638" t="inlineStr">
        <is>
          <t>Completed</t>
        </is>
      </c>
    </row>
    <row r="1639">
      <c r="A1639" t="inlineStr">
        <is>
          <t>J1083</t>
        </is>
      </c>
      <c r="B1639" s="10" t="n">
        <v>46253</v>
      </c>
      <c r="C1639" t="inlineStr">
        <is>
          <t>CL48</t>
        </is>
      </c>
      <c r="D1639" t="inlineStr">
        <is>
          <t>Completed</t>
        </is>
      </c>
    </row>
    <row r="1640">
      <c r="A1640" t="inlineStr">
        <is>
          <t>J1083</t>
        </is>
      </c>
      <c r="B1640" s="10" t="n">
        <v>46254</v>
      </c>
      <c r="C1640" t="inlineStr">
        <is>
          <t>CL48</t>
        </is>
      </c>
      <c r="D1640" t="inlineStr">
        <is>
          <t>Completed</t>
        </is>
      </c>
    </row>
    <row r="1641">
      <c r="A1641" t="inlineStr">
        <is>
          <t>J1083</t>
        </is>
      </c>
      <c r="B1641" s="10" t="n">
        <v>46255</v>
      </c>
      <c r="C1641" t="inlineStr">
        <is>
          <t>CL48</t>
        </is>
      </c>
      <c r="D1641" t="inlineStr">
        <is>
          <t>Completed</t>
        </is>
      </c>
    </row>
    <row r="1642">
      <c r="A1642" t="inlineStr">
        <is>
          <t>J1083</t>
        </is>
      </c>
      <c r="B1642" s="10" t="n">
        <v>46258</v>
      </c>
      <c r="C1642" t="inlineStr">
        <is>
          <t>CL48</t>
        </is>
      </c>
      <c r="D1642" t="inlineStr">
        <is>
          <t>Completed</t>
        </is>
      </c>
    </row>
    <row r="1643">
      <c r="A1643" t="inlineStr">
        <is>
          <t>J1083</t>
        </is>
      </c>
      <c r="B1643" s="10" t="n">
        <v>46259</v>
      </c>
      <c r="C1643" t="inlineStr">
        <is>
          <t>CL48</t>
        </is>
      </c>
      <c r="D1643" t="inlineStr">
        <is>
          <t>Completed</t>
        </is>
      </c>
    </row>
    <row r="1644">
      <c r="A1644" t="inlineStr">
        <is>
          <t>J1083</t>
        </is>
      </c>
      <c r="B1644" s="10" t="n">
        <v>46260</v>
      </c>
      <c r="C1644" t="inlineStr">
        <is>
          <t>CL48</t>
        </is>
      </c>
      <c r="D1644" t="inlineStr">
        <is>
          <t>Completed</t>
        </is>
      </c>
    </row>
    <row r="1645">
      <c r="A1645" t="inlineStr">
        <is>
          <t>J1083</t>
        </is>
      </c>
      <c r="B1645" s="10" t="n">
        <v>46261</v>
      </c>
      <c r="C1645" t="inlineStr">
        <is>
          <t>CL48</t>
        </is>
      </c>
      <c r="D1645" t="inlineStr">
        <is>
          <t>Completed</t>
        </is>
      </c>
    </row>
    <row r="1646">
      <c r="A1646" t="inlineStr">
        <is>
          <t>J1083</t>
        </is>
      </c>
      <c r="B1646" s="10" t="n">
        <v>46262</v>
      </c>
      <c r="C1646" t="inlineStr">
        <is>
          <t>CL48</t>
        </is>
      </c>
      <c r="D1646" t="inlineStr">
        <is>
          <t>Completed</t>
        </is>
      </c>
    </row>
    <row r="1647">
      <c r="A1647" t="inlineStr">
        <is>
          <t>J1083</t>
        </is>
      </c>
      <c r="B1647" s="10" t="n">
        <v>46265</v>
      </c>
      <c r="C1647" t="inlineStr">
        <is>
          <t>CL48</t>
        </is>
      </c>
      <c r="D1647" t="inlineStr">
        <is>
          <t>Completed</t>
        </is>
      </c>
    </row>
    <row r="1648">
      <c r="A1648" t="inlineStr">
        <is>
          <t>J1083</t>
        </is>
      </c>
      <c r="B1648" s="10" t="n">
        <v>46266</v>
      </c>
      <c r="C1648" t="inlineStr">
        <is>
          <t>CL48</t>
        </is>
      </c>
      <c r="D1648" t="inlineStr">
        <is>
          <t>Completed</t>
        </is>
      </c>
    </row>
    <row r="1649">
      <c r="A1649" t="inlineStr">
        <is>
          <t>J1083</t>
        </is>
      </c>
      <c r="B1649" s="10" t="n">
        <v>46267</v>
      </c>
      <c r="C1649" t="inlineStr">
        <is>
          <t>CL48</t>
        </is>
      </c>
      <c r="D1649" t="inlineStr">
        <is>
          <t>Completed</t>
        </is>
      </c>
    </row>
    <row r="1650">
      <c r="A1650" t="inlineStr">
        <is>
          <t>J1083</t>
        </is>
      </c>
      <c r="B1650" s="10" t="n">
        <v>46268</v>
      </c>
      <c r="C1650" t="inlineStr">
        <is>
          <t>CL48</t>
        </is>
      </c>
      <c r="D1650" t="inlineStr">
        <is>
          <t>Completed</t>
        </is>
      </c>
    </row>
    <row r="1651">
      <c r="A1651" t="inlineStr">
        <is>
          <t>J1083</t>
        </is>
      </c>
      <c r="B1651" s="10" t="n">
        <v>46269</v>
      </c>
      <c r="C1651" t="inlineStr">
        <is>
          <t>CL48</t>
        </is>
      </c>
      <c r="D1651" t="inlineStr">
        <is>
          <t>Completed</t>
        </is>
      </c>
    </row>
    <row r="1652">
      <c r="A1652" t="inlineStr">
        <is>
          <t>J1083</t>
        </is>
      </c>
      <c r="B1652" s="10" t="n">
        <v>46272</v>
      </c>
      <c r="C1652" t="inlineStr">
        <is>
          <t>CL48</t>
        </is>
      </c>
      <c r="D1652" t="inlineStr">
        <is>
          <t>Completed</t>
        </is>
      </c>
    </row>
    <row r="1653">
      <c r="A1653" t="inlineStr">
        <is>
          <t>J1083</t>
        </is>
      </c>
      <c r="B1653" s="10" t="n">
        <v>46273</v>
      </c>
      <c r="C1653" t="inlineStr">
        <is>
          <t>CL48</t>
        </is>
      </c>
      <c r="D1653" t="inlineStr">
        <is>
          <t>Completed</t>
        </is>
      </c>
    </row>
    <row r="1654">
      <c r="A1654" t="inlineStr">
        <is>
          <t>J1083</t>
        </is>
      </c>
      <c r="B1654" s="10" t="n">
        <v>46274</v>
      </c>
      <c r="C1654" t="inlineStr">
        <is>
          <t>CL48</t>
        </is>
      </c>
      <c r="D1654" t="inlineStr">
        <is>
          <t>Completed</t>
        </is>
      </c>
    </row>
    <row r="1655">
      <c r="A1655" t="inlineStr">
        <is>
          <t>J1083</t>
        </is>
      </c>
      <c r="B1655" s="10" t="n">
        <v>46275</v>
      </c>
      <c r="C1655" t="inlineStr">
        <is>
          <t>CL48</t>
        </is>
      </c>
      <c r="D1655" t="inlineStr">
        <is>
          <t>Completed</t>
        </is>
      </c>
    </row>
    <row r="1656">
      <c r="A1656" t="inlineStr">
        <is>
          <t>J1083</t>
        </is>
      </c>
      <c r="B1656" s="10" t="n">
        <v>46276</v>
      </c>
      <c r="C1656" t="inlineStr">
        <is>
          <t>CL48</t>
        </is>
      </c>
      <c r="D1656" t="inlineStr">
        <is>
          <t>Completed</t>
        </is>
      </c>
    </row>
    <row r="1657">
      <c r="A1657" t="inlineStr">
        <is>
          <t>J1083</t>
        </is>
      </c>
      <c r="B1657" s="10" t="n">
        <v>46279</v>
      </c>
      <c r="C1657" t="inlineStr">
        <is>
          <t>CL48</t>
        </is>
      </c>
      <c r="D1657" t="inlineStr">
        <is>
          <t>Completed</t>
        </is>
      </c>
    </row>
    <row r="1658">
      <c r="A1658" t="inlineStr">
        <is>
          <t>J1083</t>
        </is>
      </c>
      <c r="B1658" s="10" t="n">
        <v>46280</v>
      </c>
      <c r="C1658" t="inlineStr">
        <is>
          <t>CL48</t>
        </is>
      </c>
      <c r="D1658" t="inlineStr">
        <is>
          <t>Completed</t>
        </is>
      </c>
    </row>
    <row r="1659">
      <c r="A1659" t="inlineStr">
        <is>
          <t>J1083</t>
        </is>
      </c>
      <c r="B1659" s="10" t="n">
        <v>46281</v>
      </c>
      <c r="C1659" t="inlineStr">
        <is>
          <t>CL48</t>
        </is>
      </c>
      <c r="D1659" t="inlineStr">
        <is>
          <t>Completed</t>
        </is>
      </c>
    </row>
    <row r="1660">
      <c r="A1660" t="inlineStr">
        <is>
          <t>J1083</t>
        </is>
      </c>
      <c r="B1660" s="10" t="n">
        <v>46282</v>
      </c>
      <c r="C1660" t="inlineStr">
        <is>
          <t>CL48</t>
        </is>
      </c>
      <c r="D1660" t="inlineStr">
        <is>
          <t>Completed</t>
        </is>
      </c>
    </row>
    <row r="1661">
      <c r="A1661" t="inlineStr">
        <is>
          <t>J1083</t>
        </is>
      </c>
      <c r="B1661" s="10" t="n">
        <v>46283</v>
      </c>
      <c r="C1661" t="inlineStr">
        <is>
          <t>CL48</t>
        </is>
      </c>
      <c r="D1661" t="inlineStr">
        <is>
          <t>Completed</t>
        </is>
      </c>
    </row>
    <row r="1662">
      <c r="A1662" t="inlineStr">
        <is>
          <t>J1083</t>
        </is>
      </c>
      <c r="B1662" s="10" t="n">
        <v>46286</v>
      </c>
      <c r="C1662" t="inlineStr">
        <is>
          <t>CL48</t>
        </is>
      </c>
      <c r="D1662" t="inlineStr">
        <is>
          <t>Completed</t>
        </is>
      </c>
    </row>
    <row r="1663">
      <c r="A1663" t="inlineStr">
        <is>
          <t>J1083</t>
        </is>
      </c>
      <c r="B1663" s="10" t="n">
        <v>46287</v>
      </c>
      <c r="C1663" t="inlineStr">
        <is>
          <t>CL48</t>
        </is>
      </c>
      <c r="D1663" t="inlineStr">
        <is>
          <t>Completed</t>
        </is>
      </c>
    </row>
    <row r="1664">
      <c r="A1664" t="inlineStr">
        <is>
          <t>J1083</t>
        </is>
      </c>
      <c r="B1664" s="10" t="n">
        <v>46288</v>
      </c>
      <c r="C1664" t="inlineStr">
        <is>
          <t>CL48</t>
        </is>
      </c>
      <c r="D1664" t="inlineStr">
        <is>
          <t>Completed</t>
        </is>
      </c>
    </row>
    <row r="1665">
      <c r="A1665" t="inlineStr">
        <is>
          <t>J1083</t>
        </is>
      </c>
      <c r="B1665" s="10" t="n">
        <v>46289</v>
      </c>
      <c r="C1665" t="inlineStr">
        <is>
          <t>CL48</t>
        </is>
      </c>
      <c r="D1665" t="inlineStr">
        <is>
          <t>Completed</t>
        </is>
      </c>
    </row>
    <row r="1666">
      <c r="A1666" t="inlineStr">
        <is>
          <t>J1083</t>
        </is>
      </c>
      <c r="B1666" s="10" t="n">
        <v>46290</v>
      </c>
      <c r="C1666" t="inlineStr">
        <is>
          <t>CL48</t>
        </is>
      </c>
      <c r="D1666" t="inlineStr">
        <is>
          <t>Completed</t>
        </is>
      </c>
    </row>
    <row r="1667">
      <c r="A1667" t="inlineStr">
        <is>
          <t>J1083</t>
        </is>
      </c>
      <c r="B1667" s="10" t="n">
        <v>46293</v>
      </c>
      <c r="C1667" t="inlineStr">
        <is>
          <t>CL48</t>
        </is>
      </c>
      <c r="D1667" t="inlineStr">
        <is>
          <t>Completed</t>
        </is>
      </c>
    </row>
    <row r="1668">
      <c r="A1668" t="inlineStr">
        <is>
          <t>J1083</t>
        </is>
      </c>
      <c r="B1668" s="10" t="n">
        <v>46294</v>
      </c>
      <c r="C1668" t="inlineStr">
        <is>
          <t>CL48</t>
        </is>
      </c>
      <c r="D1668" t="inlineStr">
        <is>
          <t>Completed</t>
        </is>
      </c>
    </row>
    <row r="1669">
      <c r="A1669" t="inlineStr">
        <is>
          <t>J1083</t>
        </is>
      </c>
      <c r="B1669" s="10" t="n">
        <v>46295</v>
      </c>
      <c r="C1669" t="inlineStr">
        <is>
          <t>CL48</t>
        </is>
      </c>
      <c r="D1669" t="inlineStr">
        <is>
          <t>Completed</t>
        </is>
      </c>
    </row>
    <row r="1670">
      <c r="A1670" t="inlineStr">
        <is>
          <t>J1083</t>
        </is>
      </c>
      <c r="B1670" s="10" t="n">
        <v>46296</v>
      </c>
      <c r="C1670" t="inlineStr">
        <is>
          <t>CL48</t>
        </is>
      </c>
      <c r="D1670" t="inlineStr">
        <is>
          <t>Completed</t>
        </is>
      </c>
    </row>
    <row r="1671">
      <c r="A1671" t="inlineStr">
        <is>
          <t>J1083</t>
        </is>
      </c>
      <c r="B1671" s="10" t="n">
        <v>46297</v>
      </c>
      <c r="C1671" t="inlineStr">
        <is>
          <t>CL48</t>
        </is>
      </c>
      <c r="D1671" t="inlineStr">
        <is>
          <t>Completed</t>
        </is>
      </c>
    </row>
    <row r="1672">
      <c r="A1672" t="inlineStr">
        <is>
          <t>J1083</t>
        </is>
      </c>
      <c r="B1672" s="10" t="n">
        <v>46300</v>
      </c>
      <c r="C1672" t="inlineStr">
        <is>
          <t>CL48</t>
        </is>
      </c>
      <c r="D1672" t="inlineStr">
        <is>
          <t>Completed</t>
        </is>
      </c>
    </row>
    <row r="1673">
      <c r="A1673" t="inlineStr">
        <is>
          <t>J1083</t>
        </is>
      </c>
      <c r="B1673" s="10" t="n">
        <v>46301</v>
      </c>
      <c r="C1673" t="inlineStr">
        <is>
          <t>CL48</t>
        </is>
      </c>
      <c r="D1673" t="inlineStr">
        <is>
          <t>Completed</t>
        </is>
      </c>
    </row>
    <row r="1674">
      <c r="A1674" t="inlineStr">
        <is>
          <t>J1083</t>
        </is>
      </c>
      <c r="B1674" s="10" t="n">
        <v>46302</v>
      </c>
      <c r="C1674" t="inlineStr">
        <is>
          <t>CL48</t>
        </is>
      </c>
      <c r="D1674" t="inlineStr">
        <is>
          <t>Completed</t>
        </is>
      </c>
    </row>
    <row r="1675">
      <c r="A1675" t="inlineStr">
        <is>
          <t>J1083</t>
        </is>
      </c>
      <c r="B1675" s="10" t="n">
        <v>46303</v>
      </c>
      <c r="C1675" t="inlineStr">
        <is>
          <t>CL48</t>
        </is>
      </c>
      <c r="D1675" t="inlineStr">
        <is>
          <t>Completed</t>
        </is>
      </c>
    </row>
    <row r="1676">
      <c r="A1676" t="inlineStr">
        <is>
          <t>J1083</t>
        </is>
      </c>
      <c r="B1676" s="10" t="n">
        <v>46304</v>
      </c>
      <c r="C1676" t="inlineStr">
        <is>
          <t>CL48</t>
        </is>
      </c>
      <c r="D1676" t="inlineStr">
        <is>
          <t>Completed</t>
        </is>
      </c>
    </row>
    <row r="1677">
      <c r="A1677" t="inlineStr">
        <is>
          <t>J1083</t>
        </is>
      </c>
      <c r="B1677" s="10" t="n">
        <v>46307</v>
      </c>
      <c r="C1677" t="inlineStr">
        <is>
          <t>CL48</t>
        </is>
      </c>
      <c r="D1677" t="inlineStr">
        <is>
          <t>Completed</t>
        </is>
      </c>
    </row>
    <row r="1678">
      <c r="A1678" t="inlineStr">
        <is>
          <t>J1083</t>
        </is>
      </c>
      <c r="B1678" s="10" t="n">
        <v>46308</v>
      </c>
      <c r="C1678" t="inlineStr">
        <is>
          <t>CL48</t>
        </is>
      </c>
      <c r="D1678" t="inlineStr">
        <is>
          <t>Completed</t>
        </is>
      </c>
    </row>
    <row r="1679">
      <c r="A1679" t="inlineStr">
        <is>
          <t>J1083</t>
        </is>
      </c>
      <c r="B1679" s="10" t="n">
        <v>46309</v>
      </c>
      <c r="C1679" t="inlineStr">
        <is>
          <t>CL48</t>
        </is>
      </c>
      <c r="D1679" t="inlineStr">
        <is>
          <t>Completed</t>
        </is>
      </c>
    </row>
    <row r="1680">
      <c r="A1680" t="inlineStr">
        <is>
          <t>J1083</t>
        </is>
      </c>
      <c r="B1680" s="10" t="n">
        <v>46310</v>
      </c>
      <c r="C1680" t="inlineStr">
        <is>
          <t>CL48</t>
        </is>
      </c>
      <c r="D1680" t="inlineStr">
        <is>
          <t>Completed</t>
        </is>
      </c>
    </row>
    <row r="1681">
      <c r="A1681" t="inlineStr">
        <is>
          <t>J1083</t>
        </is>
      </c>
      <c r="B1681" s="10" t="n">
        <v>46311</v>
      </c>
      <c r="C1681" t="inlineStr">
        <is>
          <t>CL48</t>
        </is>
      </c>
      <c r="D1681" t="inlineStr">
        <is>
          <t>Completed</t>
        </is>
      </c>
    </row>
    <row r="1682">
      <c r="A1682" t="inlineStr">
        <is>
          <t>J1083</t>
        </is>
      </c>
      <c r="B1682" s="10" t="n">
        <v>46314</v>
      </c>
      <c r="C1682" t="inlineStr">
        <is>
          <t>CL48</t>
        </is>
      </c>
      <c r="D1682" t="inlineStr">
        <is>
          <t>Completed</t>
        </is>
      </c>
    </row>
    <row r="1683">
      <c r="A1683" t="inlineStr">
        <is>
          <t>J1083</t>
        </is>
      </c>
      <c r="B1683" s="10" t="n">
        <v>46315</v>
      </c>
      <c r="C1683" t="inlineStr">
        <is>
          <t>CL48</t>
        </is>
      </c>
      <c r="D1683" t="inlineStr">
        <is>
          <t>Completed</t>
        </is>
      </c>
    </row>
    <row r="1684">
      <c r="A1684" t="inlineStr">
        <is>
          <t>J1083</t>
        </is>
      </c>
      <c r="B1684" s="10" t="n">
        <v>46316</v>
      </c>
      <c r="C1684" t="inlineStr">
        <is>
          <t>CL48</t>
        </is>
      </c>
      <c r="D1684" t="inlineStr">
        <is>
          <t>Completed</t>
        </is>
      </c>
    </row>
    <row r="1685">
      <c r="A1685" t="inlineStr">
        <is>
          <t>J1083</t>
        </is>
      </c>
      <c r="B1685" s="10" t="n">
        <v>46317</v>
      </c>
      <c r="C1685" t="inlineStr">
        <is>
          <t>CL48</t>
        </is>
      </c>
      <c r="D1685" t="inlineStr">
        <is>
          <t>Completed</t>
        </is>
      </c>
    </row>
    <row r="1686">
      <c r="A1686" t="inlineStr">
        <is>
          <t>J1083</t>
        </is>
      </c>
      <c r="B1686" s="10" t="n">
        <v>46318</v>
      </c>
      <c r="C1686" t="inlineStr">
        <is>
          <t>CL48</t>
        </is>
      </c>
      <c r="D1686" t="inlineStr">
        <is>
          <t>Completed</t>
        </is>
      </c>
    </row>
    <row r="1687">
      <c r="A1687" t="inlineStr">
        <is>
          <t>J1083</t>
        </is>
      </c>
      <c r="B1687" s="10" t="n">
        <v>46321</v>
      </c>
      <c r="C1687" t="inlineStr">
        <is>
          <t>CL48</t>
        </is>
      </c>
      <c r="D1687" t="inlineStr">
        <is>
          <t>Completed</t>
        </is>
      </c>
    </row>
    <row r="1688">
      <c r="A1688" t="inlineStr">
        <is>
          <t>J1083</t>
        </is>
      </c>
      <c r="B1688" s="10" t="n">
        <v>46322</v>
      </c>
      <c r="C1688" t="inlineStr">
        <is>
          <t>CL48</t>
        </is>
      </c>
      <c r="D1688" t="inlineStr">
        <is>
          <t>Completed</t>
        </is>
      </c>
    </row>
    <row r="1689">
      <c r="A1689" t="inlineStr">
        <is>
          <t>J1083</t>
        </is>
      </c>
      <c r="B1689" s="10" t="n">
        <v>46323</v>
      </c>
      <c r="C1689" t="inlineStr">
        <is>
          <t>CL48</t>
        </is>
      </c>
      <c r="D1689" t="inlineStr">
        <is>
          <t>Completed</t>
        </is>
      </c>
    </row>
    <row r="1690">
      <c r="A1690" t="inlineStr">
        <is>
          <t>J1083</t>
        </is>
      </c>
      <c r="B1690" s="10" t="n">
        <v>46324</v>
      </c>
      <c r="C1690" t="inlineStr">
        <is>
          <t>CL48</t>
        </is>
      </c>
      <c r="D1690" t="inlineStr">
        <is>
          <t>Completed</t>
        </is>
      </c>
    </row>
    <row r="1691">
      <c r="A1691" t="inlineStr">
        <is>
          <t>J1083</t>
        </is>
      </c>
      <c r="B1691" s="10" t="n">
        <v>46325</v>
      </c>
      <c r="C1691" t="inlineStr">
        <is>
          <t>CL48</t>
        </is>
      </c>
      <c r="D1691" t="inlineStr">
        <is>
          <t>Completed</t>
        </is>
      </c>
    </row>
    <row r="1692">
      <c r="A1692" t="inlineStr">
        <is>
          <t>J1084</t>
        </is>
      </c>
      <c r="B1692" s="10" t="n">
        <v>46255</v>
      </c>
      <c r="C1692" t="inlineStr">
        <is>
          <t>CL53</t>
        </is>
      </c>
      <c r="D1692" t="inlineStr">
        <is>
          <t>Skipped</t>
        </is>
      </c>
    </row>
    <row r="1693">
      <c r="A1693" t="inlineStr">
        <is>
          <t>J1084</t>
        </is>
      </c>
      <c r="B1693" s="10" t="n">
        <v>46283</v>
      </c>
      <c r="C1693" t="inlineStr">
        <is>
          <t>CL53</t>
        </is>
      </c>
      <c r="D1693" t="inlineStr">
        <is>
          <t>Completed</t>
        </is>
      </c>
    </row>
    <row r="1694">
      <c r="A1694" t="inlineStr">
        <is>
          <t>J1084</t>
        </is>
      </c>
      <c r="B1694" s="10" t="n">
        <v>46311</v>
      </c>
      <c r="C1694" t="inlineStr">
        <is>
          <t>CL53</t>
        </is>
      </c>
      <c r="D1694" t="inlineStr">
        <is>
          <t>Completed</t>
        </is>
      </c>
    </row>
    <row r="1695">
      <c r="A1695" t="inlineStr">
        <is>
          <t>J1085</t>
        </is>
      </c>
      <c r="B1695" s="10" t="n">
        <v>46238</v>
      </c>
      <c r="C1695" t="inlineStr">
        <is>
          <t>CL02</t>
        </is>
      </c>
      <c r="D1695" t="inlineStr">
        <is>
          <t>Completed</t>
        </is>
      </c>
    </row>
    <row r="1696">
      <c r="A1696" t="inlineStr">
        <is>
          <t>J1085</t>
        </is>
      </c>
      <c r="B1696" s="10" t="n">
        <v>46239</v>
      </c>
      <c r="C1696" t="inlineStr">
        <is>
          <t>CL02</t>
        </is>
      </c>
      <c r="D1696" t="inlineStr">
        <is>
          <t>Completed</t>
        </is>
      </c>
    </row>
    <row r="1697">
      <c r="A1697" t="inlineStr">
        <is>
          <t>J1085</t>
        </is>
      </c>
      <c r="B1697" s="10" t="n">
        <v>46245</v>
      </c>
      <c r="C1697" t="inlineStr">
        <is>
          <t>CL02</t>
        </is>
      </c>
      <c r="D1697" t="inlineStr">
        <is>
          <t>Completed</t>
        </is>
      </c>
    </row>
    <row r="1698">
      <c r="A1698" t="inlineStr">
        <is>
          <t>J1085</t>
        </is>
      </c>
      <c r="B1698" s="10" t="n">
        <v>46246</v>
      </c>
      <c r="C1698" t="inlineStr">
        <is>
          <t>CL02</t>
        </is>
      </c>
      <c r="D1698" t="inlineStr">
        <is>
          <t>Completed</t>
        </is>
      </c>
    </row>
    <row r="1699">
      <c r="A1699" t="inlineStr">
        <is>
          <t>J1085</t>
        </is>
      </c>
      <c r="B1699" s="10" t="n">
        <v>46252</v>
      </c>
      <c r="C1699" t="inlineStr">
        <is>
          <t>CL02</t>
        </is>
      </c>
      <c r="D1699" t="inlineStr">
        <is>
          <t>Completed</t>
        </is>
      </c>
    </row>
    <row r="1700">
      <c r="A1700" t="inlineStr">
        <is>
          <t>J1085</t>
        </is>
      </c>
      <c r="B1700" s="10" t="n">
        <v>46253</v>
      </c>
      <c r="C1700" t="inlineStr">
        <is>
          <t>CL02</t>
        </is>
      </c>
      <c r="D1700" t="inlineStr">
        <is>
          <t>Completed</t>
        </is>
      </c>
    </row>
    <row r="1701">
      <c r="A1701" t="inlineStr">
        <is>
          <t>J1085</t>
        </is>
      </c>
      <c r="B1701" s="10" t="n">
        <v>46259</v>
      </c>
      <c r="C1701" t="inlineStr">
        <is>
          <t>CL02</t>
        </is>
      </c>
      <c r="D1701" t="inlineStr">
        <is>
          <t>Completed</t>
        </is>
      </c>
    </row>
    <row r="1702">
      <c r="A1702" t="inlineStr">
        <is>
          <t>J1085</t>
        </is>
      </c>
      <c r="B1702" s="10" t="n">
        <v>46260</v>
      </c>
      <c r="C1702" t="inlineStr">
        <is>
          <t>CL02</t>
        </is>
      </c>
      <c r="D1702" t="inlineStr">
        <is>
          <t>Completed</t>
        </is>
      </c>
    </row>
    <row r="1703">
      <c r="A1703" t="inlineStr">
        <is>
          <t>J1085</t>
        </is>
      </c>
      <c r="B1703" s="10" t="n">
        <v>46266</v>
      </c>
      <c r="C1703" t="inlineStr">
        <is>
          <t>CL02</t>
        </is>
      </c>
      <c r="D1703" t="inlineStr">
        <is>
          <t>Completed</t>
        </is>
      </c>
    </row>
    <row r="1704">
      <c r="A1704" t="inlineStr">
        <is>
          <t>J1085</t>
        </is>
      </c>
      <c r="B1704" s="10" t="n">
        <v>46267</v>
      </c>
      <c r="C1704" t="inlineStr">
        <is>
          <t>CL02</t>
        </is>
      </c>
      <c r="D1704" t="inlineStr">
        <is>
          <t>Completed</t>
        </is>
      </c>
    </row>
    <row r="1705">
      <c r="A1705" t="inlineStr">
        <is>
          <t>J1085</t>
        </is>
      </c>
      <c r="B1705" s="10" t="n">
        <v>46273</v>
      </c>
      <c r="C1705" t="inlineStr">
        <is>
          <t>CL02</t>
        </is>
      </c>
      <c r="D1705" t="inlineStr">
        <is>
          <t>Completed</t>
        </is>
      </c>
    </row>
    <row r="1706">
      <c r="A1706" t="inlineStr">
        <is>
          <t>J1085</t>
        </is>
      </c>
      <c r="B1706" s="10" t="n">
        <v>46274</v>
      </c>
      <c r="C1706" t="inlineStr">
        <is>
          <t>CL02</t>
        </is>
      </c>
      <c r="D1706" t="inlineStr">
        <is>
          <t>Completed</t>
        </is>
      </c>
    </row>
    <row r="1707">
      <c r="A1707" t="inlineStr">
        <is>
          <t>J1085</t>
        </is>
      </c>
      <c r="B1707" s="10" t="n">
        <v>46280</v>
      </c>
      <c r="C1707" t="inlineStr">
        <is>
          <t>CL02</t>
        </is>
      </c>
      <c r="D1707" t="inlineStr">
        <is>
          <t>Completed</t>
        </is>
      </c>
    </row>
    <row r="1708">
      <c r="A1708" t="inlineStr">
        <is>
          <t>J1085</t>
        </is>
      </c>
      <c r="B1708" s="10" t="n">
        <v>46281</v>
      </c>
      <c r="C1708" t="inlineStr">
        <is>
          <t>CL02</t>
        </is>
      </c>
      <c r="D1708" t="inlineStr">
        <is>
          <t>Completed</t>
        </is>
      </c>
    </row>
    <row r="1709">
      <c r="A1709" t="inlineStr">
        <is>
          <t>J1085</t>
        </is>
      </c>
      <c r="B1709" s="10" t="n">
        <v>46287</v>
      </c>
      <c r="C1709" t="inlineStr">
        <is>
          <t>CL02</t>
        </is>
      </c>
      <c r="D1709" t="inlineStr">
        <is>
          <t>Completed</t>
        </is>
      </c>
    </row>
    <row r="1710">
      <c r="A1710" t="inlineStr">
        <is>
          <t>J1085</t>
        </is>
      </c>
      <c r="B1710" s="10" t="n">
        <v>46288</v>
      </c>
      <c r="C1710" t="inlineStr">
        <is>
          <t>CL02</t>
        </is>
      </c>
      <c r="D1710" t="inlineStr">
        <is>
          <t>Completed</t>
        </is>
      </c>
    </row>
    <row r="1711">
      <c r="A1711" t="inlineStr">
        <is>
          <t>J1085</t>
        </is>
      </c>
      <c r="B1711" s="10" t="n">
        <v>46294</v>
      </c>
      <c r="C1711" t="inlineStr">
        <is>
          <t>CL02</t>
        </is>
      </c>
      <c r="D1711" t="inlineStr">
        <is>
          <t>Completed</t>
        </is>
      </c>
    </row>
    <row r="1712">
      <c r="A1712" t="inlineStr">
        <is>
          <t>J1085</t>
        </is>
      </c>
      <c r="B1712" s="10" t="n">
        <v>46295</v>
      </c>
      <c r="C1712" t="inlineStr">
        <is>
          <t>CL02</t>
        </is>
      </c>
      <c r="D1712" t="inlineStr">
        <is>
          <t>Completed</t>
        </is>
      </c>
    </row>
    <row r="1713">
      <c r="A1713" t="inlineStr">
        <is>
          <t>J1085</t>
        </is>
      </c>
      <c r="B1713" s="10" t="n">
        <v>46301</v>
      </c>
      <c r="C1713" t="inlineStr">
        <is>
          <t>CL02</t>
        </is>
      </c>
      <c r="D1713" t="inlineStr">
        <is>
          <t>Completed</t>
        </is>
      </c>
    </row>
    <row r="1714">
      <c r="A1714" t="inlineStr">
        <is>
          <t>J1085</t>
        </is>
      </c>
      <c r="B1714" s="10" t="n">
        <v>46302</v>
      </c>
      <c r="C1714" t="inlineStr">
        <is>
          <t>CL02</t>
        </is>
      </c>
      <c r="D1714" t="inlineStr">
        <is>
          <t>Completed</t>
        </is>
      </c>
    </row>
    <row r="1715">
      <c r="A1715" t="inlineStr">
        <is>
          <t>J1085</t>
        </is>
      </c>
      <c r="B1715" s="10" t="n">
        <v>46308</v>
      </c>
      <c r="C1715" t="inlineStr">
        <is>
          <t>CL02</t>
        </is>
      </c>
      <c r="D1715" t="inlineStr">
        <is>
          <t>Completed</t>
        </is>
      </c>
    </row>
    <row r="1716">
      <c r="A1716" t="inlineStr">
        <is>
          <t>J1085</t>
        </is>
      </c>
      <c r="B1716" s="10" t="n">
        <v>46309</v>
      </c>
      <c r="C1716" t="inlineStr">
        <is>
          <t>CL02</t>
        </is>
      </c>
      <c r="D1716" t="inlineStr">
        <is>
          <t>Completed</t>
        </is>
      </c>
    </row>
    <row r="1717">
      <c r="A1717" t="inlineStr">
        <is>
          <t>J1085</t>
        </is>
      </c>
      <c r="B1717" s="10" t="n">
        <v>46315</v>
      </c>
      <c r="C1717" t="inlineStr">
        <is>
          <t>CL02</t>
        </is>
      </c>
      <c r="D1717" t="inlineStr">
        <is>
          <t>Completed</t>
        </is>
      </c>
    </row>
    <row r="1718">
      <c r="A1718" t="inlineStr">
        <is>
          <t>J1085</t>
        </is>
      </c>
      <c r="B1718" s="10" t="n">
        <v>46316</v>
      </c>
      <c r="C1718" t="inlineStr">
        <is>
          <t>CL02</t>
        </is>
      </c>
      <c r="D1718" t="inlineStr">
        <is>
          <t>Completed</t>
        </is>
      </c>
    </row>
    <row r="1719">
      <c r="A1719" t="inlineStr">
        <is>
          <t>J1085</t>
        </is>
      </c>
      <c r="B1719" s="10" t="n">
        <v>46322</v>
      </c>
      <c r="C1719" t="inlineStr">
        <is>
          <t>CL02</t>
        </is>
      </c>
      <c r="D1719" t="inlineStr">
        <is>
          <t>Completed</t>
        </is>
      </c>
    </row>
    <row r="1720">
      <c r="A1720" t="inlineStr">
        <is>
          <t>J1085</t>
        </is>
      </c>
      <c r="B1720" s="10" t="n">
        <v>46323</v>
      </c>
      <c r="C1720" t="inlineStr">
        <is>
          <t>CL02</t>
        </is>
      </c>
      <c r="D1720" t="inlineStr">
        <is>
          <t>Completed</t>
        </is>
      </c>
    </row>
    <row r="1721">
      <c r="A1721" t="inlineStr">
        <is>
          <t>J1086</t>
        </is>
      </c>
      <c r="B1721" s="10" t="n">
        <v>46240</v>
      </c>
      <c r="C1721" t="inlineStr">
        <is>
          <t>CL60</t>
        </is>
      </c>
      <c r="D1721" t="inlineStr">
        <is>
          <t>Completed</t>
        </is>
      </c>
    </row>
    <row r="1722">
      <c r="A1722" t="inlineStr">
        <is>
          <t>J1086</t>
        </is>
      </c>
      <c r="B1722" s="10" t="n">
        <v>46268</v>
      </c>
      <c r="C1722" t="inlineStr">
        <is>
          <t>CL60</t>
        </is>
      </c>
      <c r="D1722" t="inlineStr">
        <is>
          <t>Completed</t>
        </is>
      </c>
    </row>
    <row r="1723">
      <c r="A1723" t="inlineStr">
        <is>
          <t>J1086</t>
        </is>
      </c>
      <c r="B1723" s="10" t="n">
        <v>46296</v>
      </c>
      <c r="C1723" t="inlineStr">
        <is>
          <t>CL60</t>
        </is>
      </c>
      <c r="D1723" t="inlineStr">
        <is>
          <t>Completed</t>
        </is>
      </c>
    </row>
    <row r="1724">
      <c r="A1724" t="inlineStr">
        <is>
          <t>J1086</t>
        </is>
      </c>
      <c r="B1724" s="10" t="n">
        <v>46324</v>
      </c>
      <c r="C1724" t="inlineStr">
        <is>
          <t>CL60</t>
        </is>
      </c>
      <c r="D1724" t="inlineStr">
        <is>
          <t>Completed</t>
        </is>
      </c>
    </row>
    <row r="1725">
      <c r="A1725" t="inlineStr">
        <is>
          <t>J1087</t>
        </is>
      </c>
      <c r="B1725" s="10" t="n">
        <v>46240</v>
      </c>
      <c r="C1725" t="inlineStr">
        <is>
          <t>CL58</t>
        </is>
      </c>
      <c r="D1725" t="inlineStr">
        <is>
          <t>Completed</t>
        </is>
      </c>
    </row>
    <row r="1726">
      <c r="A1726" t="inlineStr">
        <is>
          <t>J1087</t>
        </is>
      </c>
      <c r="B1726" s="10" t="n">
        <v>46268</v>
      </c>
      <c r="C1726" t="inlineStr">
        <is>
          <t>CL58</t>
        </is>
      </c>
      <c r="D1726" t="inlineStr">
        <is>
          <t>Completed</t>
        </is>
      </c>
    </row>
    <row r="1727">
      <c r="A1727" t="inlineStr">
        <is>
          <t>J1087</t>
        </is>
      </c>
      <c r="B1727" s="10" t="n">
        <v>46296</v>
      </c>
      <c r="C1727" t="inlineStr">
        <is>
          <t>CL58</t>
        </is>
      </c>
      <c r="D1727" t="inlineStr">
        <is>
          <t>Completed</t>
        </is>
      </c>
    </row>
    <row r="1728">
      <c r="A1728" t="inlineStr">
        <is>
          <t>J1088</t>
        </is>
      </c>
      <c r="B1728" s="10" t="n">
        <v>46239</v>
      </c>
      <c r="C1728" t="inlineStr">
        <is>
          <t>CL19</t>
        </is>
      </c>
      <c r="D1728" t="inlineStr">
        <is>
          <t>Completed</t>
        </is>
      </c>
    </row>
    <row r="1729">
      <c r="A1729" t="inlineStr">
        <is>
          <t>J1088</t>
        </is>
      </c>
      <c r="B1729" s="10" t="n">
        <v>46246</v>
      </c>
      <c r="C1729" t="inlineStr">
        <is>
          <t>CL19</t>
        </is>
      </c>
      <c r="D1729" t="inlineStr">
        <is>
          <t>Completed</t>
        </is>
      </c>
    </row>
    <row r="1730">
      <c r="A1730" t="inlineStr">
        <is>
          <t>J1088</t>
        </is>
      </c>
      <c r="B1730" s="10" t="n">
        <v>46253</v>
      </c>
      <c r="C1730" t="inlineStr">
        <is>
          <t>CL19</t>
        </is>
      </c>
      <c r="D1730" t="inlineStr">
        <is>
          <t>Completed</t>
        </is>
      </c>
    </row>
    <row r="1731">
      <c r="A1731" t="inlineStr">
        <is>
          <t>J1088</t>
        </is>
      </c>
      <c r="B1731" s="10" t="n">
        <v>46260</v>
      </c>
      <c r="C1731" t="inlineStr">
        <is>
          <t>CL19</t>
        </is>
      </c>
      <c r="D1731" t="inlineStr">
        <is>
          <t>Skipped</t>
        </is>
      </c>
    </row>
    <row r="1732">
      <c r="A1732" t="inlineStr">
        <is>
          <t>J1088</t>
        </is>
      </c>
      <c r="B1732" s="10" t="n">
        <v>46267</v>
      </c>
      <c r="C1732" t="inlineStr">
        <is>
          <t>CL19</t>
        </is>
      </c>
      <c r="D1732" t="inlineStr">
        <is>
          <t>Completed</t>
        </is>
      </c>
    </row>
    <row r="1733">
      <c r="A1733" t="inlineStr">
        <is>
          <t>J1088</t>
        </is>
      </c>
      <c r="B1733" s="10" t="n">
        <v>46274</v>
      </c>
      <c r="C1733" t="inlineStr">
        <is>
          <t>CL19</t>
        </is>
      </c>
      <c r="D1733" t="inlineStr">
        <is>
          <t>Completed</t>
        </is>
      </c>
    </row>
    <row r="1734">
      <c r="A1734" t="inlineStr">
        <is>
          <t>J1088</t>
        </is>
      </c>
      <c r="B1734" s="10" t="n">
        <v>46281</v>
      </c>
      <c r="C1734" t="inlineStr">
        <is>
          <t>CL19</t>
        </is>
      </c>
      <c r="D1734" t="inlineStr">
        <is>
          <t>Skipped</t>
        </is>
      </c>
    </row>
    <row r="1735">
      <c r="A1735" t="inlineStr">
        <is>
          <t>J1088</t>
        </is>
      </c>
      <c r="B1735" s="10" t="n">
        <v>46288</v>
      </c>
      <c r="C1735" t="inlineStr">
        <is>
          <t>CL19</t>
        </is>
      </c>
      <c r="D1735" t="inlineStr">
        <is>
          <t>Completed</t>
        </is>
      </c>
    </row>
    <row r="1736">
      <c r="A1736" t="inlineStr">
        <is>
          <t>J1088</t>
        </is>
      </c>
      <c r="B1736" s="10" t="n">
        <v>46295</v>
      </c>
      <c r="C1736" t="inlineStr">
        <is>
          <t>CL19</t>
        </is>
      </c>
      <c r="D1736" t="inlineStr">
        <is>
          <t>Completed</t>
        </is>
      </c>
    </row>
    <row r="1737">
      <c r="A1737" t="inlineStr">
        <is>
          <t>J1088</t>
        </is>
      </c>
      <c r="B1737" s="10" t="n">
        <v>46302</v>
      </c>
      <c r="C1737" t="inlineStr">
        <is>
          <t>CL19</t>
        </is>
      </c>
      <c r="D1737" t="inlineStr">
        <is>
          <t>Completed</t>
        </is>
      </c>
    </row>
    <row r="1738">
      <c r="A1738" t="inlineStr">
        <is>
          <t>J1088</t>
        </is>
      </c>
      <c r="B1738" s="10" t="n">
        <v>46309</v>
      </c>
      <c r="C1738" t="inlineStr">
        <is>
          <t>CL19</t>
        </is>
      </c>
      <c r="D1738" t="inlineStr">
        <is>
          <t>Completed</t>
        </is>
      </c>
    </row>
    <row r="1739">
      <c r="A1739" t="inlineStr">
        <is>
          <t>J1088</t>
        </is>
      </c>
      <c r="B1739" s="10" t="n">
        <v>46316</v>
      </c>
      <c r="C1739" t="inlineStr">
        <is>
          <t>CL19</t>
        </is>
      </c>
      <c r="D1739" t="inlineStr">
        <is>
          <t>Skipped</t>
        </is>
      </c>
    </row>
    <row r="1740">
      <c r="A1740" t="inlineStr">
        <is>
          <t>J1088</t>
        </is>
      </c>
      <c r="B1740" s="10" t="n">
        <v>46323</v>
      </c>
      <c r="C1740" t="inlineStr">
        <is>
          <t>CL19</t>
        </is>
      </c>
      <c r="D1740" t="inlineStr">
        <is>
          <t>Completed</t>
        </is>
      </c>
    </row>
    <row r="1741">
      <c r="A1741" t="inlineStr">
        <is>
          <t>J1089</t>
        </is>
      </c>
      <c r="B1741" s="10" t="n">
        <v>46246</v>
      </c>
      <c r="C1741" t="inlineStr">
        <is>
          <t>CL60</t>
        </is>
      </c>
      <c r="D1741" t="inlineStr">
        <is>
          <t>Completed</t>
        </is>
      </c>
    </row>
    <row r="1742">
      <c r="A1742" t="inlineStr">
        <is>
          <t>J1089</t>
        </is>
      </c>
      <c r="B1742" s="10" t="n">
        <v>46274</v>
      </c>
      <c r="C1742" t="inlineStr">
        <is>
          <t>CL60</t>
        </is>
      </c>
      <c r="D1742" t="inlineStr">
        <is>
          <t>Completed</t>
        </is>
      </c>
    </row>
    <row r="1743">
      <c r="A1743" t="inlineStr">
        <is>
          <t>J1089</t>
        </is>
      </c>
      <c r="B1743" s="10" t="n">
        <v>46302</v>
      </c>
      <c r="C1743" t="inlineStr">
        <is>
          <t>CL60</t>
        </is>
      </c>
      <c r="D1743" t="inlineStr">
        <is>
          <t>Completed</t>
        </is>
      </c>
    </row>
    <row r="1744">
      <c r="A1744" t="inlineStr">
        <is>
          <t>J1090</t>
        </is>
      </c>
      <c r="B1744" s="10" t="n">
        <v>46237</v>
      </c>
      <c r="C1744" t="inlineStr">
        <is>
          <t>CL60</t>
        </is>
      </c>
      <c r="D1744" t="inlineStr">
        <is>
          <t>Completed</t>
        </is>
      </c>
    </row>
    <row r="1745">
      <c r="A1745" t="inlineStr">
        <is>
          <t>J1090</t>
        </is>
      </c>
      <c r="B1745" s="10" t="n">
        <v>46272</v>
      </c>
      <c r="C1745" t="inlineStr">
        <is>
          <t>CL60</t>
        </is>
      </c>
      <c r="D1745" t="inlineStr">
        <is>
          <t>Completed</t>
        </is>
      </c>
    </row>
    <row r="1746">
      <c r="A1746" t="inlineStr">
        <is>
          <t>J1090</t>
        </is>
      </c>
      <c r="B1746" s="10" t="n">
        <v>46300</v>
      </c>
      <c r="C1746" t="inlineStr">
        <is>
          <t>CL60</t>
        </is>
      </c>
      <c r="D1746" t="inlineStr">
        <is>
          <t>Completed</t>
        </is>
      </c>
    </row>
    <row r="1747">
      <c r="A1747" t="inlineStr">
        <is>
          <t>J1091</t>
        </is>
      </c>
      <c r="B1747" s="10" t="n">
        <v>46237</v>
      </c>
      <c r="C1747" t="inlineStr">
        <is>
          <t>CL22</t>
        </is>
      </c>
      <c r="D1747" t="inlineStr">
        <is>
          <t>Completed</t>
        </is>
      </c>
    </row>
    <row r="1748">
      <c r="A1748" t="inlineStr">
        <is>
          <t>J1091</t>
        </is>
      </c>
      <c r="B1748" s="10" t="n">
        <v>46238</v>
      </c>
      <c r="C1748" t="inlineStr">
        <is>
          <t>CL22</t>
        </is>
      </c>
      <c r="D1748" t="inlineStr">
        <is>
          <t>Completed</t>
        </is>
      </c>
    </row>
    <row r="1749">
      <c r="A1749" t="inlineStr">
        <is>
          <t>J1091</t>
        </is>
      </c>
      <c r="B1749" s="10" t="n">
        <v>46244</v>
      </c>
      <c r="C1749" t="inlineStr">
        <is>
          <t>CL22</t>
        </is>
      </c>
      <c r="D1749" t="inlineStr">
        <is>
          <t>Completed</t>
        </is>
      </c>
    </row>
    <row r="1750">
      <c r="A1750" t="inlineStr">
        <is>
          <t>J1091</t>
        </is>
      </c>
      <c r="B1750" s="10" t="n">
        <v>46245</v>
      </c>
      <c r="C1750" t="inlineStr">
        <is>
          <t>CL22</t>
        </is>
      </c>
      <c r="D1750" t="inlineStr">
        <is>
          <t>Completed</t>
        </is>
      </c>
    </row>
    <row r="1751">
      <c r="A1751" t="inlineStr">
        <is>
          <t>J1091</t>
        </is>
      </c>
      <c r="B1751" s="10" t="n">
        <v>46251</v>
      </c>
      <c r="C1751" t="inlineStr">
        <is>
          <t>CL22</t>
        </is>
      </c>
      <c r="D1751" t="inlineStr">
        <is>
          <t>Completed</t>
        </is>
      </c>
    </row>
    <row r="1752">
      <c r="A1752" t="inlineStr">
        <is>
          <t>J1091</t>
        </is>
      </c>
      <c r="B1752" s="10" t="n">
        <v>46252</v>
      </c>
      <c r="C1752" t="inlineStr">
        <is>
          <t>CL22</t>
        </is>
      </c>
      <c r="D1752" t="inlineStr">
        <is>
          <t>Completed</t>
        </is>
      </c>
    </row>
    <row r="1753">
      <c r="A1753" t="inlineStr">
        <is>
          <t>J1091</t>
        </is>
      </c>
      <c r="B1753" s="10" t="n">
        <v>46258</v>
      </c>
      <c r="C1753" t="inlineStr">
        <is>
          <t>CL22</t>
        </is>
      </c>
      <c r="D1753" t="inlineStr">
        <is>
          <t>Completed</t>
        </is>
      </c>
    </row>
    <row r="1754">
      <c r="A1754" t="inlineStr">
        <is>
          <t>J1091</t>
        </is>
      </c>
      <c r="B1754" s="10" t="n">
        <v>46259</v>
      </c>
      <c r="C1754" t="inlineStr">
        <is>
          <t>CL22</t>
        </is>
      </c>
      <c r="D1754" t="inlineStr">
        <is>
          <t>Completed</t>
        </is>
      </c>
    </row>
    <row r="1755">
      <c r="A1755" t="inlineStr">
        <is>
          <t>J1091</t>
        </is>
      </c>
      <c r="B1755" s="10" t="n">
        <v>46265</v>
      </c>
      <c r="C1755" t="inlineStr">
        <is>
          <t>CL22</t>
        </is>
      </c>
      <c r="D1755" t="inlineStr">
        <is>
          <t>Completed</t>
        </is>
      </c>
    </row>
    <row r="1756">
      <c r="A1756" t="inlineStr">
        <is>
          <t>J1091</t>
        </is>
      </c>
      <c r="B1756" s="10" t="n">
        <v>46266</v>
      </c>
      <c r="C1756" t="inlineStr">
        <is>
          <t>CL22</t>
        </is>
      </c>
      <c r="D1756" t="inlineStr">
        <is>
          <t>Completed</t>
        </is>
      </c>
    </row>
    <row r="1757">
      <c r="A1757" t="inlineStr">
        <is>
          <t>J1091</t>
        </is>
      </c>
      <c r="B1757" s="10" t="n">
        <v>46272</v>
      </c>
      <c r="C1757" t="inlineStr">
        <is>
          <t>CL22</t>
        </is>
      </c>
      <c r="D1757" t="inlineStr">
        <is>
          <t>Completed</t>
        </is>
      </c>
    </row>
    <row r="1758">
      <c r="A1758" t="inlineStr">
        <is>
          <t>J1091</t>
        </is>
      </c>
      <c r="B1758" s="10" t="n">
        <v>46273</v>
      </c>
      <c r="C1758" t="inlineStr">
        <is>
          <t>CL22</t>
        </is>
      </c>
      <c r="D1758" t="inlineStr">
        <is>
          <t>Completed</t>
        </is>
      </c>
    </row>
    <row r="1759">
      <c r="A1759" t="inlineStr">
        <is>
          <t>J1091</t>
        </is>
      </c>
      <c r="B1759" s="10" t="n">
        <v>46279</v>
      </c>
      <c r="C1759" t="inlineStr">
        <is>
          <t>CL22</t>
        </is>
      </c>
      <c r="D1759" t="inlineStr">
        <is>
          <t>Completed</t>
        </is>
      </c>
    </row>
    <row r="1760">
      <c r="A1760" t="inlineStr">
        <is>
          <t>J1091</t>
        </is>
      </c>
      <c r="B1760" s="10" t="n">
        <v>46280</v>
      </c>
      <c r="C1760" t="inlineStr">
        <is>
          <t>CL22</t>
        </is>
      </c>
      <c r="D1760" t="inlineStr">
        <is>
          <t>Completed</t>
        </is>
      </c>
    </row>
    <row r="1761">
      <c r="A1761" t="inlineStr">
        <is>
          <t>J1091</t>
        </is>
      </c>
      <c r="B1761" s="10" t="n">
        <v>46286</v>
      </c>
      <c r="C1761" t="inlineStr">
        <is>
          <t>CL22</t>
        </is>
      </c>
      <c r="D1761" t="inlineStr">
        <is>
          <t>Completed</t>
        </is>
      </c>
    </row>
    <row r="1762">
      <c r="A1762" t="inlineStr">
        <is>
          <t>J1091</t>
        </is>
      </c>
      <c r="B1762" s="10" t="n">
        <v>46287</v>
      </c>
      <c r="C1762" t="inlineStr">
        <is>
          <t>CL22</t>
        </is>
      </c>
      <c r="D1762" t="inlineStr">
        <is>
          <t>Completed</t>
        </is>
      </c>
    </row>
    <row r="1763">
      <c r="A1763" t="inlineStr">
        <is>
          <t>J1091</t>
        </is>
      </c>
      <c r="B1763" s="10" t="n">
        <v>46293</v>
      </c>
      <c r="C1763" t="inlineStr">
        <is>
          <t>CL22</t>
        </is>
      </c>
      <c r="D1763" t="inlineStr">
        <is>
          <t>Completed</t>
        </is>
      </c>
    </row>
    <row r="1764">
      <c r="A1764" t="inlineStr">
        <is>
          <t>J1091</t>
        </is>
      </c>
      <c r="B1764" s="10" t="n">
        <v>46294</v>
      </c>
      <c r="C1764" t="inlineStr">
        <is>
          <t>CL22</t>
        </is>
      </c>
      <c r="D1764" t="inlineStr">
        <is>
          <t>Completed</t>
        </is>
      </c>
    </row>
    <row r="1765">
      <c r="A1765" t="inlineStr">
        <is>
          <t>J1091</t>
        </is>
      </c>
      <c r="B1765" s="10" t="n">
        <v>46300</v>
      </c>
      <c r="C1765" t="inlineStr">
        <is>
          <t>CL22</t>
        </is>
      </c>
      <c r="D1765" t="inlineStr">
        <is>
          <t>Completed</t>
        </is>
      </c>
    </row>
    <row r="1766">
      <c r="A1766" t="inlineStr">
        <is>
          <t>J1091</t>
        </is>
      </c>
      <c r="B1766" s="10" t="n">
        <v>46301</v>
      </c>
      <c r="C1766" t="inlineStr">
        <is>
          <t>CL22</t>
        </is>
      </c>
      <c r="D1766" t="inlineStr">
        <is>
          <t>Completed</t>
        </is>
      </c>
    </row>
    <row r="1767">
      <c r="A1767" t="inlineStr">
        <is>
          <t>J1091</t>
        </is>
      </c>
      <c r="B1767" s="10" t="n">
        <v>46307</v>
      </c>
      <c r="C1767" t="inlineStr">
        <is>
          <t>CL22</t>
        </is>
      </c>
      <c r="D1767" t="inlineStr">
        <is>
          <t>Completed</t>
        </is>
      </c>
    </row>
    <row r="1768">
      <c r="A1768" t="inlineStr">
        <is>
          <t>J1091</t>
        </is>
      </c>
      <c r="B1768" s="10" t="n">
        <v>46308</v>
      </c>
      <c r="C1768" t="inlineStr">
        <is>
          <t>CL22</t>
        </is>
      </c>
      <c r="D1768" t="inlineStr">
        <is>
          <t>Completed</t>
        </is>
      </c>
    </row>
    <row r="1769">
      <c r="A1769" t="inlineStr">
        <is>
          <t>J1091</t>
        </is>
      </c>
      <c r="B1769" s="10" t="n">
        <v>46314</v>
      </c>
      <c r="C1769" t="inlineStr">
        <is>
          <t>CL22</t>
        </is>
      </c>
      <c r="D1769" t="inlineStr">
        <is>
          <t>Completed</t>
        </is>
      </c>
    </row>
    <row r="1770">
      <c r="A1770" t="inlineStr">
        <is>
          <t>J1091</t>
        </is>
      </c>
      <c r="B1770" s="10" t="n">
        <v>46315</v>
      </c>
      <c r="C1770" t="inlineStr">
        <is>
          <t>CL22</t>
        </is>
      </c>
      <c r="D1770" t="inlineStr">
        <is>
          <t>Completed</t>
        </is>
      </c>
    </row>
    <row r="1771">
      <c r="A1771" t="inlineStr">
        <is>
          <t>J1091</t>
        </is>
      </c>
      <c r="B1771" s="10" t="n">
        <v>46321</v>
      </c>
      <c r="C1771" t="inlineStr">
        <is>
          <t>CL22</t>
        </is>
      </c>
      <c r="D1771" t="inlineStr">
        <is>
          <t>Completed</t>
        </is>
      </c>
    </row>
    <row r="1772">
      <c r="A1772" t="inlineStr">
        <is>
          <t>J1091</t>
        </is>
      </c>
      <c r="B1772" s="10" t="n">
        <v>46322</v>
      </c>
      <c r="C1772" t="inlineStr">
        <is>
          <t>CL22</t>
        </is>
      </c>
      <c r="D1772" t="inlineStr">
        <is>
          <t>Skipped</t>
        </is>
      </c>
    </row>
    <row r="1773">
      <c r="A1773" t="inlineStr">
        <is>
          <t>J1092</t>
        </is>
      </c>
      <c r="B1773" s="10" t="n">
        <v>46239</v>
      </c>
      <c r="C1773" t="inlineStr">
        <is>
          <t>CL06</t>
        </is>
      </c>
      <c r="D1773" t="inlineStr">
        <is>
          <t>Completed</t>
        </is>
      </c>
    </row>
    <row r="1774">
      <c r="A1774" t="inlineStr">
        <is>
          <t>J1092</t>
        </is>
      </c>
      <c r="B1774" s="10" t="n">
        <v>46246</v>
      </c>
      <c r="C1774" t="inlineStr">
        <is>
          <t>CL06</t>
        </is>
      </c>
      <c r="D1774" t="inlineStr">
        <is>
          <t>Completed</t>
        </is>
      </c>
    </row>
    <row r="1775">
      <c r="A1775" t="inlineStr">
        <is>
          <t>J1092</t>
        </is>
      </c>
      <c r="B1775" s="10" t="n">
        <v>46253</v>
      </c>
      <c r="C1775" t="inlineStr">
        <is>
          <t>CL06</t>
        </is>
      </c>
      <c r="D1775" t="inlineStr">
        <is>
          <t>Completed</t>
        </is>
      </c>
    </row>
    <row r="1776">
      <c r="A1776" t="inlineStr">
        <is>
          <t>J1092</t>
        </is>
      </c>
      <c r="B1776" s="10" t="n">
        <v>46260</v>
      </c>
      <c r="C1776" t="inlineStr">
        <is>
          <t>CL06</t>
        </is>
      </c>
      <c r="D1776" t="inlineStr">
        <is>
          <t>Completed</t>
        </is>
      </c>
    </row>
    <row r="1777">
      <c r="A1777" t="inlineStr">
        <is>
          <t>J1092</t>
        </is>
      </c>
      <c r="B1777" s="10" t="n">
        <v>46267</v>
      </c>
      <c r="C1777" t="inlineStr">
        <is>
          <t>CL06</t>
        </is>
      </c>
      <c r="D1777" t="inlineStr">
        <is>
          <t>Completed</t>
        </is>
      </c>
    </row>
    <row r="1778">
      <c r="A1778" t="inlineStr">
        <is>
          <t>J1092</t>
        </is>
      </c>
      <c r="B1778" s="10" t="n">
        <v>46274</v>
      </c>
      <c r="C1778" t="inlineStr">
        <is>
          <t>CL06</t>
        </is>
      </c>
      <c r="D1778" t="inlineStr">
        <is>
          <t>Completed</t>
        </is>
      </c>
    </row>
    <row r="1779">
      <c r="A1779" t="inlineStr">
        <is>
          <t>J1092</t>
        </is>
      </c>
      <c r="B1779" s="10" t="n">
        <v>46281</v>
      </c>
      <c r="C1779" t="inlineStr">
        <is>
          <t>CL06</t>
        </is>
      </c>
      <c r="D1779" t="inlineStr">
        <is>
          <t>Completed</t>
        </is>
      </c>
    </row>
    <row r="1780">
      <c r="A1780" t="inlineStr">
        <is>
          <t>J1092</t>
        </is>
      </c>
      <c r="B1780" s="10" t="n">
        <v>46288</v>
      </c>
      <c r="C1780" t="inlineStr">
        <is>
          <t>CL06</t>
        </is>
      </c>
      <c r="D1780" t="inlineStr">
        <is>
          <t>Completed</t>
        </is>
      </c>
    </row>
    <row r="1781">
      <c r="A1781" t="inlineStr">
        <is>
          <t>J1092</t>
        </is>
      </c>
      <c r="B1781" s="10" t="n">
        <v>46295</v>
      </c>
      <c r="C1781" t="inlineStr">
        <is>
          <t>CL06</t>
        </is>
      </c>
      <c r="D1781" t="inlineStr">
        <is>
          <t>Completed</t>
        </is>
      </c>
    </row>
    <row r="1782">
      <c r="A1782" t="inlineStr">
        <is>
          <t>J1092</t>
        </is>
      </c>
      <c r="B1782" s="10" t="n">
        <v>46302</v>
      </c>
      <c r="C1782" t="inlineStr">
        <is>
          <t>CL06</t>
        </is>
      </c>
      <c r="D1782" t="inlineStr">
        <is>
          <t>Completed</t>
        </is>
      </c>
    </row>
    <row r="1783">
      <c r="A1783" t="inlineStr">
        <is>
          <t>J1092</t>
        </is>
      </c>
      <c r="B1783" s="10" t="n">
        <v>46309</v>
      </c>
      <c r="C1783" t="inlineStr">
        <is>
          <t>CL06</t>
        </is>
      </c>
      <c r="D1783" t="inlineStr">
        <is>
          <t>Completed</t>
        </is>
      </c>
    </row>
    <row r="1784">
      <c r="A1784" t="inlineStr">
        <is>
          <t>J1092</t>
        </is>
      </c>
      <c r="B1784" s="10" t="n">
        <v>46316</v>
      </c>
      <c r="C1784" t="inlineStr">
        <is>
          <t>CL06</t>
        </is>
      </c>
      <c r="D1784" t="inlineStr">
        <is>
          <t>Completed</t>
        </is>
      </c>
    </row>
    <row r="1785">
      <c r="A1785" t="inlineStr">
        <is>
          <t>J1092</t>
        </is>
      </c>
      <c r="B1785" s="10" t="n">
        <v>46323</v>
      </c>
      <c r="C1785" t="inlineStr">
        <is>
          <t>CL06</t>
        </is>
      </c>
      <c r="D1785" t="inlineStr">
        <is>
          <t>Completed</t>
        </is>
      </c>
    </row>
    <row r="1786">
      <c r="A1786" t="inlineStr">
        <is>
          <t>J1093</t>
        </is>
      </c>
      <c r="B1786" s="10" t="n">
        <v>46240</v>
      </c>
      <c r="C1786" t="inlineStr">
        <is>
          <t>CL03</t>
        </is>
      </c>
      <c r="D1786" t="inlineStr">
        <is>
          <t>Completed</t>
        </is>
      </c>
    </row>
    <row r="1787">
      <c r="A1787" t="inlineStr">
        <is>
          <t>J1093</t>
        </is>
      </c>
      <c r="B1787" s="10" t="n">
        <v>46247</v>
      </c>
      <c r="C1787" t="inlineStr">
        <is>
          <t>CL03</t>
        </is>
      </c>
      <c r="D1787" t="inlineStr">
        <is>
          <t>Completed</t>
        </is>
      </c>
    </row>
    <row r="1788">
      <c r="A1788" t="inlineStr">
        <is>
          <t>J1093</t>
        </is>
      </c>
      <c r="B1788" s="10" t="n">
        <v>46254</v>
      </c>
      <c r="C1788" t="inlineStr">
        <is>
          <t>CL03</t>
        </is>
      </c>
      <c r="D1788" t="inlineStr">
        <is>
          <t>Completed</t>
        </is>
      </c>
    </row>
    <row r="1789">
      <c r="A1789" t="inlineStr">
        <is>
          <t>J1093</t>
        </is>
      </c>
      <c r="B1789" s="10" t="n">
        <v>46261</v>
      </c>
      <c r="C1789" t="inlineStr">
        <is>
          <t>CL03</t>
        </is>
      </c>
      <c r="D1789" t="inlineStr">
        <is>
          <t>Completed</t>
        </is>
      </c>
    </row>
    <row r="1790">
      <c r="A1790" t="inlineStr">
        <is>
          <t>J1093</t>
        </is>
      </c>
      <c r="B1790" s="10" t="n">
        <v>46268</v>
      </c>
      <c r="C1790" t="inlineStr">
        <is>
          <t>CL03</t>
        </is>
      </c>
      <c r="D1790" t="inlineStr">
        <is>
          <t>Completed</t>
        </is>
      </c>
    </row>
    <row r="1791">
      <c r="A1791" t="inlineStr">
        <is>
          <t>J1093</t>
        </is>
      </c>
      <c r="B1791" s="10" t="n">
        <v>46275</v>
      </c>
      <c r="C1791" t="inlineStr">
        <is>
          <t>CL03</t>
        </is>
      </c>
      <c r="D1791" t="inlineStr">
        <is>
          <t>Completed</t>
        </is>
      </c>
    </row>
    <row r="1792">
      <c r="A1792" t="inlineStr">
        <is>
          <t>J1093</t>
        </is>
      </c>
      <c r="B1792" s="10" t="n">
        <v>46282</v>
      </c>
      <c r="C1792" t="inlineStr">
        <is>
          <t>CL03</t>
        </is>
      </c>
      <c r="D1792" t="inlineStr">
        <is>
          <t>Completed</t>
        </is>
      </c>
    </row>
    <row r="1793">
      <c r="A1793" t="inlineStr">
        <is>
          <t>J1093</t>
        </is>
      </c>
      <c r="B1793" s="10" t="n">
        <v>46289</v>
      </c>
      <c r="C1793" t="inlineStr">
        <is>
          <t>CL03</t>
        </is>
      </c>
      <c r="D1793" t="inlineStr">
        <is>
          <t>Completed</t>
        </is>
      </c>
    </row>
    <row r="1794">
      <c r="A1794" t="inlineStr">
        <is>
          <t>J1093</t>
        </is>
      </c>
      <c r="B1794" s="10" t="n">
        <v>46296</v>
      </c>
      <c r="C1794" t="inlineStr">
        <is>
          <t>CL03</t>
        </is>
      </c>
      <c r="D1794" t="inlineStr">
        <is>
          <t>Completed</t>
        </is>
      </c>
    </row>
    <row r="1795">
      <c r="A1795" t="inlineStr">
        <is>
          <t>J1093</t>
        </is>
      </c>
      <c r="B1795" s="10" t="n">
        <v>46303</v>
      </c>
      <c r="C1795" t="inlineStr">
        <is>
          <t>CL03</t>
        </is>
      </c>
      <c r="D1795" t="inlineStr">
        <is>
          <t>Completed</t>
        </is>
      </c>
    </row>
    <row r="1796">
      <c r="A1796" t="inlineStr">
        <is>
          <t>J1093</t>
        </is>
      </c>
      <c r="B1796" s="10" t="n">
        <v>46310</v>
      </c>
      <c r="C1796" t="inlineStr">
        <is>
          <t>CL03</t>
        </is>
      </c>
      <c r="D1796" t="inlineStr">
        <is>
          <t>Completed</t>
        </is>
      </c>
    </row>
    <row r="1797">
      <c r="A1797" t="inlineStr">
        <is>
          <t>J1093</t>
        </is>
      </c>
      <c r="B1797" s="10" t="n">
        <v>46317</v>
      </c>
      <c r="C1797" t="inlineStr">
        <is>
          <t>CL03</t>
        </is>
      </c>
      <c r="D1797" t="inlineStr">
        <is>
          <t>Completed</t>
        </is>
      </c>
    </row>
    <row r="1798">
      <c r="A1798" t="inlineStr">
        <is>
          <t>J1093</t>
        </is>
      </c>
      <c r="B1798" s="10" t="n">
        <v>46324</v>
      </c>
      <c r="C1798" t="inlineStr">
        <is>
          <t>CL03</t>
        </is>
      </c>
      <c r="D1798" t="inlineStr">
        <is>
          <t>Completed</t>
        </is>
      </c>
    </row>
    <row r="1799">
      <c r="A1799" t="inlineStr">
        <is>
          <t>J1094</t>
        </is>
      </c>
      <c r="B1799" s="10" t="n">
        <v>46238</v>
      </c>
      <c r="C1799" t="inlineStr">
        <is>
          <t>CL35</t>
        </is>
      </c>
      <c r="D1799" t="inlineStr">
        <is>
          <t>Completed</t>
        </is>
      </c>
    </row>
    <row r="1800">
      <c r="A1800" t="inlineStr">
        <is>
          <t>J1094</t>
        </is>
      </c>
      <c r="B1800" s="10" t="n">
        <v>46240</v>
      </c>
      <c r="C1800" t="inlineStr">
        <is>
          <t>CL35</t>
        </is>
      </c>
      <c r="D1800" t="inlineStr">
        <is>
          <t>Completed</t>
        </is>
      </c>
    </row>
    <row r="1801">
      <c r="A1801" t="inlineStr">
        <is>
          <t>J1094</t>
        </is>
      </c>
      <c r="B1801" s="10" t="n">
        <v>46245</v>
      </c>
      <c r="C1801" t="inlineStr">
        <is>
          <t>CL35</t>
        </is>
      </c>
      <c r="D1801" t="inlineStr">
        <is>
          <t>Completed</t>
        </is>
      </c>
    </row>
    <row r="1802">
      <c r="A1802" t="inlineStr">
        <is>
          <t>J1094</t>
        </is>
      </c>
      <c r="B1802" s="10" t="n">
        <v>46247</v>
      </c>
      <c r="C1802" t="inlineStr">
        <is>
          <t>CL35</t>
        </is>
      </c>
      <c r="D1802" t="inlineStr">
        <is>
          <t>Completed</t>
        </is>
      </c>
    </row>
    <row r="1803">
      <c r="A1803" t="inlineStr">
        <is>
          <t>J1094</t>
        </is>
      </c>
      <c r="B1803" s="10" t="n">
        <v>46252</v>
      </c>
      <c r="C1803" t="inlineStr">
        <is>
          <t>CL35</t>
        </is>
      </c>
      <c r="D1803" t="inlineStr">
        <is>
          <t>Completed</t>
        </is>
      </c>
    </row>
    <row r="1804">
      <c r="A1804" t="inlineStr">
        <is>
          <t>J1094</t>
        </is>
      </c>
      <c r="B1804" s="10" t="n">
        <v>46254</v>
      </c>
      <c r="C1804" t="inlineStr">
        <is>
          <t>CL35</t>
        </is>
      </c>
      <c r="D1804" t="inlineStr">
        <is>
          <t>Completed</t>
        </is>
      </c>
    </row>
    <row r="1805">
      <c r="A1805" t="inlineStr">
        <is>
          <t>J1094</t>
        </is>
      </c>
      <c r="B1805" s="10" t="n">
        <v>46259</v>
      </c>
      <c r="C1805" t="inlineStr">
        <is>
          <t>CL35</t>
        </is>
      </c>
      <c r="D1805" t="inlineStr">
        <is>
          <t>Completed</t>
        </is>
      </c>
    </row>
    <row r="1806">
      <c r="A1806" t="inlineStr">
        <is>
          <t>J1094</t>
        </is>
      </c>
      <c r="B1806" s="10" t="n">
        <v>46261</v>
      </c>
      <c r="C1806" t="inlineStr">
        <is>
          <t>CL35</t>
        </is>
      </c>
      <c r="D1806" t="inlineStr">
        <is>
          <t>Completed</t>
        </is>
      </c>
    </row>
    <row r="1807">
      <c r="A1807" t="inlineStr">
        <is>
          <t>J1094</t>
        </is>
      </c>
      <c r="B1807" s="10" t="n">
        <v>46266</v>
      </c>
      <c r="C1807" t="inlineStr">
        <is>
          <t>CL35</t>
        </is>
      </c>
      <c r="D1807" t="inlineStr">
        <is>
          <t>Completed</t>
        </is>
      </c>
    </row>
    <row r="1808">
      <c r="A1808" t="inlineStr">
        <is>
          <t>J1094</t>
        </is>
      </c>
      <c r="B1808" s="10" t="n">
        <v>46268</v>
      </c>
      <c r="C1808" t="inlineStr">
        <is>
          <t>CL35</t>
        </is>
      </c>
      <c r="D1808" t="inlineStr">
        <is>
          <t>Completed</t>
        </is>
      </c>
    </row>
    <row r="1809">
      <c r="A1809" t="inlineStr">
        <is>
          <t>J1094</t>
        </is>
      </c>
      <c r="B1809" s="10" t="n">
        <v>46273</v>
      </c>
      <c r="C1809" t="inlineStr">
        <is>
          <t>CL35</t>
        </is>
      </c>
      <c r="D1809" t="inlineStr">
        <is>
          <t>Completed</t>
        </is>
      </c>
    </row>
    <row r="1810">
      <c r="A1810" t="inlineStr">
        <is>
          <t>J1094</t>
        </is>
      </c>
      <c r="B1810" s="10" t="n">
        <v>46275</v>
      </c>
      <c r="C1810" t="inlineStr">
        <is>
          <t>CL35</t>
        </is>
      </c>
      <c r="D1810" t="inlineStr">
        <is>
          <t>Completed</t>
        </is>
      </c>
    </row>
    <row r="1811">
      <c r="A1811" t="inlineStr">
        <is>
          <t>J1094</t>
        </is>
      </c>
      <c r="B1811" s="10" t="n">
        <v>46280</v>
      </c>
      <c r="C1811" t="inlineStr">
        <is>
          <t>CL35</t>
        </is>
      </c>
      <c r="D1811" t="inlineStr">
        <is>
          <t>Completed</t>
        </is>
      </c>
    </row>
    <row r="1812">
      <c r="A1812" t="inlineStr">
        <is>
          <t>J1094</t>
        </is>
      </c>
      <c r="B1812" s="10" t="n">
        <v>46282</v>
      </c>
      <c r="C1812" t="inlineStr">
        <is>
          <t>CL35</t>
        </is>
      </c>
      <c r="D1812" t="inlineStr">
        <is>
          <t>Completed</t>
        </is>
      </c>
    </row>
    <row r="1813">
      <c r="A1813" t="inlineStr">
        <is>
          <t>J1094</t>
        </is>
      </c>
      <c r="B1813" s="10" t="n">
        <v>46287</v>
      </c>
      <c r="C1813" t="inlineStr">
        <is>
          <t>CL35</t>
        </is>
      </c>
      <c r="D1813" t="inlineStr">
        <is>
          <t>Completed</t>
        </is>
      </c>
    </row>
    <row r="1814">
      <c r="A1814" t="inlineStr">
        <is>
          <t>J1094</t>
        </is>
      </c>
      <c r="B1814" s="10" t="n">
        <v>46289</v>
      </c>
      <c r="C1814" t="inlineStr">
        <is>
          <t>CL35</t>
        </is>
      </c>
      <c r="D1814" t="inlineStr">
        <is>
          <t>Completed</t>
        </is>
      </c>
    </row>
    <row r="1815">
      <c r="A1815" t="inlineStr">
        <is>
          <t>J1094</t>
        </is>
      </c>
      <c r="B1815" s="10" t="n">
        <v>46294</v>
      </c>
      <c r="C1815" t="inlineStr">
        <is>
          <t>CL35</t>
        </is>
      </c>
      <c r="D1815" t="inlineStr">
        <is>
          <t>Completed</t>
        </is>
      </c>
    </row>
    <row r="1816">
      <c r="A1816" t="inlineStr">
        <is>
          <t>J1094</t>
        </is>
      </c>
      <c r="B1816" s="10" t="n">
        <v>46296</v>
      </c>
      <c r="C1816" t="inlineStr">
        <is>
          <t>CL35</t>
        </is>
      </c>
      <c r="D1816" t="inlineStr">
        <is>
          <t>Completed</t>
        </is>
      </c>
    </row>
    <row r="1817">
      <c r="A1817" t="inlineStr">
        <is>
          <t>J1094</t>
        </is>
      </c>
      <c r="B1817" s="10" t="n">
        <v>46301</v>
      </c>
      <c r="C1817" t="inlineStr">
        <is>
          <t>CL35</t>
        </is>
      </c>
      <c r="D1817" t="inlineStr">
        <is>
          <t>Completed</t>
        </is>
      </c>
    </row>
    <row r="1818">
      <c r="A1818" t="inlineStr">
        <is>
          <t>J1094</t>
        </is>
      </c>
      <c r="B1818" s="10" t="n">
        <v>46303</v>
      </c>
      <c r="C1818" t="inlineStr">
        <is>
          <t>CL35</t>
        </is>
      </c>
      <c r="D1818" t="inlineStr">
        <is>
          <t>Completed</t>
        </is>
      </c>
    </row>
    <row r="1819">
      <c r="A1819" t="inlineStr">
        <is>
          <t>J1094</t>
        </is>
      </c>
      <c r="B1819" s="10" t="n">
        <v>46308</v>
      </c>
      <c r="C1819" t="inlineStr">
        <is>
          <t>CL35</t>
        </is>
      </c>
      <c r="D1819" t="inlineStr">
        <is>
          <t>Completed</t>
        </is>
      </c>
    </row>
    <row r="1820">
      <c r="A1820" t="inlineStr">
        <is>
          <t>J1094</t>
        </is>
      </c>
      <c r="B1820" s="10" t="n">
        <v>46310</v>
      </c>
      <c r="C1820" t="inlineStr">
        <is>
          <t>CL35</t>
        </is>
      </c>
      <c r="D1820" t="inlineStr">
        <is>
          <t>Completed</t>
        </is>
      </c>
    </row>
    <row r="1821">
      <c r="A1821" t="inlineStr">
        <is>
          <t>J1094</t>
        </is>
      </c>
      <c r="B1821" s="10" t="n">
        <v>46315</v>
      </c>
      <c r="C1821" t="inlineStr">
        <is>
          <t>CL35</t>
        </is>
      </c>
      <c r="D1821" t="inlineStr">
        <is>
          <t>Completed</t>
        </is>
      </c>
    </row>
    <row r="1822">
      <c r="A1822" t="inlineStr">
        <is>
          <t>J1094</t>
        </is>
      </c>
      <c r="B1822" s="10" t="n">
        <v>46317</v>
      </c>
      <c r="C1822" t="inlineStr">
        <is>
          <t>CL35</t>
        </is>
      </c>
      <c r="D1822" t="inlineStr">
        <is>
          <t>Completed</t>
        </is>
      </c>
    </row>
    <row r="1823">
      <c r="A1823" t="inlineStr">
        <is>
          <t>J1094</t>
        </is>
      </c>
      <c r="B1823" s="10" t="n">
        <v>46322</v>
      </c>
      <c r="C1823" t="inlineStr">
        <is>
          <t>CL35</t>
        </is>
      </c>
      <c r="D1823" t="inlineStr">
        <is>
          <t>Completed</t>
        </is>
      </c>
    </row>
    <row r="1824">
      <c r="A1824" t="inlineStr">
        <is>
          <t>J1094</t>
        </is>
      </c>
      <c r="B1824" s="10" t="n">
        <v>46324</v>
      </c>
      <c r="C1824" t="inlineStr">
        <is>
          <t>CL35</t>
        </is>
      </c>
      <c r="D1824" t="inlineStr">
        <is>
          <t>Completed</t>
        </is>
      </c>
    </row>
    <row r="1825">
      <c r="A1825" t="inlineStr">
        <is>
          <t>J1095</t>
        </is>
      </c>
      <c r="B1825" s="10" t="n">
        <v>46238</v>
      </c>
      <c r="C1825" t="inlineStr">
        <is>
          <t>CL60</t>
        </is>
      </c>
      <c r="D1825" t="inlineStr">
        <is>
          <t>Completed</t>
        </is>
      </c>
    </row>
    <row r="1826">
      <c r="A1826" t="inlineStr">
        <is>
          <t>J1095</t>
        </is>
      </c>
      <c r="B1826" s="10" t="n">
        <v>46266</v>
      </c>
      <c r="C1826" t="inlineStr">
        <is>
          <t>CL60</t>
        </is>
      </c>
      <c r="D1826" t="inlineStr">
        <is>
          <t>Completed</t>
        </is>
      </c>
    </row>
    <row r="1827">
      <c r="A1827" t="inlineStr">
        <is>
          <t>J1095</t>
        </is>
      </c>
      <c r="B1827" s="10" t="n">
        <v>46294</v>
      </c>
      <c r="C1827" t="inlineStr">
        <is>
          <t>CL60</t>
        </is>
      </c>
      <c r="D1827" t="inlineStr">
        <is>
          <t>Completed</t>
        </is>
      </c>
    </row>
    <row r="1828">
      <c r="A1828" t="inlineStr">
        <is>
          <t>J1095</t>
        </is>
      </c>
      <c r="B1828" s="10" t="n">
        <v>46322</v>
      </c>
      <c r="C1828" t="inlineStr">
        <is>
          <t>CL60</t>
        </is>
      </c>
      <c r="D1828" t="inlineStr">
        <is>
          <t>Completed</t>
        </is>
      </c>
    </row>
    <row r="1829">
      <c r="A1829" t="inlineStr">
        <is>
          <t>J1096</t>
        </is>
      </c>
      <c r="B1829" s="10" t="n">
        <v>46239</v>
      </c>
      <c r="C1829" t="inlineStr">
        <is>
          <t>CL43</t>
        </is>
      </c>
      <c r="D1829" t="inlineStr">
        <is>
          <t>Completed</t>
        </is>
      </c>
    </row>
    <row r="1830">
      <c r="A1830" t="inlineStr">
        <is>
          <t>J1096</t>
        </is>
      </c>
      <c r="B1830" s="10" t="n">
        <v>46240</v>
      </c>
      <c r="C1830" t="inlineStr">
        <is>
          <t>CL43</t>
        </is>
      </c>
      <c r="D1830" t="inlineStr">
        <is>
          <t>Completed</t>
        </is>
      </c>
    </row>
    <row r="1831">
      <c r="A1831" t="inlineStr">
        <is>
          <t>J1096</t>
        </is>
      </c>
      <c r="B1831" s="10" t="n">
        <v>46241</v>
      </c>
      <c r="C1831" t="inlineStr">
        <is>
          <t>CL43</t>
        </is>
      </c>
      <c r="D1831" t="inlineStr">
        <is>
          <t>Completed</t>
        </is>
      </c>
    </row>
    <row r="1832">
      <c r="A1832" t="inlineStr">
        <is>
          <t>J1096</t>
        </is>
      </c>
      <c r="B1832" s="10" t="n">
        <v>46246</v>
      </c>
      <c r="C1832" t="inlineStr">
        <is>
          <t>CL43</t>
        </is>
      </c>
      <c r="D1832" t="inlineStr">
        <is>
          <t>Completed</t>
        </is>
      </c>
    </row>
    <row r="1833">
      <c r="A1833" t="inlineStr">
        <is>
          <t>J1096</t>
        </is>
      </c>
      <c r="B1833" s="10" t="n">
        <v>46247</v>
      </c>
      <c r="C1833" t="inlineStr">
        <is>
          <t>CL43</t>
        </is>
      </c>
      <c r="D1833" t="inlineStr">
        <is>
          <t>Completed</t>
        </is>
      </c>
    </row>
    <row r="1834">
      <c r="A1834" t="inlineStr">
        <is>
          <t>J1096</t>
        </is>
      </c>
      <c r="B1834" s="10" t="n">
        <v>46248</v>
      </c>
      <c r="C1834" t="inlineStr">
        <is>
          <t>CL43</t>
        </is>
      </c>
      <c r="D1834" t="inlineStr">
        <is>
          <t>Completed</t>
        </is>
      </c>
    </row>
    <row r="1835">
      <c r="A1835" t="inlineStr">
        <is>
          <t>J1096</t>
        </is>
      </c>
      <c r="B1835" s="10" t="n">
        <v>46253</v>
      </c>
      <c r="C1835" t="inlineStr">
        <is>
          <t>CL43</t>
        </is>
      </c>
      <c r="D1835" t="inlineStr">
        <is>
          <t>Completed</t>
        </is>
      </c>
    </row>
    <row r="1836">
      <c r="A1836" t="inlineStr">
        <is>
          <t>J1096</t>
        </is>
      </c>
      <c r="B1836" s="10" t="n">
        <v>46254</v>
      </c>
      <c r="C1836" t="inlineStr">
        <is>
          <t>CL43</t>
        </is>
      </c>
      <c r="D1836" t="inlineStr">
        <is>
          <t>Completed</t>
        </is>
      </c>
    </row>
    <row r="1837">
      <c r="A1837" t="inlineStr">
        <is>
          <t>J1096</t>
        </is>
      </c>
      <c r="B1837" s="10" t="n">
        <v>46255</v>
      </c>
      <c r="C1837" t="inlineStr">
        <is>
          <t>CL43</t>
        </is>
      </c>
      <c r="D1837" t="inlineStr">
        <is>
          <t>Completed</t>
        </is>
      </c>
    </row>
    <row r="1838">
      <c r="A1838" t="inlineStr">
        <is>
          <t>J1096</t>
        </is>
      </c>
      <c r="B1838" s="10" t="n">
        <v>46260</v>
      </c>
      <c r="C1838" t="inlineStr">
        <is>
          <t>CL43</t>
        </is>
      </c>
      <c r="D1838" t="inlineStr">
        <is>
          <t>Completed</t>
        </is>
      </c>
    </row>
    <row r="1839">
      <c r="A1839" t="inlineStr">
        <is>
          <t>J1096</t>
        </is>
      </c>
      <c r="B1839" s="10" t="n">
        <v>46261</v>
      </c>
      <c r="C1839" t="inlineStr">
        <is>
          <t>CL43</t>
        </is>
      </c>
      <c r="D1839" t="inlineStr">
        <is>
          <t>Completed</t>
        </is>
      </c>
    </row>
    <row r="1840">
      <c r="A1840" t="inlineStr">
        <is>
          <t>J1096</t>
        </is>
      </c>
      <c r="B1840" s="10" t="n">
        <v>46262</v>
      </c>
      <c r="C1840" t="inlineStr">
        <is>
          <t>CL43</t>
        </is>
      </c>
      <c r="D1840" t="inlineStr">
        <is>
          <t>Completed</t>
        </is>
      </c>
    </row>
    <row r="1841">
      <c r="A1841" t="inlineStr">
        <is>
          <t>J1096</t>
        </is>
      </c>
      <c r="B1841" s="10" t="n">
        <v>46267</v>
      </c>
      <c r="C1841" t="inlineStr">
        <is>
          <t>CL43</t>
        </is>
      </c>
      <c r="D1841" t="inlineStr">
        <is>
          <t>Completed</t>
        </is>
      </c>
    </row>
    <row r="1842">
      <c r="A1842" t="inlineStr">
        <is>
          <t>J1096</t>
        </is>
      </c>
      <c r="B1842" s="10" t="n">
        <v>46268</v>
      </c>
      <c r="C1842" t="inlineStr">
        <is>
          <t>CL43</t>
        </is>
      </c>
      <c r="D1842" t="inlineStr">
        <is>
          <t>Completed</t>
        </is>
      </c>
    </row>
    <row r="1843">
      <c r="A1843" t="inlineStr">
        <is>
          <t>J1096</t>
        </is>
      </c>
      <c r="B1843" s="10" t="n">
        <v>46269</v>
      </c>
      <c r="C1843" t="inlineStr">
        <is>
          <t>CL43</t>
        </is>
      </c>
      <c r="D1843" t="inlineStr">
        <is>
          <t>Completed</t>
        </is>
      </c>
    </row>
    <row r="1844">
      <c r="A1844" t="inlineStr">
        <is>
          <t>J1096</t>
        </is>
      </c>
      <c r="B1844" s="10" t="n">
        <v>46274</v>
      </c>
      <c r="C1844" t="inlineStr">
        <is>
          <t>CL43</t>
        </is>
      </c>
      <c r="D1844" t="inlineStr">
        <is>
          <t>Completed</t>
        </is>
      </c>
    </row>
    <row r="1845">
      <c r="A1845" t="inlineStr">
        <is>
          <t>J1096</t>
        </is>
      </c>
      <c r="B1845" s="10" t="n">
        <v>46275</v>
      </c>
      <c r="C1845" t="inlineStr">
        <is>
          <t>CL43</t>
        </is>
      </c>
      <c r="D1845" t="inlineStr">
        <is>
          <t>Completed</t>
        </is>
      </c>
    </row>
    <row r="1846">
      <c r="A1846" t="inlineStr">
        <is>
          <t>J1096</t>
        </is>
      </c>
      <c r="B1846" s="10" t="n">
        <v>46276</v>
      </c>
      <c r="C1846" t="inlineStr">
        <is>
          <t>CL43</t>
        </is>
      </c>
      <c r="D1846" t="inlineStr">
        <is>
          <t>Completed</t>
        </is>
      </c>
    </row>
    <row r="1847">
      <c r="A1847" t="inlineStr">
        <is>
          <t>J1096</t>
        </is>
      </c>
      <c r="B1847" s="10" t="n">
        <v>46281</v>
      </c>
      <c r="C1847" t="inlineStr">
        <is>
          <t>CL43</t>
        </is>
      </c>
      <c r="D1847" t="inlineStr">
        <is>
          <t>Completed</t>
        </is>
      </c>
    </row>
    <row r="1848">
      <c r="A1848" t="inlineStr">
        <is>
          <t>J1096</t>
        </is>
      </c>
      <c r="B1848" s="10" t="n">
        <v>46282</v>
      </c>
      <c r="C1848" t="inlineStr">
        <is>
          <t>CL43</t>
        </is>
      </c>
      <c r="D1848" t="inlineStr">
        <is>
          <t>Completed</t>
        </is>
      </c>
    </row>
    <row r="1849">
      <c r="A1849" t="inlineStr">
        <is>
          <t>J1096</t>
        </is>
      </c>
      <c r="B1849" s="10" t="n">
        <v>46283</v>
      </c>
      <c r="C1849" t="inlineStr">
        <is>
          <t>CL43</t>
        </is>
      </c>
      <c r="D1849" t="inlineStr">
        <is>
          <t>Completed</t>
        </is>
      </c>
    </row>
    <row r="1850">
      <c r="A1850" t="inlineStr">
        <is>
          <t>J1096</t>
        </is>
      </c>
      <c r="B1850" s="10" t="n">
        <v>46288</v>
      </c>
      <c r="C1850" t="inlineStr">
        <is>
          <t>CL43</t>
        </is>
      </c>
      <c r="D1850" t="inlineStr">
        <is>
          <t>Completed</t>
        </is>
      </c>
    </row>
    <row r="1851">
      <c r="A1851" t="inlineStr">
        <is>
          <t>J1096</t>
        </is>
      </c>
      <c r="B1851" s="10" t="n">
        <v>46289</v>
      </c>
      <c r="C1851" t="inlineStr">
        <is>
          <t>CL43</t>
        </is>
      </c>
      <c r="D1851" t="inlineStr">
        <is>
          <t>Completed</t>
        </is>
      </c>
    </row>
    <row r="1852">
      <c r="A1852" t="inlineStr">
        <is>
          <t>J1096</t>
        </is>
      </c>
      <c r="B1852" s="10" t="n">
        <v>46290</v>
      </c>
      <c r="C1852" t="inlineStr">
        <is>
          <t>CL43</t>
        </is>
      </c>
      <c r="D1852" t="inlineStr">
        <is>
          <t>Completed</t>
        </is>
      </c>
    </row>
    <row r="1853">
      <c r="A1853" t="inlineStr">
        <is>
          <t>J1096</t>
        </is>
      </c>
      <c r="B1853" s="10" t="n">
        <v>46295</v>
      </c>
      <c r="C1853" t="inlineStr">
        <is>
          <t>CL43</t>
        </is>
      </c>
      <c r="D1853" t="inlineStr">
        <is>
          <t>Completed</t>
        </is>
      </c>
    </row>
    <row r="1854">
      <c r="A1854" t="inlineStr">
        <is>
          <t>J1096</t>
        </is>
      </c>
      <c r="B1854" s="10" t="n">
        <v>46296</v>
      </c>
      <c r="C1854" t="inlineStr">
        <is>
          <t>CL43</t>
        </is>
      </c>
      <c r="D1854" t="inlineStr">
        <is>
          <t>Completed</t>
        </is>
      </c>
    </row>
    <row r="1855">
      <c r="A1855" t="inlineStr">
        <is>
          <t>J1096</t>
        </is>
      </c>
      <c r="B1855" s="10" t="n">
        <v>46297</v>
      </c>
      <c r="C1855" t="inlineStr">
        <is>
          <t>CL43</t>
        </is>
      </c>
      <c r="D1855" t="inlineStr">
        <is>
          <t>Completed</t>
        </is>
      </c>
    </row>
    <row r="1856">
      <c r="A1856" t="inlineStr">
        <is>
          <t>J1096</t>
        </is>
      </c>
      <c r="B1856" s="10" t="n">
        <v>46302</v>
      </c>
      <c r="C1856" t="inlineStr">
        <is>
          <t>CL43</t>
        </is>
      </c>
      <c r="D1856" t="inlineStr">
        <is>
          <t>Completed</t>
        </is>
      </c>
    </row>
    <row r="1857">
      <c r="A1857" t="inlineStr">
        <is>
          <t>J1096</t>
        </is>
      </c>
      <c r="B1857" s="10" t="n">
        <v>46303</v>
      </c>
      <c r="C1857" t="inlineStr">
        <is>
          <t>CL43</t>
        </is>
      </c>
      <c r="D1857" t="inlineStr">
        <is>
          <t>Completed</t>
        </is>
      </c>
    </row>
    <row r="1858">
      <c r="A1858" t="inlineStr">
        <is>
          <t>J1096</t>
        </is>
      </c>
      <c r="B1858" s="10" t="n">
        <v>46304</v>
      </c>
      <c r="C1858" t="inlineStr">
        <is>
          <t>CL43</t>
        </is>
      </c>
      <c r="D1858" t="inlineStr">
        <is>
          <t>Completed</t>
        </is>
      </c>
    </row>
    <row r="1859">
      <c r="A1859" t="inlineStr">
        <is>
          <t>J1096</t>
        </is>
      </c>
      <c r="B1859" s="10" t="n">
        <v>46309</v>
      </c>
      <c r="C1859" t="inlineStr">
        <is>
          <t>CL43</t>
        </is>
      </c>
      <c r="D1859" t="inlineStr">
        <is>
          <t>Completed</t>
        </is>
      </c>
    </row>
    <row r="1860">
      <c r="A1860" t="inlineStr">
        <is>
          <t>J1096</t>
        </is>
      </c>
      <c r="B1860" s="10" t="n">
        <v>46310</v>
      </c>
      <c r="C1860" t="inlineStr">
        <is>
          <t>CL43</t>
        </is>
      </c>
      <c r="D1860" t="inlineStr">
        <is>
          <t>Completed</t>
        </is>
      </c>
    </row>
    <row r="1861">
      <c r="A1861" t="inlineStr">
        <is>
          <t>J1096</t>
        </is>
      </c>
      <c r="B1861" s="10" t="n">
        <v>46311</v>
      </c>
      <c r="C1861" t="inlineStr">
        <is>
          <t>CL43</t>
        </is>
      </c>
      <c r="D1861" t="inlineStr">
        <is>
          <t>Completed</t>
        </is>
      </c>
    </row>
    <row r="1862">
      <c r="A1862" t="inlineStr">
        <is>
          <t>J1096</t>
        </is>
      </c>
      <c r="B1862" s="10" t="n">
        <v>46316</v>
      </c>
      <c r="C1862" t="inlineStr">
        <is>
          <t>CL43</t>
        </is>
      </c>
      <c r="D1862" t="inlineStr">
        <is>
          <t>Completed</t>
        </is>
      </c>
    </row>
    <row r="1863">
      <c r="A1863" t="inlineStr">
        <is>
          <t>J1096</t>
        </is>
      </c>
      <c r="B1863" s="10" t="n">
        <v>46317</v>
      </c>
      <c r="C1863" t="inlineStr">
        <is>
          <t>CL43</t>
        </is>
      </c>
      <c r="D1863" t="inlineStr">
        <is>
          <t>Completed</t>
        </is>
      </c>
    </row>
    <row r="1864">
      <c r="A1864" t="inlineStr">
        <is>
          <t>J1096</t>
        </is>
      </c>
      <c r="B1864" s="10" t="n">
        <v>46318</v>
      </c>
      <c r="C1864" t="inlineStr">
        <is>
          <t>CL43</t>
        </is>
      </c>
      <c r="D1864" t="inlineStr">
        <is>
          <t>Completed</t>
        </is>
      </c>
    </row>
    <row r="1865">
      <c r="A1865" t="inlineStr">
        <is>
          <t>J1096</t>
        </is>
      </c>
      <c r="B1865" s="10" t="n">
        <v>46323</v>
      </c>
      <c r="C1865" t="inlineStr">
        <is>
          <t>CL43</t>
        </is>
      </c>
      <c r="D1865" t="inlineStr">
        <is>
          <t>Completed</t>
        </is>
      </c>
    </row>
    <row r="1866">
      <c r="A1866" t="inlineStr">
        <is>
          <t>J1096</t>
        </is>
      </c>
      <c r="B1866" s="10" t="n">
        <v>46324</v>
      </c>
      <c r="C1866" t="inlineStr">
        <is>
          <t>CL43</t>
        </is>
      </c>
      <c r="D1866" t="inlineStr">
        <is>
          <t>Completed</t>
        </is>
      </c>
    </row>
    <row r="1867">
      <c r="A1867" t="inlineStr">
        <is>
          <t>J1096</t>
        </is>
      </c>
      <c r="B1867" s="10" t="n">
        <v>46325</v>
      </c>
      <c r="C1867" t="inlineStr">
        <is>
          <t>CL43</t>
        </is>
      </c>
      <c r="D1867" t="inlineStr">
        <is>
          <t>Completed</t>
        </is>
      </c>
    </row>
    <row r="1868">
      <c r="A1868" t="inlineStr">
        <is>
          <t>J1097</t>
        </is>
      </c>
      <c r="B1868" s="10" t="n">
        <v>46239</v>
      </c>
      <c r="C1868" t="inlineStr">
        <is>
          <t>CL17</t>
        </is>
      </c>
      <c r="D1868" t="inlineStr">
        <is>
          <t>Completed</t>
        </is>
      </c>
    </row>
    <row r="1869">
      <c r="A1869" t="inlineStr">
        <is>
          <t>J1097</t>
        </is>
      </c>
      <c r="B1869" s="10" t="n">
        <v>46241</v>
      </c>
      <c r="C1869" t="inlineStr">
        <is>
          <t>CL17</t>
        </is>
      </c>
      <c r="D1869" t="inlineStr">
        <is>
          <t>Completed</t>
        </is>
      </c>
    </row>
    <row r="1870">
      <c r="A1870" t="inlineStr">
        <is>
          <t>J1097</t>
        </is>
      </c>
      <c r="B1870" s="10" t="n">
        <v>46246</v>
      </c>
      <c r="C1870" t="inlineStr">
        <is>
          <t>CL17</t>
        </is>
      </c>
      <c r="D1870" t="inlineStr">
        <is>
          <t>Completed</t>
        </is>
      </c>
    </row>
    <row r="1871">
      <c r="A1871" t="inlineStr">
        <is>
          <t>J1097</t>
        </is>
      </c>
      <c r="B1871" s="10" t="n">
        <v>46248</v>
      </c>
      <c r="C1871" t="inlineStr">
        <is>
          <t>CL17</t>
        </is>
      </c>
      <c r="D1871" t="inlineStr">
        <is>
          <t>Completed</t>
        </is>
      </c>
    </row>
    <row r="1872">
      <c r="A1872" t="inlineStr">
        <is>
          <t>J1097</t>
        </is>
      </c>
      <c r="B1872" s="10" t="n">
        <v>46253</v>
      </c>
      <c r="C1872" t="inlineStr">
        <is>
          <t>CL17</t>
        </is>
      </c>
      <c r="D1872" t="inlineStr">
        <is>
          <t>Completed</t>
        </is>
      </c>
    </row>
    <row r="1873">
      <c r="A1873" t="inlineStr">
        <is>
          <t>J1097</t>
        </is>
      </c>
      <c r="B1873" s="10" t="n">
        <v>46255</v>
      </c>
      <c r="C1873" t="inlineStr">
        <is>
          <t>CL17</t>
        </is>
      </c>
      <c r="D1873" t="inlineStr">
        <is>
          <t>Completed</t>
        </is>
      </c>
    </row>
    <row r="1874">
      <c r="A1874" t="inlineStr">
        <is>
          <t>J1097</t>
        </is>
      </c>
      <c r="B1874" s="10" t="n">
        <v>46260</v>
      </c>
      <c r="C1874" t="inlineStr">
        <is>
          <t>CL17</t>
        </is>
      </c>
      <c r="D1874" t="inlineStr">
        <is>
          <t>Completed</t>
        </is>
      </c>
    </row>
    <row r="1875">
      <c r="A1875" t="inlineStr">
        <is>
          <t>J1097</t>
        </is>
      </c>
      <c r="B1875" s="10" t="n">
        <v>46262</v>
      </c>
      <c r="C1875" t="inlineStr">
        <is>
          <t>CL17</t>
        </is>
      </c>
      <c r="D1875" t="inlineStr">
        <is>
          <t>Completed</t>
        </is>
      </c>
    </row>
    <row r="1876">
      <c r="A1876" t="inlineStr">
        <is>
          <t>J1097</t>
        </is>
      </c>
      <c r="B1876" s="10" t="n">
        <v>46267</v>
      </c>
      <c r="C1876" t="inlineStr">
        <is>
          <t>CL17</t>
        </is>
      </c>
      <c r="D1876" t="inlineStr">
        <is>
          <t>Completed</t>
        </is>
      </c>
    </row>
    <row r="1877">
      <c r="A1877" t="inlineStr">
        <is>
          <t>J1097</t>
        </is>
      </c>
      <c r="B1877" s="10" t="n">
        <v>46269</v>
      </c>
      <c r="C1877" t="inlineStr">
        <is>
          <t>CL17</t>
        </is>
      </c>
      <c r="D1877" t="inlineStr">
        <is>
          <t>Completed</t>
        </is>
      </c>
    </row>
    <row r="1878">
      <c r="A1878" t="inlineStr">
        <is>
          <t>J1097</t>
        </is>
      </c>
      <c r="B1878" s="10" t="n">
        <v>46274</v>
      </c>
      <c r="C1878" t="inlineStr">
        <is>
          <t>CL17</t>
        </is>
      </c>
      <c r="D1878" t="inlineStr">
        <is>
          <t>Completed</t>
        </is>
      </c>
    </row>
    <row r="1879">
      <c r="A1879" t="inlineStr">
        <is>
          <t>J1097</t>
        </is>
      </c>
      <c r="B1879" s="10" t="n">
        <v>46276</v>
      </c>
      <c r="C1879" t="inlineStr">
        <is>
          <t>CL17</t>
        </is>
      </c>
      <c r="D1879" t="inlineStr">
        <is>
          <t>Completed</t>
        </is>
      </c>
    </row>
    <row r="1880">
      <c r="A1880" t="inlineStr">
        <is>
          <t>J1097</t>
        </is>
      </c>
      <c r="B1880" s="10" t="n">
        <v>46281</v>
      </c>
      <c r="C1880" t="inlineStr">
        <is>
          <t>CL17</t>
        </is>
      </c>
      <c r="D1880" t="inlineStr">
        <is>
          <t>Completed</t>
        </is>
      </c>
    </row>
    <row r="1881">
      <c r="A1881" t="inlineStr">
        <is>
          <t>J1097</t>
        </is>
      </c>
      <c r="B1881" s="10" t="n">
        <v>46283</v>
      </c>
      <c r="C1881" t="inlineStr">
        <is>
          <t>CL17</t>
        </is>
      </c>
      <c r="D1881" t="inlineStr">
        <is>
          <t>Completed</t>
        </is>
      </c>
    </row>
    <row r="1882">
      <c r="A1882" t="inlineStr">
        <is>
          <t>J1097</t>
        </is>
      </c>
      <c r="B1882" s="10" t="n">
        <v>46288</v>
      </c>
      <c r="C1882" t="inlineStr">
        <is>
          <t>CL17</t>
        </is>
      </c>
      <c r="D1882" t="inlineStr">
        <is>
          <t>Completed</t>
        </is>
      </c>
    </row>
    <row r="1883">
      <c r="A1883" t="inlineStr">
        <is>
          <t>J1097</t>
        </is>
      </c>
      <c r="B1883" s="10" t="n">
        <v>46290</v>
      </c>
      <c r="C1883" t="inlineStr">
        <is>
          <t>CL17</t>
        </is>
      </c>
      <c r="D1883" t="inlineStr">
        <is>
          <t>Completed</t>
        </is>
      </c>
    </row>
    <row r="1884">
      <c r="A1884" t="inlineStr">
        <is>
          <t>J1097</t>
        </is>
      </c>
      <c r="B1884" s="10" t="n">
        <v>46295</v>
      </c>
      <c r="C1884" t="inlineStr">
        <is>
          <t>CL17</t>
        </is>
      </c>
      <c r="D1884" t="inlineStr">
        <is>
          <t>Completed</t>
        </is>
      </c>
    </row>
    <row r="1885">
      <c r="A1885" t="inlineStr">
        <is>
          <t>J1097</t>
        </is>
      </c>
      <c r="B1885" s="10" t="n">
        <v>46297</v>
      </c>
      <c r="C1885" t="inlineStr">
        <is>
          <t>CL17</t>
        </is>
      </c>
      <c r="D1885" t="inlineStr">
        <is>
          <t>Completed</t>
        </is>
      </c>
    </row>
    <row r="1886">
      <c r="A1886" t="inlineStr">
        <is>
          <t>J1097</t>
        </is>
      </c>
      <c r="B1886" s="10" t="n">
        <v>46302</v>
      </c>
      <c r="C1886" t="inlineStr">
        <is>
          <t>CL17</t>
        </is>
      </c>
      <c r="D1886" t="inlineStr">
        <is>
          <t>Completed</t>
        </is>
      </c>
    </row>
    <row r="1887">
      <c r="A1887" t="inlineStr">
        <is>
          <t>J1097</t>
        </is>
      </c>
      <c r="B1887" s="10" t="n">
        <v>46304</v>
      </c>
      <c r="C1887" t="inlineStr">
        <is>
          <t>CL17</t>
        </is>
      </c>
      <c r="D1887" t="inlineStr">
        <is>
          <t>Completed</t>
        </is>
      </c>
    </row>
    <row r="1888">
      <c r="A1888" t="inlineStr">
        <is>
          <t>J1097</t>
        </is>
      </c>
      <c r="B1888" s="10" t="n">
        <v>46309</v>
      </c>
      <c r="C1888" t="inlineStr">
        <is>
          <t>CL17</t>
        </is>
      </c>
      <c r="D1888" t="inlineStr">
        <is>
          <t>Completed</t>
        </is>
      </c>
    </row>
    <row r="1889">
      <c r="A1889" t="inlineStr">
        <is>
          <t>J1097</t>
        </is>
      </c>
      <c r="B1889" s="10" t="n">
        <v>46311</v>
      </c>
      <c r="C1889" t="inlineStr">
        <is>
          <t>CL17</t>
        </is>
      </c>
      <c r="D1889" t="inlineStr">
        <is>
          <t>Completed</t>
        </is>
      </c>
    </row>
    <row r="1890">
      <c r="A1890" t="inlineStr">
        <is>
          <t>J1097</t>
        </is>
      </c>
      <c r="B1890" s="10" t="n">
        <v>46316</v>
      </c>
      <c r="C1890" t="inlineStr">
        <is>
          <t>CL17</t>
        </is>
      </c>
      <c r="D1890" t="inlineStr">
        <is>
          <t>Completed</t>
        </is>
      </c>
    </row>
    <row r="1891">
      <c r="A1891" t="inlineStr">
        <is>
          <t>J1097</t>
        </is>
      </c>
      <c r="B1891" s="10" t="n">
        <v>46318</v>
      </c>
      <c r="C1891" t="inlineStr">
        <is>
          <t>CL17</t>
        </is>
      </c>
      <c r="D1891" t="inlineStr">
        <is>
          <t>Completed</t>
        </is>
      </c>
    </row>
    <row r="1892">
      <c r="A1892" t="inlineStr">
        <is>
          <t>J1097</t>
        </is>
      </c>
      <c r="B1892" s="10" t="n">
        <v>46323</v>
      </c>
      <c r="C1892" t="inlineStr">
        <is>
          <t>CL17</t>
        </is>
      </c>
      <c r="D1892" t="inlineStr">
        <is>
          <t>Completed</t>
        </is>
      </c>
    </row>
    <row r="1893">
      <c r="A1893" t="inlineStr">
        <is>
          <t>J1097</t>
        </is>
      </c>
      <c r="B1893" s="10" t="n">
        <v>46325</v>
      </c>
      <c r="C1893" t="inlineStr">
        <is>
          <t>CL17</t>
        </is>
      </c>
      <c r="D1893" t="inlineStr">
        <is>
          <t>Completed</t>
        </is>
      </c>
    </row>
    <row r="1894">
      <c r="A1894" t="inlineStr">
        <is>
          <t>J1098</t>
        </is>
      </c>
      <c r="B1894" s="10" t="n">
        <v>46261</v>
      </c>
      <c r="C1894" t="inlineStr">
        <is>
          <t>CL60</t>
        </is>
      </c>
      <c r="D1894" t="inlineStr">
        <is>
          <t>Completed</t>
        </is>
      </c>
    </row>
    <row r="1895">
      <c r="A1895" t="inlineStr">
        <is>
          <t>J1098</t>
        </is>
      </c>
      <c r="B1895" s="10" t="n">
        <v>46289</v>
      </c>
      <c r="C1895" t="inlineStr">
        <is>
          <t>CL60</t>
        </is>
      </c>
      <c r="D1895" t="inlineStr">
        <is>
          <t>Completed</t>
        </is>
      </c>
    </row>
    <row r="1896">
      <c r="A1896" t="inlineStr">
        <is>
          <t>J1098</t>
        </is>
      </c>
      <c r="B1896" s="10" t="n">
        <v>46317</v>
      </c>
      <c r="C1896" t="inlineStr">
        <is>
          <t>CL60</t>
        </is>
      </c>
      <c r="D1896" t="inlineStr">
        <is>
          <t>Completed</t>
        </is>
      </c>
    </row>
    <row r="1897">
      <c r="A1897" t="inlineStr">
        <is>
          <t>J1099</t>
        </is>
      </c>
      <c r="B1897" s="10" t="n">
        <v>46241</v>
      </c>
      <c r="C1897" t="inlineStr">
        <is>
          <t>CL53</t>
        </is>
      </c>
      <c r="D1897" t="inlineStr">
        <is>
          <t>Completed</t>
        </is>
      </c>
    </row>
    <row r="1898">
      <c r="A1898" t="inlineStr">
        <is>
          <t>J1099</t>
        </is>
      </c>
      <c r="B1898" s="10" t="n">
        <v>46269</v>
      </c>
      <c r="C1898" t="inlineStr">
        <is>
          <t>CL53</t>
        </is>
      </c>
      <c r="D1898" t="inlineStr">
        <is>
          <t>Skipped</t>
        </is>
      </c>
    </row>
    <row r="1899">
      <c r="A1899" t="inlineStr">
        <is>
          <t>J1099</t>
        </is>
      </c>
      <c r="B1899" s="10" t="n">
        <v>46297</v>
      </c>
      <c r="C1899" t="inlineStr">
        <is>
          <t>CL53</t>
        </is>
      </c>
      <c r="D1899" t="inlineStr">
        <is>
          <t>Completed</t>
        </is>
      </c>
    </row>
    <row r="1900">
      <c r="A1900" t="inlineStr">
        <is>
          <t>J1100</t>
        </is>
      </c>
      <c r="B1900" s="10" t="n">
        <v>46237</v>
      </c>
      <c r="C1900" t="inlineStr">
        <is>
          <t>CL16</t>
        </is>
      </c>
      <c r="D1900" t="inlineStr">
        <is>
          <t>Completed</t>
        </is>
      </c>
    </row>
    <row r="1901">
      <c r="A1901" t="inlineStr">
        <is>
          <t>J1100</t>
        </is>
      </c>
      <c r="B1901" s="10" t="n">
        <v>46241</v>
      </c>
      <c r="C1901" t="inlineStr">
        <is>
          <t>CL16</t>
        </is>
      </c>
      <c r="D1901" t="inlineStr">
        <is>
          <t>Completed</t>
        </is>
      </c>
    </row>
    <row r="1902">
      <c r="A1902" t="inlineStr">
        <is>
          <t>J1100</t>
        </is>
      </c>
      <c r="B1902" s="10" t="n">
        <v>46244</v>
      </c>
      <c r="C1902" t="inlineStr">
        <is>
          <t>CL16</t>
        </is>
      </c>
      <c r="D1902" t="inlineStr">
        <is>
          <t>Completed</t>
        </is>
      </c>
    </row>
    <row r="1903">
      <c r="A1903" t="inlineStr">
        <is>
          <t>J1100</t>
        </is>
      </c>
      <c r="B1903" s="10" t="n">
        <v>46248</v>
      </c>
      <c r="C1903" t="inlineStr">
        <is>
          <t>CL16</t>
        </is>
      </c>
      <c r="D1903" t="inlineStr">
        <is>
          <t>Completed</t>
        </is>
      </c>
    </row>
    <row r="1904">
      <c r="A1904" t="inlineStr">
        <is>
          <t>J1100</t>
        </is>
      </c>
      <c r="B1904" s="10" t="n">
        <v>46251</v>
      </c>
      <c r="C1904" t="inlineStr">
        <is>
          <t>CL16</t>
        </is>
      </c>
      <c r="D1904" t="inlineStr">
        <is>
          <t>Completed</t>
        </is>
      </c>
    </row>
    <row r="1905">
      <c r="A1905" t="inlineStr">
        <is>
          <t>J1100</t>
        </is>
      </c>
      <c r="B1905" s="10" t="n">
        <v>46255</v>
      </c>
      <c r="C1905" t="inlineStr">
        <is>
          <t>CL16</t>
        </is>
      </c>
      <c r="D1905" t="inlineStr">
        <is>
          <t>Completed</t>
        </is>
      </c>
    </row>
    <row r="1906">
      <c r="A1906" t="inlineStr">
        <is>
          <t>J1100</t>
        </is>
      </c>
      <c r="B1906" s="10" t="n">
        <v>46258</v>
      </c>
      <c r="C1906" t="inlineStr">
        <is>
          <t>CL16</t>
        </is>
      </c>
      <c r="D1906" t="inlineStr">
        <is>
          <t>Completed</t>
        </is>
      </c>
    </row>
    <row r="1907">
      <c r="A1907" t="inlineStr">
        <is>
          <t>J1100</t>
        </is>
      </c>
      <c r="B1907" s="10" t="n">
        <v>46262</v>
      </c>
      <c r="C1907" t="inlineStr">
        <is>
          <t>CL16</t>
        </is>
      </c>
      <c r="D1907" t="inlineStr">
        <is>
          <t>Completed</t>
        </is>
      </c>
    </row>
    <row r="1908">
      <c r="A1908" t="inlineStr">
        <is>
          <t>J1100</t>
        </is>
      </c>
      <c r="B1908" s="10" t="n">
        <v>46265</v>
      </c>
      <c r="C1908" t="inlineStr">
        <is>
          <t>CL16</t>
        </is>
      </c>
      <c r="D1908" t="inlineStr">
        <is>
          <t>Completed</t>
        </is>
      </c>
    </row>
    <row r="1909">
      <c r="A1909" t="inlineStr">
        <is>
          <t>J1100</t>
        </is>
      </c>
      <c r="B1909" s="10" t="n">
        <v>46269</v>
      </c>
      <c r="C1909" t="inlineStr">
        <is>
          <t>CL16</t>
        </is>
      </c>
      <c r="D1909" t="inlineStr">
        <is>
          <t>Completed</t>
        </is>
      </c>
    </row>
    <row r="1910">
      <c r="A1910" t="inlineStr">
        <is>
          <t>J1100</t>
        </is>
      </c>
      <c r="B1910" s="10" t="n">
        <v>46272</v>
      </c>
      <c r="C1910" t="inlineStr">
        <is>
          <t>CL16</t>
        </is>
      </c>
      <c r="D1910" t="inlineStr">
        <is>
          <t>Completed</t>
        </is>
      </c>
    </row>
    <row r="1911">
      <c r="A1911" t="inlineStr">
        <is>
          <t>J1100</t>
        </is>
      </c>
      <c r="B1911" s="10" t="n">
        <v>46276</v>
      </c>
      <c r="C1911" t="inlineStr">
        <is>
          <t>CL16</t>
        </is>
      </c>
      <c r="D1911" t="inlineStr">
        <is>
          <t>Completed</t>
        </is>
      </c>
    </row>
    <row r="1912">
      <c r="A1912" t="inlineStr">
        <is>
          <t>J1100</t>
        </is>
      </c>
      <c r="B1912" s="10" t="n">
        <v>46279</v>
      </c>
      <c r="C1912" t="inlineStr">
        <is>
          <t>CL16</t>
        </is>
      </c>
      <c r="D1912" t="inlineStr">
        <is>
          <t>Completed</t>
        </is>
      </c>
    </row>
    <row r="1913">
      <c r="A1913" t="inlineStr">
        <is>
          <t>J1100</t>
        </is>
      </c>
      <c r="B1913" s="10" t="n">
        <v>46283</v>
      </c>
      <c r="C1913" t="inlineStr">
        <is>
          <t>CL16</t>
        </is>
      </c>
      <c r="D1913" t="inlineStr">
        <is>
          <t>Completed</t>
        </is>
      </c>
    </row>
    <row r="1914">
      <c r="A1914" t="inlineStr">
        <is>
          <t>J1100</t>
        </is>
      </c>
      <c r="B1914" s="10" t="n">
        <v>46286</v>
      </c>
      <c r="C1914" t="inlineStr">
        <is>
          <t>CL16</t>
        </is>
      </c>
      <c r="D1914" t="inlineStr">
        <is>
          <t>Completed</t>
        </is>
      </c>
    </row>
    <row r="1915">
      <c r="A1915" t="inlineStr">
        <is>
          <t>J1100</t>
        </is>
      </c>
      <c r="B1915" s="10" t="n">
        <v>46290</v>
      </c>
      <c r="C1915" t="inlineStr">
        <is>
          <t>CL16</t>
        </is>
      </c>
      <c r="D1915" t="inlineStr">
        <is>
          <t>Completed</t>
        </is>
      </c>
    </row>
    <row r="1916">
      <c r="A1916" t="inlineStr">
        <is>
          <t>J1100</t>
        </is>
      </c>
      <c r="B1916" s="10" t="n">
        <v>46293</v>
      </c>
      <c r="C1916" t="inlineStr">
        <is>
          <t>CL16</t>
        </is>
      </c>
      <c r="D1916" t="inlineStr">
        <is>
          <t>Completed</t>
        </is>
      </c>
    </row>
    <row r="1917">
      <c r="A1917" t="inlineStr">
        <is>
          <t>J1100</t>
        </is>
      </c>
      <c r="B1917" s="10" t="n">
        <v>46297</v>
      </c>
      <c r="C1917" t="inlineStr">
        <is>
          <t>CL16</t>
        </is>
      </c>
      <c r="D1917" t="inlineStr">
        <is>
          <t>Completed</t>
        </is>
      </c>
    </row>
    <row r="1918">
      <c r="A1918" t="inlineStr">
        <is>
          <t>J1100</t>
        </is>
      </c>
      <c r="B1918" s="10" t="n">
        <v>46300</v>
      </c>
      <c r="C1918" t="inlineStr">
        <is>
          <t>CL16</t>
        </is>
      </c>
      <c r="D1918" t="inlineStr">
        <is>
          <t>Completed</t>
        </is>
      </c>
    </row>
    <row r="1919">
      <c r="A1919" t="inlineStr">
        <is>
          <t>J1100</t>
        </is>
      </c>
      <c r="B1919" s="10" t="n">
        <v>46304</v>
      </c>
      <c r="C1919" t="inlineStr">
        <is>
          <t>CL16</t>
        </is>
      </c>
      <c r="D1919" t="inlineStr">
        <is>
          <t>Completed</t>
        </is>
      </c>
    </row>
    <row r="1920">
      <c r="A1920" t="inlineStr">
        <is>
          <t>J1100</t>
        </is>
      </c>
      <c r="B1920" s="10" t="n">
        <v>46307</v>
      </c>
      <c r="C1920" t="inlineStr">
        <is>
          <t>CL16</t>
        </is>
      </c>
      <c r="D1920" t="inlineStr">
        <is>
          <t>Completed</t>
        </is>
      </c>
    </row>
    <row r="1921">
      <c r="A1921" t="inlineStr">
        <is>
          <t>J1100</t>
        </is>
      </c>
      <c r="B1921" s="10" t="n">
        <v>46311</v>
      </c>
      <c r="C1921" t="inlineStr">
        <is>
          <t>CL16</t>
        </is>
      </c>
      <c r="D1921" t="inlineStr">
        <is>
          <t>Completed</t>
        </is>
      </c>
    </row>
    <row r="1922">
      <c r="A1922" t="inlineStr">
        <is>
          <t>J1100</t>
        </is>
      </c>
      <c r="B1922" s="10" t="n">
        <v>46314</v>
      </c>
      <c r="C1922" t="inlineStr">
        <is>
          <t>CL16</t>
        </is>
      </c>
      <c r="D1922" t="inlineStr">
        <is>
          <t>Completed</t>
        </is>
      </c>
    </row>
    <row r="1923">
      <c r="A1923" t="inlineStr">
        <is>
          <t>J1100</t>
        </is>
      </c>
      <c r="B1923" s="10" t="n">
        <v>46318</v>
      </c>
      <c r="C1923" t="inlineStr">
        <is>
          <t>CL16</t>
        </is>
      </c>
      <c r="D1923" t="inlineStr">
        <is>
          <t>Completed</t>
        </is>
      </c>
    </row>
    <row r="1924">
      <c r="A1924" t="inlineStr">
        <is>
          <t>J1100</t>
        </is>
      </c>
      <c r="B1924" s="10" t="n">
        <v>46321</v>
      </c>
      <c r="C1924" t="inlineStr">
        <is>
          <t>CL16</t>
        </is>
      </c>
      <c r="D1924" t="inlineStr">
        <is>
          <t>Completed</t>
        </is>
      </c>
    </row>
    <row r="1925">
      <c r="A1925" t="inlineStr">
        <is>
          <t>J1100</t>
        </is>
      </c>
      <c r="B1925" s="10" t="n">
        <v>46325</v>
      </c>
      <c r="C1925" t="inlineStr">
        <is>
          <t>CL16</t>
        </is>
      </c>
      <c r="D1925" t="inlineStr">
        <is>
          <t>Completed</t>
        </is>
      </c>
    </row>
    <row r="1926">
      <c r="A1926" t="inlineStr">
        <is>
          <t>J1101</t>
        </is>
      </c>
      <c r="B1926" s="10" t="n">
        <v>46237</v>
      </c>
      <c r="C1926" t="inlineStr">
        <is>
          <t>CL59</t>
        </is>
      </c>
      <c r="D1926" t="inlineStr">
        <is>
          <t>Completed</t>
        </is>
      </c>
    </row>
    <row r="1927">
      <c r="A1927" t="inlineStr">
        <is>
          <t>J1101</t>
        </is>
      </c>
      <c r="B1927" s="10" t="n">
        <v>46265</v>
      </c>
      <c r="C1927" t="inlineStr">
        <is>
          <t>CL59</t>
        </is>
      </c>
      <c r="D1927" t="inlineStr">
        <is>
          <t>Completed</t>
        </is>
      </c>
    </row>
    <row r="1928">
      <c r="A1928" t="inlineStr">
        <is>
          <t>J1101</t>
        </is>
      </c>
      <c r="B1928" s="10" t="n">
        <v>46293</v>
      </c>
      <c r="C1928" t="inlineStr">
        <is>
          <t>CL59</t>
        </is>
      </c>
      <c r="D1928" t="inlineStr">
        <is>
          <t>Completed</t>
        </is>
      </c>
    </row>
    <row r="1929">
      <c r="A1929" t="inlineStr">
        <is>
          <t>J1101</t>
        </is>
      </c>
      <c r="B1929" s="10" t="n">
        <v>46321</v>
      </c>
      <c r="C1929" t="inlineStr">
        <is>
          <t>CL59</t>
        </is>
      </c>
      <c r="D1929" t="inlineStr">
        <is>
          <t>Completed</t>
        </is>
      </c>
    </row>
    <row r="1930">
      <c r="A1930" t="inlineStr">
        <is>
          <t>J1102</t>
        </is>
      </c>
      <c r="B1930" s="10" t="n">
        <v>46237</v>
      </c>
      <c r="C1930" t="inlineStr">
        <is>
          <t>CL50</t>
        </is>
      </c>
      <c r="D1930" t="inlineStr">
        <is>
          <t>Completed</t>
        </is>
      </c>
    </row>
    <row r="1931">
      <c r="A1931" t="inlineStr">
        <is>
          <t>J1102</t>
        </is>
      </c>
      <c r="B1931" s="10" t="n">
        <v>46239</v>
      </c>
      <c r="C1931" t="inlineStr">
        <is>
          <t>CL50</t>
        </is>
      </c>
      <c r="D1931" t="inlineStr">
        <is>
          <t>Completed</t>
        </is>
      </c>
    </row>
    <row r="1932">
      <c r="A1932" t="inlineStr">
        <is>
          <t>J1102</t>
        </is>
      </c>
      <c r="B1932" s="10" t="n">
        <v>46244</v>
      </c>
      <c r="C1932" t="inlineStr">
        <is>
          <t>CL50</t>
        </is>
      </c>
      <c r="D1932" t="inlineStr">
        <is>
          <t>Completed</t>
        </is>
      </c>
    </row>
    <row r="1933">
      <c r="A1933" t="inlineStr">
        <is>
          <t>J1102</t>
        </is>
      </c>
      <c r="B1933" s="10" t="n">
        <v>46246</v>
      </c>
      <c r="C1933" t="inlineStr">
        <is>
          <t>CL50</t>
        </is>
      </c>
      <c r="D1933" t="inlineStr">
        <is>
          <t>Completed</t>
        </is>
      </c>
    </row>
    <row r="1934">
      <c r="A1934" t="inlineStr">
        <is>
          <t>J1102</t>
        </is>
      </c>
      <c r="B1934" s="10" t="n">
        <v>46251</v>
      </c>
      <c r="C1934" t="inlineStr">
        <is>
          <t>CL50</t>
        </is>
      </c>
      <c r="D1934" t="inlineStr">
        <is>
          <t>Completed</t>
        </is>
      </c>
    </row>
    <row r="1935">
      <c r="A1935" t="inlineStr">
        <is>
          <t>J1102</t>
        </is>
      </c>
      <c r="B1935" s="10" t="n">
        <v>46253</v>
      </c>
      <c r="C1935" t="inlineStr">
        <is>
          <t>CL50</t>
        </is>
      </c>
      <c r="D1935" t="inlineStr">
        <is>
          <t>Completed</t>
        </is>
      </c>
    </row>
    <row r="1936">
      <c r="A1936" t="inlineStr">
        <is>
          <t>J1102</t>
        </is>
      </c>
      <c r="B1936" s="10" t="n">
        <v>46258</v>
      </c>
      <c r="C1936" t="inlineStr">
        <is>
          <t>CL50</t>
        </is>
      </c>
      <c r="D1936" t="inlineStr">
        <is>
          <t>Completed</t>
        </is>
      </c>
    </row>
    <row r="1937">
      <c r="A1937" t="inlineStr">
        <is>
          <t>J1102</t>
        </is>
      </c>
      <c r="B1937" s="10" t="n">
        <v>46260</v>
      </c>
      <c r="C1937" t="inlineStr">
        <is>
          <t>CL50</t>
        </is>
      </c>
      <c r="D1937" t="inlineStr">
        <is>
          <t>Completed</t>
        </is>
      </c>
    </row>
    <row r="1938">
      <c r="A1938" t="inlineStr">
        <is>
          <t>J1102</t>
        </is>
      </c>
      <c r="B1938" s="10" t="n">
        <v>46265</v>
      </c>
      <c r="C1938" t="inlineStr">
        <is>
          <t>CL50</t>
        </is>
      </c>
      <c r="D1938" t="inlineStr">
        <is>
          <t>Completed</t>
        </is>
      </c>
    </row>
    <row r="1939">
      <c r="A1939" t="inlineStr">
        <is>
          <t>J1102</t>
        </is>
      </c>
      <c r="B1939" s="10" t="n">
        <v>46267</v>
      </c>
      <c r="C1939" t="inlineStr">
        <is>
          <t>CL50</t>
        </is>
      </c>
      <c r="D1939" t="inlineStr">
        <is>
          <t>Completed</t>
        </is>
      </c>
    </row>
    <row r="1940">
      <c r="A1940" t="inlineStr">
        <is>
          <t>J1102</t>
        </is>
      </c>
      <c r="B1940" s="10" t="n">
        <v>46272</v>
      </c>
      <c r="C1940" t="inlineStr">
        <is>
          <t>CL50</t>
        </is>
      </c>
      <c r="D1940" t="inlineStr">
        <is>
          <t>Completed</t>
        </is>
      </c>
    </row>
    <row r="1941">
      <c r="A1941" t="inlineStr">
        <is>
          <t>J1102</t>
        </is>
      </c>
      <c r="B1941" s="10" t="n">
        <v>46274</v>
      </c>
      <c r="C1941" t="inlineStr">
        <is>
          <t>CL50</t>
        </is>
      </c>
      <c r="D1941" t="inlineStr">
        <is>
          <t>Completed</t>
        </is>
      </c>
    </row>
    <row r="1942">
      <c r="A1942" t="inlineStr">
        <is>
          <t>J1102</t>
        </is>
      </c>
      <c r="B1942" s="10" t="n">
        <v>46279</v>
      </c>
      <c r="C1942" t="inlineStr">
        <is>
          <t>CL50</t>
        </is>
      </c>
      <c r="D1942" t="inlineStr">
        <is>
          <t>Completed</t>
        </is>
      </c>
    </row>
    <row r="1943">
      <c r="A1943" t="inlineStr">
        <is>
          <t>J1102</t>
        </is>
      </c>
      <c r="B1943" s="10" t="n">
        <v>46281</v>
      </c>
      <c r="C1943" t="inlineStr">
        <is>
          <t>CL50</t>
        </is>
      </c>
      <c r="D1943" t="inlineStr">
        <is>
          <t>Completed</t>
        </is>
      </c>
    </row>
    <row r="1944">
      <c r="A1944" t="inlineStr">
        <is>
          <t>J1102</t>
        </is>
      </c>
      <c r="B1944" s="10" t="n">
        <v>46286</v>
      </c>
      <c r="C1944" t="inlineStr">
        <is>
          <t>CL50</t>
        </is>
      </c>
      <c r="D1944" t="inlineStr">
        <is>
          <t>Completed</t>
        </is>
      </c>
    </row>
    <row r="1945">
      <c r="A1945" t="inlineStr">
        <is>
          <t>J1102</t>
        </is>
      </c>
      <c r="B1945" s="10" t="n">
        <v>46288</v>
      </c>
      <c r="C1945" t="inlineStr">
        <is>
          <t>CL50</t>
        </is>
      </c>
      <c r="D1945" t="inlineStr">
        <is>
          <t>Completed</t>
        </is>
      </c>
    </row>
    <row r="1946">
      <c r="A1946" t="inlineStr">
        <is>
          <t>J1102</t>
        </is>
      </c>
      <c r="B1946" s="10" t="n">
        <v>46293</v>
      </c>
      <c r="C1946" t="inlineStr">
        <is>
          <t>CL50</t>
        </is>
      </c>
      <c r="D1946" t="inlineStr">
        <is>
          <t>Completed</t>
        </is>
      </c>
    </row>
    <row r="1947">
      <c r="A1947" t="inlineStr">
        <is>
          <t>J1102</t>
        </is>
      </c>
      <c r="B1947" s="10" t="n">
        <v>46295</v>
      </c>
      <c r="C1947" t="inlineStr">
        <is>
          <t>CL50</t>
        </is>
      </c>
      <c r="D1947" t="inlineStr">
        <is>
          <t>Completed</t>
        </is>
      </c>
    </row>
    <row r="1948">
      <c r="A1948" t="inlineStr">
        <is>
          <t>J1102</t>
        </is>
      </c>
      <c r="B1948" s="10" t="n">
        <v>46300</v>
      </c>
      <c r="C1948" t="inlineStr">
        <is>
          <t>CL50</t>
        </is>
      </c>
      <c r="D1948" t="inlineStr">
        <is>
          <t>Completed</t>
        </is>
      </c>
    </row>
    <row r="1949">
      <c r="A1949" t="inlineStr">
        <is>
          <t>J1102</t>
        </is>
      </c>
      <c r="B1949" s="10" t="n">
        <v>46302</v>
      </c>
      <c r="C1949" t="inlineStr">
        <is>
          <t>CL50</t>
        </is>
      </c>
      <c r="D1949" t="inlineStr">
        <is>
          <t>Completed</t>
        </is>
      </c>
    </row>
    <row r="1950">
      <c r="A1950" t="inlineStr">
        <is>
          <t>J1102</t>
        </is>
      </c>
      <c r="B1950" s="10" t="n">
        <v>46307</v>
      </c>
      <c r="C1950" t="inlineStr">
        <is>
          <t>CL50</t>
        </is>
      </c>
      <c r="D1950" t="inlineStr">
        <is>
          <t>Completed</t>
        </is>
      </c>
    </row>
    <row r="1951">
      <c r="A1951" t="inlineStr">
        <is>
          <t>J1102</t>
        </is>
      </c>
      <c r="B1951" s="10" t="n">
        <v>46309</v>
      </c>
      <c r="C1951" t="inlineStr">
        <is>
          <t>CL50</t>
        </is>
      </c>
      <c r="D1951" t="inlineStr">
        <is>
          <t>Completed</t>
        </is>
      </c>
    </row>
    <row r="1952">
      <c r="A1952" t="inlineStr">
        <is>
          <t>J1102</t>
        </is>
      </c>
      <c r="B1952" s="10" t="n">
        <v>46314</v>
      </c>
      <c r="C1952" t="inlineStr">
        <is>
          <t>CL50</t>
        </is>
      </c>
      <c r="D1952" t="inlineStr">
        <is>
          <t>Completed</t>
        </is>
      </c>
    </row>
    <row r="1953">
      <c r="A1953" t="inlineStr">
        <is>
          <t>J1102</t>
        </is>
      </c>
      <c r="B1953" s="10" t="n">
        <v>46316</v>
      </c>
      <c r="C1953" t="inlineStr">
        <is>
          <t>CL50</t>
        </is>
      </c>
      <c r="D1953" t="inlineStr">
        <is>
          <t>Completed</t>
        </is>
      </c>
    </row>
    <row r="1954">
      <c r="A1954" t="inlineStr">
        <is>
          <t>J1102</t>
        </is>
      </c>
      <c r="B1954" s="10" t="n">
        <v>46321</v>
      </c>
      <c r="C1954" t="inlineStr">
        <is>
          <t>CL50</t>
        </is>
      </c>
      <c r="D1954" t="inlineStr">
        <is>
          <t>Completed</t>
        </is>
      </c>
    </row>
    <row r="1955">
      <c r="A1955" t="inlineStr">
        <is>
          <t>J1102</t>
        </is>
      </c>
      <c r="B1955" s="10" t="n">
        <v>46323</v>
      </c>
      <c r="C1955" t="inlineStr">
        <is>
          <t>CL50</t>
        </is>
      </c>
      <c r="D1955" t="inlineStr">
        <is>
          <t>Completed</t>
        </is>
      </c>
    </row>
    <row r="1956">
      <c r="A1956" t="inlineStr">
        <is>
          <t>J1103</t>
        </is>
      </c>
      <c r="B1956" s="10" t="n">
        <v>46240</v>
      </c>
      <c r="C1956" t="inlineStr">
        <is>
          <t>CL55</t>
        </is>
      </c>
      <c r="D1956" t="inlineStr">
        <is>
          <t>Completed</t>
        </is>
      </c>
    </row>
    <row r="1957">
      <c r="A1957" t="inlineStr">
        <is>
          <t>J1103</t>
        </is>
      </c>
      <c r="B1957" s="10" t="n">
        <v>46268</v>
      </c>
      <c r="C1957" t="inlineStr">
        <is>
          <t>CL55</t>
        </is>
      </c>
      <c r="D1957" t="inlineStr">
        <is>
          <t>Skipped</t>
        </is>
      </c>
    </row>
    <row r="1958">
      <c r="A1958" t="inlineStr">
        <is>
          <t>J1103</t>
        </is>
      </c>
      <c r="B1958" s="10" t="n">
        <v>46296</v>
      </c>
      <c r="C1958" t="inlineStr">
        <is>
          <t>CL55</t>
        </is>
      </c>
      <c r="D1958" t="inlineStr">
        <is>
          <t>Completed</t>
        </is>
      </c>
    </row>
    <row r="1959">
      <c r="A1959" t="inlineStr">
        <is>
          <t>J1104</t>
        </is>
      </c>
      <c r="B1959" s="10" t="n">
        <v>46237</v>
      </c>
      <c r="C1959" t="inlineStr">
        <is>
          <t>CL34</t>
        </is>
      </c>
      <c r="D1959" t="inlineStr">
        <is>
          <t>Completed</t>
        </is>
      </c>
    </row>
    <row r="1960">
      <c r="A1960" t="inlineStr">
        <is>
          <t>J1104</t>
        </is>
      </c>
      <c r="B1960" s="10" t="n">
        <v>46241</v>
      </c>
      <c r="C1960" t="inlineStr">
        <is>
          <t>CL34</t>
        </is>
      </c>
      <c r="D1960" t="inlineStr">
        <is>
          <t>Completed</t>
        </is>
      </c>
    </row>
    <row r="1961">
      <c r="A1961" t="inlineStr">
        <is>
          <t>J1104</t>
        </is>
      </c>
      <c r="B1961" s="10" t="n">
        <v>46244</v>
      </c>
      <c r="C1961" t="inlineStr">
        <is>
          <t>CL34</t>
        </is>
      </c>
      <c r="D1961" t="inlineStr">
        <is>
          <t>Completed</t>
        </is>
      </c>
    </row>
    <row r="1962">
      <c r="A1962" t="inlineStr">
        <is>
          <t>J1104</t>
        </is>
      </c>
      <c r="B1962" s="10" t="n">
        <v>46248</v>
      </c>
      <c r="C1962" t="inlineStr">
        <is>
          <t>CL34</t>
        </is>
      </c>
      <c r="D1962" t="inlineStr">
        <is>
          <t>Completed</t>
        </is>
      </c>
    </row>
    <row r="1963">
      <c r="A1963" t="inlineStr">
        <is>
          <t>J1104</t>
        </is>
      </c>
      <c r="B1963" s="10" t="n">
        <v>46251</v>
      </c>
      <c r="C1963" t="inlineStr">
        <is>
          <t>CL34</t>
        </is>
      </c>
      <c r="D1963" t="inlineStr">
        <is>
          <t>Completed</t>
        </is>
      </c>
    </row>
    <row r="1964">
      <c r="A1964" t="inlineStr">
        <is>
          <t>J1104</t>
        </is>
      </c>
      <c r="B1964" s="10" t="n">
        <v>46255</v>
      </c>
      <c r="C1964" t="inlineStr">
        <is>
          <t>CL34</t>
        </is>
      </c>
      <c r="D1964" t="inlineStr">
        <is>
          <t>Completed</t>
        </is>
      </c>
    </row>
    <row r="1965">
      <c r="A1965" t="inlineStr">
        <is>
          <t>J1104</t>
        </is>
      </c>
      <c r="B1965" s="10" t="n">
        <v>46258</v>
      </c>
      <c r="C1965" t="inlineStr">
        <is>
          <t>CL34</t>
        </is>
      </c>
      <c r="D1965" t="inlineStr">
        <is>
          <t>Completed</t>
        </is>
      </c>
    </row>
    <row r="1966">
      <c r="A1966" t="inlineStr">
        <is>
          <t>J1104</t>
        </is>
      </c>
      <c r="B1966" s="10" t="n">
        <v>46262</v>
      </c>
      <c r="C1966" t="inlineStr">
        <is>
          <t>CL34</t>
        </is>
      </c>
      <c r="D1966" t="inlineStr">
        <is>
          <t>Completed</t>
        </is>
      </c>
    </row>
    <row r="1967">
      <c r="A1967" t="inlineStr">
        <is>
          <t>J1104</t>
        </is>
      </c>
      <c r="B1967" s="10" t="n">
        <v>46265</v>
      </c>
      <c r="C1967" t="inlineStr">
        <is>
          <t>CL34</t>
        </is>
      </c>
      <c r="D1967" t="inlineStr">
        <is>
          <t>Completed</t>
        </is>
      </c>
    </row>
    <row r="1968">
      <c r="A1968" t="inlineStr">
        <is>
          <t>J1104</t>
        </is>
      </c>
      <c r="B1968" s="10" t="n">
        <v>46269</v>
      </c>
      <c r="C1968" t="inlineStr">
        <is>
          <t>CL34</t>
        </is>
      </c>
      <c r="D1968" t="inlineStr">
        <is>
          <t>Completed</t>
        </is>
      </c>
    </row>
    <row r="1969">
      <c r="A1969" t="inlineStr">
        <is>
          <t>J1104</t>
        </is>
      </c>
      <c r="B1969" s="10" t="n">
        <v>46272</v>
      </c>
      <c r="C1969" t="inlineStr">
        <is>
          <t>CL34</t>
        </is>
      </c>
      <c r="D1969" t="inlineStr">
        <is>
          <t>Completed</t>
        </is>
      </c>
    </row>
    <row r="1970">
      <c r="A1970" t="inlineStr">
        <is>
          <t>J1104</t>
        </is>
      </c>
      <c r="B1970" s="10" t="n">
        <v>46276</v>
      </c>
      <c r="C1970" t="inlineStr">
        <is>
          <t>CL34</t>
        </is>
      </c>
      <c r="D1970" t="inlineStr">
        <is>
          <t>Completed</t>
        </is>
      </c>
    </row>
    <row r="1971">
      <c r="A1971" t="inlineStr">
        <is>
          <t>J1104</t>
        </is>
      </c>
      <c r="B1971" s="10" t="n">
        <v>46279</v>
      </c>
      <c r="C1971" t="inlineStr">
        <is>
          <t>CL34</t>
        </is>
      </c>
      <c r="D1971" t="inlineStr">
        <is>
          <t>Completed</t>
        </is>
      </c>
    </row>
    <row r="1972">
      <c r="A1972" t="inlineStr">
        <is>
          <t>J1104</t>
        </is>
      </c>
      <c r="B1972" s="10" t="n">
        <v>46283</v>
      </c>
      <c r="C1972" t="inlineStr">
        <is>
          <t>CL34</t>
        </is>
      </c>
      <c r="D1972" t="inlineStr">
        <is>
          <t>Completed</t>
        </is>
      </c>
    </row>
    <row r="1973">
      <c r="A1973" t="inlineStr">
        <is>
          <t>J1104</t>
        </is>
      </c>
      <c r="B1973" s="10" t="n">
        <v>46286</v>
      </c>
      <c r="C1973" t="inlineStr">
        <is>
          <t>CL34</t>
        </is>
      </c>
      <c r="D1973" t="inlineStr">
        <is>
          <t>Completed</t>
        </is>
      </c>
    </row>
    <row r="1974">
      <c r="A1974" t="inlineStr">
        <is>
          <t>J1104</t>
        </is>
      </c>
      <c r="B1974" s="10" t="n">
        <v>46290</v>
      </c>
      <c r="C1974" t="inlineStr">
        <is>
          <t>CL34</t>
        </is>
      </c>
      <c r="D1974" t="inlineStr">
        <is>
          <t>Completed</t>
        </is>
      </c>
    </row>
    <row r="1975">
      <c r="A1975" t="inlineStr">
        <is>
          <t>J1104</t>
        </is>
      </c>
      <c r="B1975" s="10" t="n">
        <v>46293</v>
      </c>
      <c r="C1975" t="inlineStr">
        <is>
          <t>CL34</t>
        </is>
      </c>
      <c r="D1975" t="inlineStr">
        <is>
          <t>Completed</t>
        </is>
      </c>
    </row>
    <row r="1976">
      <c r="A1976" t="inlineStr">
        <is>
          <t>J1104</t>
        </is>
      </c>
      <c r="B1976" s="10" t="n">
        <v>46297</v>
      </c>
      <c r="C1976" t="inlineStr">
        <is>
          <t>CL34</t>
        </is>
      </c>
      <c r="D1976" t="inlineStr">
        <is>
          <t>Completed</t>
        </is>
      </c>
    </row>
    <row r="1977">
      <c r="A1977" t="inlineStr">
        <is>
          <t>J1104</t>
        </is>
      </c>
      <c r="B1977" s="10" t="n">
        <v>46300</v>
      </c>
      <c r="C1977" t="inlineStr">
        <is>
          <t>CL34</t>
        </is>
      </c>
      <c r="D1977" t="inlineStr">
        <is>
          <t>Completed</t>
        </is>
      </c>
    </row>
    <row r="1978">
      <c r="A1978" t="inlineStr">
        <is>
          <t>J1104</t>
        </is>
      </c>
      <c r="B1978" s="10" t="n">
        <v>46304</v>
      </c>
      <c r="C1978" t="inlineStr">
        <is>
          <t>CL34</t>
        </is>
      </c>
      <c r="D1978" t="inlineStr">
        <is>
          <t>Completed</t>
        </is>
      </c>
    </row>
    <row r="1979">
      <c r="A1979" t="inlineStr">
        <is>
          <t>J1104</t>
        </is>
      </c>
      <c r="B1979" s="10" t="n">
        <v>46307</v>
      </c>
      <c r="C1979" t="inlineStr">
        <is>
          <t>CL34</t>
        </is>
      </c>
      <c r="D1979" t="inlineStr">
        <is>
          <t>Completed</t>
        </is>
      </c>
    </row>
    <row r="1980">
      <c r="A1980" t="inlineStr">
        <is>
          <t>J1104</t>
        </is>
      </c>
      <c r="B1980" s="10" t="n">
        <v>46311</v>
      </c>
      <c r="C1980" t="inlineStr">
        <is>
          <t>CL34</t>
        </is>
      </c>
      <c r="D1980" t="inlineStr">
        <is>
          <t>Completed</t>
        </is>
      </c>
    </row>
    <row r="1981">
      <c r="A1981" t="inlineStr">
        <is>
          <t>J1104</t>
        </is>
      </c>
      <c r="B1981" s="10" t="n">
        <v>46314</v>
      </c>
      <c r="C1981" t="inlineStr">
        <is>
          <t>CL34</t>
        </is>
      </c>
      <c r="D1981" t="inlineStr">
        <is>
          <t>Completed</t>
        </is>
      </c>
    </row>
    <row r="1982">
      <c r="A1982" t="inlineStr">
        <is>
          <t>J1104</t>
        </is>
      </c>
      <c r="B1982" s="10" t="n">
        <v>46318</v>
      </c>
      <c r="C1982" t="inlineStr">
        <is>
          <t>CL34</t>
        </is>
      </c>
      <c r="D1982" t="inlineStr">
        <is>
          <t>Completed</t>
        </is>
      </c>
    </row>
    <row r="1983">
      <c r="A1983" t="inlineStr">
        <is>
          <t>J1104</t>
        </is>
      </c>
      <c r="B1983" s="10" t="n">
        <v>46321</v>
      </c>
      <c r="C1983" t="inlineStr">
        <is>
          <t>CL34</t>
        </is>
      </c>
      <c r="D1983" t="inlineStr">
        <is>
          <t>Completed</t>
        </is>
      </c>
    </row>
    <row r="1984">
      <c r="A1984" t="inlineStr">
        <is>
          <t>J1104</t>
        </is>
      </c>
      <c r="B1984" s="10" t="n">
        <v>46325</v>
      </c>
      <c r="C1984" t="inlineStr">
        <is>
          <t>CL34</t>
        </is>
      </c>
      <c r="D1984" t="inlineStr">
        <is>
          <t>Completed</t>
        </is>
      </c>
    </row>
    <row r="1985">
      <c r="A1985" t="inlineStr">
        <is>
          <t>J1105</t>
        </is>
      </c>
      <c r="B1985" s="10" t="n">
        <v>46239</v>
      </c>
      <c r="C1985" t="inlineStr">
        <is>
          <t>CL58</t>
        </is>
      </c>
      <c r="D1985" t="inlineStr">
        <is>
          <t>Completed</t>
        </is>
      </c>
    </row>
    <row r="1986">
      <c r="A1986" t="inlineStr">
        <is>
          <t>J1105</t>
        </is>
      </c>
      <c r="B1986" s="10" t="n">
        <v>46267</v>
      </c>
      <c r="C1986" t="inlineStr">
        <is>
          <t>CL58</t>
        </is>
      </c>
      <c r="D1986" t="inlineStr">
        <is>
          <t>Completed</t>
        </is>
      </c>
    </row>
    <row r="1987">
      <c r="A1987" t="inlineStr">
        <is>
          <t>J1105</t>
        </is>
      </c>
      <c r="B1987" s="10" t="n">
        <v>46295</v>
      </c>
      <c r="C1987" t="inlineStr">
        <is>
          <t>CL58</t>
        </is>
      </c>
      <c r="D1987" t="inlineStr">
        <is>
          <t>Completed</t>
        </is>
      </c>
    </row>
    <row r="1988">
      <c r="A1988" t="inlineStr">
        <is>
          <t>J1105</t>
        </is>
      </c>
      <c r="B1988" s="10" t="n">
        <v>46323</v>
      </c>
      <c r="C1988" t="inlineStr">
        <is>
          <t>CL58</t>
        </is>
      </c>
      <c r="D1988" t="inlineStr">
        <is>
          <t>Completed</t>
        </is>
      </c>
    </row>
    <row r="1989">
      <c r="A1989" t="inlineStr">
        <is>
          <t>J1106</t>
        </is>
      </c>
      <c r="B1989" s="10" t="n">
        <v>46237</v>
      </c>
      <c r="C1989" t="inlineStr">
        <is>
          <t>CL26</t>
        </is>
      </c>
      <c r="D1989" t="inlineStr">
        <is>
          <t>Completed</t>
        </is>
      </c>
    </row>
    <row r="1990">
      <c r="A1990" t="inlineStr">
        <is>
          <t>J1106</t>
        </is>
      </c>
      <c r="B1990" s="10" t="n">
        <v>46240</v>
      </c>
      <c r="C1990" t="inlineStr">
        <is>
          <t>CL26</t>
        </is>
      </c>
      <c r="D1990" t="inlineStr">
        <is>
          <t>Completed</t>
        </is>
      </c>
    </row>
    <row r="1991">
      <c r="A1991" t="inlineStr">
        <is>
          <t>J1106</t>
        </is>
      </c>
      <c r="B1991" s="10" t="n">
        <v>46241</v>
      </c>
      <c r="C1991" t="inlineStr">
        <is>
          <t>CL26</t>
        </is>
      </c>
      <c r="D1991" t="inlineStr">
        <is>
          <t>Completed</t>
        </is>
      </c>
    </row>
    <row r="1992">
      <c r="A1992" t="inlineStr">
        <is>
          <t>J1106</t>
        </is>
      </c>
      <c r="B1992" s="10" t="n">
        <v>46244</v>
      </c>
      <c r="C1992" t="inlineStr">
        <is>
          <t>CL26</t>
        </is>
      </c>
      <c r="D1992" t="inlineStr">
        <is>
          <t>Completed</t>
        </is>
      </c>
    </row>
    <row r="1993">
      <c r="A1993" t="inlineStr">
        <is>
          <t>J1106</t>
        </is>
      </c>
      <c r="B1993" s="10" t="n">
        <v>46247</v>
      </c>
      <c r="C1993" t="inlineStr">
        <is>
          <t>CL26</t>
        </is>
      </c>
      <c r="D1993" t="inlineStr">
        <is>
          <t>Completed</t>
        </is>
      </c>
    </row>
    <row r="1994">
      <c r="A1994" t="inlineStr">
        <is>
          <t>J1106</t>
        </is>
      </c>
      <c r="B1994" s="10" t="n">
        <v>46248</v>
      </c>
      <c r="C1994" t="inlineStr">
        <is>
          <t>CL26</t>
        </is>
      </c>
      <c r="D1994" t="inlineStr">
        <is>
          <t>Completed</t>
        </is>
      </c>
    </row>
    <row r="1995">
      <c r="A1995" t="inlineStr">
        <is>
          <t>J1106</t>
        </is>
      </c>
      <c r="B1995" s="10" t="n">
        <v>46251</v>
      </c>
      <c r="C1995" t="inlineStr">
        <is>
          <t>CL26</t>
        </is>
      </c>
      <c r="D1995" t="inlineStr">
        <is>
          <t>Completed</t>
        </is>
      </c>
    </row>
    <row r="1996">
      <c r="A1996" t="inlineStr">
        <is>
          <t>J1106</t>
        </is>
      </c>
      <c r="B1996" s="10" t="n">
        <v>46254</v>
      </c>
      <c r="C1996" t="inlineStr">
        <is>
          <t>CL26</t>
        </is>
      </c>
      <c r="D1996" t="inlineStr">
        <is>
          <t>Completed</t>
        </is>
      </c>
    </row>
    <row r="1997">
      <c r="A1997" t="inlineStr">
        <is>
          <t>J1106</t>
        </is>
      </c>
      <c r="B1997" s="10" t="n">
        <v>46255</v>
      </c>
      <c r="C1997" t="inlineStr">
        <is>
          <t>CL26</t>
        </is>
      </c>
      <c r="D1997" t="inlineStr">
        <is>
          <t>Completed</t>
        </is>
      </c>
    </row>
    <row r="1998">
      <c r="A1998" t="inlineStr">
        <is>
          <t>J1106</t>
        </is>
      </c>
      <c r="B1998" s="10" t="n">
        <v>46258</v>
      </c>
      <c r="C1998" t="inlineStr">
        <is>
          <t>CL26</t>
        </is>
      </c>
      <c r="D1998" t="inlineStr">
        <is>
          <t>Completed</t>
        </is>
      </c>
    </row>
    <row r="1999">
      <c r="A1999" t="inlineStr">
        <is>
          <t>J1106</t>
        </is>
      </c>
      <c r="B1999" s="10" t="n">
        <v>46261</v>
      </c>
      <c r="C1999" t="inlineStr">
        <is>
          <t>CL26</t>
        </is>
      </c>
      <c r="D1999" t="inlineStr">
        <is>
          <t>Completed</t>
        </is>
      </c>
    </row>
    <row r="2000">
      <c r="A2000" t="inlineStr">
        <is>
          <t>J1106</t>
        </is>
      </c>
      <c r="B2000" s="10" t="n">
        <v>46262</v>
      </c>
      <c r="C2000" t="inlineStr">
        <is>
          <t>CL26</t>
        </is>
      </c>
      <c r="D2000" t="inlineStr">
        <is>
          <t>Completed</t>
        </is>
      </c>
    </row>
    <row r="2001">
      <c r="A2001" t="inlineStr">
        <is>
          <t>J1106</t>
        </is>
      </c>
      <c r="B2001" s="10" t="n">
        <v>46265</v>
      </c>
      <c r="C2001" t="inlineStr">
        <is>
          <t>CL26</t>
        </is>
      </c>
      <c r="D2001" t="inlineStr">
        <is>
          <t>Completed</t>
        </is>
      </c>
    </row>
    <row r="2002">
      <c r="A2002" t="inlineStr">
        <is>
          <t>J1106</t>
        </is>
      </c>
      <c r="B2002" s="10" t="n">
        <v>46268</v>
      </c>
      <c r="C2002" t="inlineStr">
        <is>
          <t>CL26</t>
        </is>
      </c>
      <c r="D2002" t="inlineStr">
        <is>
          <t>Completed</t>
        </is>
      </c>
    </row>
    <row r="2003">
      <c r="A2003" t="inlineStr">
        <is>
          <t>J1106</t>
        </is>
      </c>
      <c r="B2003" s="10" t="n">
        <v>46269</v>
      </c>
      <c r="C2003" t="inlineStr">
        <is>
          <t>CL26</t>
        </is>
      </c>
      <c r="D2003" t="inlineStr">
        <is>
          <t>Completed</t>
        </is>
      </c>
    </row>
    <row r="2004">
      <c r="A2004" t="inlineStr">
        <is>
          <t>J1106</t>
        </is>
      </c>
      <c r="B2004" s="10" t="n">
        <v>46272</v>
      </c>
      <c r="C2004" t="inlineStr">
        <is>
          <t>CL26</t>
        </is>
      </c>
      <c r="D2004" t="inlineStr">
        <is>
          <t>Completed</t>
        </is>
      </c>
    </row>
    <row r="2005">
      <c r="A2005" t="inlineStr">
        <is>
          <t>J1106</t>
        </is>
      </c>
      <c r="B2005" s="10" t="n">
        <v>46275</v>
      </c>
      <c r="C2005" t="inlineStr">
        <is>
          <t>CL26</t>
        </is>
      </c>
      <c r="D2005" t="inlineStr">
        <is>
          <t>Completed</t>
        </is>
      </c>
    </row>
    <row r="2006">
      <c r="A2006" t="inlineStr">
        <is>
          <t>J1106</t>
        </is>
      </c>
      <c r="B2006" s="10" t="n">
        <v>46276</v>
      </c>
      <c r="C2006" t="inlineStr">
        <is>
          <t>CL26</t>
        </is>
      </c>
      <c r="D2006" t="inlineStr">
        <is>
          <t>Completed</t>
        </is>
      </c>
    </row>
    <row r="2007">
      <c r="A2007" t="inlineStr">
        <is>
          <t>J1106</t>
        </is>
      </c>
      <c r="B2007" s="10" t="n">
        <v>46279</v>
      </c>
      <c r="C2007" t="inlineStr">
        <is>
          <t>CL26</t>
        </is>
      </c>
      <c r="D2007" t="inlineStr">
        <is>
          <t>Completed</t>
        </is>
      </c>
    </row>
    <row r="2008">
      <c r="A2008" t="inlineStr">
        <is>
          <t>J1106</t>
        </is>
      </c>
      <c r="B2008" s="10" t="n">
        <v>46282</v>
      </c>
      <c r="C2008" t="inlineStr">
        <is>
          <t>CL26</t>
        </is>
      </c>
      <c r="D2008" t="inlineStr">
        <is>
          <t>Completed</t>
        </is>
      </c>
    </row>
    <row r="2009">
      <c r="A2009" t="inlineStr">
        <is>
          <t>J1106</t>
        </is>
      </c>
      <c r="B2009" s="10" t="n">
        <v>46283</v>
      </c>
      <c r="C2009" t="inlineStr">
        <is>
          <t>CL26</t>
        </is>
      </c>
      <c r="D2009" t="inlineStr">
        <is>
          <t>Completed</t>
        </is>
      </c>
    </row>
    <row r="2010">
      <c r="A2010" t="inlineStr">
        <is>
          <t>J1106</t>
        </is>
      </c>
      <c r="B2010" s="10" t="n">
        <v>46286</v>
      </c>
      <c r="C2010" t="inlineStr">
        <is>
          <t>CL26</t>
        </is>
      </c>
      <c r="D2010" t="inlineStr">
        <is>
          <t>Completed</t>
        </is>
      </c>
    </row>
    <row r="2011">
      <c r="A2011" t="inlineStr">
        <is>
          <t>J1106</t>
        </is>
      </c>
      <c r="B2011" s="10" t="n">
        <v>46289</v>
      </c>
      <c r="C2011" t="inlineStr">
        <is>
          <t>CL26</t>
        </is>
      </c>
      <c r="D2011" t="inlineStr">
        <is>
          <t>Completed</t>
        </is>
      </c>
    </row>
    <row r="2012">
      <c r="A2012" t="inlineStr">
        <is>
          <t>J1106</t>
        </is>
      </c>
      <c r="B2012" s="10" t="n">
        <v>46290</v>
      </c>
      <c r="C2012" t="inlineStr">
        <is>
          <t>CL26</t>
        </is>
      </c>
      <c r="D2012" t="inlineStr">
        <is>
          <t>Completed</t>
        </is>
      </c>
    </row>
    <row r="2013">
      <c r="A2013" t="inlineStr">
        <is>
          <t>J1106</t>
        </is>
      </c>
      <c r="B2013" s="10" t="n">
        <v>46293</v>
      </c>
      <c r="C2013" t="inlineStr">
        <is>
          <t>CL26</t>
        </is>
      </c>
      <c r="D2013" t="inlineStr">
        <is>
          <t>Completed</t>
        </is>
      </c>
    </row>
    <row r="2014">
      <c r="A2014" t="inlineStr">
        <is>
          <t>J1106</t>
        </is>
      </c>
      <c r="B2014" s="10" t="n">
        <v>46296</v>
      </c>
      <c r="C2014" t="inlineStr">
        <is>
          <t>CL26</t>
        </is>
      </c>
      <c r="D2014" t="inlineStr">
        <is>
          <t>Completed</t>
        </is>
      </c>
    </row>
    <row r="2015">
      <c r="A2015" t="inlineStr">
        <is>
          <t>J1106</t>
        </is>
      </c>
      <c r="B2015" s="10" t="n">
        <v>46297</v>
      </c>
      <c r="C2015" t="inlineStr">
        <is>
          <t>CL26</t>
        </is>
      </c>
      <c r="D2015" t="inlineStr">
        <is>
          <t>Completed</t>
        </is>
      </c>
    </row>
    <row r="2016">
      <c r="A2016" t="inlineStr">
        <is>
          <t>J1106</t>
        </is>
      </c>
      <c r="B2016" s="10" t="n">
        <v>46300</v>
      </c>
      <c r="C2016" t="inlineStr">
        <is>
          <t>CL26</t>
        </is>
      </c>
      <c r="D2016" t="inlineStr">
        <is>
          <t>Completed</t>
        </is>
      </c>
    </row>
    <row r="2017">
      <c r="A2017" t="inlineStr">
        <is>
          <t>J1106</t>
        </is>
      </c>
      <c r="B2017" s="10" t="n">
        <v>46303</v>
      </c>
      <c r="C2017" t="inlineStr">
        <is>
          <t>CL26</t>
        </is>
      </c>
      <c r="D2017" t="inlineStr">
        <is>
          <t>Completed</t>
        </is>
      </c>
    </row>
    <row r="2018">
      <c r="A2018" t="inlineStr">
        <is>
          <t>J1106</t>
        </is>
      </c>
      <c r="B2018" s="10" t="n">
        <v>46304</v>
      </c>
      <c r="C2018" t="inlineStr">
        <is>
          <t>CL26</t>
        </is>
      </c>
      <c r="D2018" t="inlineStr">
        <is>
          <t>Completed</t>
        </is>
      </c>
    </row>
    <row r="2019">
      <c r="A2019" t="inlineStr">
        <is>
          <t>J1106</t>
        </is>
      </c>
      <c r="B2019" s="10" t="n">
        <v>46307</v>
      </c>
      <c r="C2019" t="inlineStr">
        <is>
          <t>CL26</t>
        </is>
      </c>
      <c r="D2019" t="inlineStr">
        <is>
          <t>Completed</t>
        </is>
      </c>
    </row>
    <row r="2020">
      <c r="A2020" t="inlineStr">
        <is>
          <t>J1106</t>
        </is>
      </c>
      <c r="B2020" s="10" t="n">
        <v>46310</v>
      </c>
      <c r="C2020" t="inlineStr">
        <is>
          <t>CL26</t>
        </is>
      </c>
      <c r="D2020" t="inlineStr">
        <is>
          <t>Completed</t>
        </is>
      </c>
    </row>
    <row r="2021">
      <c r="A2021" t="inlineStr">
        <is>
          <t>J1106</t>
        </is>
      </c>
      <c r="B2021" s="10" t="n">
        <v>46311</v>
      </c>
      <c r="C2021" t="inlineStr">
        <is>
          <t>CL26</t>
        </is>
      </c>
      <c r="D2021" t="inlineStr">
        <is>
          <t>Completed</t>
        </is>
      </c>
    </row>
    <row r="2022">
      <c r="A2022" t="inlineStr">
        <is>
          <t>J1106</t>
        </is>
      </c>
      <c r="B2022" s="10" t="n">
        <v>46314</v>
      </c>
      <c r="C2022" t="inlineStr">
        <is>
          <t>CL26</t>
        </is>
      </c>
      <c r="D2022" t="inlineStr">
        <is>
          <t>Completed</t>
        </is>
      </c>
    </row>
    <row r="2023">
      <c r="A2023" t="inlineStr">
        <is>
          <t>J1106</t>
        </is>
      </c>
      <c r="B2023" s="10" t="n">
        <v>46317</v>
      </c>
      <c r="C2023" t="inlineStr">
        <is>
          <t>CL26</t>
        </is>
      </c>
      <c r="D2023" t="inlineStr">
        <is>
          <t>Completed</t>
        </is>
      </c>
    </row>
    <row r="2024">
      <c r="A2024" t="inlineStr">
        <is>
          <t>J1106</t>
        </is>
      </c>
      <c r="B2024" s="10" t="n">
        <v>46318</v>
      </c>
      <c r="C2024" t="inlineStr">
        <is>
          <t>CL26</t>
        </is>
      </c>
      <c r="D2024" t="inlineStr">
        <is>
          <t>Completed</t>
        </is>
      </c>
    </row>
    <row r="2025">
      <c r="A2025" t="inlineStr">
        <is>
          <t>J1106</t>
        </is>
      </c>
      <c r="B2025" s="10" t="n">
        <v>46321</v>
      </c>
      <c r="C2025" t="inlineStr">
        <is>
          <t>CL26</t>
        </is>
      </c>
      <c r="D2025" t="inlineStr">
        <is>
          <t>Completed</t>
        </is>
      </c>
    </row>
    <row r="2026">
      <c r="A2026" t="inlineStr">
        <is>
          <t>J1106</t>
        </is>
      </c>
      <c r="B2026" s="10" t="n">
        <v>46324</v>
      </c>
      <c r="C2026" t="inlineStr">
        <is>
          <t>CL26</t>
        </is>
      </c>
      <c r="D2026" t="inlineStr">
        <is>
          <t>Completed</t>
        </is>
      </c>
    </row>
    <row r="2027">
      <c r="A2027" t="inlineStr">
        <is>
          <t>J1106</t>
        </is>
      </c>
      <c r="B2027" s="10" t="n">
        <v>46325</v>
      </c>
      <c r="C2027" t="inlineStr">
        <is>
          <t>CL26</t>
        </is>
      </c>
      <c r="D2027" t="inlineStr">
        <is>
          <t>Completed</t>
        </is>
      </c>
    </row>
    <row r="2028">
      <c r="A2028" t="inlineStr">
        <is>
          <t>J1107</t>
        </is>
      </c>
      <c r="B2028" s="10" t="n">
        <v>46237</v>
      </c>
      <c r="C2028" t="inlineStr">
        <is>
          <t>CL15</t>
        </is>
      </c>
      <c r="D2028" t="inlineStr">
        <is>
          <t>Completed</t>
        </is>
      </c>
    </row>
    <row r="2029">
      <c r="A2029" t="inlineStr">
        <is>
          <t>J1107</t>
        </is>
      </c>
      <c r="B2029" s="10" t="n">
        <v>46238</v>
      </c>
      <c r="C2029" t="inlineStr">
        <is>
          <t>CL15</t>
        </is>
      </c>
      <c r="D2029" t="inlineStr">
        <is>
          <t>Completed</t>
        </is>
      </c>
    </row>
    <row r="2030">
      <c r="A2030" t="inlineStr">
        <is>
          <t>J1107</t>
        </is>
      </c>
      <c r="B2030" s="10" t="n">
        <v>46239</v>
      </c>
      <c r="C2030" t="inlineStr">
        <is>
          <t>CL15</t>
        </is>
      </c>
      <c r="D2030" t="inlineStr">
        <is>
          <t>Completed</t>
        </is>
      </c>
    </row>
    <row r="2031">
      <c r="A2031" t="inlineStr">
        <is>
          <t>J1107</t>
        </is>
      </c>
      <c r="B2031" s="10" t="n">
        <v>46240</v>
      </c>
      <c r="C2031" t="inlineStr">
        <is>
          <t>CL15</t>
        </is>
      </c>
      <c r="D2031" t="inlineStr">
        <is>
          <t>Completed</t>
        </is>
      </c>
    </row>
    <row r="2032">
      <c r="A2032" t="inlineStr">
        <is>
          <t>J1107</t>
        </is>
      </c>
      <c r="B2032" s="10" t="n">
        <v>46241</v>
      </c>
      <c r="C2032" t="inlineStr">
        <is>
          <t>CL15</t>
        </is>
      </c>
      <c r="D2032" t="inlineStr">
        <is>
          <t>Completed</t>
        </is>
      </c>
    </row>
    <row r="2033">
      <c r="A2033" t="inlineStr">
        <is>
          <t>J1107</t>
        </is>
      </c>
      <c r="B2033" s="10" t="n">
        <v>46244</v>
      </c>
      <c r="C2033" t="inlineStr">
        <is>
          <t>CL15</t>
        </is>
      </c>
      <c r="D2033" t="inlineStr">
        <is>
          <t>Completed</t>
        </is>
      </c>
    </row>
    <row r="2034">
      <c r="A2034" t="inlineStr">
        <is>
          <t>J1107</t>
        </is>
      </c>
      <c r="B2034" s="10" t="n">
        <v>46245</v>
      </c>
      <c r="C2034" t="inlineStr">
        <is>
          <t>CL15</t>
        </is>
      </c>
      <c r="D2034" t="inlineStr">
        <is>
          <t>Completed</t>
        </is>
      </c>
    </row>
    <row r="2035">
      <c r="A2035" t="inlineStr">
        <is>
          <t>J1107</t>
        </is>
      </c>
      <c r="B2035" s="10" t="n">
        <v>46246</v>
      </c>
      <c r="C2035" t="inlineStr">
        <is>
          <t>CL15</t>
        </is>
      </c>
      <c r="D2035" t="inlineStr">
        <is>
          <t>Completed</t>
        </is>
      </c>
    </row>
    <row r="2036">
      <c r="A2036" t="inlineStr">
        <is>
          <t>J1107</t>
        </is>
      </c>
      <c r="B2036" s="10" t="n">
        <v>46247</v>
      </c>
      <c r="C2036" t="inlineStr">
        <is>
          <t>CL15</t>
        </is>
      </c>
      <c r="D2036" t="inlineStr">
        <is>
          <t>Completed</t>
        </is>
      </c>
    </row>
    <row r="2037">
      <c r="A2037" t="inlineStr">
        <is>
          <t>J1107</t>
        </is>
      </c>
      <c r="B2037" s="10" t="n">
        <v>46248</v>
      </c>
      <c r="C2037" t="inlineStr">
        <is>
          <t>CL15</t>
        </is>
      </c>
      <c r="D2037" t="inlineStr">
        <is>
          <t>Completed</t>
        </is>
      </c>
    </row>
    <row r="2038">
      <c r="A2038" t="inlineStr">
        <is>
          <t>J1107</t>
        </is>
      </c>
      <c r="B2038" s="10" t="n">
        <v>46251</v>
      </c>
      <c r="C2038" t="inlineStr">
        <is>
          <t>CL15</t>
        </is>
      </c>
      <c r="D2038" t="inlineStr">
        <is>
          <t>Completed</t>
        </is>
      </c>
    </row>
    <row r="2039">
      <c r="A2039" t="inlineStr">
        <is>
          <t>J1107</t>
        </is>
      </c>
      <c r="B2039" s="10" t="n">
        <v>46252</v>
      </c>
      <c r="C2039" t="inlineStr">
        <is>
          <t>CL15</t>
        </is>
      </c>
      <c r="D2039" t="inlineStr">
        <is>
          <t>Completed</t>
        </is>
      </c>
    </row>
    <row r="2040">
      <c r="A2040" t="inlineStr">
        <is>
          <t>J1107</t>
        </is>
      </c>
      <c r="B2040" s="10" t="n">
        <v>46253</v>
      </c>
      <c r="C2040" t="inlineStr">
        <is>
          <t>CL15</t>
        </is>
      </c>
      <c r="D2040" t="inlineStr">
        <is>
          <t>Completed</t>
        </is>
      </c>
    </row>
    <row r="2041">
      <c r="A2041" t="inlineStr">
        <is>
          <t>J1107</t>
        </is>
      </c>
      <c r="B2041" s="10" t="n">
        <v>46254</v>
      </c>
      <c r="C2041" t="inlineStr">
        <is>
          <t>CL15</t>
        </is>
      </c>
      <c r="D2041" t="inlineStr">
        <is>
          <t>Completed</t>
        </is>
      </c>
    </row>
    <row r="2042">
      <c r="A2042" t="inlineStr">
        <is>
          <t>J1107</t>
        </is>
      </c>
      <c r="B2042" s="10" t="n">
        <v>46255</v>
      </c>
      <c r="C2042" t="inlineStr">
        <is>
          <t>CL15</t>
        </is>
      </c>
      <c r="D2042" t="inlineStr">
        <is>
          <t>Completed</t>
        </is>
      </c>
    </row>
    <row r="2043">
      <c r="A2043" t="inlineStr">
        <is>
          <t>J1107</t>
        </is>
      </c>
      <c r="B2043" s="10" t="n">
        <v>46258</v>
      </c>
      <c r="C2043" t="inlineStr">
        <is>
          <t>CL15</t>
        </is>
      </c>
      <c r="D2043" t="inlineStr">
        <is>
          <t>Completed</t>
        </is>
      </c>
    </row>
    <row r="2044">
      <c r="A2044" t="inlineStr">
        <is>
          <t>J1107</t>
        </is>
      </c>
      <c r="B2044" s="10" t="n">
        <v>46259</v>
      </c>
      <c r="C2044" t="inlineStr">
        <is>
          <t>CL15</t>
        </is>
      </c>
      <c r="D2044" t="inlineStr">
        <is>
          <t>Completed</t>
        </is>
      </c>
    </row>
    <row r="2045">
      <c r="A2045" t="inlineStr">
        <is>
          <t>J1107</t>
        </is>
      </c>
      <c r="B2045" s="10" t="n">
        <v>46260</v>
      </c>
      <c r="C2045" t="inlineStr">
        <is>
          <t>CL15</t>
        </is>
      </c>
      <c r="D2045" t="inlineStr">
        <is>
          <t>Completed</t>
        </is>
      </c>
    </row>
    <row r="2046">
      <c r="A2046" t="inlineStr">
        <is>
          <t>J1107</t>
        </is>
      </c>
      <c r="B2046" s="10" t="n">
        <v>46261</v>
      </c>
      <c r="C2046" t="inlineStr">
        <is>
          <t>CL15</t>
        </is>
      </c>
      <c r="D2046" t="inlineStr">
        <is>
          <t>Completed</t>
        </is>
      </c>
    </row>
    <row r="2047">
      <c r="A2047" t="inlineStr">
        <is>
          <t>J1107</t>
        </is>
      </c>
      <c r="B2047" s="10" t="n">
        <v>46262</v>
      </c>
      <c r="C2047" t="inlineStr">
        <is>
          <t>CL15</t>
        </is>
      </c>
      <c r="D2047" t="inlineStr">
        <is>
          <t>Completed</t>
        </is>
      </c>
    </row>
    <row r="2048">
      <c r="A2048" t="inlineStr">
        <is>
          <t>J1107</t>
        </is>
      </c>
      <c r="B2048" s="10" t="n">
        <v>46265</v>
      </c>
      <c r="C2048" t="inlineStr">
        <is>
          <t>CL15</t>
        </is>
      </c>
      <c r="D2048" t="inlineStr">
        <is>
          <t>Completed</t>
        </is>
      </c>
    </row>
    <row r="2049">
      <c r="A2049" t="inlineStr">
        <is>
          <t>J1107</t>
        </is>
      </c>
      <c r="B2049" s="10" t="n">
        <v>46266</v>
      </c>
      <c r="C2049" t="inlineStr">
        <is>
          <t>CL15</t>
        </is>
      </c>
      <c r="D2049" t="inlineStr">
        <is>
          <t>Completed</t>
        </is>
      </c>
    </row>
    <row r="2050">
      <c r="A2050" t="inlineStr">
        <is>
          <t>J1107</t>
        </is>
      </c>
      <c r="B2050" s="10" t="n">
        <v>46267</v>
      </c>
      <c r="C2050" t="inlineStr">
        <is>
          <t>CL15</t>
        </is>
      </c>
      <c r="D2050" t="inlineStr">
        <is>
          <t>Completed</t>
        </is>
      </c>
    </row>
    <row r="2051">
      <c r="A2051" t="inlineStr">
        <is>
          <t>J1107</t>
        </is>
      </c>
      <c r="B2051" s="10" t="n">
        <v>46268</v>
      </c>
      <c r="C2051" t="inlineStr">
        <is>
          <t>CL15</t>
        </is>
      </c>
      <c r="D2051" t="inlineStr">
        <is>
          <t>Completed</t>
        </is>
      </c>
    </row>
    <row r="2052">
      <c r="A2052" t="inlineStr">
        <is>
          <t>J1107</t>
        </is>
      </c>
      <c r="B2052" s="10" t="n">
        <v>46269</v>
      </c>
      <c r="C2052" t="inlineStr">
        <is>
          <t>CL15</t>
        </is>
      </c>
      <c r="D2052" t="inlineStr">
        <is>
          <t>Completed</t>
        </is>
      </c>
    </row>
    <row r="2053">
      <c r="A2053" t="inlineStr">
        <is>
          <t>J1107</t>
        </is>
      </c>
      <c r="B2053" s="10" t="n">
        <v>46272</v>
      </c>
      <c r="C2053" t="inlineStr">
        <is>
          <t>CL15</t>
        </is>
      </c>
      <c r="D2053" t="inlineStr">
        <is>
          <t>Completed</t>
        </is>
      </c>
    </row>
    <row r="2054">
      <c r="A2054" t="inlineStr">
        <is>
          <t>J1107</t>
        </is>
      </c>
      <c r="B2054" s="10" t="n">
        <v>46273</v>
      </c>
      <c r="C2054" t="inlineStr">
        <is>
          <t>CL15</t>
        </is>
      </c>
      <c r="D2054" t="inlineStr">
        <is>
          <t>Completed</t>
        </is>
      </c>
    </row>
    <row r="2055">
      <c r="A2055" t="inlineStr">
        <is>
          <t>J1107</t>
        </is>
      </c>
      <c r="B2055" s="10" t="n">
        <v>46274</v>
      </c>
      <c r="C2055" t="inlineStr">
        <is>
          <t>CL15</t>
        </is>
      </c>
      <c r="D2055" t="inlineStr">
        <is>
          <t>Completed</t>
        </is>
      </c>
    </row>
    <row r="2056">
      <c r="A2056" t="inlineStr">
        <is>
          <t>J1107</t>
        </is>
      </c>
      <c r="B2056" s="10" t="n">
        <v>46275</v>
      </c>
      <c r="C2056" t="inlineStr">
        <is>
          <t>CL15</t>
        </is>
      </c>
      <c r="D2056" t="inlineStr">
        <is>
          <t>Completed</t>
        </is>
      </c>
    </row>
    <row r="2057">
      <c r="A2057" t="inlineStr">
        <is>
          <t>J1107</t>
        </is>
      </c>
      <c r="B2057" s="10" t="n">
        <v>46276</v>
      </c>
      <c r="C2057" t="inlineStr">
        <is>
          <t>CL15</t>
        </is>
      </c>
      <c r="D2057" t="inlineStr">
        <is>
          <t>Completed</t>
        </is>
      </c>
    </row>
    <row r="2058">
      <c r="A2058" t="inlineStr">
        <is>
          <t>J1107</t>
        </is>
      </c>
      <c r="B2058" s="10" t="n">
        <v>46279</v>
      </c>
      <c r="C2058" t="inlineStr">
        <is>
          <t>CL15</t>
        </is>
      </c>
      <c r="D2058" t="inlineStr">
        <is>
          <t>Completed</t>
        </is>
      </c>
    </row>
    <row r="2059">
      <c r="A2059" t="inlineStr">
        <is>
          <t>J1107</t>
        </is>
      </c>
      <c r="B2059" s="10" t="n">
        <v>46280</v>
      </c>
      <c r="C2059" t="inlineStr">
        <is>
          <t>CL15</t>
        </is>
      </c>
      <c r="D2059" t="inlineStr">
        <is>
          <t>Completed</t>
        </is>
      </c>
    </row>
    <row r="2060">
      <c r="A2060" t="inlineStr">
        <is>
          <t>J1107</t>
        </is>
      </c>
      <c r="B2060" s="10" t="n">
        <v>46281</v>
      </c>
      <c r="C2060" t="inlineStr">
        <is>
          <t>CL15</t>
        </is>
      </c>
      <c r="D2060" t="inlineStr">
        <is>
          <t>Completed</t>
        </is>
      </c>
    </row>
    <row r="2061">
      <c r="A2061" t="inlineStr">
        <is>
          <t>J1107</t>
        </is>
      </c>
      <c r="B2061" s="10" t="n">
        <v>46282</v>
      </c>
      <c r="C2061" t="inlineStr">
        <is>
          <t>CL15</t>
        </is>
      </c>
      <c r="D2061" t="inlineStr">
        <is>
          <t>Completed</t>
        </is>
      </c>
    </row>
    <row r="2062">
      <c r="A2062" t="inlineStr">
        <is>
          <t>J1107</t>
        </is>
      </c>
      <c r="B2062" s="10" t="n">
        <v>46283</v>
      </c>
      <c r="C2062" t="inlineStr">
        <is>
          <t>CL15</t>
        </is>
      </c>
      <c r="D2062" t="inlineStr">
        <is>
          <t>Completed</t>
        </is>
      </c>
    </row>
    <row r="2063">
      <c r="A2063" t="inlineStr">
        <is>
          <t>J1107</t>
        </is>
      </c>
      <c r="B2063" s="10" t="n">
        <v>46286</v>
      </c>
      <c r="C2063" t="inlineStr">
        <is>
          <t>CL15</t>
        </is>
      </c>
      <c r="D2063" t="inlineStr">
        <is>
          <t>Completed</t>
        </is>
      </c>
    </row>
    <row r="2064">
      <c r="A2064" t="inlineStr">
        <is>
          <t>J1107</t>
        </is>
      </c>
      <c r="B2064" s="10" t="n">
        <v>46287</v>
      </c>
      <c r="C2064" t="inlineStr">
        <is>
          <t>CL15</t>
        </is>
      </c>
      <c r="D2064" t="inlineStr">
        <is>
          <t>Completed</t>
        </is>
      </c>
    </row>
    <row r="2065">
      <c r="A2065" t="inlineStr">
        <is>
          <t>J1107</t>
        </is>
      </c>
      <c r="B2065" s="10" t="n">
        <v>46288</v>
      </c>
      <c r="C2065" t="inlineStr">
        <is>
          <t>CL15</t>
        </is>
      </c>
      <c r="D2065" t="inlineStr">
        <is>
          <t>Completed</t>
        </is>
      </c>
    </row>
    <row r="2066">
      <c r="A2066" t="inlineStr">
        <is>
          <t>J1107</t>
        </is>
      </c>
      <c r="B2066" s="10" t="n">
        <v>46289</v>
      </c>
      <c r="C2066" t="inlineStr">
        <is>
          <t>CL15</t>
        </is>
      </c>
      <c r="D2066" t="inlineStr">
        <is>
          <t>Completed</t>
        </is>
      </c>
    </row>
    <row r="2067">
      <c r="A2067" t="inlineStr">
        <is>
          <t>J1107</t>
        </is>
      </c>
      <c r="B2067" s="10" t="n">
        <v>46290</v>
      </c>
      <c r="C2067" t="inlineStr">
        <is>
          <t>CL15</t>
        </is>
      </c>
      <c r="D2067" t="inlineStr">
        <is>
          <t>Completed</t>
        </is>
      </c>
    </row>
    <row r="2068">
      <c r="A2068" t="inlineStr">
        <is>
          <t>J1107</t>
        </is>
      </c>
      <c r="B2068" s="10" t="n">
        <v>46293</v>
      </c>
      <c r="C2068" t="inlineStr">
        <is>
          <t>CL15</t>
        </is>
      </c>
      <c r="D2068" t="inlineStr">
        <is>
          <t>Completed</t>
        </is>
      </c>
    </row>
    <row r="2069">
      <c r="A2069" t="inlineStr">
        <is>
          <t>J1107</t>
        </is>
      </c>
      <c r="B2069" s="10" t="n">
        <v>46294</v>
      </c>
      <c r="C2069" t="inlineStr">
        <is>
          <t>CL15</t>
        </is>
      </c>
      <c r="D2069" t="inlineStr">
        <is>
          <t>Completed</t>
        </is>
      </c>
    </row>
    <row r="2070">
      <c r="A2070" t="inlineStr">
        <is>
          <t>J1107</t>
        </is>
      </c>
      <c r="B2070" s="10" t="n">
        <v>46295</v>
      </c>
      <c r="C2070" t="inlineStr">
        <is>
          <t>CL15</t>
        </is>
      </c>
      <c r="D2070" t="inlineStr">
        <is>
          <t>Completed</t>
        </is>
      </c>
    </row>
    <row r="2071">
      <c r="A2071" t="inlineStr">
        <is>
          <t>J1107</t>
        </is>
      </c>
      <c r="B2071" s="10" t="n">
        <v>46296</v>
      </c>
      <c r="C2071" t="inlineStr">
        <is>
          <t>CL15</t>
        </is>
      </c>
      <c r="D2071" t="inlineStr">
        <is>
          <t>Completed</t>
        </is>
      </c>
    </row>
    <row r="2072">
      <c r="A2072" t="inlineStr">
        <is>
          <t>J1107</t>
        </is>
      </c>
      <c r="B2072" s="10" t="n">
        <v>46297</v>
      </c>
      <c r="C2072" t="inlineStr">
        <is>
          <t>CL15</t>
        </is>
      </c>
      <c r="D2072" t="inlineStr">
        <is>
          <t>Completed</t>
        </is>
      </c>
    </row>
    <row r="2073">
      <c r="A2073" t="inlineStr">
        <is>
          <t>J1107</t>
        </is>
      </c>
      <c r="B2073" s="10" t="n">
        <v>46300</v>
      </c>
      <c r="C2073" t="inlineStr">
        <is>
          <t>CL15</t>
        </is>
      </c>
      <c r="D2073" t="inlineStr">
        <is>
          <t>Completed</t>
        </is>
      </c>
    </row>
    <row r="2074">
      <c r="A2074" t="inlineStr">
        <is>
          <t>J1107</t>
        </is>
      </c>
      <c r="B2074" s="10" t="n">
        <v>46301</v>
      </c>
      <c r="C2074" t="inlineStr">
        <is>
          <t>CL15</t>
        </is>
      </c>
      <c r="D2074" t="inlineStr">
        <is>
          <t>Completed</t>
        </is>
      </c>
    </row>
    <row r="2075">
      <c r="A2075" t="inlineStr">
        <is>
          <t>J1107</t>
        </is>
      </c>
      <c r="B2075" s="10" t="n">
        <v>46302</v>
      </c>
      <c r="C2075" t="inlineStr">
        <is>
          <t>CL15</t>
        </is>
      </c>
      <c r="D2075" t="inlineStr">
        <is>
          <t>Completed</t>
        </is>
      </c>
    </row>
    <row r="2076">
      <c r="A2076" t="inlineStr">
        <is>
          <t>J1107</t>
        </is>
      </c>
      <c r="B2076" s="10" t="n">
        <v>46303</v>
      </c>
      <c r="C2076" t="inlineStr">
        <is>
          <t>CL15</t>
        </is>
      </c>
      <c r="D2076" t="inlineStr">
        <is>
          <t>Skipped</t>
        </is>
      </c>
    </row>
    <row r="2077">
      <c r="A2077" t="inlineStr">
        <is>
          <t>J1107</t>
        </is>
      </c>
      <c r="B2077" s="10" t="n">
        <v>46304</v>
      </c>
      <c r="C2077" t="inlineStr">
        <is>
          <t>CL15</t>
        </is>
      </c>
      <c r="D2077" t="inlineStr">
        <is>
          <t>Completed</t>
        </is>
      </c>
    </row>
    <row r="2078">
      <c r="A2078" t="inlineStr">
        <is>
          <t>J1107</t>
        </is>
      </c>
      <c r="B2078" s="10" t="n">
        <v>46307</v>
      </c>
      <c r="C2078" t="inlineStr">
        <is>
          <t>CL15</t>
        </is>
      </c>
      <c r="D2078" t="inlineStr">
        <is>
          <t>Completed</t>
        </is>
      </c>
    </row>
    <row r="2079">
      <c r="A2079" t="inlineStr">
        <is>
          <t>J1107</t>
        </is>
      </c>
      <c r="B2079" s="10" t="n">
        <v>46308</v>
      </c>
      <c r="C2079" t="inlineStr">
        <is>
          <t>CL15</t>
        </is>
      </c>
      <c r="D2079" t="inlineStr">
        <is>
          <t>Completed</t>
        </is>
      </c>
    </row>
    <row r="2080">
      <c r="A2080" t="inlineStr">
        <is>
          <t>J1107</t>
        </is>
      </c>
      <c r="B2080" s="10" t="n">
        <v>46309</v>
      </c>
      <c r="C2080" t="inlineStr">
        <is>
          <t>CL15</t>
        </is>
      </c>
      <c r="D2080" t="inlineStr">
        <is>
          <t>Completed</t>
        </is>
      </c>
    </row>
    <row r="2081">
      <c r="A2081" t="inlineStr">
        <is>
          <t>J1107</t>
        </is>
      </c>
      <c r="B2081" s="10" t="n">
        <v>46310</v>
      </c>
      <c r="C2081" t="inlineStr">
        <is>
          <t>CL15</t>
        </is>
      </c>
      <c r="D2081" t="inlineStr">
        <is>
          <t>Completed</t>
        </is>
      </c>
    </row>
    <row r="2082">
      <c r="A2082" t="inlineStr">
        <is>
          <t>J1107</t>
        </is>
      </c>
      <c r="B2082" s="10" t="n">
        <v>46311</v>
      </c>
      <c r="C2082" t="inlineStr">
        <is>
          <t>CL15</t>
        </is>
      </c>
      <c r="D2082" t="inlineStr">
        <is>
          <t>Completed</t>
        </is>
      </c>
    </row>
    <row r="2083">
      <c r="A2083" t="inlineStr">
        <is>
          <t>J1107</t>
        </is>
      </c>
      <c r="B2083" s="10" t="n">
        <v>46314</v>
      </c>
      <c r="C2083" t="inlineStr">
        <is>
          <t>CL15</t>
        </is>
      </c>
      <c r="D2083" t="inlineStr">
        <is>
          <t>Completed</t>
        </is>
      </c>
    </row>
    <row r="2084">
      <c r="A2084" t="inlineStr">
        <is>
          <t>J1107</t>
        </is>
      </c>
      <c r="B2084" s="10" t="n">
        <v>46315</v>
      </c>
      <c r="C2084" t="inlineStr">
        <is>
          <t>CL15</t>
        </is>
      </c>
      <c r="D2084" t="inlineStr">
        <is>
          <t>Completed</t>
        </is>
      </c>
    </row>
    <row r="2085">
      <c r="A2085" t="inlineStr">
        <is>
          <t>J1107</t>
        </is>
      </c>
      <c r="B2085" s="10" t="n">
        <v>46316</v>
      </c>
      <c r="C2085" t="inlineStr">
        <is>
          <t>CL15</t>
        </is>
      </c>
      <c r="D2085" t="inlineStr">
        <is>
          <t>Completed</t>
        </is>
      </c>
    </row>
    <row r="2086">
      <c r="A2086" t="inlineStr">
        <is>
          <t>J1107</t>
        </is>
      </c>
      <c r="B2086" s="10" t="n">
        <v>46317</v>
      </c>
      <c r="C2086" t="inlineStr">
        <is>
          <t>CL15</t>
        </is>
      </c>
      <c r="D2086" t="inlineStr">
        <is>
          <t>Completed</t>
        </is>
      </c>
    </row>
    <row r="2087">
      <c r="A2087" t="inlineStr">
        <is>
          <t>J1107</t>
        </is>
      </c>
      <c r="B2087" s="10" t="n">
        <v>46318</v>
      </c>
      <c r="C2087" t="inlineStr">
        <is>
          <t>CL15</t>
        </is>
      </c>
      <c r="D2087" t="inlineStr">
        <is>
          <t>Completed</t>
        </is>
      </c>
    </row>
    <row r="2088">
      <c r="A2088" t="inlineStr">
        <is>
          <t>J1107</t>
        </is>
      </c>
      <c r="B2088" s="10" t="n">
        <v>46321</v>
      </c>
      <c r="C2088" t="inlineStr">
        <is>
          <t>CL15</t>
        </is>
      </c>
      <c r="D2088" t="inlineStr">
        <is>
          <t>Skipped</t>
        </is>
      </c>
    </row>
    <row r="2089">
      <c r="A2089" t="inlineStr">
        <is>
          <t>J1107</t>
        </is>
      </c>
      <c r="B2089" s="10" t="n">
        <v>46322</v>
      </c>
      <c r="C2089" t="inlineStr">
        <is>
          <t>CL15</t>
        </is>
      </c>
      <c r="D2089" t="inlineStr">
        <is>
          <t>Completed</t>
        </is>
      </c>
    </row>
    <row r="2090">
      <c r="A2090" t="inlineStr">
        <is>
          <t>J1107</t>
        </is>
      </c>
      <c r="B2090" s="10" t="n">
        <v>46323</v>
      </c>
      <c r="C2090" t="inlineStr">
        <is>
          <t>CL15</t>
        </is>
      </c>
      <c r="D2090" t="inlineStr">
        <is>
          <t>Completed</t>
        </is>
      </c>
    </row>
    <row r="2091">
      <c r="A2091" t="inlineStr">
        <is>
          <t>J1107</t>
        </is>
      </c>
      <c r="B2091" s="10" t="n">
        <v>46324</v>
      </c>
      <c r="C2091" t="inlineStr">
        <is>
          <t>CL15</t>
        </is>
      </c>
      <c r="D2091" t="inlineStr">
        <is>
          <t>Completed</t>
        </is>
      </c>
    </row>
    <row r="2092">
      <c r="A2092" t="inlineStr">
        <is>
          <t>J1107</t>
        </is>
      </c>
      <c r="B2092" s="10" t="n">
        <v>46325</v>
      </c>
      <c r="C2092" t="inlineStr">
        <is>
          <t>CL15</t>
        </is>
      </c>
      <c r="D2092" t="inlineStr">
        <is>
          <t>Completed</t>
        </is>
      </c>
    </row>
    <row r="2093">
      <c r="A2093" t="inlineStr">
        <is>
          <t>J1108</t>
        </is>
      </c>
      <c r="B2093" s="10" t="n">
        <v>46251</v>
      </c>
      <c r="C2093" t="inlineStr">
        <is>
          <t>CL56</t>
        </is>
      </c>
      <c r="D2093" t="inlineStr">
        <is>
          <t>Completed</t>
        </is>
      </c>
    </row>
    <row r="2094">
      <c r="A2094" t="inlineStr">
        <is>
          <t>J1108</t>
        </is>
      </c>
      <c r="B2094" s="10" t="n">
        <v>46279</v>
      </c>
      <c r="C2094" t="inlineStr">
        <is>
          <t>CL56</t>
        </is>
      </c>
      <c r="D2094" t="inlineStr">
        <is>
          <t>Completed</t>
        </is>
      </c>
    </row>
    <row r="2095">
      <c r="A2095" t="inlineStr">
        <is>
          <t>J1108</t>
        </is>
      </c>
      <c r="B2095" s="10" t="n">
        <v>46307</v>
      </c>
      <c r="C2095" t="inlineStr">
        <is>
          <t>CL56</t>
        </is>
      </c>
      <c r="D2095" t="inlineStr">
        <is>
          <t>Completed</t>
        </is>
      </c>
    </row>
    <row r="2096">
      <c r="A2096" t="inlineStr">
        <is>
          <t>J1109</t>
        </is>
      </c>
      <c r="B2096" s="10" t="n">
        <v>46238</v>
      </c>
      <c r="C2096" t="inlineStr">
        <is>
          <t>CL10</t>
        </is>
      </c>
      <c r="D2096" t="inlineStr">
        <is>
          <t>Completed</t>
        </is>
      </c>
    </row>
    <row r="2097">
      <c r="A2097" t="inlineStr">
        <is>
          <t>J1109</t>
        </is>
      </c>
      <c r="B2097" s="10" t="n">
        <v>46241</v>
      </c>
      <c r="C2097" t="inlineStr">
        <is>
          <t>CL10</t>
        </is>
      </c>
      <c r="D2097" t="inlineStr">
        <is>
          <t>Completed</t>
        </is>
      </c>
    </row>
    <row r="2098">
      <c r="A2098" t="inlineStr">
        <is>
          <t>J1109</t>
        </is>
      </c>
      <c r="B2098" s="10" t="n">
        <v>46245</v>
      </c>
      <c r="C2098" t="inlineStr">
        <is>
          <t>CL10</t>
        </is>
      </c>
      <c r="D2098" t="inlineStr">
        <is>
          <t>Completed</t>
        </is>
      </c>
    </row>
    <row r="2099">
      <c r="A2099" t="inlineStr">
        <is>
          <t>J1109</t>
        </is>
      </c>
      <c r="B2099" s="10" t="n">
        <v>46248</v>
      </c>
      <c r="C2099" t="inlineStr">
        <is>
          <t>CL10</t>
        </is>
      </c>
      <c r="D2099" t="inlineStr">
        <is>
          <t>Completed</t>
        </is>
      </c>
    </row>
    <row r="2100">
      <c r="A2100" t="inlineStr">
        <is>
          <t>J1109</t>
        </is>
      </c>
      <c r="B2100" s="10" t="n">
        <v>46252</v>
      </c>
      <c r="C2100" t="inlineStr">
        <is>
          <t>CL10</t>
        </is>
      </c>
      <c r="D2100" t="inlineStr">
        <is>
          <t>Completed</t>
        </is>
      </c>
    </row>
    <row r="2101">
      <c r="A2101" t="inlineStr">
        <is>
          <t>J1109</t>
        </is>
      </c>
      <c r="B2101" s="10" t="n">
        <v>46255</v>
      </c>
      <c r="C2101" t="inlineStr">
        <is>
          <t>CL10</t>
        </is>
      </c>
      <c r="D2101" t="inlineStr">
        <is>
          <t>Completed</t>
        </is>
      </c>
    </row>
    <row r="2102">
      <c r="A2102" t="inlineStr">
        <is>
          <t>J1109</t>
        </is>
      </c>
      <c r="B2102" s="10" t="n">
        <v>46259</v>
      </c>
      <c r="C2102" t="inlineStr">
        <is>
          <t>CL10</t>
        </is>
      </c>
      <c r="D2102" t="inlineStr">
        <is>
          <t>Completed</t>
        </is>
      </c>
    </row>
    <row r="2103">
      <c r="A2103" t="inlineStr">
        <is>
          <t>J1109</t>
        </is>
      </c>
      <c r="B2103" s="10" t="n">
        <v>46262</v>
      </c>
      <c r="C2103" t="inlineStr">
        <is>
          <t>CL10</t>
        </is>
      </c>
      <c r="D2103" t="inlineStr">
        <is>
          <t>Completed</t>
        </is>
      </c>
    </row>
    <row r="2104">
      <c r="A2104" t="inlineStr">
        <is>
          <t>J1109</t>
        </is>
      </c>
      <c r="B2104" s="10" t="n">
        <v>46266</v>
      </c>
      <c r="C2104" t="inlineStr">
        <is>
          <t>CL10</t>
        </is>
      </c>
      <c r="D2104" t="inlineStr">
        <is>
          <t>Completed</t>
        </is>
      </c>
    </row>
    <row r="2105">
      <c r="A2105" t="inlineStr">
        <is>
          <t>J1109</t>
        </is>
      </c>
      <c r="B2105" s="10" t="n">
        <v>46269</v>
      </c>
      <c r="C2105" t="inlineStr">
        <is>
          <t>CL10</t>
        </is>
      </c>
      <c r="D2105" t="inlineStr">
        <is>
          <t>Completed</t>
        </is>
      </c>
    </row>
    <row r="2106">
      <c r="A2106" t="inlineStr">
        <is>
          <t>J1109</t>
        </is>
      </c>
      <c r="B2106" s="10" t="n">
        <v>46273</v>
      </c>
      <c r="C2106" t="inlineStr">
        <is>
          <t>CL10</t>
        </is>
      </c>
      <c r="D2106" t="inlineStr">
        <is>
          <t>Completed</t>
        </is>
      </c>
    </row>
    <row r="2107">
      <c r="A2107" t="inlineStr">
        <is>
          <t>J1109</t>
        </is>
      </c>
      <c r="B2107" s="10" t="n">
        <v>46276</v>
      </c>
      <c r="C2107" t="inlineStr">
        <is>
          <t>CL10</t>
        </is>
      </c>
      <c r="D2107" t="inlineStr">
        <is>
          <t>Completed</t>
        </is>
      </c>
    </row>
    <row r="2108">
      <c r="A2108" t="inlineStr">
        <is>
          <t>J1109</t>
        </is>
      </c>
      <c r="B2108" s="10" t="n">
        <v>46280</v>
      </c>
      <c r="C2108" t="inlineStr">
        <is>
          <t>CL10</t>
        </is>
      </c>
      <c r="D2108" t="inlineStr">
        <is>
          <t>Completed</t>
        </is>
      </c>
    </row>
    <row r="2109">
      <c r="A2109" t="inlineStr">
        <is>
          <t>J1109</t>
        </is>
      </c>
      <c r="B2109" s="10" t="n">
        <v>46283</v>
      </c>
      <c r="C2109" t="inlineStr">
        <is>
          <t>CL10</t>
        </is>
      </c>
      <c r="D2109" t="inlineStr">
        <is>
          <t>Completed</t>
        </is>
      </c>
    </row>
    <row r="2110">
      <c r="A2110" t="inlineStr">
        <is>
          <t>J1109</t>
        </is>
      </c>
      <c r="B2110" s="10" t="n">
        <v>46287</v>
      </c>
      <c r="C2110" t="inlineStr">
        <is>
          <t>CL10</t>
        </is>
      </c>
      <c r="D2110" t="inlineStr">
        <is>
          <t>Completed</t>
        </is>
      </c>
    </row>
    <row r="2111">
      <c r="A2111" t="inlineStr">
        <is>
          <t>J1109</t>
        </is>
      </c>
      <c r="B2111" s="10" t="n">
        <v>46290</v>
      </c>
      <c r="C2111" t="inlineStr">
        <is>
          <t>CL10</t>
        </is>
      </c>
      <c r="D2111" t="inlineStr">
        <is>
          <t>Completed</t>
        </is>
      </c>
    </row>
    <row r="2112">
      <c r="A2112" t="inlineStr">
        <is>
          <t>J1109</t>
        </is>
      </c>
      <c r="B2112" s="10" t="n">
        <v>46294</v>
      </c>
      <c r="C2112" t="inlineStr">
        <is>
          <t>CL10</t>
        </is>
      </c>
      <c r="D2112" t="inlineStr">
        <is>
          <t>Completed</t>
        </is>
      </c>
    </row>
    <row r="2113">
      <c r="A2113" t="inlineStr">
        <is>
          <t>J1109</t>
        </is>
      </c>
      <c r="B2113" s="10" t="n">
        <v>46297</v>
      </c>
      <c r="C2113" t="inlineStr">
        <is>
          <t>CL10</t>
        </is>
      </c>
      <c r="D2113" t="inlineStr">
        <is>
          <t>Skipped</t>
        </is>
      </c>
    </row>
    <row r="2114">
      <c r="A2114" t="inlineStr">
        <is>
          <t>J1109</t>
        </is>
      </c>
      <c r="B2114" s="10" t="n">
        <v>46301</v>
      </c>
      <c r="C2114" t="inlineStr">
        <is>
          <t>CL10</t>
        </is>
      </c>
      <c r="D2114" t="inlineStr">
        <is>
          <t>Completed</t>
        </is>
      </c>
    </row>
    <row r="2115">
      <c r="A2115" t="inlineStr">
        <is>
          <t>J1109</t>
        </is>
      </c>
      <c r="B2115" s="10" t="n">
        <v>46304</v>
      </c>
      <c r="C2115" t="inlineStr">
        <is>
          <t>CL10</t>
        </is>
      </c>
      <c r="D2115" t="inlineStr">
        <is>
          <t>Completed</t>
        </is>
      </c>
    </row>
    <row r="2116">
      <c r="A2116" t="inlineStr">
        <is>
          <t>J1109</t>
        </is>
      </c>
      <c r="B2116" s="10" t="n">
        <v>46308</v>
      </c>
      <c r="C2116" t="inlineStr">
        <is>
          <t>CL10</t>
        </is>
      </c>
      <c r="D2116" t="inlineStr">
        <is>
          <t>Completed</t>
        </is>
      </c>
    </row>
    <row r="2117">
      <c r="A2117" t="inlineStr">
        <is>
          <t>J1109</t>
        </is>
      </c>
      <c r="B2117" s="10" t="n">
        <v>46311</v>
      </c>
      <c r="C2117" t="inlineStr">
        <is>
          <t>CL10</t>
        </is>
      </c>
      <c r="D2117" t="inlineStr">
        <is>
          <t>Completed</t>
        </is>
      </c>
    </row>
    <row r="2118">
      <c r="A2118" t="inlineStr">
        <is>
          <t>J1109</t>
        </is>
      </c>
      <c r="B2118" s="10" t="n">
        <v>46315</v>
      </c>
      <c r="C2118" t="inlineStr">
        <is>
          <t>CL10</t>
        </is>
      </c>
      <c r="D2118" t="inlineStr">
        <is>
          <t>Completed</t>
        </is>
      </c>
    </row>
    <row r="2119">
      <c r="A2119" t="inlineStr">
        <is>
          <t>J1109</t>
        </is>
      </c>
      <c r="B2119" s="10" t="n">
        <v>46318</v>
      </c>
      <c r="C2119" t="inlineStr">
        <is>
          <t>CL10</t>
        </is>
      </c>
      <c r="D2119" t="inlineStr">
        <is>
          <t>Completed</t>
        </is>
      </c>
    </row>
    <row r="2120">
      <c r="A2120" t="inlineStr">
        <is>
          <t>J1109</t>
        </is>
      </c>
      <c r="B2120" s="10" t="n">
        <v>46322</v>
      </c>
      <c r="C2120" t="inlineStr">
        <is>
          <t>CL10</t>
        </is>
      </c>
      <c r="D2120" t="inlineStr">
        <is>
          <t>Completed</t>
        </is>
      </c>
    </row>
    <row r="2121">
      <c r="A2121" t="inlineStr">
        <is>
          <t>J1109</t>
        </is>
      </c>
      <c r="B2121" s="10" t="n">
        <v>46325</v>
      </c>
      <c r="C2121" t="inlineStr">
        <is>
          <t>CL10</t>
        </is>
      </c>
      <c r="D2121" t="inlineStr">
        <is>
          <t>Completed</t>
        </is>
      </c>
    </row>
    <row r="2122">
      <c r="A2122" t="inlineStr">
        <is>
          <t>J1110</t>
        </is>
      </c>
      <c r="B2122" s="10" t="n">
        <v>46237</v>
      </c>
      <c r="C2122" t="inlineStr">
        <is>
          <t>CL22</t>
        </is>
      </c>
      <c r="D2122" t="inlineStr">
        <is>
          <t>Completed</t>
        </is>
      </c>
    </row>
    <row r="2123">
      <c r="A2123" t="inlineStr">
        <is>
          <t>J1110</t>
        </is>
      </c>
      <c r="B2123" s="10" t="n">
        <v>46238</v>
      </c>
      <c r="C2123" t="inlineStr">
        <is>
          <t>CL22</t>
        </is>
      </c>
      <c r="D2123" t="inlineStr">
        <is>
          <t>Completed</t>
        </is>
      </c>
    </row>
    <row r="2124">
      <c r="A2124" t="inlineStr">
        <is>
          <t>J1110</t>
        </is>
      </c>
      <c r="B2124" s="10" t="n">
        <v>46239</v>
      </c>
      <c r="C2124" t="inlineStr">
        <is>
          <t>CL22</t>
        </is>
      </c>
      <c r="D2124" t="inlineStr">
        <is>
          <t>Completed</t>
        </is>
      </c>
    </row>
    <row r="2125">
      <c r="A2125" t="inlineStr">
        <is>
          <t>J1110</t>
        </is>
      </c>
      <c r="B2125" s="10" t="n">
        <v>46240</v>
      </c>
      <c r="C2125" t="inlineStr">
        <is>
          <t>CL22</t>
        </is>
      </c>
      <c r="D2125" t="inlineStr">
        <is>
          <t>Completed</t>
        </is>
      </c>
    </row>
    <row r="2126">
      <c r="A2126" t="inlineStr">
        <is>
          <t>J1110</t>
        </is>
      </c>
      <c r="B2126" s="10" t="n">
        <v>46241</v>
      </c>
      <c r="C2126" t="inlineStr">
        <is>
          <t>CL22</t>
        </is>
      </c>
      <c r="D2126" t="inlineStr">
        <is>
          <t>Completed</t>
        </is>
      </c>
    </row>
    <row r="2127">
      <c r="A2127" t="inlineStr">
        <is>
          <t>J1110</t>
        </is>
      </c>
      <c r="B2127" s="10" t="n">
        <v>46244</v>
      </c>
      <c r="C2127" t="inlineStr">
        <is>
          <t>CL22</t>
        </is>
      </c>
      <c r="D2127" t="inlineStr">
        <is>
          <t>Completed</t>
        </is>
      </c>
    </row>
    <row r="2128">
      <c r="A2128" t="inlineStr">
        <is>
          <t>J1110</t>
        </is>
      </c>
      <c r="B2128" s="10" t="n">
        <v>46245</v>
      </c>
      <c r="C2128" t="inlineStr">
        <is>
          <t>CL22</t>
        </is>
      </c>
      <c r="D2128" t="inlineStr">
        <is>
          <t>Completed</t>
        </is>
      </c>
    </row>
    <row r="2129">
      <c r="A2129" t="inlineStr">
        <is>
          <t>J1110</t>
        </is>
      </c>
      <c r="B2129" s="10" t="n">
        <v>46246</v>
      </c>
      <c r="C2129" t="inlineStr">
        <is>
          <t>CL22</t>
        </is>
      </c>
      <c r="D2129" t="inlineStr">
        <is>
          <t>Completed</t>
        </is>
      </c>
    </row>
    <row r="2130">
      <c r="A2130" t="inlineStr">
        <is>
          <t>J1110</t>
        </is>
      </c>
      <c r="B2130" s="10" t="n">
        <v>46247</v>
      </c>
      <c r="C2130" t="inlineStr">
        <is>
          <t>CL22</t>
        </is>
      </c>
      <c r="D2130" t="inlineStr">
        <is>
          <t>Completed</t>
        </is>
      </c>
    </row>
    <row r="2131">
      <c r="A2131" t="inlineStr">
        <is>
          <t>J1110</t>
        </is>
      </c>
      <c r="B2131" s="10" t="n">
        <v>46248</v>
      </c>
      <c r="C2131" t="inlineStr">
        <is>
          <t>CL22</t>
        </is>
      </c>
      <c r="D2131" t="inlineStr">
        <is>
          <t>Completed</t>
        </is>
      </c>
    </row>
    <row r="2132">
      <c r="A2132" t="inlineStr">
        <is>
          <t>J1110</t>
        </is>
      </c>
      <c r="B2132" s="10" t="n">
        <v>46251</v>
      </c>
      <c r="C2132" t="inlineStr">
        <is>
          <t>CL22</t>
        </is>
      </c>
      <c r="D2132" t="inlineStr">
        <is>
          <t>Completed</t>
        </is>
      </c>
    </row>
    <row r="2133">
      <c r="A2133" t="inlineStr">
        <is>
          <t>J1110</t>
        </is>
      </c>
      <c r="B2133" s="10" t="n">
        <v>46252</v>
      </c>
      <c r="C2133" t="inlineStr">
        <is>
          <t>CL22</t>
        </is>
      </c>
      <c r="D2133" t="inlineStr">
        <is>
          <t>Completed</t>
        </is>
      </c>
    </row>
    <row r="2134">
      <c r="A2134" t="inlineStr">
        <is>
          <t>J1110</t>
        </is>
      </c>
      <c r="B2134" s="10" t="n">
        <v>46253</v>
      </c>
      <c r="C2134" t="inlineStr">
        <is>
          <t>CL22</t>
        </is>
      </c>
      <c r="D2134" t="inlineStr">
        <is>
          <t>Completed</t>
        </is>
      </c>
    </row>
    <row r="2135">
      <c r="A2135" t="inlineStr">
        <is>
          <t>J1110</t>
        </is>
      </c>
      <c r="B2135" s="10" t="n">
        <v>46254</v>
      </c>
      <c r="C2135" t="inlineStr">
        <is>
          <t>CL22</t>
        </is>
      </c>
      <c r="D2135" t="inlineStr">
        <is>
          <t>Completed</t>
        </is>
      </c>
    </row>
    <row r="2136">
      <c r="A2136" t="inlineStr">
        <is>
          <t>J1110</t>
        </is>
      </c>
      <c r="B2136" s="10" t="n">
        <v>46255</v>
      </c>
      <c r="C2136" t="inlineStr">
        <is>
          <t>CL22</t>
        </is>
      </c>
      <c r="D2136" t="inlineStr">
        <is>
          <t>Completed</t>
        </is>
      </c>
    </row>
    <row r="2137">
      <c r="A2137" t="inlineStr">
        <is>
          <t>J1110</t>
        </is>
      </c>
      <c r="B2137" s="10" t="n">
        <v>46258</v>
      </c>
      <c r="C2137" t="inlineStr">
        <is>
          <t>CL22</t>
        </is>
      </c>
      <c r="D2137" t="inlineStr">
        <is>
          <t>Completed</t>
        </is>
      </c>
    </row>
    <row r="2138">
      <c r="A2138" t="inlineStr">
        <is>
          <t>J1110</t>
        </is>
      </c>
      <c r="B2138" s="10" t="n">
        <v>46259</v>
      </c>
      <c r="C2138" t="inlineStr">
        <is>
          <t>CL22</t>
        </is>
      </c>
      <c r="D2138" t="inlineStr">
        <is>
          <t>Completed</t>
        </is>
      </c>
    </row>
    <row r="2139">
      <c r="A2139" t="inlineStr">
        <is>
          <t>J1110</t>
        </is>
      </c>
      <c r="B2139" s="10" t="n">
        <v>46260</v>
      </c>
      <c r="C2139" t="inlineStr">
        <is>
          <t>CL22</t>
        </is>
      </c>
      <c r="D2139" t="inlineStr">
        <is>
          <t>Completed</t>
        </is>
      </c>
    </row>
    <row r="2140">
      <c r="A2140" t="inlineStr">
        <is>
          <t>J1110</t>
        </is>
      </c>
      <c r="B2140" s="10" t="n">
        <v>46261</v>
      </c>
      <c r="C2140" t="inlineStr">
        <is>
          <t>CL22</t>
        </is>
      </c>
      <c r="D2140" t="inlineStr">
        <is>
          <t>Completed</t>
        </is>
      </c>
    </row>
    <row r="2141">
      <c r="A2141" t="inlineStr">
        <is>
          <t>J1110</t>
        </is>
      </c>
      <c r="B2141" s="10" t="n">
        <v>46262</v>
      </c>
      <c r="C2141" t="inlineStr">
        <is>
          <t>CL22</t>
        </is>
      </c>
      <c r="D2141" t="inlineStr">
        <is>
          <t>Completed</t>
        </is>
      </c>
    </row>
    <row r="2142">
      <c r="A2142" t="inlineStr">
        <is>
          <t>J1110</t>
        </is>
      </c>
      <c r="B2142" s="10" t="n">
        <v>46265</v>
      </c>
      <c r="C2142" t="inlineStr">
        <is>
          <t>CL22</t>
        </is>
      </c>
      <c r="D2142" t="inlineStr">
        <is>
          <t>Completed</t>
        </is>
      </c>
    </row>
    <row r="2143">
      <c r="A2143" t="inlineStr">
        <is>
          <t>J1110</t>
        </is>
      </c>
      <c r="B2143" s="10" t="n">
        <v>46266</v>
      </c>
      <c r="C2143" t="inlineStr">
        <is>
          <t>CL22</t>
        </is>
      </c>
      <c r="D2143" t="inlineStr">
        <is>
          <t>Completed</t>
        </is>
      </c>
    </row>
    <row r="2144">
      <c r="A2144" t="inlineStr">
        <is>
          <t>J1110</t>
        </is>
      </c>
      <c r="B2144" s="10" t="n">
        <v>46267</v>
      </c>
      <c r="C2144" t="inlineStr">
        <is>
          <t>CL22</t>
        </is>
      </c>
      <c r="D2144" t="inlineStr">
        <is>
          <t>Completed</t>
        </is>
      </c>
    </row>
    <row r="2145">
      <c r="A2145" t="inlineStr">
        <is>
          <t>J1110</t>
        </is>
      </c>
      <c r="B2145" s="10" t="n">
        <v>46268</v>
      </c>
      <c r="C2145" t="inlineStr">
        <is>
          <t>CL22</t>
        </is>
      </c>
      <c r="D2145" t="inlineStr">
        <is>
          <t>Completed</t>
        </is>
      </c>
    </row>
    <row r="2146">
      <c r="A2146" t="inlineStr">
        <is>
          <t>J1110</t>
        </is>
      </c>
      <c r="B2146" s="10" t="n">
        <v>46269</v>
      </c>
      <c r="C2146" t="inlineStr">
        <is>
          <t>CL22</t>
        </is>
      </c>
      <c r="D2146" t="inlineStr">
        <is>
          <t>Completed</t>
        </is>
      </c>
    </row>
    <row r="2147">
      <c r="A2147" t="inlineStr">
        <is>
          <t>J1110</t>
        </is>
      </c>
      <c r="B2147" s="10" t="n">
        <v>46272</v>
      </c>
      <c r="C2147" t="inlineStr">
        <is>
          <t>CL22</t>
        </is>
      </c>
      <c r="D2147" t="inlineStr">
        <is>
          <t>Completed</t>
        </is>
      </c>
    </row>
    <row r="2148">
      <c r="A2148" t="inlineStr">
        <is>
          <t>J1110</t>
        </is>
      </c>
      <c r="B2148" s="10" t="n">
        <v>46273</v>
      </c>
      <c r="C2148" t="inlineStr">
        <is>
          <t>CL22</t>
        </is>
      </c>
      <c r="D2148" t="inlineStr">
        <is>
          <t>Completed</t>
        </is>
      </c>
    </row>
    <row r="2149">
      <c r="A2149" t="inlineStr">
        <is>
          <t>J1110</t>
        </is>
      </c>
      <c r="B2149" s="10" t="n">
        <v>46274</v>
      </c>
      <c r="C2149" t="inlineStr">
        <is>
          <t>CL22</t>
        </is>
      </c>
      <c r="D2149" t="inlineStr">
        <is>
          <t>Completed</t>
        </is>
      </c>
    </row>
    <row r="2150">
      <c r="A2150" t="inlineStr">
        <is>
          <t>J1110</t>
        </is>
      </c>
      <c r="B2150" s="10" t="n">
        <v>46275</v>
      </c>
      <c r="C2150" t="inlineStr">
        <is>
          <t>CL22</t>
        </is>
      </c>
      <c r="D2150" t="inlineStr">
        <is>
          <t>Completed</t>
        </is>
      </c>
    </row>
    <row r="2151">
      <c r="A2151" t="inlineStr">
        <is>
          <t>J1110</t>
        </is>
      </c>
      <c r="B2151" s="10" t="n">
        <v>46276</v>
      </c>
      <c r="C2151" t="inlineStr">
        <is>
          <t>CL22</t>
        </is>
      </c>
      <c r="D2151" t="inlineStr">
        <is>
          <t>Completed</t>
        </is>
      </c>
    </row>
    <row r="2152">
      <c r="A2152" t="inlineStr">
        <is>
          <t>J1110</t>
        </is>
      </c>
      <c r="B2152" s="10" t="n">
        <v>46279</v>
      </c>
      <c r="C2152" t="inlineStr">
        <is>
          <t>CL22</t>
        </is>
      </c>
      <c r="D2152" t="inlineStr">
        <is>
          <t>Completed</t>
        </is>
      </c>
    </row>
    <row r="2153">
      <c r="A2153" t="inlineStr">
        <is>
          <t>J1110</t>
        </is>
      </c>
      <c r="B2153" s="10" t="n">
        <v>46280</v>
      </c>
      <c r="C2153" t="inlineStr">
        <is>
          <t>CL22</t>
        </is>
      </c>
      <c r="D2153" t="inlineStr">
        <is>
          <t>Completed</t>
        </is>
      </c>
    </row>
    <row r="2154">
      <c r="A2154" t="inlineStr">
        <is>
          <t>J1110</t>
        </is>
      </c>
      <c r="B2154" s="10" t="n">
        <v>46281</v>
      </c>
      <c r="C2154" t="inlineStr">
        <is>
          <t>CL22</t>
        </is>
      </c>
      <c r="D2154" t="inlineStr">
        <is>
          <t>Completed</t>
        </is>
      </c>
    </row>
    <row r="2155">
      <c r="A2155" t="inlineStr">
        <is>
          <t>J1110</t>
        </is>
      </c>
      <c r="B2155" s="10" t="n">
        <v>46282</v>
      </c>
      <c r="C2155" t="inlineStr">
        <is>
          <t>CL22</t>
        </is>
      </c>
      <c r="D2155" t="inlineStr">
        <is>
          <t>Completed</t>
        </is>
      </c>
    </row>
    <row r="2156">
      <c r="A2156" t="inlineStr">
        <is>
          <t>J1110</t>
        </is>
      </c>
      <c r="B2156" s="10" t="n">
        <v>46283</v>
      </c>
      <c r="C2156" t="inlineStr">
        <is>
          <t>CL22</t>
        </is>
      </c>
      <c r="D2156" t="inlineStr">
        <is>
          <t>Completed</t>
        </is>
      </c>
    </row>
    <row r="2157">
      <c r="A2157" t="inlineStr">
        <is>
          <t>J1110</t>
        </is>
      </c>
      <c r="B2157" s="10" t="n">
        <v>46286</v>
      </c>
      <c r="C2157" t="inlineStr">
        <is>
          <t>CL22</t>
        </is>
      </c>
      <c r="D2157" t="inlineStr">
        <is>
          <t>Completed</t>
        </is>
      </c>
    </row>
    <row r="2158">
      <c r="A2158" t="inlineStr">
        <is>
          <t>J1110</t>
        </is>
      </c>
      <c r="B2158" s="10" t="n">
        <v>46287</v>
      </c>
      <c r="C2158" t="inlineStr">
        <is>
          <t>CL22</t>
        </is>
      </c>
      <c r="D2158" t="inlineStr">
        <is>
          <t>Completed</t>
        </is>
      </c>
    </row>
    <row r="2159">
      <c r="A2159" t="inlineStr">
        <is>
          <t>J1110</t>
        </is>
      </c>
      <c r="B2159" s="10" t="n">
        <v>46288</v>
      </c>
      <c r="C2159" t="inlineStr">
        <is>
          <t>CL22</t>
        </is>
      </c>
      <c r="D2159" t="inlineStr">
        <is>
          <t>Completed</t>
        </is>
      </c>
    </row>
    <row r="2160">
      <c r="A2160" t="inlineStr">
        <is>
          <t>J1110</t>
        </is>
      </c>
      <c r="B2160" s="10" t="n">
        <v>46289</v>
      </c>
      <c r="C2160" t="inlineStr">
        <is>
          <t>CL22</t>
        </is>
      </c>
      <c r="D2160" t="inlineStr">
        <is>
          <t>Completed</t>
        </is>
      </c>
    </row>
    <row r="2161">
      <c r="A2161" t="inlineStr">
        <is>
          <t>J1110</t>
        </is>
      </c>
      <c r="B2161" s="10" t="n">
        <v>46290</v>
      </c>
      <c r="C2161" t="inlineStr">
        <is>
          <t>CL22</t>
        </is>
      </c>
      <c r="D2161" t="inlineStr">
        <is>
          <t>Completed</t>
        </is>
      </c>
    </row>
    <row r="2162">
      <c r="A2162" t="inlineStr">
        <is>
          <t>J1110</t>
        </is>
      </c>
      <c r="B2162" s="10" t="n">
        <v>46293</v>
      </c>
      <c r="C2162" t="inlineStr">
        <is>
          <t>CL22</t>
        </is>
      </c>
      <c r="D2162" t="inlineStr">
        <is>
          <t>Completed</t>
        </is>
      </c>
    </row>
    <row r="2163">
      <c r="A2163" t="inlineStr">
        <is>
          <t>J1110</t>
        </is>
      </c>
      <c r="B2163" s="10" t="n">
        <v>46294</v>
      </c>
      <c r="C2163" t="inlineStr">
        <is>
          <t>CL22</t>
        </is>
      </c>
      <c r="D2163" t="inlineStr">
        <is>
          <t>Completed</t>
        </is>
      </c>
    </row>
    <row r="2164">
      <c r="A2164" t="inlineStr">
        <is>
          <t>J1110</t>
        </is>
      </c>
      <c r="B2164" s="10" t="n">
        <v>46295</v>
      </c>
      <c r="C2164" t="inlineStr">
        <is>
          <t>CL22</t>
        </is>
      </c>
      <c r="D2164" t="inlineStr">
        <is>
          <t>Completed</t>
        </is>
      </c>
    </row>
    <row r="2165">
      <c r="A2165" t="inlineStr">
        <is>
          <t>J1110</t>
        </is>
      </c>
      <c r="B2165" s="10" t="n">
        <v>46296</v>
      </c>
      <c r="C2165" t="inlineStr">
        <is>
          <t>CL22</t>
        </is>
      </c>
      <c r="D2165" t="inlineStr">
        <is>
          <t>Completed</t>
        </is>
      </c>
    </row>
    <row r="2166">
      <c r="A2166" t="inlineStr">
        <is>
          <t>J1110</t>
        </is>
      </c>
      <c r="B2166" s="10" t="n">
        <v>46297</v>
      </c>
      <c r="C2166" t="inlineStr">
        <is>
          <t>CL22</t>
        </is>
      </c>
      <c r="D2166" t="inlineStr">
        <is>
          <t>Completed</t>
        </is>
      </c>
    </row>
    <row r="2167">
      <c r="A2167" t="inlineStr">
        <is>
          <t>J1110</t>
        </is>
      </c>
      <c r="B2167" s="10" t="n">
        <v>46300</v>
      </c>
      <c r="C2167" t="inlineStr">
        <is>
          <t>CL22</t>
        </is>
      </c>
      <c r="D2167" t="inlineStr">
        <is>
          <t>Completed</t>
        </is>
      </c>
    </row>
    <row r="2168">
      <c r="A2168" t="inlineStr">
        <is>
          <t>J1110</t>
        </is>
      </c>
      <c r="B2168" s="10" t="n">
        <v>46301</v>
      </c>
      <c r="C2168" t="inlineStr">
        <is>
          <t>CL22</t>
        </is>
      </c>
      <c r="D2168" t="inlineStr">
        <is>
          <t>Completed</t>
        </is>
      </c>
    </row>
    <row r="2169">
      <c r="A2169" t="inlineStr">
        <is>
          <t>J1110</t>
        </is>
      </c>
      <c r="B2169" s="10" t="n">
        <v>46302</v>
      </c>
      <c r="C2169" t="inlineStr">
        <is>
          <t>CL22</t>
        </is>
      </c>
      <c r="D2169" t="inlineStr">
        <is>
          <t>Completed</t>
        </is>
      </c>
    </row>
    <row r="2170">
      <c r="A2170" t="inlineStr">
        <is>
          <t>J1110</t>
        </is>
      </c>
      <c r="B2170" s="10" t="n">
        <v>46303</v>
      </c>
      <c r="C2170" t="inlineStr">
        <is>
          <t>CL22</t>
        </is>
      </c>
      <c r="D2170" t="inlineStr">
        <is>
          <t>Completed</t>
        </is>
      </c>
    </row>
    <row r="2171">
      <c r="A2171" t="inlineStr">
        <is>
          <t>J1110</t>
        </is>
      </c>
      <c r="B2171" s="10" t="n">
        <v>46304</v>
      </c>
      <c r="C2171" t="inlineStr">
        <is>
          <t>CL22</t>
        </is>
      </c>
      <c r="D2171" t="inlineStr">
        <is>
          <t>Completed</t>
        </is>
      </c>
    </row>
    <row r="2172">
      <c r="A2172" t="inlineStr">
        <is>
          <t>J1110</t>
        </is>
      </c>
      <c r="B2172" s="10" t="n">
        <v>46307</v>
      </c>
      <c r="C2172" t="inlineStr">
        <is>
          <t>CL22</t>
        </is>
      </c>
      <c r="D2172" t="inlineStr">
        <is>
          <t>Completed</t>
        </is>
      </c>
    </row>
    <row r="2173">
      <c r="A2173" t="inlineStr">
        <is>
          <t>J1110</t>
        </is>
      </c>
      <c r="B2173" s="10" t="n">
        <v>46308</v>
      </c>
      <c r="C2173" t="inlineStr">
        <is>
          <t>CL22</t>
        </is>
      </c>
      <c r="D2173" t="inlineStr">
        <is>
          <t>Completed</t>
        </is>
      </c>
    </row>
    <row r="2174">
      <c r="A2174" t="inlineStr">
        <is>
          <t>J1110</t>
        </is>
      </c>
      <c r="B2174" s="10" t="n">
        <v>46309</v>
      </c>
      <c r="C2174" t="inlineStr">
        <is>
          <t>CL22</t>
        </is>
      </c>
      <c r="D2174" t="inlineStr">
        <is>
          <t>Completed</t>
        </is>
      </c>
    </row>
    <row r="2175">
      <c r="A2175" t="inlineStr">
        <is>
          <t>J1110</t>
        </is>
      </c>
      <c r="B2175" s="10" t="n">
        <v>46310</v>
      </c>
      <c r="C2175" t="inlineStr">
        <is>
          <t>CL22</t>
        </is>
      </c>
      <c r="D2175" t="inlineStr">
        <is>
          <t>Completed</t>
        </is>
      </c>
    </row>
    <row r="2176">
      <c r="A2176" t="inlineStr">
        <is>
          <t>J1110</t>
        </is>
      </c>
      <c r="B2176" s="10" t="n">
        <v>46311</v>
      </c>
      <c r="C2176" t="inlineStr">
        <is>
          <t>CL22</t>
        </is>
      </c>
      <c r="D2176" t="inlineStr">
        <is>
          <t>Completed</t>
        </is>
      </c>
    </row>
    <row r="2177">
      <c r="A2177" t="inlineStr">
        <is>
          <t>J1110</t>
        </is>
      </c>
      <c r="B2177" s="10" t="n">
        <v>46314</v>
      </c>
      <c r="C2177" t="inlineStr">
        <is>
          <t>CL22</t>
        </is>
      </c>
      <c r="D2177" t="inlineStr">
        <is>
          <t>Completed</t>
        </is>
      </c>
    </row>
    <row r="2178">
      <c r="A2178" t="inlineStr">
        <is>
          <t>J1110</t>
        </is>
      </c>
      <c r="B2178" s="10" t="n">
        <v>46315</v>
      </c>
      <c r="C2178" t="inlineStr">
        <is>
          <t>CL22</t>
        </is>
      </c>
      <c r="D2178" t="inlineStr">
        <is>
          <t>Completed</t>
        </is>
      </c>
    </row>
    <row r="2179">
      <c r="A2179" t="inlineStr">
        <is>
          <t>J1110</t>
        </is>
      </c>
      <c r="B2179" s="10" t="n">
        <v>46316</v>
      </c>
      <c r="C2179" t="inlineStr">
        <is>
          <t>CL22</t>
        </is>
      </c>
      <c r="D2179" t="inlineStr">
        <is>
          <t>Completed</t>
        </is>
      </c>
    </row>
    <row r="2180">
      <c r="A2180" t="inlineStr">
        <is>
          <t>J1110</t>
        </is>
      </c>
      <c r="B2180" s="10" t="n">
        <v>46317</v>
      </c>
      <c r="C2180" t="inlineStr">
        <is>
          <t>CL22</t>
        </is>
      </c>
      <c r="D2180" t="inlineStr">
        <is>
          <t>Completed</t>
        </is>
      </c>
    </row>
    <row r="2181">
      <c r="A2181" t="inlineStr">
        <is>
          <t>J1110</t>
        </is>
      </c>
      <c r="B2181" s="10" t="n">
        <v>46318</v>
      </c>
      <c r="C2181" t="inlineStr">
        <is>
          <t>CL22</t>
        </is>
      </c>
      <c r="D2181" t="inlineStr">
        <is>
          <t>Completed</t>
        </is>
      </c>
    </row>
    <row r="2182">
      <c r="A2182" t="inlineStr">
        <is>
          <t>J1110</t>
        </is>
      </c>
      <c r="B2182" s="10" t="n">
        <v>46321</v>
      </c>
      <c r="C2182" t="inlineStr">
        <is>
          <t>CL22</t>
        </is>
      </c>
      <c r="D2182" t="inlineStr">
        <is>
          <t>Completed</t>
        </is>
      </c>
    </row>
    <row r="2183">
      <c r="A2183" t="inlineStr">
        <is>
          <t>J1110</t>
        </is>
      </c>
      <c r="B2183" s="10" t="n">
        <v>46322</v>
      </c>
      <c r="C2183" t="inlineStr">
        <is>
          <t>CL22</t>
        </is>
      </c>
      <c r="D2183" t="inlineStr">
        <is>
          <t>Completed</t>
        </is>
      </c>
    </row>
    <row r="2184">
      <c r="A2184" t="inlineStr">
        <is>
          <t>J1110</t>
        </is>
      </c>
      <c r="B2184" s="10" t="n">
        <v>46323</v>
      </c>
      <c r="C2184" t="inlineStr">
        <is>
          <t>CL22</t>
        </is>
      </c>
      <c r="D2184" t="inlineStr">
        <is>
          <t>Completed</t>
        </is>
      </c>
    </row>
    <row r="2185">
      <c r="A2185" t="inlineStr">
        <is>
          <t>J1110</t>
        </is>
      </c>
      <c r="B2185" s="10" t="n">
        <v>46324</v>
      </c>
      <c r="C2185" t="inlineStr">
        <is>
          <t>CL22</t>
        </is>
      </c>
      <c r="D2185" t="inlineStr">
        <is>
          <t>Completed</t>
        </is>
      </c>
    </row>
    <row r="2186">
      <c r="A2186" t="inlineStr">
        <is>
          <t>J1110</t>
        </is>
      </c>
      <c r="B2186" s="10" t="n">
        <v>46325</v>
      </c>
      <c r="C2186" t="inlineStr">
        <is>
          <t>CL22</t>
        </is>
      </c>
      <c r="D2186" t="inlineStr">
        <is>
          <t>Completed</t>
        </is>
      </c>
    </row>
    <row r="2187">
      <c r="A2187" t="inlineStr">
        <is>
          <t>J1111</t>
        </is>
      </c>
      <c r="B2187" s="10" t="n">
        <v>46261</v>
      </c>
      <c r="C2187" t="inlineStr">
        <is>
          <t>CL58</t>
        </is>
      </c>
      <c r="D2187" t="inlineStr">
        <is>
          <t>Completed</t>
        </is>
      </c>
    </row>
    <row r="2188">
      <c r="A2188" t="inlineStr">
        <is>
          <t>J1111</t>
        </is>
      </c>
      <c r="B2188" s="10" t="n">
        <v>46289</v>
      </c>
      <c r="C2188" t="inlineStr">
        <is>
          <t>CL58</t>
        </is>
      </c>
      <c r="D2188" t="inlineStr">
        <is>
          <t>Completed</t>
        </is>
      </c>
    </row>
    <row r="2189">
      <c r="A2189" t="inlineStr">
        <is>
          <t>J1111</t>
        </is>
      </c>
      <c r="B2189" s="10" t="n">
        <v>46317</v>
      </c>
      <c r="C2189" t="inlineStr">
        <is>
          <t>CL58</t>
        </is>
      </c>
      <c r="D2189" t="inlineStr">
        <is>
          <t>Completed</t>
        </is>
      </c>
    </row>
    <row r="2190">
      <c r="A2190" t="inlineStr">
        <is>
          <t>J1112</t>
        </is>
      </c>
      <c r="B2190" s="10" t="n">
        <v>46238</v>
      </c>
      <c r="C2190" t="inlineStr">
        <is>
          <t>CL09</t>
        </is>
      </c>
      <c r="D2190" t="inlineStr">
        <is>
          <t>Skipped</t>
        </is>
      </c>
    </row>
    <row r="2191">
      <c r="A2191" t="inlineStr">
        <is>
          <t>J1112</t>
        </is>
      </c>
      <c r="B2191" s="10" t="n">
        <v>46245</v>
      </c>
      <c r="C2191" t="inlineStr">
        <is>
          <t>CL09</t>
        </is>
      </c>
      <c r="D2191" t="inlineStr">
        <is>
          <t>Completed</t>
        </is>
      </c>
    </row>
    <row r="2192">
      <c r="A2192" t="inlineStr">
        <is>
          <t>J1112</t>
        </is>
      </c>
      <c r="B2192" s="10" t="n">
        <v>46252</v>
      </c>
      <c r="C2192" t="inlineStr">
        <is>
          <t>CL09</t>
        </is>
      </c>
      <c r="D2192" t="inlineStr">
        <is>
          <t>Completed</t>
        </is>
      </c>
    </row>
    <row r="2193">
      <c r="A2193" t="inlineStr">
        <is>
          <t>J1112</t>
        </is>
      </c>
      <c r="B2193" s="10" t="n">
        <v>46259</v>
      </c>
      <c r="C2193" t="inlineStr">
        <is>
          <t>CL09</t>
        </is>
      </c>
      <c r="D2193" t="inlineStr">
        <is>
          <t>Completed</t>
        </is>
      </c>
    </row>
    <row r="2194">
      <c r="A2194" t="inlineStr">
        <is>
          <t>J1112</t>
        </is>
      </c>
      <c r="B2194" s="10" t="n">
        <v>46266</v>
      </c>
      <c r="C2194" t="inlineStr">
        <is>
          <t>CL09</t>
        </is>
      </c>
      <c r="D2194" t="inlineStr">
        <is>
          <t>Completed</t>
        </is>
      </c>
    </row>
    <row r="2195">
      <c r="A2195" t="inlineStr">
        <is>
          <t>J1112</t>
        </is>
      </c>
      <c r="B2195" s="10" t="n">
        <v>46273</v>
      </c>
      <c r="C2195" t="inlineStr">
        <is>
          <t>CL09</t>
        </is>
      </c>
      <c r="D2195" t="inlineStr">
        <is>
          <t>Skipped</t>
        </is>
      </c>
    </row>
    <row r="2196">
      <c r="A2196" t="inlineStr">
        <is>
          <t>J1112</t>
        </is>
      </c>
      <c r="B2196" s="10" t="n">
        <v>46280</v>
      </c>
      <c r="C2196" t="inlineStr">
        <is>
          <t>CL09</t>
        </is>
      </c>
      <c r="D2196" t="inlineStr">
        <is>
          <t>Completed</t>
        </is>
      </c>
    </row>
    <row r="2197">
      <c r="A2197" t="inlineStr">
        <is>
          <t>J1112</t>
        </is>
      </c>
      <c r="B2197" s="10" t="n">
        <v>46287</v>
      </c>
      <c r="C2197" t="inlineStr">
        <is>
          <t>CL09</t>
        </is>
      </c>
      <c r="D2197" t="inlineStr">
        <is>
          <t>Completed</t>
        </is>
      </c>
    </row>
    <row r="2198">
      <c r="A2198" t="inlineStr">
        <is>
          <t>J1112</t>
        </is>
      </c>
      <c r="B2198" s="10" t="n">
        <v>46294</v>
      </c>
      <c r="C2198" t="inlineStr">
        <is>
          <t>CL09</t>
        </is>
      </c>
      <c r="D2198" t="inlineStr">
        <is>
          <t>Completed</t>
        </is>
      </c>
    </row>
    <row r="2199">
      <c r="A2199" t="inlineStr">
        <is>
          <t>J1112</t>
        </is>
      </c>
      <c r="B2199" s="10" t="n">
        <v>46301</v>
      </c>
      <c r="C2199" t="inlineStr">
        <is>
          <t>CL09</t>
        </is>
      </c>
      <c r="D2199" t="inlineStr">
        <is>
          <t>Completed</t>
        </is>
      </c>
    </row>
    <row r="2200">
      <c r="A2200" t="inlineStr">
        <is>
          <t>J1112</t>
        </is>
      </c>
      <c r="B2200" s="10" t="n">
        <v>46308</v>
      </c>
      <c r="C2200" t="inlineStr">
        <is>
          <t>CL09</t>
        </is>
      </c>
      <c r="D2200" t="inlineStr">
        <is>
          <t>Completed</t>
        </is>
      </c>
    </row>
    <row r="2201">
      <c r="A2201" t="inlineStr">
        <is>
          <t>J1112</t>
        </is>
      </c>
      <c r="B2201" s="10" t="n">
        <v>46315</v>
      </c>
      <c r="C2201" t="inlineStr">
        <is>
          <t>CL09</t>
        </is>
      </c>
      <c r="D2201" t="inlineStr">
        <is>
          <t>Completed</t>
        </is>
      </c>
    </row>
    <row r="2202">
      <c r="A2202" t="inlineStr">
        <is>
          <t>J1112</t>
        </is>
      </c>
      <c r="B2202" s="10" t="n">
        <v>46322</v>
      </c>
      <c r="C2202" t="inlineStr">
        <is>
          <t>CL09</t>
        </is>
      </c>
      <c r="D2202" t="inlineStr">
        <is>
          <t>Completed</t>
        </is>
      </c>
    </row>
    <row r="2203">
      <c r="A2203" t="inlineStr">
        <is>
          <t>J1113</t>
        </is>
      </c>
      <c r="B2203" s="10" t="n">
        <v>46237</v>
      </c>
      <c r="C2203" t="inlineStr">
        <is>
          <t>CL29</t>
        </is>
      </c>
      <c r="D2203" t="inlineStr">
        <is>
          <t>Completed</t>
        </is>
      </c>
    </row>
    <row r="2204">
      <c r="A2204" t="inlineStr">
        <is>
          <t>J1113</t>
        </is>
      </c>
      <c r="B2204" s="10" t="n">
        <v>46239</v>
      </c>
      <c r="C2204" t="inlineStr">
        <is>
          <t>CL29</t>
        </is>
      </c>
      <c r="D2204" t="inlineStr">
        <is>
          <t>Completed</t>
        </is>
      </c>
    </row>
    <row r="2205">
      <c r="A2205" t="inlineStr">
        <is>
          <t>J1113</t>
        </is>
      </c>
      <c r="B2205" s="10" t="n">
        <v>46244</v>
      </c>
      <c r="C2205" t="inlineStr">
        <is>
          <t>CL29</t>
        </is>
      </c>
      <c r="D2205" t="inlineStr">
        <is>
          <t>Completed</t>
        </is>
      </c>
    </row>
    <row r="2206">
      <c r="A2206" t="inlineStr">
        <is>
          <t>J1113</t>
        </is>
      </c>
      <c r="B2206" s="10" t="n">
        <v>46246</v>
      </c>
      <c r="C2206" t="inlineStr">
        <is>
          <t>CL29</t>
        </is>
      </c>
      <c r="D2206" t="inlineStr">
        <is>
          <t>Completed</t>
        </is>
      </c>
    </row>
    <row r="2207">
      <c r="A2207" t="inlineStr">
        <is>
          <t>J1113</t>
        </is>
      </c>
      <c r="B2207" s="10" t="n">
        <v>46251</v>
      </c>
      <c r="C2207" t="inlineStr">
        <is>
          <t>CL29</t>
        </is>
      </c>
      <c r="D2207" t="inlineStr">
        <is>
          <t>Completed</t>
        </is>
      </c>
    </row>
    <row r="2208">
      <c r="A2208" t="inlineStr">
        <is>
          <t>J1113</t>
        </is>
      </c>
      <c r="B2208" s="10" t="n">
        <v>46253</v>
      </c>
      <c r="C2208" t="inlineStr">
        <is>
          <t>CL29</t>
        </is>
      </c>
      <c r="D2208" t="inlineStr">
        <is>
          <t>Completed</t>
        </is>
      </c>
    </row>
    <row r="2209">
      <c r="A2209" t="inlineStr">
        <is>
          <t>J1113</t>
        </is>
      </c>
      <c r="B2209" s="10" t="n">
        <v>46258</v>
      </c>
      <c r="C2209" t="inlineStr">
        <is>
          <t>CL29</t>
        </is>
      </c>
      <c r="D2209" t="inlineStr">
        <is>
          <t>Completed</t>
        </is>
      </c>
    </row>
    <row r="2210">
      <c r="A2210" t="inlineStr">
        <is>
          <t>J1113</t>
        </is>
      </c>
      <c r="B2210" s="10" t="n">
        <v>46260</v>
      </c>
      <c r="C2210" t="inlineStr">
        <is>
          <t>CL29</t>
        </is>
      </c>
      <c r="D2210" t="inlineStr">
        <is>
          <t>Completed</t>
        </is>
      </c>
    </row>
    <row r="2211">
      <c r="A2211" t="inlineStr">
        <is>
          <t>J1113</t>
        </is>
      </c>
      <c r="B2211" s="10" t="n">
        <v>46265</v>
      </c>
      <c r="C2211" t="inlineStr">
        <is>
          <t>CL29</t>
        </is>
      </c>
      <c r="D2211" t="inlineStr">
        <is>
          <t>Completed</t>
        </is>
      </c>
    </row>
    <row r="2212">
      <c r="A2212" t="inlineStr">
        <is>
          <t>J1113</t>
        </is>
      </c>
      <c r="B2212" s="10" t="n">
        <v>46267</v>
      </c>
      <c r="C2212" t="inlineStr">
        <is>
          <t>CL29</t>
        </is>
      </c>
      <c r="D2212" t="inlineStr">
        <is>
          <t>Completed</t>
        </is>
      </c>
    </row>
    <row r="2213">
      <c r="A2213" t="inlineStr">
        <is>
          <t>J1113</t>
        </is>
      </c>
      <c r="B2213" s="10" t="n">
        <v>46272</v>
      </c>
      <c r="C2213" t="inlineStr">
        <is>
          <t>CL29</t>
        </is>
      </c>
      <c r="D2213" t="inlineStr">
        <is>
          <t>Completed</t>
        </is>
      </c>
    </row>
    <row r="2214">
      <c r="A2214" t="inlineStr">
        <is>
          <t>J1113</t>
        </is>
      </c>
      <c r="B2214" s="10" t="n">
        <v>46274</v>
      </c>
      <c r="C2214" t="inlineStr">
        <is>
          <t>CL29</t>
        </is>
      </c>
      <c r="D2214" t="inlineStr">
        <is>
          <t>Skipped</t>
        </is>
      </c>
    </row>
    <row r="2215">
      <c r="A2215" t="inlineStr">
        <is>
          <t>J1113</t>
        </is>
      </c>
      <c r="B2215" s="10" t="n">
        <v>46279</v>
      </c>
      <c r="C2215" t="inlineStr">
        <is>
          <t>CL29</t>
        </is>
      </c>
      <c r="D2215" t="inlineStr">
        <is>
          <t>Completed</t>
        </is>
      </c>
    </row>
    <row r="2216">
      <c r="A2216" t="inlineStr">
        <is>
          <t>J1113</t>
        </is>
      </c>
      <c r="B2216" s="10" t="n">
        <v>46281</v>
      </c>
      <c r="C2216" t="inlineStr">
        <is>
          <t>CL29</t>
        </is>
      </c>
      <c r="D2216" t="inlineStr">
        <is>
          <t>Completed</t>
        </is>
      </c>
    </row>
    <row r="2217">
      <c r="A2217" t="inlineStr">
        <is>
          <t>J1113</t>
        </is>
      </c>
      <c r="B2217" s="10" t="n">
        <v>46286</v>
      </c>
      <c r="C2217" t="inlineStr">
        <is>
          <t>CL29</t>
        </is>
      </c>
      <c r="D2217" t="inlineStr">
        <is>
          <t>Completed</t>
        </is>
      </c>
    </row>
    <row r="2218">
      <c r="A2218" t="inlineStr">
        <is>
          <t>J1113</t>
        </is>
      </c>
      <c r="B2218" s="10" t="n">
        <v>46288</v>
      </c>
      <c r="C2218" t="inlineStr">
        <is>
          <t>CL29</t>
        </is>
      </c>
      <c r="D2218" t="inlineStr">
        <is>
          <t>Completed</t>
        </is>
      </c>
    </row>
    <row r="2219">
      <c r="A2219" t="inlineStr">
        <is>
          <t>J1113</t>
        </is>
      </c>
      <c r="B2219" s="10" t="n">
        <v>46293</v>
      </c>
      <c r="C2219" t="inlineStr">
        <is>
          <t>CL29</t>
        </is>
      </c>
      <c r="D2219" t="inlineStr">
        <is>
          <t>Completed</t>
        </is>
      </c>
    </row>
    <row r="2220">
      <c r="A2220" t="inlineStr">
        <is>
          <t>J1113</t>
        </is>
      </c>
      <c r="B2220" s="10" t="n">
        <v>46295</v>
      </c>
      <c r="C2220" t="inlineStr">
        <is>
          <t>CL29</t>
        </is>
      </c>
      <c r="D2220" t="inlineStr">
        <is>
          <t>Completed</t>
        </is>
      </c>
    </row>
    <row r="2221">
      <c r="A2221" t="inlineStr">
        <is>
          <t>J1113</t>
        </is>
      </c>
      <c r="B2221" s="10" t="n">
        <v>46300</v>
      </c>
      <c r="C2221" t="inlineStr">
        <is>
          <t>CL29</t>
        </is>
      </c>
      <c r="D2221" t="inlineStr">
        <is>
          <t>Completed</t>
        </is>
      </c>
    </row>
    <row r="2222">
      <c r="A2222" t="inlineStr">
        <is>
          <t>J1113</t>
        </is>
      </c>
      <c r="B2222" s="10" t="n">
        <v>46302</v>
      </c>
      <c r="C2222" t="inlineStr">
        <is>
          <t>CL29</t>
        </is>
      </c>
      <c r="D2222" t="inlineStr">
        <is>
          <t>Completed</t>
        </is>
      </c>
    </row>
    <row r="2223">
      <c r="A2223" t="inlineStr">
        <is>
          <t>J1113</t>
        </is>
      </c>
      <c r="B2223" s="10" t="n">
        <v>46307</v>
      </c>
      <c r="C2223" t="inlineStr">
        <is>
          <t>CL29</t>
        </is>
      </c>
      <c r="D2223" t="inlineStr">
        <is>
          <t>Completed</t>
        </is>
      </c>
    </row>
    <row r="2224">
      <c r="A2224" t="inlineStr">
        <is>
          <t>J1113</t>
        </is>
      </c>
      <c r="B2224" s="10" t="n">
        <v>46309</v>
      </c>
      <c r="C2224" t="inlineStr">
        <is>
          <t>CL29</t>
        </is>
      </c>
      <c r="D2224" t="inlineStr">
        <is>
          <t>Completed</t>
        </is>
      </c>
    </row>
    <row r="2225">
      <c r="A2225" t="inlineStr">
        <is>
          <t>J1113</t>
        </is>
      </c>
      <c r="B2225" s="10" t="n">
        <v>46314</v>
      </c>
      <c r="C2225" t="inlineStr">
        <is>
          <t>CL29</t>
        </is>
      </c>
      <c r="D2225" t="inlineStr">
        <is>
          <t>Completed</t>
        </is>
      </c>
    </row>
    <row r="2226">
      <c r="A2226" t="inlineStr">
        <is>
          <t>J1113</t>
        </is>
      </c>
      <c r="B2226" s="10" t="n">
        <v>46316</v>
      </c>
      <c r="C2226" t="inlineStr">
        <is>
          <t>CL29</t>
        </is>
      </c>
      <c r="D2226" t="inlineStr">
        <is>
          <t>Completed</t>
        </is>
      </c>
    </row>
    <row r="2227">
      <c r="A2227" t="inlineStr">
        <is>
          <t>J1113</t>
        </is>
      </c>
      <c r="B2227" s="10" t="n">
        <v>46321</v>
      </c>
      <c r="C2227" t="inlineStr">
        <is>
          <t>CL29</t>
        </is>
      </c>
      <c r="D2227" t="inlineStr">
        <is>
          <t>Completed</t>
        </is>
      </c>
    </row>
    <row r="2228">
      <c r="A2228" t="inlineStr">
        <is>
          <t>J1113</t>
        </is>
      </c>
      <c r="B2228" s="10" t="n">
        <v>46323</v>
      </c>
      <c r="C2228" t="inlineStr">
        <is>
          <t>CL29</t>
        </is>
      </c>
      <c r="D2228" t="inlineStr">
        <is>
          <t>Completed</t>
        </is>
      </c>
    </row>
    <row r="2229">
      <c r="A2229" t="inlineStr">
        <is>
          <t>J1114</t>
        </is>
      </c>
      <c r="B2229" s="10" t="n">
        <v>46240</v>
      </c>
      <c r="C2229" t="inlineStr">
        <is>
          <t>CL56</t>
        </is>
      </c>
      <c r="D2229" t="inlineStr">
        <is>
          <t>Completed</t>
        </is>
      </c>
    </row>
    <row r="2230">
      <c r="A2230" t="inlineStr">
        <is>
          <t>J1114</t>
        </is>
      </c>
      <c r="B2230" s="10" t="n">
        <v>46268</v>
      </c>
      <c r="C2230" t="inlineStr">
        <is>
          <t>CL56</t>
        </is>
      </c>
      <c r="D2230" t="inlineStr">
        <is>
          <t>Completed</t>
        </is>
      </c>
    </row>
    <row r="2231">
      <c r="A2231" t="inlineStr">
        <is>
          <t>J1114</t>
        </is>
      </c>
      <c r="B2231" s="10" t="n">
        <v>46296</v>
      </c>
      <c r="C2231" t="inlineStr">
        <is>
          <t>CL56</t>
        </is>
      </c>
      <c r="D2231" t="inlineStr">
        <is>
          <t>Completed</t>
        </is>
      </c>
    </row>
    <row r="2232">
      <c r="A2232" t="inlineStr">
        <is>
          <t>J1115</t>
        </is>
      </c>
      <c r="B2232" s="10" t="n">
        <v>46239</v>
      </c>
      <c r="C2232" t="inlineStr">
        <is>
          <t>CL15</t>
        </is>
      </c>
      <c r="D2232" t="inlineStr">
        <is>
          <t>Completed</t>
        </is>
      </c>
    </row>
    <row r="2233">
      <c r="A2233" t="inlineStr">
        <is>
          <t>J1115</t>
        </is>
      </c>
      <c r="B2233" s="10" t="n">
        <v>46246</v>
      </c>
      <c r="C2233" t="inlineStr">
        <is>
          <t>CL15</t>
        </is>
      </c>
      <c r="D2233" t="inlineStr">
        <is>
          <t>Completed</t>
        </is>
      </c>
    </row>
    <row r="2234">
      <c r="A2234" t="inlineStr">
        <is>
          <t>J1115</t>
        </is>
      </c>
      <c r="B2234" s="10" t="n">
        <v>46253</v>
      </c>
      <c r="C2234" t="inlineStr">
        <is>
          <t>CL15</t>
        </is>
      </c>
      <c r="D2234" t="inlineStr">
        <is>
          <t>Completed</t>
        </is>
      </c>
    </row>
    <row r="2235">
      <c r="A2235" t="inlineStr">
        <is>
          <t>J1115</t>
        </is>
      </c>
      <c r="B2235" s="10" t="n">
        <v>46260</v>
      </c>
      <c r="C2235" t="inlineStr">
        <is>
          <t>CL15</t>
        </is>
      </c>
      <c r="D2235" t="inlineStr">
        <is>
          <t>Completed</t>
        </is>
      </c>
    </row>
    <row r="2236">
      <c r="A2236" t="inlineStr">
        <is>
          <t>J1115</t>
        </is>
      </c>
      <c r="B2236" s="10" t="n">
        <v>46267</v>
      </c>
      <c r="C2236" t="inlineStr">
        <is>
          <t>CL15</t>
        </is>
      </c>
      <c r="D2236" t="inlineStr">
        <is>
          <t>Completed</t>
        </is>
      </c>
    </row>
    <row r="2237">
      <c r="A2237" t="inlineStr">
        <is>
          <t>J1115</t>
        </is>
      </c>
      <c r="B2237" s="10" t="n">
        <v>46274</v>
      </c>
      <c r="C2237" t="inlineStr">
        <is>
          <t>CL15</t>
        </is>
      </c>
      <c r="D2237" t="inlineStr">
        <is>
          <t>Completed</t>
        </is>
      </c>
    </row>
    <row r="2238">
      <c r="A2238" t="inlineStr">
        <is>
          <t>J1115</t>
        </is>
      </c>
      <c r="B2238" s="10" t="n">
        <v>46281</v>
      </c>
      <c r="C2238" t="inlineStr">
        <is>
          <t>CL15</t>
        </is>
      </c>
      <c r="D2238" t="inlineStr">
        <is>
          <t>Completed</t>
        </is>
      </c>
    </row>
    <row r="2239">
      <c r="A2239" t="inlineStr">
        <is>
          <t>J1115</t>
        </is>
      </c>
      <c r="B2239" s="10" t="n">
        <v>46288</v>
      </c>
      <c r="C2239" t="inlineStr">
        <is>
          <t>CL15</t>
        </is>
      </c>
      <c r="D2239" t="inlineStr">
        <is>
          <t>Completed</t>
        </is>
      </c>
    </row>
    <row r="2240">
      <c r="A2240" t="inlineStr">
        <is>
          <t>J1115</t>
        </is>
      </c>
      <c r="B2240" s="10" t="n">
        <v>46295</v>
      </c>
      <c r="C2240" t="inlineStr">
        <is>
          <t>CL15</t>
        </is>
      </c>
      <c r="D2240" t="inlineStr">
        <is>
          <t>Completed</t>
        </is>
      </c>
    </row>
    <row r="2241">
      <c r="A2241" t="inlineStr">
        <is>
          <t>J1115</t>
        </is>
      </c>
      <c r="B2241" s="10" t="n">
        <v>46302</v>
      </c>
      <c r="C2241" t="inlineStr">
        <is>
          <t>CL15</t>
        </is>
      </c>
      <c r="D2241" t="inlineStr">
        <is>
          <t>Completed</t>
        </is>
      </c>
    </row>
    <row r="2242">
      <c r="A2242" t="inlineStr">
        <is>
          <t>J1115</t>
        </is>
      </c>
      <c r="B2242" s="10" t="n">
        <v>46309</v>
      </c>
      <c r="C2242" t="inlineStr">
        <is>
          <t>CL15</t>
        </is>
      </c>
      <c r="D2242" t="inlineStr">
        <is>
          <t>Completed</t>
        </is>
      </c>
    </row>
    <row r="2243">
      <c r="A2243" t="inlineStr">
        <is>
          <t>J1115</t>
        </is>
      </c>
      <c r="B2243" s="10" t="n">
        <v>46316</v>
      </c>
      <c r="C2243" t="inlineStr">
        <is>
          <t>CL15</t>
        </is>
      </c>
      <c r="D2243" t="inlineStr">
        <is>
          <t>Completed</t>
        </is>
      </c>
    </row>
    <row r="2244">
      <c r="A2244" t="inlineStr">
        <is>
          <t>J1115</t>
        </is>
      </c>
      <c r="B2244" s="10" t="n">
        <v>46323</v>
      </c>
      <c r="C2244" t="inlineStr">
        <is>
          <t>CL15</t>
        </is>
      </c>
      <c r="D2244" t="inlineStr">
        <is>
          <t>Completed</t>
        </is>
      </c>
    </row>
    <row r="2245">
      <c r="A2245" t="inlineStr">
        <is>
          <t>J1116</t>
        </is>
      </c>
      <c r="B2245" s="10" t="n">
        <v>46239</v>
      </c>
      <c r="C2245" t="inlineStr">
        <is>
          <t>CL11</t>
        </is>
      </c>
      <c r="D2245" t="inlineStr">
        <is>
          <t>Completed</t>
        </is>
      </c>
    </row>
    <row r="2246">
      <c r="A2246" t="inlineStr">
        <is>
          <t>J1116</t>
        </is>
      </c>
      <c r="B2246" s="10" t="n">
        <v>46246</v>
      </c>
      <c r="C2246" t="inlineStr">
        <is>
          <t>CL11</t>
        </is>
      </c>
      <c r="D2246" t="inlineStr">
        <is>
          <t>Skipped</t>
        </is>
      </c>
    </row>
    <row r="2247">
      <c r="A2247" t="inlineStr">
        <is>
          <t>J1116</t>
        </is>
      </c>
      <c r="B2247" s="10" t="n">
        <v>46253</v>
      </c>
      <c r="C2247" t="inlineStr">
        <is>
          <t>CL11</t>
        </is>
      </c>
      <c r="D2247" t="inlineStr">
        <is>
          <t>Completed</t>
        </is>
      </c>
    </row>
    <row r="2248">
      <c r="A2248" t="inlineStr">
        <is>
          <t>J1116</t>
        </is>
      </c>
      <c r="B2248" s="10" t="n">
        <v>46260</v>
      </c>
      <c r="C2248" t="inlineStr">
        <is>
          <t>CL11</t>
        </is>
      </c>
      <c r="D2248" t="inlineStr">
        <is>
          <t>Completed</t>
        </is>
      </c>
    </row>
    <row r="2249">
      <c r="A2249" t="inlineStr">
        <is>
          <t>J1116</t>
        </is>
      </c>
      <c r="B2249" s="10" t="n">
        <v>46267</v>
      </c>
      <c r="C2249" t="inlineStr">
        <is>
          <t>CL11</t>
        </is>
      </c>
      <c r="D2249" t="inlineStr">
        <is>
          <t>Completed</t>
        </is>
      </c>
    </row>
    <row r="2250">
      <c r="A2250" t="inlineStr">
        <is>
          <t>J1116</t>
        </is>
      </c>
      <c r="B2250" s="10" t="n">
        <v>46274</v>
      </c>
      <c r="C2250" t="inlineStr">
        <is>
          <t>CL11</t>
        </is>
      </c>
      <c r="D2250" t="inlineStr">
        <is>
          <t>Completed</t>
        </is>
      </c>
    </row>
    <row r="2251">
      <c r="A2251" t="inlineStr">
        <is>
          <t>J1116</t>
        </is>
      </c>
      <c r="B2251" s="10" t="n">
        <v>46281</v>
      </c>
      <c r="C2251" t="inlineStr">
        <is>
          <t>CL11</t>
        </is>
      </c>
      <c r="D2251" t="inlineStr">
        <is>
          <t>Completed</t>
        </is>
      </c>
    </row>
    <row r="2252">
      <c r="A2252" t="inlineStr">
        <is>
          <t>J1116</t>
        </is>
      </c>
      <c r="B2252" s="10" t="n">
        <v>46288</v>
      </c>
      <c r="C2252" t="inlineStr">
        <is>
          <t>CL11</t>
        </is>
      </c>
      <c r="D2252" t="inlineStr">
        <is>
          <t>Completed</t>
        </is>
      </c>
    </row>
    <row r="2253">
      <c r="A2253" t="inlineStr">
        <is>
          <t>J1116</t>
        </is>
      </c>
      <c r="B2253" s="10" t="n">
        <v>46295</v>
      </c>
      <c r="C2253" t="inlineStr">
        <is>
          <t>CL11</t>
        </is>
      </c>
      <c r="D2253" t="inlineStr">
        <is>
          <t>Completed</t>
        </is>
      </c>
    </row>
    <row r="2254">
      <c r="A2254" t="inlineStr">
        <is>
          <t>J1116</t>
        </is>
      </c>
      <c r="B2254" s="10" t="n">
        <v>46302</v>
      </c>
      <c r="C2254" t="inlineStr">
        <is>
          <t>CL11</t>
        </is>
      </c>
      <c r="D2254" t="inlineStr">
        <is>
          <t>Completed</t>
        </is>
      </c>
    </row>
    <row r="2255">
      <c r="A2255" t="inlineStr">
        <is>
          <t>J1116</t>
        </is>
      </c>
      <c r="B2255" s="10" t="n">
        <v>46309</v>
      </c>
      <c r="C2255" t="inlineStr">
        <is>
          <t>CL11</t>
        </is>
      </c>
      <c r="D2255" t="inlineStr">
        <is>
          <t>Completed</t>
        </is>
      </c>
    </row>
    <row r="2256">
      <c r="A2256" t="inlineStr">
        <is>
          <t>J1116</t>
        </is>
      </c>
      <c r="B2256" s="10" t="n">
        <v>46316</v>
      </c>
      <c r="C2256" t="inlineStr">
        <is>
          <t>CL11</t>
        </is>
      </c>
      <c r="D2256" t="inlineStr">
        <is>
          <t>Completed</t>
        </is>
      </c>
    </row>
    <row r="2257">
      <c r="A2257" t="inlineStr">
        <is>
          <t>J1116</t>
        </is>
      </c>
      <c r="B2257" s="10" t="n">
        <v>46323</v>
      </c>
      <c r="C2257" t="inlineStr">
        <is>
          <t>CL11</t>
        </is>
      </c>
      <c r="D2257" t="inlineStr">
        <is>
          <t>Completed</t>
        </is>
      </c>
    </row>
    <row r="2258">
      <c r="A2258" t="inlineStr">
        <is>
          <t>J1117</t>
        </is>
      </c>
      <c r="B2258" s="10" t="n">
        <v>46240</v>
      </c>
      <c r="C2258" t="inlineStr">
        <is>
          <t>CL40</t>
        </is>
      </c>
      <c r="D2258" t="inlineStr">
        <is>
          <t>Completed</t>
        </is>
      </c>
    </row>
    <row r="2259">
      <c r="A2259" t="inlineStr">
        <is>
          <t>J1117</t>
        </is>
      </c>
      <c r="B2259" s="10" t="n">
        <v>46241</v>
      </c>
      <c r="C2259" t="inlineStr">
        <is>
          <t>CL40</t>
        </is>
      </c>
      <c r="D2259" t="inlineStr">
        <is>
          <t>Completed</t>
        </is>
      </c>
    </row>
    <row r="2260">
      <c r="A2260" t="inlineStr">
        <is>
          <t>J1117</t>
        </is>
      </c>
      <c r="B2260" s="10" t="n">
        <v>46247</v>
      </c>
      <c r="C2260" t="inlineStr">
        <is>
          <t>CL40</t>
        </is>
      </c>
      <c r="D2260" t="inlineStr">
        <is>
          <t>Completed</t>
        </is>
      </c>
    </row>
    <row r="2261">
      <c r="A2261" t="inlineStr">
        <is>
          <t>J1117</t>
        </is>
      </c>
      <c r="B2261" s="10" t="n">
        <v>46248</v>
      </c>
      <c r="C2261" t="inlineStr">
        <is>
          <t>CL40</t>
        </is>
      </c>
      <c r="D2261" t="inlineStr">
        <is>
          <t>Completed</t>
        </is>
      </c>
    </row>
    <row r="2262">
      <c r="A2262" t="inlineStr">
        <is>
          <t>J1117</t>
        </is>
      </c>
      <c r="B2262" s="10" t="n">
        <v>46254</v>
      </c>
      <c r="C2262" t="inlineStr">
        <is>
          <t>CL40</t>
        </is>
      </c>
      <c r="D2262" t="inlineStr">
        <is>
          <t>Completed</t>
        </is>
      </c>
    </row>
    <row r="2263">
      <c r="A2263" t="inlineStr">
        <is>
          <t>J1117</t>
        </is>
      </c>
      <c r="B2263" s="10" t="n">
        <v>46255</v>
      </c>
      <c r="C2263" t="inlineStr">
        <is>
          <t>CL40</t>
        </is>
      </c>
      <c r="D2263" t="inlineStr">
        <is>
          <t>Completed</t>
        </is>
      </c>
    </row>
    <row r="2264">
      <c r="A2264" t="inlineStr">
        <is>
          <t>J1117</t>
        </is>
      </c>
      <c r="B2264" s="10" t="n">
        <v>46261</v>
      </c>
      <c r="C2264" t="inlineStr">
        <is>
          <t>CL40</t>
        </is>
      </c>
      <c r="D2264" t="inlineStr">
        <is>
          <t>Completed</t>
        </is>
      </c>
    </row>
    <row r="2265">
      <c r="A2265" t="inlineStr">
        <is>
          <t>J1117</t>
        </is>
      </c>
      <c r="B2265" s="10" t="n">
        <v>46262</v>
      </c>
      <c r="C2265" t="inlineStr">
        <is>
          <t>CL40</t>
        </is>
      </c>
      <c r="D2265" t="inlineStr">
        <is>
          <t>Completed</t>
        </is>
      </c>
    </row>
    <row r="2266">
      <c r="A2266" t="inlineStr">
        <is>
          <t>J1117</t>
        </is>
      </c>
      <c r="B2266" s="10" t="n">
        <v>46268</v>
      </c>
      <c r="C2266" t="inlineStr">
        <is>
          <t>CL40</t>
        </is>
      </c>
      <c r="D2266" t="inlineStr">
        <is>
          <t>Completed</t>
        </is>
      </c>
    </row>
    <row r="2267">
      <c r="A2267" t="inlineStr">
        <is>
          <t>J1117</t>
        </is>
      </c>
      <c r="B2267" s="10" t="n">
        <v>46269</v>
      </c>
      <c r="C2267" t="inlineStr">
        <is>
          <t>CL40</t>
        </is>
      </c>
      <c r="D2267" t="inlineStr">
        <is>
          <t>Completed</t>
        </is>
      </c>
    </row>
    <row r="2268">
      <c r="A2268" t="inlineStr">
        <is>
          <t>J1117</t>
        </is>
      </c>
      <c r="B2268" s="10" t="n">
        <v>46275</v>
      </c>
      <c r="C2268" t="inlineStr">
        <is>
          <t>CL40</t>
        </is>
      </c>
      <c r="D2268" t="inlineStr">
        <is>
          <t>Skipped</t>
        </is>
      </c>
    </row>
    <row r="2269">
      <c r="A2269" t="inlineStr">
        <is>
          <t>J1117</t>
        </is>
      </c>
      <c r="B2269" s="10" t="n">
        <v>46276</v>
      </c>
      <c r="C2269" t="inlineStr">
        <is>
          <t>CL40</t>
        </is>
      </c>
      <c r="D2269" t="inlineStr">
        <is>
          <t>Completed</t>
        </is>
      </c>
    </row>
    <row r="2270">
      <c r="A2270" t="inlineStr">
        <is>
          <t>J1117</t>
        </is>
      </c>
      <c r="B2270" s="10" t="n">
        <v>46282</v>
      </c>
      <c r="C2270" t="inlineStr">
        <is>
          <t>CL40</t>
        </is>
      </c>
      <c r="D2270" t="inlineStr">
        <is>
          <t>Completed</t>
        </is>
      </c>
    </row>
    <row r="2271">
      <c r="A2271" t="inlineStr">
        <is>
          <t>J1117</t>
        </is>
      </c>
      <c r="B2271" s="10" t="n">
        <v>46283</v>
      </c>
      <c r="C2271" t="inlineStr">
        <is>
          <t>CL40</t>
        </is>
      </c>
      <c r="D2271" t="inlineStr">
        <is>
          <t>Completed</t>
        </is>
      </c>
    </row>
    <row r="2272">
      <c r="A2272" t="inlineStr">
        <is>
          <t>J1117</t>
        </is>
      </c>
      <c r="B2272" s="10" t="n">
        <v>46289</v>
      </c>
      <c r="C2272" t="inlineStr">
        <is>
          <t>CL40</t>
        </is>
      </c>
      <c r="D2272" t="inlineStr">
        <is>
          <t>Completed</t>
        </is>
      </c>
    </row>
    <row r="2273">
      <c r="A2273" t="inlineStr">
        <is>
          <t>J1117</t>
        </is>
      </c>
      <c r="B2273" s="10" t="n">
        <v>46290</v>
      </c>
      <c r="C2273" t="inlineStr">
        <is>
          <t>CL40</t>
        </is>
      </c>
      <c r="D2273" t="inlineStr">
        <is>
          <t>Completed</t>
        </is>
      </c>
    </row>
    <row r="2274">
      <c r="A2274" t="inlineStr">
        <is>
          <t>J1117</t>
        </is>
      </c>
      <c r="B2274" s="10" t="n">
        <v>46296</v>
      </c>
      <c r="C2274" t="inlineStr">
        <is>
          <t>CL40</t>
        </is>
      </c>
      <c r="D2274" t="inlineStr">
        <is>
          <t>Completed</t>
        </is>
      </c>
    </row>
    <row r="2275">
      <c r="A2275" t="inlineStr">
        <is>
          <t>J1117</t>
        </is>
      </c>
      <c r="B2275" s="10" t="n">
        <v>46297</v>
      </c>
      <c r="C2275" t="inlineStr">
        <is>
          <t>CL40</t>
        </is>
      </c>
      <c r="D2275" t="inlineStr">
        <is>
          <t>Completed</t>
        </is>
      </c>
    </row>
    <row r="2276">
      <c r="A2276" t="inlineStr">
        <is>
          <t>J1117</t>
        </is>
      </c>
      <c r="B2276" s="10" t="n">
        <v>46303</v>
      </c>
      <c r="C2276" t="inlineStr">
        <is>
          <t>CL40</t>
        </is>
      </c>
      <c r="D2276" t="inlineStr">
        <is>
          <t>Completed</t>
        </is>
      </c>
    </row>
    <row r="2277">
      <c r="A2277" t="inlineStr">
        <is>
          <t>J1117</t>
        </is>
      </c>
      <c r="B2277" s="10" t="n">
        <v>46304</v>
      </c>
      <c r="C2277" t="inlineStr">
        <is>
          <t>CL40</t>
        </is>
      </c>
      <c r="D2277" t="inlineStr">
        <is>
          <t>Completed</t>
        </is>
      </c>
    </row>
    <row r="2278">
      <c r="A2278" t="inlineStr">
        <is>
          <t>J1117</t>
        </is>
      </c>
      <c r="B2278" s="10" t="n">
        <v>46310</v>
      </c>
      <c r="C2278" t="inlineStr">
        <is>
          <t>CL40</t>
        </is>
      </c>
      <c r="D2278" t="inlineStr">
        <is>
          <t>Completed</t>
        </is>
      </c>
    </row>
    <row r="2279">
      <c r="A2279" t="inlineStr">
        <is>
          <t>J1117</t>
        </is>
      </c>
      <c r="B2279" s="10" t="n">
        <v>46311</v>
      </c>
      <c r="C2279" t="inlineStr">
        <is>
          <t>CL40</t>
        </is>
      </c>
      <c r="D2279" t="inlineStr">
        <is>
          <t>Completed</t>
        </is>
      </c>
    </row>
    <row r="2280">
      <c r="A2280" t="inlineStr">
        <is>
          <t>J1117</t>
        </is>
      </c>
      <c r="B2280" s="10" t="n">
        <v>46317</v>
      </c>
      <c r="C2280" t="inlineStr">
        <is>
          <t>CL40</t>
        </is>
      </c>
      <c r="D2280" t="inlineStr">
        <is>
          <t>Completed</t>
        </is>
      </c>
    </row>
    <row r="2281">
      <c r="A2281" t="inlineStr">
        <is>
          <t>J1117</t>
        </is>
      </c>
      <c r="B2281" s="10" t="n">
        <v>46318</v>
      </c>
      <c r="C2281" t="inlineStr">
        <is>
          <t>CL40</t>
        </is>
      </c>
      <c r="D2281" t="inlineStr">
        <is>
          <t>Completed</t>
        </is>
      </c>
    </row>
    <row r="2282">
      <c r="A2282" t="inlineStr">
        <is>
          <t>J1117</t>
        </is>
      </c>
      <c r="B2282" s="10" t="n">
        <v>46324</v>
      </c>
      <c r="C2282" t="inlineStr">
        <is>
          <t>CL40</t>
        </is>
      </c>
      <c r="D2282" t="inlineStr">
        <is>
          <t>Completed</t>
        </is>
      </c>
    </row>
    <row r="2283">
      <c r="A2283" t="inlineStr">
        <is>
          <t>J1117</t>
        </is>
      </c>
      <c r="B2283" s="10" t="n">
        <v>46325</v>
      </c>
      <c r="C2283" t="inlineStr">
        <is>
          <t>CL40</t>
        </is>
      </c>
      <c r="D2283" t="inlineStr">
        <is>
          <t>Completed</t>
        </is>
      </c>
    </row>
    <row r="2284">
      <c r="A2284" t="inlineStr">
        <is>
          <t>J1118</t>
        </is>
      </c>
      <c r="B2284" s="10" t="n">
        <v>46241</v>
      </c>
      <c r="C2284" t="inlineStr">
        <is>
          <t>CL19</t>
        </is>
      </c>
      <c r="D2284" t="inlineStr">
        <is>
          <t>Completed</t>
        </is>
      </c>
    </row>
    <row r="2285">
      <c r="A2285" t="inlineStr">
        <is>
          <t>J1118</t>
        </is>
      </c>
      <c r="B2285" s="10" t="n">
        <v>46248</v>
      </c>
      <c r="C2285" t="inlineStr">
        <is>
          <t>CL19</t>
        </is>
      </c>
      <c r="D2285" t="inlineStr">
        <is>
          <t>Completed</t>
        </is>
      </c>
    </row>
    <row r="2286">
      <c r="A2286" t="inlineStr">
        <is>
          <t>J1118</t>
        </is>
      </c>
      <c r="B2286" s="10" t="n">
        <v>46255</v>
      </c>
      <c r="C2286" t="inlineStr">
        <is>
          <t>CL19</t>
        </is>
      </c>
      <c r="D2286" t="inlineStr">
        <is>
          <t>Completed</t>
        </is>
      </c>
    </row>
    <row r="2287">
      <c r="A2287" t="inlineStr">
        <is>
          <t>J1118</t>
        </is>
      </c>
      <c r="B2287" s="10" t="n">
        <v>46262</v>
      </c>
      <c r="C2287" t="inlineStr">
        <is>
          <t>CL19</t>
        </is>
      </c>
      <c r="D2287" t="inlineStr">
        <is>
          <t>Completed</t>
        </is>
      </c>
    </row>
    <row r="2288">
      <c r="A2288" t="inlineStr">
        <is>
          <t>J1118</t>
        </is>
      </c>
      <c r="B2288" s="10" t="n">
        <v>46269</v>
      </c>
      <c r="C2288" t="inlineStr">
        <is>
          <t>CL19</t>
        </is>
      </c>
      <c r="D2288" t="inlineStr">
        <is>
          <t>Completed</t>
        </is>
      </c>
    </row>
    <row r="2289">
      <c r="A2289" t="inlineStr">
        <is>
          <t>J1118</t>
        </is>
      </c>
      <c r="B2289" s="10" t="n">
        <v>46276</v>
      </c>
      <c r="C2289" t="inlineStr">
        <is>
          <t>CL19</t>
        </is>
      </c>
      <c r="D2289" t="inlineStr">
        <is>
          <t>Completed</t>
        </is>
      </c>
    </row>
    <row r="2290">
      <c r="A2290" t="inlineStr">
        <is>
          <t>J1118</t>
        </is>
      </c>
      <c r="B2290" s="10" t="n">
        <v>46283</v>
      </c>
      <c r="C2290" t="inlineStr">
        <is>
          <t>CL19</t>
        </is>
      </c>
      <c r="D2290" t="inlineStr">
        <is>
          <t>Completed</t>
        </is>
      </c>
    </row>
    <row r="2291">
      <c r="A2291" t="inlineStr">
        <is>
          <t>J1118</t>
        </is>
      </c>
      <c r="B2291" s="10" t="n">
        <v>46290</v>
      </c>
      <c r="C2291" t="inlineStr">
        <is>
          <t>CL19</t>
        </is>
      </c>
      <c r="D2291" t="inlineStr">
        <is>
          <t>Completed</t>
        </is>
      </c>
    </row>
    <row r="2292">
      <c r="A2292" t="inlineStr">
        <is>
          <t>J1118</t>
        </is>
      </c>
      <c r="B2292" s="10" t="n">
        <v>46297</v>
      </c>
      <c r="C2292" t="inlineStr">
        <is>
          <t>CL19</t>
        </is>
      </c>
      <c r="D2292" t="inlineStr">
        <is>
          <t>Completed</t>
        </is>
      </c>
    </row>
    <row r="2293">
      <c r="A2293" t="inlineStr">
        <is>
          <t>J1118</t>
        </is>
      </c>
      <c r="B2293" s="10" t="n">
        <v>46304</v>
      </c>
      <c r="C2293" t="inlineStr">
        <is>
          <t>CL19</t>
        </is>
      </c>
      <c r="D2293" t="inlineStr">
        <is>
          <t>Skipped</t>
        </is>
      </c>
    </row>
    <row r="2294">
      <c r="A2294" t="inlineStr">
        <is>
          <t>J1118</t>
        </is>
      </c>
      <c r="B2294" s="10" t="n">
        <v>46311</v>
      </c>
      <c r="C2294" t="inlineStr">
        <is>
          <t>CL19</t>
        </is>
      </c>
      <c r="D2294" t="inlineStr">
        <is>
          <t>Completed</t>
        </is>
      </c>
    </row>
    <row r="2295">
      <c r="A2295" t="inlineStr">
        <is>
          <t>J1118</t>
        </is>
      </c>
      <c r="B2295" s="10" t="n">
        <v>46318</v>
      </c>
      <c r="C2295" t="inlineStr">
        <is>
          <t>CL19</t>
        </is>
      </c>
      <c r="D2295" t="inlineStr">
        <is>
          <t>Completed</t>
        </is>
      </c>
    </row>
    <row r="2296">
      <c r="A2296" t="inlineStr">
        <is>
          <t>J1118</t>
        </is>
      </c>
      <c r="B2296" s="10" t="n">
        <v>46325</v>
      </c>
      <c r="C2296" t="inlineStr">
        <is>
          <t>CL19</t>
        </is>
      </c>
      <c r="D2296" t="inlineStr">
        <is>
          <t>Completed</t>
        </is>
      </c>
    </row>
    <row r="2297">
      <c r="A2297" t="inlineStr">
        <is>
          <t>J1119</t>
        </is>
      </c>
      <c r="B2297" s="10" t="n">
        <v>46238</v>
      </c>
      <c r="C2297" t="inlineStr">
        <is>
          <t>CL59</t>
        </is>
      </c>
      <c r="D2297" t="inlineStr">
        <is>
          <t>Completed</t>
        </is>
      </c>
    </row>
    <row r="2298">
      <c r="A2298" t="inlineStr">
        <is>
          <t>J1119</t>
        </is>
      </c>
      <c r="B2298" s="10" t="n">
        <v>46266</v>
      </c>
      <c r="C2298" t="inlineStr">
        <is>
          <t>CL59</t>
        </is>
      </c>
      <c r="D2298" t="inlineStr">
        <is>
          <t>Completed</t>
        </is>
      </c>
    </row>
    <row r="2299">
      <c r="A2299" t="inlineStr">
        <is>
          <t>J1119</t>
        </is>
      </c>
      <c r="B2299" s="10" t="n">
        <v>46294</v>
      </c>
      <c r="C2299" t="inlineStr">
        <is>
          <t>CL59</t>
        </is>
      </c>
      <c r="D2299" t="inlineStr">
        <is>
          <t>Completed</t>
        </is>
      </c>
    </row>
    <row r="2300">
      <c r="A2300" t="inlineStr">
        <is>
          <t>J1119</t>
        </is>
      </c>
      <c r="B2300" s="10" t="n">
        <v>46322</v>
      </c>
      <c r="C2300" t="inlineStr">
        <is>
          <t>CL59</t>
        </is>
      </c>
      <c r="D2300" t="inlineStr">
        <is>
          <t>Completed</t>
        </is>
      </c>
    </row>
    <row r="2301">
      <c r="A2301" t="inlineStr">
        <is>
          <t>J1120</t>
        </is>
      </c>
      <c r="B2301" s="10" t="n">
        <v>46237</v>
      </c>
      <c r="C2301" t="inlineStr">
        <is>
          <t>CL47</t>
        </is>
      </c>
      <c r="D2301" t="inlineStr">
        <is>
          <t>Completed</t>
        </is>
      </c>
    </row>
    <row r="2302">
      <c r="A2302" t="inlineStr">
        <is>
          <t>J1120</t>
        </is>
      </c>
      <c r="B2302" s="10" t="n">
        <v>46244</v>
      </c>
      <c r="C2302" t="inlineStr">
        <is>
          <t>CL47</t>
        </is>
      </c>
      <c r="D2302" t="inlineStr">
        <is>
          <t>Completed</t>
        </is>
      </c>
    </row>
    <row r="2303">
      <c r="A2303" t="inlineStr">
        <is>
          <t>J1120</t>
        </is>
      </c>
      <c r="B2303" s="10" t="n">
        <v>46251</v>
      </c>
      <c r="C2303" t="inlineStr">
        <is>
          <t>CL47</t>
        </is>
      </c>
      <c r="D2303" t="inlineStr">
        <is>
          <t>Completed</t>
        </is>
      </c>
    </row>
    <row r="2304">
      <c r="A2304" t="inlineStr">
        <is>
          <t>J1120</t>
        </is>
      </c>
      <c r="B2304" s="10" t="n">
        <v>46258</v>
      </c>
      <c r="C2304" t="inlineStr">
        <is>
          <t>CL47</t>
        </is>
      </c>
      <c r="D2304" t="inlineStr">
        <is>
          <t>Completed</t>
        </is>
      </c>
    </row>
    <row r="2305">
      <c r="A2305" t="inlineStr">
        <is>
          <t>J1120</t>
        </is>
      </c>
      <c r="B2305" s="10" t="n">
        <v>46265</v>
      </c>
      <c r="C2305" t="inlineStr">
        <is>
          <t>CL47</t>
        </is>
      </c>
      <c r="D2305" t="inlineStr">
        <is>
          <t>Completed</t>
        </is>
      </c>
    </row>
    <row r="2306">
      <c r="A2306" t="inlineStr">
        <is>
          <t>J1120</t>
        </is>
      </c>
      <c r="B2306" s="10" t="n">
        <v>46272</v>
      </c>
      <c r="C2306" t="inlineStr">
        <is>
          <t>CL47</t>
        </is>
      </c>
      <c r="D2306" t="inlineStr">
        <is>
          <t>Completed</t>
        </is>
      </c>
    </row>
    <row r="2307">
      <c r="A2307" t="inlineStr">
        <is>
          <t>J1120</t>
        </is>
      </c>
      <c r="B2307" s="10" t="n">
        <v>46279</v>
      </c>
      <c r="C2307" t="inlineStr">
        <is>
          <t>CL47</t>
        </is>
      </c>
      <c r="D2307" t="inlineStr">
        <is>
          <t>Completed</t>
        </is>
      </c>
    </row>
    <row r="2308">
      <c r="A2308" t="inlineStr">
        <is>
          <t>J1120</t>
        </is>
      </c>
      <c r="B2308" s="10" t="n">
        <v>46286</v>
      </c>
      <c r="C2308" t="inlineStr">
        <is>
          <t>CL47</t>
        </is>
      </c>
      <c r="D2308" t="inlineStr">
        <is>
          <t>Completed</t>
        </is>
      </c>
    </row>
    <row r="2309">
      <c r="A2309" t="inlineStr">
        <is>
          <t>J1120</t>
        </is>
      </c>
      <c r="B2309" s="10" t="n">
        <v>46293</v>
      </c>
      <c r="C2309" t="inlineStr">
        <is>
          <t>CL47</t>
        </is>
      </c>
      <c r="D2309" t="inlineStr">
        <is>
          <t>Completed</t>
        </is>
      </c>
    </row>
    <row r="2310">
      <c r="A2310" t="inlineStr">
        <is>
          <t>J1120</t>
        </is>
      </c>
      <c r="B2310" s="10" t="n">
        <v>46300</v>
      </c>
      <c r="C2310" t="inlineStr">
        <is>
          <t>CL47</t>
        </is>
      </c>
      <c r="D2310" t="inlineStr">
        <is>
          <t>Completed</t>
        </is>
      </c>
    </row>
    <row r="2311">
      <c r="A2311" t="inlineStr">
        <is>
          <t>J1120</t>
        </is>
      </c>
      <c r="B2311" s="10" t="n">
        <v>46307</v>
      </c>
      <c r="C2311" t="inlineStr">
        <is>
          <t>CL47</t>
        </is>
      </c>
      <c r="D2311" t="inlineStr">
        <is>
          <t>Completed</t>
        </is>
      </c>
    </row>
    <row r="2312">
      <c r="A2312" t="inlineStr">
        <is>
          <t>J1120</t>
        </is>
      </c>
      <c r="B2312" s="10" t="n">
        <v>46314</v>
      </c>
      <c r="C2312" t="inlineStr">
        <is>
          <t>CL47</t>
        </is>
      </c>
      <c r="D2312" t="inlineStr">
        <is>
          <t>Completed</t>
        </is>
      </c>
    </row>
    <row r="2313">
      <c r="A2313" t="inlineStr">
        <is>
          <t>J1120</t>
        </is>
      </c>
      <c r="B2313" s="10" t="n">
        <v>46321</v>
      </c>
      <c r="C2313" t="inlineStr">
        <is>
          <t>CL47</t>
        </is>
      </c>
      <c r="D2313" t="inlineStr">
        <is>
          <t>Completed</t>
        </is>
      </c>
    </row>
    <row r="2314">
      <c r="A2314" t="inlineStr">
        <is>
          <t>J1121</t>
        </is>
      </c>
      <c r="B2314" s="10" t="n">
        <v>46239</v>
      </c>
      <c r="C2314" t="inlineStr">
        <is>
          <t>CL51</t>
        </is>
      </c>
      <c r="D2314" t="inlineStr">
        <is>
          <t>Completed</t>
        </is>
      </c>
    </row>
    <row r="2315">
      <c r="A2315" t="inlineStr">
        <is>
          <t>J1121</t>
        </is>
      </c>
      <c r="B2315" s="10" t="n">
        <v>46246</v>
      </c>
      <c r="C2315" t="inlineStr">
        <is>
          <t>CL51</t>
        </is>
      </c>
      <c r="D2315" t="inlineStr">
        <is>
          <t>Completed</t>
        </is>
      </c>
    </row>
    <row r="2316">
      <c r="A2316" t="inlineStr">
        <is>
          <t>J1121</t>
        </is>
      </c>
      <c r="B2316" s="10" t="n">
        <v>46253</v>
      </c>
      <c r="C2316" t="inlineStr">
        <is>
          <t>CL51</t>
        </is>
      </c>
      <c r="D2316" t="inlineStr">
        <is>
          <t>Completed</t>
        </is>
      </c>
    </row>
    <row r="2317">
      <c r="A2317" t="inlineStr">
        <is>
          <t>J1121</t>
        </is>
      </c>
      <c r="B2317" s="10" t="n">
        <v>46260</v>
      </c>
      <c r="C2317" t="inlineStr">
        <is>
          <t>CL51</t>
        </is>
      </c>
      <c r="D2317" t="inlineStr">
        <is>
          <t>Completed</t>
        </is>
      </c>
    </row>
    <row r="2318">
      <c r="A2318" t="inlineStr">
        <is>
          <t>J1121</t>
        </is>
      </c>
      <c r="B2318" s="10" t="n">
        <v>46267</v>
      </c>
      <c r="C2318" t="inlineStr">
        <is>
          <t>CL51</t>
        </is>
      </c>
      <c r="D2318" t="inlineStr">
        <is>
          <t>Completed</t>
        </is>
      </c>
    </row>
    <row r="2319">
      <c r="A2319" t="inlineStr">
        <is>
          <t>J1121</t>
        </is>
      </c>
      <c r="B2319" s="10" t="n">
        <v>46274</v>
      </c>
      <c r="C2319" t="inlineStr">
        <is>
          <t>CL51</t>
        </is>
      </c>
      <c r="D2319" t="inlineStr">
        <is>
          <t>Completed</t>
        </is>
      </c>
    </row>
    <row r="2320">
      <c r="A2320" t="inlineStr">
        <is>
          <t>J1121</t>
        </is>
      </c>
      <c r="B2320" s="10" t="n">
        <v>46281</v>
      </c>
      <c r="C2320" t="inlineStr">
        <is>
          <t>CL51</t>
        </is>
      </c>
      <c r="D2320" t="inlineStr">
        <is>
          <t>Completed</t>
        </is>
      </c>
    </row>
    <row r="2321">
      <c r="A2321" t="inlineStr">
        <is>
          <t>J1121</t>
        </is>
      </c>
      <c r="B2321" s="10" t="n">
        <v>46288</v>
      </c>
      <c r="C2321" t="inlineStr">
        <is>
          <t>CL51</t>
        </is>
      </c>
      <c r="D2321" t="inlineStr">
        <is>
          <t>Completed</t>
        </is>
      </c>
    </row>
    <row r="2322">
      <c r="A2322" t="inlineStr">
        <is>
          <t>J1121</t>
        </is>
      </c>
      <c r="B2322" s="10" t="n">
        <v>46295</v>
      </c>
      <c r="C2322" t="inlineStr">
        <is>
          <t>CL51</t>
        </is>
      </c>
      <c r="D2322" t="inlineStr">
        <is>
          <t>Completed</t>
        </is>
      </c>
    </row>
    <row r="2323">
      <c r="A2323" t="inlineStr">
        <is>
          <t>J1121</t>
        </is>
      </c>
      <c r="B2323" s="10" t="n">
        <v>46302</v>
      </c>
      <c r="C2323" t="inlineStr">
        <is>
          <t>CL51</t>
        </is>
      </c>
      <c r="D2323" t="inlineStr">
        <is>
          <t>Completed</t>
        </is>
      </c>
    </row>
    <row r="2324">
      <c r="A2324" t="inlineStr">
        <is>
          <t>J1121</t>
        </is>
      </c>
      <c r="B2324" s="10" t="n">
        <v>46309</v>
      </c>
      <c r="C2324" t="inlineStr">
        <is>
          <t>CL51</t>
        </is>
      </c>
      <c r="D2324" t="inlineStr">
        <is>
          <t>Completed</t>
        </is>
      </c>
    </row>
    <row r="2325">
      <c r="A2325" t="inlineStr">
        <is>
          <t>J1121</t>
        </is>
      </c>
      <c r="B2325" s="10" t="n">
        <v>46316</v>
      </c>
      <c r="C2325" t="inlineStr">
        <is>
          <t>CL51</t>
        </is>
      </c>
      <c r="D2325" t="inlineStr">
        <is>
          <t>Completed</t>
        </is>
      </c>
    </row>
    <row r="2326">
      <c r="A2326" t="inlineStr">
        <is>
          <t>J1121</t>
        </is>
      </c>
      <c r="B2326" s="10" t="n">
        <v>46323</v>
      </c>
      <c r="C2326" t="inlineStr">
        <is>
          <t>CL51</t>
        </is>
      </c>
      <c r="D2326" t="inlineStr">
        <is>
          <t>Completed</t>
        </is>
      </c>
    </row>
    <row r="2327">
      <c r="A2327" t="inlineStr">
        <is>
          <t>J1122</t>
        </is>
      </c>
      <c r="B2327" s="10" t="n">
        <v>46237</v>
      </c>
      <c r="C2327" t="inlineStr">
        <is>
          <t>CL12</t>
        </is>
      </c>
      <c r="D2327" t="inlineStr">
        <is>
          <t>Completed</t>
        </is>
      </c>
    </row>
    <row r="2328">
      <c r="A2328" t="inlineStr">
        <is>
          <t>J1122</t>
        </is>
      </c>
      <c r="B2328" s="10" t="n">
        <v>46239</v>
      </c>
      <c r="C2328" t="inlineStr">
        <is>
          <t>CL12</t>
        </is>
      </c>
      <c r="D2328" t="inlineStr">
        <is>
          <t>Completed</t>
        </is>
      </c>
    </row>
    <row r="2329">
      <c r="A2329" t="inlineStr">
        <is>
          <t>J1122</t>
        </is>
      </c>
      <c r="B2329" s="10" t="n">
        <v>46241</v>
      </c>
      <c r="C2329" t="inlineStr">
        <is>
          <t>CL12</t>
        </is>
      </c>
      <c r="D2329" t="inlineStr">
        <is>
          <t>Completed</t>
        </is>
      </c>
    </row>
    <row r="2330">
      <c r="A2330" t="inlineStr">
        <is>
          <t>J1122</t>
        </is>
      </c>
      <c r="B2330" s="10" t="n">
        <v>46244</v>
      </c>
      <c r="C2330" t="inlineStr">
        <is>
          <t>CL12</t>
        </is>
      </c>
      <c r="D2330" t="inlineStr">
        <is>
          <t>Completed</t>
        </is>
      </c>
    </row>
    <row r="2331">
      <c r="A2331" t="inlineStr">
        <is>
          <t>J1122</t>
        </is>
      </c>
      <c r="B2331" s="10" t="n">
        <v>46246</v>
      </c>
      <c r="C2331" t="inlineStr">
        <is>
          <t>CL12</t>
        </is>
      </c>
      <c r="D2331" t="inlineStr">
        <is>
          <t>Completed</t>
        </is>
      </c>
    </row>
    <row r="2332">
      <c r="A2332" t="inlineStr">
        <is>
          <t>J1122</t>
        </is>
      </c>
      <c r="B2332" s="10" t="n">
        <v>46248</v>
      </c>
      <c r="C2332" t="inlineStr">
        <is>
          <t>CL12</t>
        </is>
      </c>
      <c r="D2332" t="inlineStr">
        <is>
          <t>Completed</t>
        </is>
      </c>
    </row>
    <row r="2333">
      <c r="A2333" t="inlineStr">
        <is>
          <t>J1122</t>
        </is>
      </c>
      <c r="B2333" s="10" t="n">
        <v>46251</v>
      </c>
      <c r="C2333" t="inlineStr">
        <is>
          <t>CL12</t>
        </is>
      </c>
      <c r="D2333" t="inlineStr">
        <is>
          <t>Completed</t>
        </is>
      </c>
    </row>
    <row r="2334">
      <c r="A2334" t="inlineStr">
        <is>
          <t>J1122</t>
        </is>
      </c>
      <c r="B2334" s="10" t="n">
        <v>46253</v>
      </c>
      <c r="C2334" t="inlineStr">
        <is>
          <t>CL12</t>
        </is>
      </c>
      <c r="D2334" t="inlineStr">
        <is>
          <t>Completed</t>
        </is>
      </c>
    </row>
    <row r="2335">
      <c r="A2335" t="inlineStr">
        <is>
          <t>J1122</t>
        </is>
      </c>
      <c r="B2335" s="10" t="n">
        <v>46255</v>
      </c>
      <c r="C2335" t="inlineStr">
        <is>
          <t>CL12</t>
        </is>
      </c>
      <c r="D2335" t="inlineStr">
        <is>
          <t>Completed</t>
        </is>
      </c>
    </row>
    <row r="2336">
      <c r="A2336" t="inlineStr">
        <is>
          <t>J1122</t>
        </is>
      </c>
      <c r="B2336" s="10" t="n">
        <v>46258</v>
      </c>
      <c r="C2336" t="inlineStr">
        <is>
          <t>CL12</t>
        </is>
      </c>
      <c r="D2336" t="inlineStr">
        <is>
          <t>Completed</t>
        </is>
      </c>
    </row>
    <row r="2337">
      <c r="A2337" t="inlineStr">
        <is>
          <t>J1122</t>
        </is>
      </c>
      <c r="B2337" s="10" t="n">
        <v>46260</v>
      </c>
      <c r="C2337" t="inlineStr">
        <is>
          <t>CL12</t>
        </is>
      </c>
      <c r="D2337" t="inlineStr">
        <is>
          <t>Completed</t>
        </is>
      </c>
    </row>
    <row r="2338">
      <c r="A2338" t="inlineStr">
        <is>
          <t>J1122</t>
        </is>
      </c>
      <c r="B2338" s="10" t="n">
        <v>46262</v>
      </c>
      <c r="C2338" t="inlineStr">
        <is>
          <t>CL12</t>
        </is>
      </c>
      <c r="D2338" t="inlineStr">
        <is>
          <t>Completed</t>
        </is>
      </c>
    </row>
    <row r="2339">
      <c r="A2339" t="inlineStr">
        <is>
          <t>J1122</t>
        </is>
      </c>
      <c r="B2339" s="10" t="n">
        <v>46265</v>
      </c>
      <c r="C2339" t="inlineStr">
        <is>
          <t>CL12</t>
        </is>
      </c>
      <c r="D2339" t="inlineStr">
        <is>
          <t>Completed</t>
        </is>
      </c>
    </row>
    <row r="2340">
      <c r="A2340" t="inlineStr">
        <is>
          <t>J1122</t>
        </is>
      </c>
      <c r="B2340" s="10" t="n">
        <v>46267</v>
      </c>
      <c r="C2340" t="inlineStr">
        <is>
          <t>CL12</t>
        </is>
      </c>
      <c r="D2340" t="inlineStr">
        <is>
          <t>Completed</t>
        </is>
      </c>
    </row>
    <row r="2341">
      <c r="A2341" t="inlineStr">
        <is>
          <t>J1122</t>
        </is>
      </c>
      <c r="B2341" s="10" t="n">
        <v>46269</v>
      </c>
      <c r="C2341" t="inlineStr">
        <is>
          <t>CL12</t>
        </is>
      </c>
      <c r="D2341" t="inlineStr">
        <is>
          <t>Completed</t>
        </is>
      </c>
    </row>
    <row r="2342">
      <c r="A2342" t="inlineStr">
        <is>
          <t>J1122</t>
        </is>
      </c>
      <c r="B2342" s="10" t="n">
        <v>46272</v>
      </c>
      <c r="C2342" t="inlineStr">
        <is>
          <t>CL12</t>
        </is>
      </c>
      <c r="D2342" t="inlineStr">
        <is>
          <t>Completed</t>
        </is>
      </c>
    </row>
    <row r="2343">
      <c r="A2343" t="inlineStr">
        <is>
          <t>J1122</t>
        </is>
      </c>
      <c r="B2343" s="10" t="n">
        <v>46274</v>
      </c>
      <c r="C2343" t="inlineStr">
        <is>
          <t>CL12</t>
        </is>
      </c>
      <c r="D2343" t="inlineStr">
        <is>
          <t>Completed</t>
        </is>
      </c>
    </row>
    <row r="2344">
      <c r="A2344" t="inlineStr">
        <is>
          <t>J1122</t>
        </is>
      </c>
      <c r="B2344" s="10" t="n">
        <v>46276</v>
      </c>
      <c r="C2344" t="inlineStr">
        <is>
          <t>CL12</t>
        </is>
      </c>
      <c r="D2344" t="inlineStr">
        <is>
          <t>Completed</t>
        </is>
      </c>
    </row>
    <row r="2345">
      <c r="A2345" t="inlineStr">
        <is>
          <t>J1122</t>
        </is>
      </c>
      <c r="B2345" s="10" t="n">
        <v>46279</v>
      </c>
      <c r="C2345" t="inlineStr">
        <is>
          <t>CL12</t>
        </is>
      </c>
      <c r="D2345" t="inlineStr">
        <is>
          <t>Completed</t>
        </is>
      </c>
    </row>
    <row r="2346">
      <c r="A2346" t="inlineStr">
        <is>
          <t>J1122</t>
        </is>
      </c>
      <c r="B2346" s="10" t="n">
        <v>46281</v>
      </c>
      <c r="C2346" t="inlineStr">
        <is>
          <t>CL12</t>
        </is>
      </c>
      <c r="D2346" t="inlineStr">
        <is>
          <t>Completed</t>
        </is>
      </c>
    </row>
    <row r="2347">
      <c r="A2347" t="inlineStr">
        <is>
          <t>J1122</t>
        </is>
      </c>
      <c r="B2347" s="10" t="n">
        <v>46283</v>
      </c>
      <c r="C2347" t="inlineStr">
        <is>
          <t>CL12</t>
        </is>
      </c>
      <c r="D2347" t="inlineStr">
        <is>
          <t>Completed</t>
        </is>
      </c>
    </row>
    <row r="2348">
      <c r="A2348" t="inlineStr">
        <is>
          <t>J1122</t>
        </is>
      </c>
      <c r="B2348" s="10" t="n">
        <v>46286</v>
      </c>
      <c r="C2348" t="inlineStr">
        <is>
          <t>CL12</t>
        </is>
      </c>
      <c r="D2348" t="inlineStr">
        <is>
          <t>Completed</t>
        </is>
      </c>
    </row>
    <row r="2349">
      <c r="A2349" t="inlineStr">
        <is>
          <t>J1122</t>
        </is>
      </c>
      <c r="B2349" s="10" t="n">
        <v>46288</v>
      </c>
      <c r="C2349" t="inlineStr">
        <is>
          <t>CL12</t>
        </is>
      </c>
      <c r="D2349" t="inlineStr">
        <is>
          <t>Completed</t>
        </is>
      </c>
    </row>
    <row r="2350">
      <c r="A2350" t="inlineStr">
        <is>
          <t>J1122</t>
        </is>
      </c>
      <c r="B2350" s="10" t="n">
        <v>46290</v>
      </c>
      <c r="C2350" t="inlineStr">
        <is>
          <t>CL12</t>
        </is>
      </c>
      <c r="D2350" t="inlineStr">
        <is>
          <t>Completed</t>
        </is>
      </c>
    </row>
    <row r="2351">
      <c r="A2351" t="inlineStr">
        <is>
          <t>J1122</t>
        </is>
      </c>
      <c r="B2351" s="10" t="n">
        <v>46293</v>
      </c>
      <c r="C2351" t="inlineStr">
        <is>
          <t>CL12</t>
        </is>
      </c>
      <c r="D2351" t="inlineStr">
        <is>
          <t>Completed</t>
        </is>
      </c>
    </row>
    <row r="2352">
      <c r="A2352" t="inlineStr">
        <is>
          <t>J1122</t>
        </is>
      </c>
      <c r="B2352" s="10" t="n">
        <v>46295</v>
      </c>
      <c r="C2352" t="inlineStr">
        <is>
          <t>CL12</t>
        </is>
      </c>
      <c r="D2352" t="inlineStr">
        <is>
          <t>Completed</t>
        </is>
      </c>
    </row>
    <row r="2353">
      <c r="A2353" t="inlineStr">
        <is>
          <t>J1122</t>
        </is>
      </c>
      <c r="B2353" s="10" t="n">
        <v>46297</v>
      </c>
      <c r="C2353" t="inlineStr">
        <is>
          <t>CL12</t>
        </is>
      </c>
      <c r="D2353" t="inlineStr">
        <is>
          <t>Completed</t>
        </is>
      </c>
    </row>
    <row r="2354">
      <c r="A2354" t="inlineStr">
        <is>
          <t>J1122</t>
        </is>
      </c>
      <c r="B2354" s="10" t="n">
        <v>46300</v>
      </c>
      <c r="C2354" t="inlineStr">
        <is>
          <t>CL12</t>
        </is>
      </c>
      <c r="D2354" t="inlineStr">
        <is>
          <t>Completed</t>
        </is>
      </c>
    </row>
    <row r="2355">
      <c r="A2355" t="inlineStr">
        <is>
          <t>J1122</t>
        </is>
      </c>
      <c r="B2355" s="10" t="n">
        <v>46302</v>
      </c>
      <c r="C2355" t="inlineStr">
        <is>
          <t>CL12</t>
        </is>
      </c>
      <c r="D2355" t="inlineStr">
        <is>
          <t>Completed</t>
        </is>
      </c>
    </row>
    <row r="2356">
      <c r="A2356" t="inlineStr">
        <is>
          <t>J1122</t>
        </is>
      </c>
      <c r="B2356" s="10" t="n">
        <v>46304</v>
      </c>
      <c r="C2356" t="inlineStr">
        <is>
          <t>CL12</t>
        </is>
      </c>
      <c r="D2356" t="inlineStr">
        <is>
          <t>Completed</t>
        </is>
      </c>
    </row>
    <row r="2357">
      <c r="A2357" t="inlineStr">
        <is>
          <t>J1122</t>
        </is>
      </c>
      <c r="B2357" s="10" t="n">
        <v>46307</v>
      </c>
      <c r="C2357" t="inlineStr">
        <is>
          <t>CL12</t>
        </is>
      </c>
      <c r="D2357" t="inlineStr">
        <is>
          <t>Completed</t>
        </is>
      </c>
    </row>
    <row r="2358">
      <c r="A2358" t="inlineStr">
        <is>
          <t>J1122</t>
        </is>
      </c>
      <c r="B2358" s="10" t="n">
        <v>46309</v>
      </c>
      <c r="C2358" t="inlineStr">
        <is>
          <t>CL12</t>
        </is>
      </c>
      <c r="D2358" t="inlineStr">
        <is>
          <t>Completed</t>
        </is>
      </c>
    </row>
    <row r="2359">
      <c r="A2359" t="inlineStr">
        <is>
          <t>J1122</t>
        </is>
      </c>
      <c r="B2359" s="10" t="n">
        <v>46311</v>
      </c>
      <c r="C2359" t="inlineStr">
        <is>
          <t>CL12</t>
        </is>
      </c>
      <c r="D2359" t="inlineStr">
        <is>
          <t>Completed</t>
        </is>
      </c>
    </row>
    <row r="2360">
      <c r="A2360" t="inlineStr">
        <is>
          <t>J1122</t>
        </is>
      </c>
      <c r="B2360" s="10" t="n">
        <v>46314</v>
      </c>
      <c r="C2360" t="inlineStr">
        <is>
          <t>CL12</t>
        </is>
      </c>
      <c r="D2360" t="inlineStr">
        <is>
          <t>Completed</t>
        </is>
      </c>
    </row>
    <row r="2361">
      <c r="A2361" t="inlineStr">
        <is>
          <t>J1122</t>
        </is>
      </c>
      <c r="B2361" s="10" t="n">
        <v>46316</v>
      </c>
      <c r="C2361" t="inlineStr">
        <is>
          <t>CL12</t>
        </is>
      </c>
      <c r="D2361" t="inlineStr">
        <is>
          <t>Completed</t>
        </is>
      </c>
    </row>
    <row r="2362">
      <c r="A2362" t="inlineStr">
        <is>
          <t>J1122</t>
        </is>
      </c>
      <c r="B2362" s="10" t="n">
        <v>46318</v>
      </c>
      <c r="C2362" t="inlineStr">
        <is>
          <t>CL12</t>
        </is>
      </c>
      <c r="D2362" t="inlineStr">
        <is>
          <t>Completed</t>
        </is>
      </c>
    </row>
    <row r="2363">
      <c r="A2363" t="inlineStr">
        <is>
          <t>J1122</t>
        </is>
      </c>
      <c r="B2363" s="10" t="n">
        <v>46321</v>
      </c>
      <c r="C2363" t="inlineStr">
        <is>
          <t>CL12</t>
        </is>
      </c>
      <c r="D2363" t="inlineStr">
        <is>
          <t>Completed</t>
        </is>
      </c>
    </row>
    <row r="2364">
      <c r="A2364" t="inlineStr">
        <is>
          <t>J1122</t>
        </is>
      </c>
      <c r="B2364" s="10" t="n">
        <v>46323</v>
      </c>
      <c r="C2364" t="inlineStr">
        <is>
          <t>CL12</t>
        </is>
      </c>
      <c r="D2364" t="inlineStr">
        <is>
          <t>Completed</t>
        </is>
      </c>
    </row>
    <row r="2365">
      <c r="A2365" t="inlineStr">
        <is>
          <t>J1122</t>
        </is>
      </c>
      <c r="B2365" s="10" t="n">
        <v>46325</v>
      </c>
      <c r="C2365" t="inlineStr">
        <is>
          <t>CL12</t>
        </is>
      </c>
      <c r="D2365" t="inlineStr">
        <is>
          <t>Completed</t>
        </is>
      </c>
    </row>
    <row r="2366">
      <c r="A2366" t="inlineStr">
        <is>
          <t>J1123</t>
        </is>
      </c>
      <c r="B2366" s="10" t="n">
        <v>46259</v>
      </c>
      <c r="C2366" t="inlineStr">
        <is>
          <t>CL59</t>
        </is>
      </c>
      <c r="D2366" t="inlineStr">
        <is>
          <t>Completed</t>
        </is>
      </c>
    </row>
    <row r="2367">
      <c r="A2367" t="inlineStr">
        <is>
          <t>J1123</t>
        </is>
      </c>
      <c r="B2367" s="10" t="n">
        <v>46287</v>
      </c>
      <c r="C2367" t="inlineStr">
        <is>
          <t>CL59</t>
        </is>
      </c>
      <c r="D2367" t="inlineStr">
        <is>
          <t>Skipped</t>
        </is>
      </c>
    </row>
    <row r="2368">
      <c r="A2368" t="inlineStr">
        <is>
          <t>J1123</t>
        </is>
      </c>
      <c r="B2368" s="10" t="n">
        <v>46315</v>
      </c>
      <c r="C2368" t="inlineStr">
        <is>
          <t>CL59</t>
        </is>
      </c>
      <c r="D2368" t="inlineStr">
        <is>
          <t>Completed</t>
        </is>
      </c>
    </row>
    <row r="2369">
      <c r="A2369" t="inlineStr">
        <is>
          <t>J1124</t>
        </is>
      </c>
      <c r="B2369" s="10" t="n">
        <v>46240</v>
      </c>
      <c r="C2369" t="inlineStr">
        <is>
          <t>CL26</t>
        </is>
      </c>
      <c r="D2369" t="inlineStr">
        <is>
          <t>Completed</t>
        </is>
      </c>
    </row>
    <row r="2370">
      <c r="A2370" t="inlineStr">
        <is>
          <t>J1124</t>
        </is>
      </c>
      <c r="B2370" s="10" t="n">
        <v>46247</v>
      </c>
      <c r="C2370" t="inlineStr">
        <is>
          <t>CL26</t>
        </is>
      </c>
      <c r="D2370" t="inlineStr">
        <is>
          <t>Completed</t>
        </is>
      </c>
    </row>
    <row r="2371">
      <c r="A2371" t="inlineStr">
        <is>
          <t>J1124</t>
        </is>
      </c>
      <c r="B2371" s="10" t="n">
        <v>46254</v>
      </c>
      <c r="C2371" t="inlineStr">
        <is>
          <t>CL26</t>
        </is>
      </c>
      <c r="D2371" t="inlineStr">
        <is>
          <t>Completed</t>
        </is>
      </c>
    </row>
    <row r="2372">
      <c r="A2372" t="inlineStr">
        <is>
          <t>J1124</t>
        </is>
      </c>
      <c r="B2372" s="10" t="n">
        <v>46261</v>
      </c>
      <c r="C2372" t="inlineStr">
        <is>
          <t>CL26</t>
        </is>
      </c>
      <c r="D2372" t="inlineStr">
        <is>
          <t>Completed</t>
        </is>
      </c>
    </row>
    <row r="2373">
      <c r="A2373" t="inlineStr">
        <is>
          <t>J1124</t>
        </is>
      </c>
      <c r="B2373" s="10" t="n">
        <v>46268</v>
      </c>
      <c r="C2373" t="inlineStr">
        <is>
          <t>CL26</t>
        </is>
      </c>
      <c r="D2373" t="inlineStr">
        <is>
          <t>Completed</t>
        </is>
      </c>
    </row>
    <row r="2374">
      <c r="A2374" t="inlineStr">
        <is>
          <t>J1124</t>
        </is>
      </c>
      <c r="B2374" s="10" t="n">
        <v>46275</v>
      </c>
      <c r="C2374" t="inlineStr">
        <is>
          <t>CL26</t>
        </is>
      </c>
      <c r="D2374" t="inlineStr">
        <is>
          <t>Completed</t>
        </is>
      </c>
    </row>
    <row r="2375">
      <c r="A2375" t="inlineStr">
        <is>
          <t>J1124</t>
        </is>
      </c>
      <c r="B2375" s="10" t="n">
        <v>46282</v>
      </c>
      <c r="C2375" t="inlineStr">
        <is>
          <t>CL26</t>
        </is>
      </c>
      <c r="D2375" t="inlineStr">
        <is>
          <t>Completed</t>
        </is>
      </c>
    </row>
    <row r="2376">
      <c r="A2376" t="inlineStr">
        <is>
          <t>J1124</t>
        </is>
      </c>
      <c r="B2376" s="10" t="n">
        <v>46289</v>
      </c>
      <c r="C2376" t="inlineStr">
        <is>
          <t>CL26</t>
        </is>
      </c>
      <c r="D2376" t="inlineStr">
        <is>
          <t>Completed</t>
        </is>
      </c>
    </row>
    <row r="2377">
      <c r="A2377" t="inlineStr">
        <is>
          <t>J1124</t>
        </is>
      </c>
      <c r="B2377" s="10" t="n">
        <v>46296</v>
      </c>
      <c r="C2377" t="inlineStr">
        <is>
          <t>CL26</t>
        </is>
      </c>
      <c r="D2377" t="inlineStr">
        <is>
          <t>Completed</t>
        </is>
      </c>
    </row>
    <row r="2378">
      <c r="A2378" t="inlineStr">
        <is>
          <t>J1124</t>
        </is>
      </c>
      <c r="B2378" s="10" t="n">
        <v>46303</v>
      </c>
      <c r="C2378" t="inlineStr">
        <is>
          <t>CL26</t>
        </is>
      </c>
      <c r="D2378" t="inlineStr">
        <is>
          <t>Completed</t>
        </is>
      </c>
    </row>
    <row r="2379">
      <c r="A2379" t="inlineStr">
        <is>
          <t>J1124</t>
        </is>
      </c>
      <c r="B2379" s="10" t="n">
        <v>46310</v>
      </c>
      <c r="C2379" t="inlineStr">
        <is>
          <t>CL26</t>
        </is>
      </c>
      <c r="D2379" t="inlineStr">
        <is>
          <t>Completed</t>
        </is>
      </c>
    </row>
    <row r="2380">
      <c r="A2380" t="inlineStr">
        <is>
          <t>J1124</t>
        </is>
      </c>
      <c r="B2380" s="10" t="n">
        <v>46317</v>
      </c>
      <c r="C2380" t="inlineStr">
        <is>
          <t>CL26</t>
        </is>
      </c>
      <c r="D2380" t="inlineStr">
        <is>
          <t>Completed</t>
        </is>
      </c>
    </row>
    <row r="2381">
      <c r="A2381" t="inlineStr">
        <is>
          <t>J1124</t>
        </is>
      </c>
      <c r="B2381" s="10" t="n">
        <v>46324</v>
      </c>
      <c r="C2381" t="inlineStr">
        <is>
          <t>CL26</t>
        </is>
      </c>
      <c r="D2381" t="inlineStr">
        <is>
          <t>Completed</t>
        </is>
      </c>
    </row>
    <row r="2382">
      <c r="A2382" t="inlineStr">
        <is>
          <t>J1125</t>
        </is>
      </c>
      <c r="B2382" s="10" t="n">
        <v>46238</v>
      </c>
      <c r="C2382" t="inlineStr">
        <is>
          <t>CL21</t>
        </is>
      </c>
      <c r="D2382" t="inlineStr">
        <is>
          <t>Completed</t>
        </is>
      </c>
    </row>
    <row r="2383">
      <c r="A2383" t="inlineStr">
        <is>
          <t>J1125</t>
        </is>
      </c>
      <c r="B2383" s="10" t="n">
        <v>46241</v>
      </c>
      <c r="C2383" t="inlineStr">
        <is>
          <t>CL21</t>
        </is>
      </c>
      <c r="D2383" t="inlineStr">
        <is>
          <t>Completed</t>
        </is>
      </c>
    </row>
    <row r="2384">
      <c r="A2384" t="inlineStr">
        <is>
          <t>J1125</t>
        </is>
      </c>
      <c r="B2384" s="10" t="n">
        <v>46245</v>
      </c>
      <c r="C2384" t="inlineStr">
        <is>
          <t>CL21</t>
        </is>
      </c>
      <c r="D2384" t="inlineStr">
        <is>
          <t>Completed</t>
        </is>
      </c>
    </row>
    <row r="2385">
      <c r="A2385" t="inlineStr">
        <is>
          <t>J1125</t>
        </is>
      </c>
      <c r="B2385" s="10" t="n">
        <v>46248</v>
      </c>
      <c r="C2385" t="inlineStr">
        <is>
          <t>CL21</t>
        </is>
      </c>
      <c r="D2385" t="inlineStr">
        <is>
          <t>Completed</t>
        </is>
      </c>
    </row>
    <row r="2386">
      <c r="A2386" t="inlineStr">
        <is>
          <t>J1125</t>
        </is>
      </c>
      <c r="B2386" s="10" t="n">
        <v>46252</v>
      </c>
      <c r="C2386" t="inlineStr">
        <is>
          <t>CL21</t>
        </is>
      </c>
      <c r="D2386" t="inlineStr">
        <is>
          <t>Completed</t>
        </is>
      </c>
    </row>
    <row r="2387">
      <c r="A2387" t="inlineStr">
        <is>
          <t>J1125</t>
        </is>
      </c>
      <c r="B2387" s="10" t="n">
        <v>46255</v>
      </c>
      <c r="C2387" t="inlineStr">
        <is>
          <t>CL21</t>
        </is>
      </c>
      <c r="D2387" t="inlineStr">
        <is>
          <t>Completed</t>
        </is>
      </c>
    </row>
    <row r="2388">
      <c r="A2388" t="inlineStr">
        <is>
          <t>J1125</t>
        </is>
      </c>
      <c r="B2388" s="10" t="n">
        <v>46259</v>
      </c>
      <c r="C2388" t="inlineStr">
        <is>
          <t>CL21</t>
        </is>
      </c>
      <c r="D2388" t="inlineStr">
        <is>
          <t>Completed</t>
        </is>
      </c>
    </row>
    <row r="2389">
      <c r="A2389" t="inlineStr">
        <is>
          <t>J1125</t>
        </is>
      </c>
      <c r="B2389" s="10" t="n">
        <v>46262</v>
      </c>
      <c r="C2389" t="inlineStr">
        <is>
          <t>CL21</t>
        </is>
      </c>
      <c r="D2389" t="inlineStr">
        <is>
          <t>Completed</t>
        </is>
      </c>
    </row>
    <row r="2390">
      <c r="A2390" t="inlineStr">
        <is>
          <t>J1125</t>
        </is>
      </c>
      <c r="B2390" s="10" t="n">
        <v>46266</v>
      </c>
      <c r="C2390" t="inlineStr">
        <is>
          <t>CL21</t>
        </is>
      </c>
      <c r="D2390" t="inlineStr">
        <is>
          <t>Completed</t>
        </is>
      </c>
    </row>
    <row r="2391">
      <c r="A2391" t="inlineStr">
        <is>
          <t>J1125</t>
        </is>
      </c>
      <c r="B2391" s="10" t="n">
        <v>46269</v>
      </c>
      <c r="C2391" t="inlineStr">
        <is>
          <t>CL21</t>
        </is>
      </c>
      <c r="D2391" t="inlineStr">
        <is>
          <t>Completed</t>
        </is>
      </c>
    </row>
    <row r="2392">
      <c r="A2392" t="inlineStr">
        <is>
          <t>J1125</t>
        </is>
      </c>
      <c r="B2392" s="10" t="n">
        <v>46273</v>
      </c>
      <c r="C2392" t="inlineStr">
        <is>
          <t>CL21</t>
        </is>
      </c>
      <c r="D2392" t="inlineStr">
        <is>
          <t>Completed</t>
        </is>
      </c>
    </row>
    <row r="2393">
      <c r="A2393" t="inlineStr">
        <is>
          <t>J1125</t>
        </is>
      </c>
      <c r="B2393" s="10" t="n">
        <v>46276</v>
      </c>
      <c r="C2393" t="inlineStr">
        <is>
          <t>CL21</t>
        </is>
      </c>
      <c r="D2393" t="inlineStr">
        <is>
          <t>Completed</t>
        </is>
      </c>
    </row>
    <row r="2394">
      <c r="A2394" t="inlineStr">
        <is>
          <t>J1125</t>
        </is>
      </c>
      <c r="B2394" s="10" t="n">
        <v>46280</v>
      </c>
      <c r="C2394" t="inlineStr">
        <is>
          <t>CL21</t>
        </is>
      </c>
      <c r="D2394" t="inlineStr">
        <is>
          <t>Completed</t>
        </is>
      </c>
    </row>
    <row r="2395">
      <c r="A2395" t="inlineStr">
        <is>
          <t>J1125</t>
        </is>
      </c>
      <c r="B2395" s="10" t="n">
        <v>46283</v>
      </c>
      <c r="C2395" t="inlineStr">
        <is>
          <t>CL21</t>
        </is>
      </c>
      <c r="D2395" t="inlineStr">
        <is>
          <t>Completed</t>
        </is>
      </c>
    </row>
    <row r="2396">
      <c r="A2396" t="inlineStr">
        <is>
          <t>J1125</t>
        </is>
      </c>
      <c r="B2396" s="10" t="n">
        <v>46287</v>
      </c>
      <c r="C2396" t="inlineStr">
        <is>
          <t>CL21</t>
        </is>
      </c>
      <c r="D2396" t="inlineStr">
        <is>
          <t>Completed</t>
        </is>
      </c>
    </row>
    <row r="2397">
      <c r="A2397" t="inlineStr">
        <is>
          <t>J1125</t>
        </is>
      </c>
      <c r="B2397" s="10" t="n">
        <v>46290</v>
      </c>
      <c r="C2397" t="inlineStr">
        <is>
          <t>CL21</t>
        </is>
      </c>
      <c r="D2397" t="inlineStr">
        <is>
          <t>Completed</t>
        </is>
      </c>
    </row>
    <row r="2398">
      <c r="A2398" t="inlineStr">
        <is>
          <t>J1125</t>
        </is>
      </c>
      <c r="B2398" s="10" t="n">
        <v>46294</v>
      </c>
      <c r="C2398" t="inlineStr">
        <is>
          <t>CL21</t>
        </is>
      </c>
      <c r="D2398" t="inlineStr">
        <is>
          <t>Completed</t>
        </is>
      </c>
    </row>
    <row r="2399">
      <c r="A2399" t="inlineStr">
        <is>
          <t>J1125</t>
        </is>
      </c>
      <c r="B2399" s="10" t="n">
        <v>46297</v>
      </c>
      <c r="C2399" t="inlineStr">
        <is>
          <t>CL21</t>
        </is>
      </c>
      <c r="D2399" t="inlineStr">
        <is>
          <t>Completed</t>
        </is>
      </c>
    </row>
    <row r="2400">
      <c r="A2400" t="inlineStr">
        <is>
          <t>J1125</t>
        </is>
      </c>
      <c r="B2400" s="10" t="n">
        <v>46301</v>
      </c>
      <c r="C2400" t="inlineStr">
        <is>
          <t>CL21</t>
        </is>
      </c>
      <c r="D2400" t="inlineStr">
        <is>
          <t>Completed</t>
        </is>
      </c>
    </row>
    <row r="2401">
      <c r="A2401" t="inlineStr">
        <is>
          <t>J1125</t>
        </is>
      </c>
      <c r="B2401" s="10" t="n">
        <v>46304</v>
      </c>
      <c r="C2401" t="inlineStr">
        <is>
          <t>CL21</t>
        </is>
      </c>
      <c r="D2401" t="inlineStr">
        <is>
          <t>Completed</t>
        </is>
      </c>
    </row>
    <row r="2402">
      <c r="A2402" t="inlineStr">
        <is>
          <t>J1125</t>
        </is>
      </c>
      <c r="B2402" s="10" t="n">
        <v>46308</v>
      </c>
      <c r="C2402" t="inlineStr">
        <is>
          <t>CL21</t>
        </is>
      </c>
      <c r="D2402" t="inlineStr">
        <is>
          <t>Completed</t>
        </is>
      </c>
    </row>
    <row r="2403">
      <c r="A2403" t="inlineStr">
        <is>
          <t>J1125</t>
        </is>
      </c>
      <c r="B2403" s="10" t="n">
        <v>46311</v>
      </c>
      <c r="C2403" t="inlineStr">
        <is>
          <t>CL21</t>
        </is>
      </c>
      <c r="D2403" t="inlineStr">
        <is>
          <t>Completed</t>
        </is>
      </c>
    </row>
    <row r="2404">
      <c r="A2404" t="inlineStr">
        <is>
          <t>J1125</t>
        </is>
      </c>
      <c r="B2404" s="10" t="n">
        <v>46315</v>
      </c>
      <c r="C2404" t="inlineStr">
        <is>
          <t>CL21</t>
        </is>
      </c>
      <c r="D2404" t="inlineStr">
        <is>
          <t>Completed</t>
        </is>
      </c>
    </row>
    <row r="2405">
      <c r="A2405" t="inlineStr">
        <is>
          <t>J1125</t>
        </is>
      </c>
      <c r="B2405" s="10" t="n">
        <v>46318</v>
      </c>
      <c r="C2405" t="inlineStr">
        <is>
          <t>CL21</t>
        </is>
      </c>
      <c r="D2405" t="inlineStr">
        <is>
          <t>Completed</t>
        </is>
      </c>
    </row>
    <row r="2406">
      <c r="A2406" t="inlineStr">
        <is>
          <t>J1125</t>
        </is>
      </c>
      <c r="B2406" s="10" t="n">
        <v>46322</v>
      </c>
      <c r="C2406" t="inlineStr">
        <is>
          <t>CL21</t>
        </is>
      </c>
      <c r="D2406" t="inlineStr">
        <is>
          <t>Completed</t>
        </is>
      </c>
    </row>
    <row r="2407">
      <c r="A2407" t="inlineStr">
        <is>
          <t>J1125</t>
        </is>
      </c>
      <c r="B2407" s="10" t="n">
        <v>46325</v>
      </c>
      <c r="C2407" t="inlineStr">
        <is>
          <t>CL21</t>
        </is>
      </c>
      <c r="D2407" t="inlineStr">
        <is>
          <t>Completed</t>
        </is>
      </c>
    </row>
    <row r="2408">
      <c r="A2408" t="inlineStr">
        <is>
          <t>J1126</t>
        </is>
      </c>
      <c r="B2408" s="10" t="n">
        <v>46237</v>
      </c>
      <c r="C2408" t="inlineStr">
        <is>
          <t>CL55</t>
        </is>
      </c>
      <c r="D2408" t="inlineStr">
        <is>
          <t>Completed</t>
        </is>
      </c>
    </row>
    <row r="2409">
      <c r="A2409" t="inlineStr">
        <is>
          <t>J1126</t>
        </is>
      </c>
      <c r="B2409" s="10" t="n">
        <v>46265</v>
      </c>
      <c r="C2409" t="inlineStr">
        <is>
          <t>CL55</t>
        </is>
      </c>
      <c r="D2409" t="inlineStr">
        <is>
          <t>Completed</t>
        </is>
      </c>
    </row>
    <row r="2410">
      <c r="A2410" t="inlineStr">
        <is>
          <t>J1126</t>
        </is>
      </c>
      <c r="B2410" s="10" t="n">
        <v>46293</v>
      </c>
      <c r="C2410" t="inlineStr">
        <is>
          <t>CL55</t>
        </is>
      </c>
      <c r="D2410" t="inlineStr">
        <is>
          <t>Completed</t>
        </is>
      </c>
    </row>
    <row r="2411">
      <c r="A2411" t="inlineStr">
        <is>
          <t>J1126</t>
        </is>
      </c>
      <c r="B2411" s="10" t="n">
        <v>46321</v>
      </c>
      <c r="C2411" t="inlineStr">
        <is>
          <t>CL55</t>
        </is>
      </c>
      <c r="D2411" t="inlineStr">
        <is>
          <t>Completed</t>
        </is>
      </c>
    </row>
    <row r="2412">
      <c r="A2412" t="inlineStr">
        <is>
          <t>J1127</t>
        </is>
      </c>
      <c r="B2412" s="10" t="n">
        <v>46237</v>
      </c>
      <c r="C2412" t="inlineStr">
        <is>
          <t>CL36</t>
        </is>
      </c>
      <c r="D2412" t="inlineStr">
        <is>
          <t>Completed</t>
        </is>
      </c>
    </row>
    <row r="2413">
      <c r="A2413" t="inlineStr">
        <is>
          <t>J1127</t>
        </is>
      </c>
      <c r="B2413" s="10" t="n">
        <v>46241</v>
      </c>
      <c r="C2413" t="inlineStr">
        <is>
          <t>CL36</t>
        </is>
      </c>
      <c r="D2413" t="inlineStr">
        <is>
          <t>Completed</t>
        </is>
      </c>
    </row>
    <row r="2414">
      <c r="A2414" t="inlineStr">
        <is>
          <t>J1127</t>
        </is>
      </c>
      <c r="B2414" s="10" t="n">
        <v>46244</v>
      </c>
      <c r="C2414" t="inlineStr">
        <is>
          <t>CL36</t>
        </is>
      </c>
      <c r="D2414" t="inlineStr">
        <is>
          <t>Completed</t>
        </is>
      </c>
    </row>
    <row r="2415">
      <c r="A2415" t="inlineStr">
        <is>
          <t>J1127</t>
        </is>
      </c>
      <c r="B2415" s="10" t="n">
        <v>46248</v>
      </c>
      <c r="C2415" t="inlineStr">
        <is>
          <t>CL36</t>
        </is>
      </c>
      <c r="D2415" t="inlineStr">
        <is>
          <t>Completed</t>
        </is>
      </c>
    </row>
    <row r="2416">
      <c r="A2416" t="inlineStr">
        <is>
          <t>J1127</t>
        </is>
      </c>
      <c r="B2416" s="10" t="n">
        <v>46251</v>
      </c>
      <c r="C2416" t="inlineStr">
        <is>
          <t>CL36</t>
        </is>
      </c>
      <c r="D2416" t="inlineStr">
        <is>
          <t>Completed</t>
        </is>
      </c>
    </row>
    <row r="2417">
      <c r="A2417" t="inlineStr">
        <is>
          <t>J1127</t>
        </is>
      </c>
      <c r="B2417" s="10" t="n">
        <v>46255</v>
      </c>
      <c r="C2417" t="inlineStr">
        <is>
          <t>CL36</t>
        </is>
      </c>
      <c r="D2417" t="inlineStr">
        <is>
          <t>Completed</t>
        </is>
      </c>
    </row>
    <row r="2418">
      <c r="A2418" t="inlineStr">
        <is>
          <t>J1127</t>
        </is>
      </c>
      <c r="B2418" s="10" t="n">
        <v>46258</v>
      </c>
      <c r="C2418" t="inlineStr">
        <is>
          <t>CL36</t>
        </is>
      </c>
      <c r="D2418" t="inlineStr">
        <is>
          <t>Completed</t>
        </is>
      </c>
    </row>
    <row r="2419">
      <c r="A2419" t="inlineStr">
        <is>
          <t>J1127</t>
        </is>
      </c>
      <c r="B2419" s="10" t="n">
        <v>46262</v>
      </c>
      <c r="C2419" t="inlineStr">
        <is>
          <t>CL36</t>
        </is>
      </c>
      <c r="D2419" t="inlineStr">
        <is>
          <t>Completed</t>
        </is>
      </c>
    </row>
    <row r="2420">
      <c r="A2420" t="inlineStr">
        <is>
          <t>J1127</t>
        </is>
      </c>
      <c r="B2420" s="10" t="n">
        <v>46265</v>
      </c>
      <c r="C2420" t="inlineStr">
        <is>
          <t>CL36</t>
        </is>
      </c>
      <c r="D2420" t="inlineStr">
        <is>
          <t>Completed</t>
        </is>
      </c>
    </row>
    <row r="2421">
      <c r="A2421" t="inlineStr">
        <is>
          <t>J1127</t>
        </is>
      </c>
      <c r="B2421" s="10" t="n">
        <v>46269</v>
      </c>
      <c r="C2421" t="inlineStr">
        <is>
          <t>CL36</t>
        </is>
      </c>
      <c r="D2421" t="inlineStr">
        <is>
          <t>Completed</t>
        </is>
      </c>
    </row>
    <row r="2422">
      <c r="A2422" t="inlineStr">
        <is>
          <t>J1127</t>
        </is>
      </c>
      <c r="B2422" s="10" t="n">
        <v>46272</v>
      </c>
      <c r="C2422" t="inlineStr">
        <is>
          <t>CL36</t>
        </is>
      </c>
      <c r="D2422" t="inlineStr">
        <is>
          <t>Completed</t>
        </is>
      </c>
    </row>
    <row r="2423">
      <c r="A2423" t="inlineStr">
        <is>
          <t>J1127</t>
        </is>
      </c>
      <c r="B2423" s="10" t="n">
        <v>46276</v>
      </c>
      <c r="C2423" t="inlineStr">
        <is>
          <t>CL36</t>
        </is>
      </c>
      <c r="D2423" t="inlineStr">
        <is>
          <t>Completed</t>
        </is>
      </c>
    </row>
    <row r="2424">
      <c r="A2424" t="inlineStr">
        <is>
          <t>J1127</t>
        </is>
      </c>
      <c r="B2424" s="10" t="n">
        <v>46279</v>
      </c>
      <c r="C2424" t="inlineStr">
        <is>
          <t>CL36</t>
        </is>
      </c>
      <c r="D2424" t="inlineStr">
        <is>
          <t>Completed</t>
        </is>
      </c>
    </row>
    <row r="2425">
      <c r="A2425" t="inlineStr">
        <is>
          <t>J1127</t>
        </is>
      </c>
      <c r="B2425" s="10" t="n">
        <v>46283</v>
      </c>
      <c r="C2425" t="inlineStr">
        <is>
          <t>CL36</t>
        </is>
      </c>
      <c r="D2425" t="inlineStr">
        <is>
          <t>Completed</t>
        </is>
      </c>
    </row>
    <row r="2426">
      <c r="A2426" t="inlineStr">
        <is>
          <t>J1127</t>
        </is>
      </c>
      <c r="B2426" s="10" t="n">
        <v>46286</v>
      </c>
      <c r="C2426" t="inlineStr">
        <is>
          <t>CL36</t>
        </is>
      </c>
      <c r="D2426" t="inlineStr">
        <is>
          <t>Completed</t>
        </is>
      </c>
    </row>
    <row r="2427">
      <c r="A2427" t="inlineStr">
        <is>
          <t>J1127</t>
        </is>
      </c>
      <c r="B2427" s="10" t="n">
        <v>46290</v>
      </c>
      <c r="C2427" t="inlineStr">
        <is>
          <t>CL36</t>
        </is>
      </c>
      <c r="D2427" t="inlineStr">
        <is>
          <t>Completed</t>
        </is>
      </c>
    </row>
    <row r="2428">
      <c r="A2428" t="inlineStr">
        <is>
          <t>J1127</t>
        </is>
      </c>
      <c r="B2428" s="10" t="n">
        <v>46293</v>
      </c>
      <c r="C2428" t="inlineStr">
        <is>
          <t>CL36</t>
        </is>
      </c>
      <c r="D2428" t="inlineStr">
        <is>
          <t>Completed</t>
        </is>
      </c>
    </row>
    <row r="2429">
      <c r="A2429" t="inlineStr">
        <is>
          <t>J1127</t>
        </is>
      </c>
      <c r="B2429" s="10" t="n">
        <v>46297</v>
      </c>
      <c r="C2429" t="inlineStr">
        <is>
          <t>CL36</t>
        </is>
      </c>
      <c r="D2429" t="inlineStr">
        <is>
          <t>Completed</t>
        </is>
      </c>
    </row>
    <row r="2430">
      <c r="A2430" t="inlineStr">
        <is>
          <t>J1127</t>
        </is>
      </c>
      <c r="B2430" s="10" t="n">
        <v>46300</v>
      </c>
      <c r="C2430" t="inlineStr">
        <is>
          <t>CL36</t>
        </is>
      </c>
      <c r="D2430" t="inlineStr">
        <is>
          <t>Completed</t>
        </is>
      </c>
    </row>
    <row r="2431">
      <c r="A2431" t="inlineStr">
        <is>
          <t>J1127</t>
        </is>
      </c>
      <c r="B2431" s="10" t="n">
        <v>46304</v>
      </c>
      <c r="C2431" t="inlineStr">
        <is>
          <t>CL36</t>
        </is>
      </c>
      <c r="D2431" t="inlineStr">
        <is>
          <t>Completed</t>
        </is>
      </c>
    </row>
    <row r="2432">
      <c r="A2432" t="inlineStr">
        <is>
          <t>J1127</t>
        </is>
      </c>
      <c r="B2432" s="10" t="n">
        <v>46307</v>
      </c>
      <c r="C2432" t="inlineStr">
        <is>
          <t>CL36</t>
        </is>
      </c>
      <c r="D2432" t="inlineStr">
        <is>
          <t>Completed</t>
        </is>
      </c>
    </row>
    <row r="2433">
      <c r="A2433" t="inlineStr">
        <is>
          <t>J1127</t>
        </is>
      </c>
      <c r="B2433" s="10" t="n">
        <v>46311</v>
      </c>
      <c r="C2433" t="inlineStr">
        <is>
          <t>CL36</t>
        </is>
      </c>
      <c r="D2433" t="inlineStr">
        <is>
          <t>Completed</t>
        </is>
      </c>
    </row>
    <row r="2434">
      <c r="A2434" t="inlineStr">
        <is>
          <t>J1127</t>
        </is>
      </c>
      <c r="B2434" s="10" t="n">
        <v>46314</v>
      </c>
      <c r="C2434" t="inlineStr">
        <is>
          <t>CL36</t>
        </is>
      </c>
      <c r="D2434" t="inlineStr">
        <is>
          <t>Completed</t>
        </is>
      </c>
    </row>
    <row r="2435">
      <c r="A2435" t="inlineStr">
        <is>
          <t>J1127</t>
        </is>
      </c>
      <c r="B2435" s="10" t="n">
        <v>46318</v>
      </c>
      <c r="C2435" t="inlineStr">
        <is>
          <t>CL36</t>
        </is>
      </c>
      <c r="D2435" t="inlineStr">
        <is>
          <t>Completed</t>
        </is>
      </c>
    </row>
    <row r="2436">
      <c r="A2436" t="inlineStr">
        <is>
          <t>J1127</t>
        </is>
      </c>
      <c r="B2436" s="10" t="n">
        <v>46321</v>
      </c>
      <c r="C2436" t="inlineStr">
        <is>
          <t>CL36</t>
        </is>
      </c>
      <c r="D2436" t="inlineStr">
        <is>
          <t>Completed</t>
        </is>
      </c>
    </row>
    <row r="2437">
      <c r="A2437" t="inlineStr">
        <is>
          <t>J1127</t>
        </is>
      </c>
      <c r="B2437" s="10" t="n">
        <v>46325</v>
      </c>
      <c r="C2437" t="inlineStr">
        <is>
          <t>CL36</t>
        </is>
      </c>
      <c r="D2437" t="inlineStr">
        <is>
          <t>Completed</t>
        </is>
      </c>
    </row>
    <row r="2438">
      <c r="A2438" t="inlineStr">
        <is>
          <t>J1128</t>
        </is>
      </c>
      <c r="B2438" s="10" t="n">
        <v>46237</v>
      </c>
      <c r="C2438" t="inlineStr">
        <is>
          <t>CL14</t>
        </is>
      </c>
      <c r="D2438" t="inlineStr">
        <is>
          <t>Completed</t>
        </is>
      </c>
    </row>
    <row r="2439">
      <c r="A2439" t="inlineStr">
        <is>
          <t>J1128</t>
        </is>
      </c>
      <c r="B2439" s="10" t="n">
        <v>46238</v>
      </c>
      <c r="C2439" t="inlineStr">
        <is>
          <t>CL14</t>
        </is>
      </c>
      <c r="D2439" t="inlineStr">
        <is>
          <t>Completed</t>
        </is>
      </c>
    </row>
    <row r="2440">
      <c r="A2440" t="inlineStr">
        <is>
          <t>J1128</t>
        </is>
      </c>
      <c r="B2440" s="10" t="n">
        <v>46239</v>
      </c>
      <c r="C2440" t="inlineStr">
        <is>
          <t>CL14</t>
        </is>
      </c>
      <c r="D2440" t="inlineStr">
        <is>
          <t>Completed</t>
        </is>
      </c>
    </row>
    <row r="2441">
      <c r="A2441" t="inlineStr">
        <is>
          <t>J1128</t>
        </is>
      </c>
      <c r="B2441" s="10" t="n">
        <v>46240</v>
      </c>
      <c r="C2441" t="inlineStr">
        <is>
          <t>CL14</t>
        </is>
      </c>
      <c r="D2441" t="inlineStr">
        <is>
          <t>Completed</t>
        </is>
      </c>
    </row>
    <row r="2442">
      <c r="A2442" t="inlineStr">
        <is>
          <t>J1128</t>
        </is>
      </c>
      <c r="B2442" s="10" t="n">
        <v>46241</v>
      </c>
      <c r="C2442" t="inlineStr">
        <is>
          <t>CL14</t>
        </is>
      </c>
      <c r="D2442" t="inlineStr">
        <is>
          <t>Completed</t>
        </is>
      </c>
    </row>
    <row r="2443">
      <c r="A2443" t="inlineStr">
        <is>
          <t>J1128</t>
        </is>
      </c>
      <c r="B2443" s="10" t="n">
        <v>46244</v>
      </c>
      <c r="C2443" t="inlineStr">
        <is>
          <t>CL14</t>
        </is>
      </c>
      <c r="D2443" t="inlineStr">
        <is>
          <t>Completed</t>
        </is>
      </c>
    </row>
    <row r="2444">
      <c r="A2444" t="inlineStr">
        <is>
          <t>J1128</t>
        </is>
      </c>
      <c r="B2444" s="10" t="n">
        <v>46245</v>
      </c>
      <c r="C2444" t="inlineStr">
        <is>
          <t>CL14</t>
        </is>
      </c>
      <c r="D2444" t="inlineStr">
        <is>
          <t>Completed</t>
        </is>
      </c>
    </row>
    <row r="2445">
      <c r="A2445" t="inlineStr">
        <is>
          <t>J1128</t>
        </is>
      </c>
      <c r="B2445" s="10" t="n">
        <v>46246</v>
      </c>
      <c r="C2445" t="inlineStr">
        <is>
          <t>CL14</t>
        </is>
      </c>
      <c r="D2445" t="inlineStr">
        <is>
          <t>Completed</t>
        </is>
      </c>
    </row>
    <row r="2446">
      <c r="A2446" t="inlineStr">
        <is>
          <t>J1128</t>
        </is>
      </c>
      <c r="B2446" s="10" t="n">
        <v>46247</v>
      </c>
      <c r="C2446" t="inlineStr">
        <is>
          <t>CL14</t>
        </is>
      </c>
      <c r="D2446" t="inlineStr">
        <is>
          <t>Completed</t>
        </is>
      </c>
    </row>
    <row r="2447">
      <c r="A2447" t="inlineStr">
        <is>
          <t>J1128</t>
        </is>
      </c>
      <c r="B2447" s="10" t="n">
        <v>46248</v>
      </c>
      <c r="C2447" t="inlineStr">
        <is>
          <t>CL14</t>
        </is>
      </c>
      <c r="D2447" t="inlineStr">
        <is>
          <t>Completed</t>
        </is>
      </c>
    </row>
    <row r="2448">
      <c r="A2448" t="inlineStr">
        <is>
          <t>J1128</t>
        </is>
      </c>
      <c r="B2448" s="10" t="n">
        <v>46251</v>
      </c>
      <c r="C2448" t="inlineStr">
        <is>
          <t>CL14</t>
        </is>
      </c>
      <c r="D2448" t="inlineStr">
        <is>
          <t>Completed</t>
        </is>
      </c>
    </row>
    <row r="2449">
      <c r="A2449" t="inlineStr">
        <is>
          <t>J1128</t>
        </is>
      </c>
      <c r="B2449" s="10" t="n">
        <v>46252</v>
      </c>
      <c r="C2449" t="inlineStr">
        <is>
          <t>CL14</t>
        </is>
      </c>
      <c r="D2449" t="inlineStr">
        <is>
          <t>Completed</t>
        </is>
      </c>
    </row>
    <row r="2450">
      <c r="A2450" t="inlineStr">
        <is>
          <t>J1128</t>
        </is>
      </c>
      <c r="B2450" s="10" t="n">
        <v>46253</v>
      </c>
      <c r="C2450" t="inlineStr">
        <is>
          <t>CL14</t>
        </is>
      </c>
      <c r="D2450" t="inlineStr">
        <is>
          <t>Completed</t>
        </is>
      </c>
    </row>
    <row r="2451">
      <c r="A2451" t="inlineStr">
        <is>
          <t>J1128</t>
        </is>
      </c>
      <c r="B2451" s="10" t="n">
        <v>46254</v>
      </c>
      <c r="C2451" t="inlineStr">
        <is>
          <t>CL14</t>
        </is>
      </c>
      <c r="D2451" t="inlineStr">
        <is>
          <t>Completed</t>
        </is>
      </c>
    </row>
    <row r="2452">
      <c r="A2452" t="inlineStr">
        <is>
          <t>J1128</t>
        </is>
      </c>
      <c r="B2452" s="10" t="n">
        <v>46255</v>
      </c>
      <c r="C2452" t="inlineStr">
        <is>
          <t>CL14</t>
        </is>
      </c>
      <c r="D2452" t="inlineStr">
        <is>
          <t>Completed</t>
        </is>
      </c>
    </row>
    <row r="2453">
      <c r="A2453" t="inlineStr">
        <is>
          <t>J1128</t>
        </is>
      </c>
      <c r="B2453" s="10" t="n">
        <v>46258</v>
      </c>
      <c r="C2453" t="inlineStr">
        <is>
          <t>CL14</t>
        </is>
      </c>
      <c r="D2453" t="inlineStr">
        <is>
          <t>Completed</t>
        </is>
      </c>
    </row>
    <row r="2454">
      <c r="A2454" t="inlineStr">
        <is>
          <t>J1128</t>
        </is>
      </c>
      <c r="B2454" s="10" t="n">
        <v>46259</v>
      </c>
      <c r="C2454" t="inlineStr">
        <is>
          <t>CL14</t>
        </is>
      </c>
      <c r="D2454" t="inlineStr">
        <is>
          <t>Completed</t>
        </is>
      </c>
    </row>
    <row r="2455">
      <c r="A2455" t="inlineStr">
        <is>
          <t>J1128</t>
        </is>
      </c>
      <c r="B2455" s="10" t="n">
        <v>46260</v>
      </c>
      <c r="C2455" t="inlineStr">
        <is>
          <t>CL14</t>
        </is>
      </c>
      <c r="D2455" t="inlineStr">
        <is>
          <t>Completed</t>
        </is>
      </c>
    </row>
    <row r="2456">
      <c r="A2456" t="inlineStr">
        <is>
          <t>J1128</t>
        </is>
      </c>
      <c r="B2456" s="10" t="n">
        <v>46261</v>
      </c>
      <c r="C2456" t="inlineStr">
        <is>
          <t>CL14</t>
        </is>
      </c>
      <c r="D2456" t="inlineStr">
        <is>
          <t>Completed</t>
        </is>
      </c>
    </row>
    <row r="2457">
      <c r="A2457" t="inlineStr">
        <is>
          <t>J1128</t>
        </is>
      </c>
      <c r="B2457" s="10" t="n">
        <v>46262</v>
      </c>
      <c r="C2457" t="inlineStr">
        <is>
          <t>CL14</t>
        </is>
      </c>
      <c r="D2457" t="inlineStr">
        <is>
          <t>Completed</t>
        </is>
      </c>
    </row>
    <row r="2458">
      <c r="A2458" t="inlineStr">
        <is>
          <t>J1128</t>
        </is>
      </c>
      <c r="B2458" s="10" t="n">
        <v>46265</v>
      </c>
      <c r="C2458" t="inlineStr">
        <is>
          <t>CL14</t>
        </is>
      </c>
      <c r="D2458" t="inlineStr">
        <is>
          <t>Completed</t>
        </is>
      </c>
    </row>
    <row r="2459">
      <c r="A2459" t="inlineStr">
        <is>
          <t>J1128</t>
        </is>
      </c>
      <c r="B2459" s="10" t="n">
        <v>46266</v>
      </c>
      <c r="C2459" t="inlineStr">
        <is>
          <t>CL14</t>
        </is>
      </c>
      <c r="D2459" t="inlineStr">
        <is>
          <t>Completed</t>
        </is>
      </c>
    </row>
    <row r="2460">
      <c r="A2460" t="inlineStr">
        <is>
          <t>J1128</t>
        </is>
      </c>
      <c r="B2460" s="10" t="n">
        <v>46267</v>
      </c>
      <c r="C2460" t="inlineStr">
        <is>
          <t>CL14</t>
        </is>
      </c>
      <c r="D2460" t="inlineStr">
        <is>
          <t>Completed</t>
        </is>
      </c>
    </row>
    <row r="2461">
      <c r="A2461" t="inlineStr">
        <is>
          <t>J1128</t>
        </is>
      </c>
      <c r="B2461" s="10" t="n">
        <v>46268</v>
      </c>
      <c r="C2461" t="inlineStr">
        <is>
          <t>CL14</t>
        </is>
      </c>
      <c r="D2461" t="inlineStr">
        <is>
          <t>Completed</t>
        </is>
      </c>
    </row>
    <row r="2462">
      <c r="A2462" t="inlineStr">
        <is>
          <t>J1128</t>
        </is>
      </c>
      <c r="B2462" s="10" t="n">
        <v>46269</v>
      </c>
      <c r="C2462" t="inlineStr">
        <is>
          <t>CL14</t>
        </is>
      </c>
      <c r="D2462" t="inlineStr">
        <is>
          <t>Completed</t>
        </is>
      </c>
    </row>
    <row r="2463">
      <c r="A2463" t="inlineStr">
        <is>
          <t>J1128</t>
        </is>
      </c>
      <c r="B2463" s="10" t="n">
        <v>46272</v>
      </c>
      <c r="C2463" t="inlineStr">
        <is>
          <t>CL14</t>
        </is>
      </c>
      <c r="D2463" t="inlineStr">
        <is>
          <t>Completed</t>
        </is>
      </c>
    </row>
    <row r="2464">
      <c r="A2464" t="inlineStr">
        <is>
          <t>J1128</t>
        </is>
      </c>
      <c r="B2464" s="10" t="n">
        <v>46273</v>
      </c>
      <c r="C2464" t="inlineStr">
        <is>
          <t>CL14</t>
        </is>
      </c>
      <c r="D2464" t="inlineStr">
        <is>
          <t>Completed</t>
        </is>
      </c>
    </row>
    <row r="2465">
      <c r="A2465" t="inlineStr">
        <is>
          <t>J1128</t>
        </is>
      </c>
      <c r="B2465" s="10" t="n">
        <v>46274</v>
      </c>
      <c r="C2465" t="inlineStr">
        <is>
          <t>CL14</t>
        </is>
      </c>
      <c r="D2465" t="inlineStr">
        <is>
          <t>Completed</t>
        </is>
      </c>
    </row>
    <row r="2466">
      <c r="A2466" t="inlineStr">
        <is>
          <t>J1128</t>
        </is>
      </c>
      <c r="B2466" s="10" t="n">
        <v>46275</v>
      </c>
      <c r="C2466" t="inlineStr">
        <is>
          <t>CL14</t>
        </is>
      </c>
      <c r="D2466" t="inlineStr">
        <is>
          <t>Completed</t>
        </is>
      </c>
    </row>
    <row r="2467">
      <c r="A2467" t="inlineStr">
        <is>
          <t>J1128</t>
        </is>
      </c>
      <c r="B2467" s="10" t="n">
        <v>46276</v>
      </c>
      <c r="C2467" t="inlineStr">
        <is>
          <t>CL14</t>
        </is>
      </c>
      <c r="D2467" t="inlineStr">
        <is>
          <t>Completed</t>
        </is>
      </c>
    </row>
    <row r="2468">
      <c r="A2468" t="inlineStr">
        <is>
          <t>J1128</t>
        </is>
      </c>
      <c r="B2468" s="10" t="n">
        <v>46279</v>
      </c>
      <c r="C2468" t="inlineStr">
        <is>
          <t>CL14</t>
        </is>
      </c>
      <c r="D2468" t="inlineStr">
        <is>
          <t>Completed</t>
        </is>
      </c>
    </row>
    <row r="2469">
      <c r="A2469" t="inlineStr">
        <is>
          <t>J1128</t>
        </is>
      </c>
      <c r="B2469" s="10" t="n">
        <v>46280</v>
      </c>
      <c r="C2469" t="inlineStr">
        <is>
          <t>CL14</t>
        </is>
      </c>
      <c r="D2469" t="inlineStr">
        <is>
          <t>Completed</t>
        </is>
      </c>
    </row>
    <row r="2470">
      <c r="A2470" t="inlineStr">
        <is>
          <t>J1128</t>
        </is>
      </c>
      <c r="B2470" s="10" t="n">
        <v>46281</v>
      </c>
      <c r="C2470" t="inlineStr">
        <is>
          <t>CL14</t>
        </is>
      </c>
      <c r="D2470" t="inlineStr">
        <is>
          <t>Completed</t>
        </is>
      </c>
    </row>
    <row r="2471">
      <c r="A2471" t="inlineStr">
        <is>
          <t>J1128</t>
        </is>
      </c>
      <c r="B2471" s="10" t="n">
        <v>46282</v>
      </c>
      <c r="C2471" t="inlineStr">
        <is>
          <t>CL14</t>
        </is>
      </c>
      <c r="D2471" t="inlineStr">
        <is>
          <t>Completed</t>
        </is>
      </c>
    </row>
    <row r="2472">
      <c r="A2472" t="inlineStr">
        <is>
          <t>J1128</t>
        </is>
      </c>
      <c r="B2472" s="10" t="n">
        <v>46283</v>
      </c>
      <c r="C2472" t="inlineStr">
        <is>
          <t>CL14</t>
        </is>
      </c>
      <c r="D2472" t="inlineStr">
        <is>
          <t>Completed</t>
        </is>
      </c>
    </row>
    <row r="2473">
      <c r="A2473" t="inlineStr">
        <is>
          <t>J1128</t>
        </is>
      </c>
      <c r="B2473" s="10" t="n">
        <v>46286</v>
      </c>
      <c r="C2473" t="inlineStr">
        <is>
          <t>CL14</t>
        </is>
      </c>
      <c r="D2473" t="inlineStr">
        <is>
          <t>Completed</t>
        </is>
      </c>
    </row>
    <row r="2474">
      <c r="A2474" t="inlineStr">
        <is>
          <t>J1128</t>
        </is>
      </c>
      <c r="B2474" s="10" t="n">
        <v>46287</v>
      </c>
      <c r="C2474" t="inlineStr">
        <is>
          <t>CL14</t>
        </is>
      </c>
      <c r="D2474" t="inlineStr">
        <is>
          <t>Completed</t>
        </is>
      </c>
    </row>
    <row r="2475">
      <c r="A2475" t="inlineStr">
        <is>
          <t>J1128</t>
        </is>
      </c>
      <c r="B2475" s="10" t="n">
        <v>46288</v>
      </c>
      <c r="C2475" t="inlineStr">
        <is>
          <t>CL14</t>
        </is>
      </c>
      <c r="D2475" t="inlineStr">
        <is>
          <t>Completed</t>
        </is>
      </c>
    </row>
    <row r="2476">
      <c r="A2476" t="inlineStr">
        <is>
          <t>J1128</t>
        </is>
      </c>
      <c r="B2476" s="10" t="n">
        <v>46289</v>
      </c>
      <c r="C2476" t="inlineStr">
        <is>
          <t>CL14</t>
        </is>
      </c>
      <c r="D2476" t="inlineStr">
        <is>
          <t>Completed</t>
        </is>
      </c>
    </row>
    <row r="2477">
      <c r="A2477" t="inlineStr">
        <is>
          <t>J1128</t>
        </is>
      </c>
      <c r="B2477" s="10" t="n">
        <v>46290</v>
      </c>
      <c r="C2477" t="inlineStr">
        <is>
          <t>CL14</t>
        </is>
      </c>
      <c r="D2477" t="inlineStr">
        <is>
          <t>Completed</t>
        </is>
      </c>
    </row>
    <row r="2478">
      <c r="A2478" t="inlineStr">
        <is>
          <t>J1128</t>
        </is>
      </c>
      <c r="B2478" s="10" t="n">
        <v>46293</v>
      </c>
      <c r="C2478" t="inlineStr">
        <is>
          <t>CL14</t>
        </is>
      </c>
      <c r="D2478" t="inlineStr">
        <is>
          <t>Completed</t>
        </is>
      </c>
    </row>
    <row r="2479">
      <c r="A2479" t="inlineStr">
        <is>
          <t>J1128</t>
        </is>
      </c>
      <c r="B2479" s="10" t="n">
        <v>46294</v>
      </c>
      <c r="C2479" t="inlineStr">
        <is>
          <t>CL14</t>
        </is>
      </c>
      <c r="D2479" t="inlineStr">
        <is>
          <t>Completed</t>
        </is>
      </c>
    </row>
    <row r="2480">
      <c r="A2480" t="inlineStr">
        <is>
          <t>J1128</t>
        </is>
      </c>
      <c r="B2480" s="10" t="n">
        <v>46295</v>
      </c>
      <c r="C2480" t="inlineStr">
        <is>
          <t>CL14</t>
        </is>
      </c>
      <c r="D2480" t="inlineStr">
        <is>
          <t>Completed</t>
        </is>
      </c>
    </row>
    <row r="2481">
      <c r="A2481" t="inlineStr">
        <is>
          <t>J1128</t>
        </is>
      </c>
      <c r="B2481" s="10" t="n">
        <v>46296</v>
      </c>
      <c r="C2481" t="inlineStr">
        <is>
          <t>CL14</t>
        </is>
      </c>
      <c r="D2481" t="inlineStr">
        <is>
          <t>Completed</t>
        </is>
      </c>
    </row>
    <row r="2482">
      <c r="A2482" t="inlineStr">
        <is>
          <t>J1128</t>
        </is>
      </c>
      <c r="B2482" s="10" t="n">
        <v>46297</v>
      </c>
      <c r="C2482" t="inlineStr">
        <is>
          <t>CL14</t>
        </is>
      </c>
      <c r="D2482" t="inlineStr">
        <is>
          <t>Completed</t>
        </is>
      </c>
    </row>
    <row r="2483">
      <c r="A2483" t="inlineStr">
        <is>
          <t>J1128</t>
        </is>
      </c>
      <c r="B2483" s="10" t="n">
        <v>46300</v>
      </c>
      <c r="C2483" t="inlineStr">
        <is>
          <t>CL14</t>
        </is>
      </c>
      <c r="D2483" t="inlineStr">
        <is>
          <t>Completed</t>
        </is>
      </c>
    </row>
    <row r="2484">
      <c r="A2484" t="inlineStr">
        <is>
          <t>J1128</t>
        </is>
      </c>
      <c r="B2484" s="10" t="n">
        <v>46301</v>
      </c>
      <c r="C2484" t="inlineStr">
        <is>
          <t>CL14</t>
        </is>
      </c>
      <c r="D2484" t="inlineStr">
        <is>
          <t>Completed</t>
        </is>
      </c>
    </row>
    <row r="2485">
      <c r="A2485" t="inlineStr">
        <is>
          <t>J1128</t>
        </is>
      </c>
      <c r="B2485" s="10" t="n">
        <v>46302</v>
      </c>
      <c r="C2485" t="inlineStr">
        <is>
          <t>CL14</t>
        </is>
      </c>
      <c r="D2485" t="inlineStr">
        <is>
          <t>Completed</t>
        </is>
      </c>
    </row>
    <row r="2486">
      <c r="A2486" t="inlineStr">
        <is>
          <t>J1128</t>
        </is>
      </c>
      <c r="B2486" s="10" t="n">
        <v>46303</v>
      </c>
      <c r="C2486" t="inlineStr">
        <is>
          <t>CL14</t>
        </is>
      </c>
      <c r="D2486" t="inlineStr">
        <is>
          <t>Completed</t>
        </is>
      </c>
    </row>
    <row r="2487">
      <c r="A2487" t="inlineStr">
        <is>
          <t>J1128</t>
        </is>
      </c>
      <c r="B2487" s="10" t="n">
        <v>46304</v>
      </c>
      <c r="C2487" t="inlineStr">
        <is>
          <t>CL14</t>
        </is>
      </c>
      <c r="D2487" t="inlineStr">
        <is>
          <t>Completed</t>
        </is>
      </c>
    </row>
    <row r="2488">
      <c r="A2488" t="inlineStr">
        <is>
          <t>J1128</t>
        </is>
      </c>
      <c r="B2488" s="10" t="n">
        <v>46307</v>
      </c>
      <c r="C2488" t="inlineStr">
        <is>
          <t>CL14</t>
        </is>
      </c>
      <c r="D2488" t="inlineStr">
        <is>
          <t>Completed</t>
        </is>
      </c>
    </row>
    <row r="2489">
      <c r="A2489" t="inlineStr">
        <is>
          <t>J1128</t>
        </is>
      </c>
      <c r="B2489" s="10" t="n">
        <v>46308</v>
      </c>
      <c r="C2489" t="inlineStr">
        <is>
          <t>CL14</t>
        </is>
      </c>
      <c r="D2489" t="inlineStr">
        <is>
          <t>Completed</t>
        </is>
      </c>
    </row>
    <row r="2490">
      <c r="A2490" t="inlineStr">
        <is>
          <t>J1128</t>
        </is>
      </c>
      <c r="B2490" s="10" t="n">
        <v>46309</v>
      </c>
      <c r="C2490" t="inlineStr">
        <is>
          <t>CL14</t>
        </is>
      </c>
      <c r="D2490" t="inlineStr">
        <is>
          <t>Completed</t>
        </is>
      </c>
    </row>
    <row r="2491">
      <c r="A2491" t="inlineStr">
        <is>
          <t>J1128</t>
        </is>
      </c>
      <c r="B2491" s="10" t="n">
        <v>46310</v>
      </c>
      <c r="C2491" t="inlineStr">
        <is>
          <t>CL14</t>
        </is>
      </c>
      <c r="D2491" t="inlineStr">
        <is>
          <t>Completed</t>
        </is>
      </c>
    </row>
    <row r="2492">
      <c r="A2492" t="inlineStr">
        <is>
          <t>J1128</t>
        </is>
      </c>
      <c r="B2492" s="10" t="n">
        <v>46311</v>
      </c>
      <c r="C2492" t="inlineStr">
        <is>
          <t>CL14</t>
        </is>
      </c>
      <c r="D2492" t="inlineStr">
        <is>
          <t>Completed</t>
        </is>
      </c>
    </row>
    <row r="2493">
      <c r="A2493" t="inlineStr">
        <is>
          <t>J1128</t>
        </is>
      </c>
      <c r="B2493" s="10" t="n">
        <v>46314</v>
      </c>
      <c r="C2493" t="inlineStr">
        <is>
          <t>CL14</t>
        </is>
      </c>
      <c r="D2493" t="inlineStr">
        <is>
          <t>Completed</t>
        </is>
      </c>
    </row>
    <row r="2494">
      <c r="A2494" t="inlineStr">
        <is>
          <t>J1128</t>
        </is>
      </c>
      <c r="B2494" s="10" t="n">
        <v>46315</v>
      </c>
      <c r="C2494" t="inlineStr">
        <is>
          <t>CL14</t>
        </is>
      </c>
      <c r="D2494" t="inlineStr">
        <is>
          <t>Completed</t>
        </is>
      </c>
    </row>
    <row r="2495">
      <c r="A2495" t="inlineStr">
        <is>
          <t>J1128</t>
        </is>
      </c>
      <c r="B2495" s="10" t="n">
        <v>46316</v>
      </c>
      <c r="C2495" t="inlineStr">
        <is>
          <t>CL14</t>
        </is>
      </c>
      <c r="D2495" t="inlineStr">
        <is>
          <t>Completed</t>
        </is>
      </c>
    </row>
    <row r="2496">
      <c r="A2496" t="inlineStr">
        <is>
          <t>J1128</t>
        </is>
      </c>
      <c r="B2496" s="10" t="n">
        <v>46317</v>
      </c>
      <c r="C2496" t="inlineStr">
        <is>
          <t>CL14</t>
        </is>
      </c>
      <c r="D2496" t="inlineStr">
        <is>
          <t>Completed</t>
        </is>
      </c>
    </row>
    <row r="2497">
      <c r="A2497" t="inlineStr">
        <is>
          <t>J1128</t>
        </is>
      </c>
      <c r="B2497" s="10" t="n">
        <v>46318</v>
      </c>
      <c r="C2497" t="inlineStr">
        <is>
          <t>CL14</t>
        </is>
      </c>
      <c r="D2497" t="inlineStr">
        <is>
          <t>Completed</t>
        </is>
      </c>
    </row>
    <row r="2498">
      <c r="A2498" t="inlineStr">
        <is>
          <t>J1128</t>
        </is>
      </c>
      <c r="B2498" s="10" t="n">
        <v>46321</v>
      </c>
      <c r="C2498" t="inlineStr">
        <is>
          <t>CL14</t>
        </is>
      </c>
      <c r="D2498" t="inlineStr">
        <is>
          <t>Completed</t>
        </is>
      </c>
    </row>
    <row r="2499">
      <c r="A2499" t="inlineStr">
        <is>
          <t>J1128</t>
        </is>
      </c>
      <c r="B2499" s="10" t="n">
        <v>46322</v>
      </c>
      <c r="C2499" t="inlineStr">
        <is>
          <t>CL14</t>
        </is>
      </c>
      <c r="D2499" t="inlineStr">
        <is>
          <t>Completed</t>
        </is>
      </c>
    </row>
    <row r="2500">
      <c r="A2500" t="inlineStr">
        <is>
          <t>J1128</t>
        </is>
      </c>
      <c r="B2500" s="10" t="n">
        <v>46323</v>
      </c>
      <c r="C2500" t="inlineStr">
        <is>
          <t>CL14</t>
        </is>
      </c>
      <c r="D2500" t="inlineStr">
        <is>
          <t>Completed</t>
        </is>
      </c>
    </row>
    <row r="2501">
      <c r="A2501" t="inlineStr">
        <is>
          <t>J1128</t>
        </is>
      </c>
      <c r="B2501" s="10" t="n">
        <v>46324</v>
      </c>
      <c r="C2501" t="inlineStr">
        <is>
          <t>CL14</t>
        </is>
      </c>
      <c r="D2501" t="inlineStr">
        <is>
          <t>Completed</t>
        </is>
      </c>
    </row>
    <row r="2502">
      <c r="A2502" t="inlineStr">
        <is>
          <t>J1128</t>
        </is>
      </c>
      <c r="B2502" s="10" t="n">
        <v>46325</v>
      </c>
      <c r="C2502" t="inlineStr">
        <is>
          <t>CL14</t>
        </is>
      </c>
      <c r="D2502" t="inlineStr">
        <is>
          <t>Completed</t>
        </is>
      </c>
    </row>
    <row r="2503">
      <c r="A2503" t="inlineStr">
        <is>
          <t>J1129</t>
        </is>
      </c>
      <c r="B2503" s="10" t="n">
        <v>46238</v>
      </c>
      <c r="C2503" t="inlineStr">
        <is>
          <t>CL34</t>
        </is>
      </c>
      <c r="D2503" t="inlineStr">
        <is>
          <t>Completed</t>
        </is>
      </c>
    </row>
    <row r="2504">
      <c r="A2504" t="inlineStr">
        <is>
          <t>J1129</t>
        </is>
      </c>
      <c r="B2504" s="10" t="n">
        <v>46245</v>
      </c>
      <c r="C2504" t="inlineStr">
        <is>
          <t>CL34</t>
        </is>
      </c>
      <c r="D2504" t="inlineStr">
        <is>
          <t>Completed</t>
        </is>
      </c>
    </row>
    <row r="2505">
      <c r="A2505" t="inlineStr">
        <is>
          <t>J1129</t>
        </is>
      </c>
      <c r="B2505" s="10" t="n">
        <v>46252</v>
      </c>
      <c r="C2505" t="inlineStr">
        <is>
          <t>CL34</t>
        </is>
      </c>
      <c r="D2505" t="inlineStr">
        <is>
          <t>Completed</t>
        </is>
      </c>
    </row>
    <row r="2506">
      <c r="A2506" t="inlineStr">
        <is>
          <t>J1129</t>
        </is>
      </c>
      <c r="B2506" s="10" t="n">
        <v>46259</v>
      </c>
      <c r="C2506" t="inlineStr">
        <is>
          <t>CL34</t>
        </is>
      </c>
      <c r="D2506" t="inlineStr">
        <is>
          <t>Completed</t>
        </is>
      </c>
    </row>
    <row r="2507">
      <c r="A2507" t="inlineStr">
        <is>
          <t>J1129</t>
        </is>
      </c>
      <c r="B2507" s="10" t="n">
        <v>46266</v>
      </c>
      <c r="C2507" t="inlineStr">
        <is>
          <t>CL34</t>
        </is>
      </c>
      <c r="D2507" t="inlineStr">
        <is>
          <t>Skipped</t>
        </is>
      </c>
    </row>
    <row r="2508">
      <c r="A2508" t="inlineStr">
        <is>
          <t>J1129</t>
        </is>
      </c>
      <c r="B2508" s="10" t="n">
        <v>46273</v>
      </c>
      <c r="C2508" t="inlineStr">
        <is>
          <t>CL34</t>
        </is>
      </c>
      <c r="D2508" t="inlineStr">
        <is>
          <t>Completed</t>
        </is>
      </c>
    </row>
    <row r="2509">
      <c r="A2509" t="inlineStr">
        <is>
          <t>J1129</t>
        </is>
      </c>
      <c r="B2509" s="10" t="n">
        <v>46280</v>
      </c>
      <c r="C2509" t="inlineStr">
        <is>
          <t>CL34</t>
        </is>
      </c>
      <c r="D2509" t="inlineStr">
        <is>
          <t>Completed</t>
        </is>
      </c>
    </row>
    <row r="2510">
      <c r="A2510" t="inlineStr">
        <is>
          <t>J1129</t>
        </is>
      </c>
      <c r="B2510" s="10" t="n">
        <v>46287</v>
      </c>
      <c r="C2510" t="inlineStr">
        <is>
          <t>CL34</t>
        </is>
      </c>
      <c r="D2510" t="inlineStr">
        <is>
          <t>Completed</t>
        </is>
      </c>
    </row>
    <row r="2511">
      <c r="A2511" t="inlineStr">
        <is>
          <t>J1129</t>
        </is>
      </c>
      <c r="B2511" s="10" t="n">
        <v>46294</v>
      </c>
      <c r="C2511" t="inlineStr">
        <is>
          <t>CL34</t>
        </is>
      </c>
      <c r="D2511" t="inlineStr">
        <is>
          <t>Completed</t>
        </is>
      </c>
    </row>
    <row r="2512">
      <c r="A2512" t="inlineStr">
        <is>
          <t>J1129</t>
        </is>
      </c>
      <c r="B2512" s="10" t="n">
        <v>46301</v>
      </c>
      <c r="C2512" t="inlineStr">
        <is>
          <t>CL34</t>
        </is>
      </c>
      <c r="D2512" t="inlineStr">
        <is>
          <t>Completed</t>
        </is>
      </c>
    </row>
    <row r="2513">
      <c r="A2513" t="inlineStr">
        <is>
          <t>J1129</t>
        </is>
      </c>
      <c r="B2513" s="10" t="n">
        <v>46308</v>
      </c>
      <c r="C2513" t="inlineStr">
        <is>
          <t>CL34</t>
        </is>
      </c>
      <c r="D2513" t="inlineStr">
        <is>
          <t>Completed</t>
        </is>
      </c>
    </row>
    <row r="2514">
      <c r="A2514" t="inlineStr">
        <is>
          <t>J1129</t>
        </is>
      </c>
      <c r="B2514" s="10" t="n">
        <v>46315</v>
      </c>
      <c r="C2514" t="inlineStr">
        <is>
          <t>CL34</t>
        </is>
      </c>
      <c r="D2514" t="inlineStr">
        <is>
          <t>Completed</t>
        </is>
      </c>
    </row>
    <row r="2515">
      <c r="A2515" t="inlineStr">
        <is>
          <t>J1129</t>
        </is>
      </c>
      <c r="B2515" s="10" t="n">
        <v>46322</v>
      </c>
      <c r="C2515" t="inlineStr">
        <is>
          <t>CL34</t>
        </is>
      </c>
      <c r="D2515" t="inlineStr">
        <is>
          <t>Completed</t>
        </is>
      </c>
    </row>
    <row r="2516">
      <c r="A2516" t="inlineStr">
        <is>
          <t>J1130</t>
        </is>
      </c>
      <c r="B2516" s="10" t="n">
        <v>46237</v>
      </c>
      <c r="C2516" t="inlineStr">
        <is>
          <t>CL56</t>
        </is>
      </c>
      <c r="D2516" t="inlineStr">
        <is>
          <t>Skipped</t>
        </is>
      </c>
    </row>
    <row r="2517">
      <c r="A2517" t="inlineStr">
        <is>
          <t>J1130</t>
        </is>
      </c>
      <c r="B2517" s="10" t="n">
        <v>46265</v>
      </c>
      <c r="C2517" t="inlineStr">
        <is>
          <t>CL56</t>
        </is>
      </c>
      <c r="D2517" t="inlineStr">
        <is>
          <t>Completed</t>
        </is>
      </c>
    </row>
    <row r="2518">
      <c r="A2518" t="inlineStr">
        <is>
          <t>J1130</t>
        </is>
      </c>
      <c r="B2518" s="10" t="n">
        <v>46293</v>
      </c>
      <c r="C2518" t="inlineStr">
        <is>
          <t>CL56</t>
        </is>
      </c>
      <c r="D2518" t="inlineStr">
        <is>
          <t>Completed</t>
        </is>
      </c>
    </row>
    <row r="2519">
      <c r="A2519" t="inlineStr">
        <is>
          <t>J1130</t>
        </is>
      </c>
      <c r="B2519" s="10" t="n">
        <v>46321</v>
      </c>
      <c r="C2519" t="inlineStr">
        <is>
          <t>CL56</t>
        </is>
      </c>
      <c r="D2519" t="inlineStr">
        <is>
          <t>Completed</t>
        </is>
      </c>
    </row>
    <row r="2520">
      <c r="A2520" t="inlineStr">
        <is>
          <t>J1131</t>
        </is>
      </c>
      <c r="B2520" s="10" t="n">
        <v>46238</v>
      </c>
      <c r="C2520" t="inlineStr">
        <is>
          <t>CL10</t>
        </is>
      </c>
      <c r="D2520" t="inlineStr">
        <is>
          <t>Completed</t>
        </is>
      </c>
    </row>
    <row r="2521">
      <c r="A2521" t="inlineStr">
        <is>
          <t>J1131</t>
        </is>
      </c>
      <c r="B2521" s="10" t="n">
        <v>46239</v>
      </c>
      <c r="C2521" t="inlineStr">
        <is>
          <t>CL10</t>
        </is>
      </c>
      <c r="D2521" t="inlineStr">
        <is>
          <t>Completed</t>
        </is>
      </c>
    </row>
    <row r="2522">
      <c r="A2522" t="inlineStr">
        <is>
          <t>J1131</t>
        </is>
      </c>
      <c r="B2522" s="10" t="n">
        <v>46245</v>
      </c>
      <c r="C2522" t="inlineStr">
        <is>
          <t>CL10</t>
        </is>
      </c>
      <c r="D2522" t="inlineStr">
        <is>
          <t>Completed</t>
        </is>
      </c>
    </row>
    <row r="2523">
      <c r="A2523" t="inlineStr">
        <is>
          <t>J1131</t>
        </is>
      </c>
      <c r="B2523" s="10" t="n">
        <v>46246</v>
      </c>
      <c r="C2523" t="inlineStr">
        <is>
          <t>CL10</t>
        </is>
      </c>
      <c r="D2523" t="inlineStr">
        <is>
          <t>Completed</t>
        </is>
      </c>
    </row>
    <row r="2524">
      <c r="A2524" t="inlineStr">
        <is>
          <t>J1131</t>
        </is>
      </c>
      <c r="B2524" s="10" t="n">
        <v>46252</v>
      </c>
      <c r="C2524" t="inlineStr">
        <is>
          <t>CL10</t>
        </is>
      </c>
      <c r="D2524" t="inlineStr">
        <is>
          <t>Completed</t>
        </is>
      </c>
    </row>
    <row r="2525">
      <c r="A2525" t="inlineStr">
        <is>
          <t>J1131</t>
        </is>
      </c>
      <c r="B2525" s="10" t="n">
        <v>46253</v>
      </c>
      <c r="C2525" t="inlineStr">
        <is>
          <t>CL10</t>
        </is>
      </c>
      <c r="D2525" t="inlineStr">
        <is>
          <t>Completed</t>
        </is>
      </c>
    </row>
    <row r="2526">
      <c r="A2526" t="inlineStr">
        <is>
          <t>J1131</t>
        </is>
      </c>
      <c r="B2526" s="10" t="n">
        <v>46259</v>
      </c>
      <c r="C2526" t="inlineStr">
        <is>
          <t>CL10</t>
        </is>
      </c>
      <c r="D2526" t="inlineStr">
        <is>
          <t>Completed</t>
        </is>
      </c>
    </row>
    <row r="2527">
      <c r="A2527" t="inlineStr">
        <is>
          <t>J1131</t>
        </is>
      </c>
      <c r="B2527" s="10" t="n">
        <v>46260</v>
      </c>
      <c r="C2527" t="inlineStr">
        <is>
          <t>CL10</t>
        </is>
      </c>
      <c r="D2527" t="inlineStr">
        <is>
          <t>Completed</t>
        </is>
      </c>
    </row>
    <row r="2528">
      <c r="A2528" t="inlineStr">
        <is>
          <t>J1131</t>
        </is>
      </c>
      <c r="B2528" s="10" t="n">
        <v>46266</v>
      </c>
      <c r="C2528" t="inlineStr">
        <is>
          <t>CL10</t>
        </is>
      </c>
      <c r="D2528" t="inlineStr">
        <is>
          <t>Completed</t>
        </is>
      </c>
    </row>
    <row r="2529">
      <c r="A2529" t="inlineStr">
        <is>
          <t>J1131</t>
        </is>
      </c>
      <c r="B2529" s="10" t="n">
        <v>46267</v>
      </c>
      <c r="C2529" t="inlineStr">
        <is>
          <t>CL10</t>
        </is>
      </c>
      <c r="D2529" t="inlineStr">
        <is>
          <t>Completed</t>
        </is>
      </c>
    </row>
    <row r="2530">
      <c r="A2530" t="inlineStr">
        <is>
          <t>J1131</t>
        </is>
      </c>
      <c r="B2530" s="10" t="n">
        <v>46273</v>
      </c>
      <c r="C2530" t="inlineStr">
        <is>
          <t>CL10</t>
        </is>
      </c>
      <c r="D2530" t="inlineStr">
        <is>
          <t>Completed</t>
        </is>
      </c>
    </row>
    <row r="2531">
      <c r="A2531" t="inlineStr">
        <is>
          <t>J1131</t>
        </is>
      </c>
      <c r="B2531" s="10" t="n">
        <v>46274</v>
      </c>
      <c r="C2531" t="inlineStr">
        <is>
          <t>CL10</t>
        </is>
      </c>
      <c r="D2531" t="inlineStr">
        <is>
          <t>Completed</t>
        </is>
      </c>
    </row>
    <row r="2532">
      <c r="A2532" t="inlineStr">
        <is>
          <t>J1131</t>
        </is>
      </c>
      <c r="B2532" s="10" t="n">
        <v>46280</v>
      </c>
      <c r="C2532" t="inlineStr">
        <is>
          <t>CL10</t>
        </is>
      </c>
      <c r="D2532" t="inlineStr">
        <is>
          <t>Completed</t>
        </is>
      </c>
    </row>
    <row r="2533">
      <c r="A2533" t="inlineStr">
        <is>
          <t>J1131</t>
        </is>
      </c>
      <c r="B2533" s="10" t="n">
        <v>46281</v>
      </c>
      <c r="C2533" t="inlineStr">
        <is>
          <t>CL10</t>
        </is>
      </c>
      <c r="D2533" t="inlineStr">
        <is>
          <t>Completed</t>
        </is>
      </c>
    </row>
    <row r="2534">
      <c r="A2534" t="inlineStr">
        <is>
          <t>J1131</t>
        </is>
      </c>
      <c r="B2534" s="10" t="n">
        <v>46287</v>
      </c>
      <c r="C2534" t="inlineStr">
        <is>
          <t>CL10</t>
        </is>
      </c>
      <c r="D2534" t="inlineStr">
        <is>
          <t>Completed</t>
        </is>
      </c>
    </row>
    <row r="2535">
      <c r="A2535" t="inlineStr">
        <is>
          <t>J1131</t>
        </is>
      </c>
      <c r="B2535" s="10" t="n">
        <v>46288</v>
      </c>
      <c r="C2535" t="inlineStr">
        <is>
          <t>CL10</t>
        </is>
      </c>
      <c r="D2535" t="inlineStr">
        <is>
          <t>Completed</t>
        </is>
      </c>
    </row>
    <row r="2536">
      <c r="A2536" t="inlineStr">
        <is>
          <t>J1131</t>
        </is>
      </c>
      <c r="B2536" s="10" t="n">
        <v>46294</v>
      </c>
      <c r="C2536" t="inlineStr">
        <is>
          <t>CL10</t>
        </is>
      </c>
      <c r="D2536" t="inlineStr">
        <is>
          <t>Completed</t>
        </is>
      </c>
    </row>
    <row r="2537">
      <c r="A2537" t="inlineStr">
        <is>
          <t>J1131</t>
        </is>
      </c>
      <c r="B2537" s="10" t="n">
        <v>46295</v>
      </c>
      <c r="C2537" t="inlineStr">
        <is>
          <t>CL10</t>
        </is>
      </c>
      <c r="D2537" t="inlineStr">
        <is>
          <t>Completed</t>
        </is>
      </c>
    </row>
    <row r="2538">
      <c r="A2538" t="inlineStr">
        <is>
          <t>J1131</t>
        </is>
      </c>
      <c r="B2538" s="10" t="n">
        <v>46301</v>
      </c>
      <c r="C2538" t="inlineStr">
        <is>
          <t>CL10</t>
        </is>
      </c>
      <c r="D2538" t="inlineStr">
        <is>
          <t>Completed</t>
        </is>
      </c>
    </row>
    <row r="2539">
      <c r="A2539" t="inlineStr">
        <is>
          <t>J1131</t>
        </is>
      </c>
      <c r="B2539" s="10" t="n">
        <v>46302</v>
      </c>
      <c r="C2539" t="inlineStr">
        <is>
          <t>CL10</t>
        </is>
      </c>
      <c r="D2539" t="inlineStr">
        <is>
          <t>Completed</t>
        </is>
      </c>
    </row>
    <row r="2540">
      <c r="A2540" t="inlineStr">
        <is>
          <t>J1131</t>
        </is>
      </c>
      <c r="B2540" s="10" t="n">
        <v>46308</v>
      </c>
      <c r="C2540" t="inlineStr">
        <is>
          <t>CL10</t>
        </is>
      </c>
      <c r="D2540" t="inlineStr">
        <is>
          <t>Completed</t>
        </is>
      </c>
    </row>
    <row r="2541">
      <c r="A2541" t="inlineStr">
        <is>
          <t>J1131</t>
        </is>
      </c>
      <c r="B2541" s="10" t="n">
        <v>46309</v>
      </c>
      <c r="C2541" t="inlineStr">
        <is>
          <t>CL10</t>
        </is>
      </c>
      <c r="D2541" t="inlineStr">
        <is>
          <t>Completed</t>
        </is>
      </c>
    </row>
    <row r="2542">
      <c r="A2542" t="inlineStr">
        <is>
          <t>J1131</t>
        </is>
      </c>
      <c r="B2542" s="10" t="n">
        <v>46315</v>
      </c>
      <c r="C2542" t="inlineStr">
        <is>
          <t>CL10</t>
        </is>
      </c>
      <c r="D2542" t="inlineStr">
        <is>
          <t>Completed</t>
        </is>
      </c>
    </row>
    <row r="2543">
      <c r="A2543" t="inlineStr">
        <is>
          <t>J1131</t>
        </is>
      </c>
      <c r="B2543" s="10" t="n">
        <v>46316</v>
      </c>
      <c r="C2543" t="inlineStr">
        <is>
          <t>CL10</t>
        </is>
      </c>
      <c r="D2543" t="inlineStr">
        <is>
          <t>Completed</t>
        </is>
      </c>
    </row>
    <row r="2544">
      <c r="A2544" t="inlineStr">
        <is>
          <t>J1131</t>
        </is>
      </c>
      <c r="B2544" s="10" t="n">
        <v>46322</v>
      </c>
      <c r="C2544" t="inlineStr">
        <is>
          <t>CL10</t>
        </is>
      </c>
      <c r="D2544" t="inlineStr">
        <is>
          <t>Completed</t>
        </is>
      </c>
    </row>
    <row r="2545">
      <c r="A2545" t="inlineStr">
        <is>
          <t>J1131</t>
        </is>
      </c>
      <c r="B2545" s="10" t="n">
        <v>46323</v>
      </c>
      <c r="C2545" t="inlineStr">
        <is>
          <t>CL10</t>
        </is>
      </c>
      <c r="D2545" t="inlineStr">
        <is>
          <t>Completed</t>
        </is>
      </c>
    </row>
    <row r="2546">
      <c r="A2546" t="inlineStr">
        <is>
          <t>J1132</t>
        </is>
      </c>
      <c r="B2546" s="10" t="n">
        <v>46237</v>
      </c>
      <c r="C2546" t="inlineStr">
        <is>
          <t>CL18</t>
        </is>
      </c>
      <c r="D2546" t="inlineStr">
        <is>
          <t>Completed</t>
        </is>
      </c>
    </row>
    <row r="2547">
      <c r="A2547" t="inlineStr">
        <is>
          <t>J1132</t>
        </is>
      </c>
      <c r="B2547" s="10" t="n">
        <v>46241</v>
      </c>
      <c r="C2547" t="inlineStr">
        <is>
          <t>CL18</t>
        </is>
      </c>
      <c r="D2547" t="inlineStr">
        <is>
          <t>Completed</t>
        </is>
      </c>
    </row>
    <row r="2548">
      <c r="A2548" t="inlineStr">
        <is>
          <t>J1132</t>
        </is>
      </c>
      <c r="B2548" s="10" t="n">
        <v>46244</v>
      </c>
      <c r="C2548" t="inlineStr">
        <is>
          <t>CL18</t>
        </is>
      </c>
      <c r="D2548" t="inlineStr">
        <is>
          <t>Completed</t>
        </is>
      </c>
    </row>
    <row r="2549">
      <c r="A2549" t="inlineStr">
        <is>
          <t>J1132</t>
        </is>
      </c>
      <c r="B2549" s="10" t="n">
        <v>46248</v>
      </c>
      <c r="C2549" t="inlineStr">
        <is>
          <t>CL18</t>
        </is>
      </c>
      <c r="D2549" t="inlineStr">
        <is>
          <t>Completed</t>
        </is>
      </c>
    </row>
    <row r="2550">
      <c r="A2550" t="inlineStr">
        <is>
          <t>J1132</t>
        </is>
      </c>
      <c r="B2550" s="10" t="n">
        <v>46251</v>
      </c>
      <c r="C2550" t="inlineStr">
        <is>
          <t>CL18</t>
        </is>
      </c>
      <c r="D2550" t="inlineStr">
        <is>
          <t>Completed</t>
        </is>
      </c>
    </row>
    <row r="2551">
      <c r="A2551" t="inlineStr">
        <is>
          <t>J1132</t>
        </is>
      </c>
      <c r="B2551" s="10" t="n">
        <v>46255</v>
      </c>
      <c r="C2551" t="inlineStr">
        <is>
          <t>CL18</t>
        </is>
      </c>
      <c r="D2551" t="inlineStr">
        <is>
          <t>Completed</t>
        </is>
      </c>
    </row>
    <row r="2552">
      <c r="A2552" t="inlineStr">
        <is>
          <t>J1132</t>
        </is>
      </c>
      <c r="B2552" s="10" t="n">
        <v>46258</v>
      </c>
      <c r="C2552" t="inlineStr">
        <is>
          <t>CL18</t>
        </is>
      </c>
      <c r="D2552" t="inlineStr">
        <is>
          <t>Completed</t>
        </is>
      </c>
    </row>
    <row r="2553">
      <c r="A2553" t="inlineStr">
        <is>
          <t>J1132</t>
        </is>
      </c>
      <c r="B2553" s="10" t="n">
        <v>46262</v>
      </c>
      <c r="C2553" t="inlineStr">
        <is>
          <t>CL18</t>
        </is>
      </c>
      <c r="D2553" t="inlineStr">
        <is>
          <t>Completed</t>
        </is>
      </c>
    </row>
    <row r="2554">
      <c r="A2554" t="inlineStr">
        <is>
          <t>J1132</t>
        </is>
      </c>
      <c r="B2554" s="10" t="n">
        <v>46265</v>
      </c>
      <c r="C2554" t="inlineStr">
        <is>
          <t>CL18</t>
        </is>
      </c>
      <c r="D2554" t="inlineStr">
        <is>
          <t>Completed</t>
        </is>
      </c>
    </row>
    <row r="2555">
      <c r="A2555" t="inlineStr">
        <is>
          <t>J1132</t>
        </is>
      </c>
      <c r="B2555" s="10" t="n">
        <v>46269</v>
      </c>
      <c r="C2555" t="inlineStr">
        <is>
          <t>CL18</t>
        </is>
      </c>
      <c r="D2555" t="inlineStr">
        <is>
          <t>Completed</t>
        </is>
      </c>
    </row>
    <row r="2556">
      <c r="A2556" t="inlineStr">
        <is>
          <t>J1132</t>
        </is>
      </c>
      <c r="B2556" s="10" t="n">
        <v>46272</v>
      </c>
      <c r="C2556" t="inlineStr">
        <is>
          <t>CL18</t>
        </is>
      </c>
      <c r="D2556" t="inlineStr">
        <is>
          <t>Skipped</t>
        </is>
      </c>
    </row>
    <row r="2557">
      <c r="A2557" t="inlineStr">
        <is>
          <t>J1132</t>
        </is>
      </c>
      <c r="B2557" s="10" t="n">
        <v>46276</v>
      </c>
      <c r="C2557" t="inlineStr">
        <is>
          <t>CL18</t>
        </is>
      </c>
      <c r="D2557" t="inlineStr">
        <is>
          <t>Completed</t>
        </is>
      </c>
    </row>
    <row r="2558">
      <c r="A2558" t="inlineStr">
        <is>
          <t>J1132</t>
        </is>
      </c>
      <c r="B2558" s="10" t="n">
        <v>46279</v>
      </c>
      <c r="C2558" t="inlineStr">
        <is>
          <t>CL18</t>
        </is>
      </c>
      <c r="D2558" t="inlineStr">
        <is>
          <t>Completed</t>
        </is>
      </c>
    </row>
    <row r="2559">
      <c r="A2559" t="inlineStr">
        <is>
          <t>J1132</t>
        </is>
      </c>
      <c r="B2559" s="10" t="n">
        <v>46283</v>
      </c>
      <c r="C2559" t="inlineStr">
        <is>
          <t>CL18</t>
        </is>
      </c>
      <c r="D2559" t="inlineStr">
        <is>
          <t>Completed</t>
        </is>
      </c>
    </row>
    <row r="2560">
      <c r="A2560" t="inlineStr">
        <is>
          <t>J1132</t>
        </is>
      </c>
      <c r="B2560" s="10" t="n">
        <v>46286</v>
      </c>
      <c r="C2560" t="inlineStr">
        <is>
          <t>CL18</t>
        </is>
      </c>
      <c r="D2560" t="inlineStr">
        <is>
          <t>Completed</t>
        </is>
      </c>
    </row>
    <row r="2561">
      <c r="A2561" t="inlineStr">
        <is>
          <t>J1132</t>
        </is>
      </c>
      <c r="B2561" s="10" t="n">
        <v>46290</v>
      </c>
      <c r="C2561" t="inlineStr">
        <is>
          <t>CL18</t>
        </is>
      </c>
      <c r="D2561" t="inlineStr">
        <is>
          <t>Completed</t>
        </is>
      </c>
    </row>
    <row r="2562">
      <c r="A2562" t="inlineStr">
        <is>
          <t>J1132</t>
        </is>
      </c>
      <c r="B2562" s="10" t="n">
        <v>46293</v>
      </c>
      <c r="C2562" t="inlineStr">
        <is>
          <t>CL18</t>
        </is>
      </c>
      <c r="D2562" t="inlineStr">
        <is>
          <t>Completed</t>
        </is>
      </c>
    </row>
    <row r="2563">
      <c r="A2563" t="inlineStr">
        <is>
          <t>J1132</t>
        </is>
      </c>
      <c r="B2563" s="10" t="n">
        <v>46297</v>
      </c>
      <c r="C2563" t="inlineStr">
        <is>
          <t>CL18</t>
        </is>
      </c>
      <c r="D2563" t="inlineStr">
        <is>
          <t>Completed</t>
        </is>
      </c>
    </row>
    <row r="2564">
      <c r="A2564" t="inlineStr">
        <is>
          <t>J1132</t>
        </is>
      </c>
      <c r="B2564" s="10" t="n">
        <v>46300</v>
      </c>
      <c r="C2564" t="inlineStr">
        <is>
          <t>CL18</t>
        </is>
      </c>
      <c r="D2564" t="inlineStr">
        <is>
          <t>Completed</t>
        </is>
      </c>
    </row>
    <row r="2565">
      <c r="A2565" t="inlineStr">
        <is>
          <t>J1132</t>
        </is>
      </c>
      <c r="B2565" s="10" t="n">
        <v>46304</v>
      </c>
      <c r="C2565" t="inlineStr">
        <is>
          <t>CL18</t>
        </is>
      </c>
      <c r="D2565" t="inlineStr">
        <is>
          <t>Completed</t>
        </is>
      </c>
    </row>
    <row r="2566">
      <c r="A2566" t="inlineStr">
        <is>
          <t>J1132</t>
        </is>
      </c>
      <c r="B2566" s="10" t="n">
        <v>46307</v>
      </c>
      <c r="C2566" t="inlineStr">
        <is>
          <t>CL18</t>
        </is>
      </c>
      <c r="D2566" t="inlineStr">
        <is>
          <t>Completed</t>
        </is>
      </c>
    </row>
    <row r="2567">
      <c r="A2567" t="inlineStr">
        <is>
          <t>J1132</t>
        </is>
      </c>
      <c r="B2567" s="10" t="n">
        <v>46311</v>
      </c>
      <c r="C2567" t="inlineStr">
        <is>
          <t>CL18</t>
        </is>
      </c>
      <c r="D2567" t="inlineStr">
        <is>
          <t>Completed</t>
        </is>
      </c>
    </row>
    <row r="2568">
      <c r="A2568" t="inlineStr">
        <is>
          <t>J1132</t>
        </is>
      </c>
      <c r="B2568" s="10" t="n">
        <v>46314</v>
      </c>
      <c r="C2568" t="inlineStr">
        <is>
          <t>CL18</t>
        </is>
      </c>
      <c r="D2568" t="inlineStr">
        <is>
          <t>Completed</t>
        </is>
      </c>
    </row>
    <row r="2569">
      <c r="A2569" t="inlineStr">
        <is>
          <t>J1132</t>
        </is>
      </c>
      <c r="B2569" s="10" t="n">
        <v>46318</v>
      </c>
      <c r="C2569" t="inlineStr">
        <is>
          <t>CL18</t>
        </is>
      </c>
      <c r="D2569" t="inlineStr">
        <is>
          <t>Completed</t>
        </is>
      </c>
    </row>
    <row r="2570">
      <c r="A2570" t="inlineStr">
        <is>
          <t>J1132</t>
        </is>
      </c>
      <c r="B2570" s="10" t="n">
        <v>46321</v>
      </c>
      <c r="C2570" t="inlineStr">
        <is>
          <t>CL18</t>
        </is>
      </c>
      <c r="D2570" t="inlineStr">
        <is>
          <t>Completed</t>
        </is>
      </c>
    </row>
    <row r="2571">
      <c r="A2571" t="inlineStr">
        <is>
          <t>J1132</t>
        </is>
      </c>
      <c r="B2571" s="10" t="n">
        <v>46325</v>
      </c>
      <c r="C2571" t="inlineStr">
        <is>
          <t>CL18</t>
        </is>
      </c>
      <c r="D2571" t="inlineStr">
        <is>
          <t>Completed</t>
        </is>
      </c>
    </row>
    <row r="2572">
      <c r="A2572" t="inlineStr">
        <is>
          <t>J1133</t>
        </is>
      </c>
      <c r="B2572" s="10" t="n">
        <v>46262</v>
      </c>
      <c r="C2572" t="inlineStr">
        <is>
          <t>CL55</t>
        </is>
      </c>
      <c r="D2572" t="inlineStr">
        <is>
          <t>Completed</t>
        </is>
      </c>
    </row>
    <row r="2573">
      <c r="A2573" t="inlineStr">
        <is>
          <t>J1133</t>
        </is>
      </c>
      <c r="B2573" s="10" t="n">
        <v>46290</v>
      </c>
      <c r="C2573" t="inlineStr">
        <is>
          <t>CL55</t>
        </is>
      </c>
      <c r="D2573" t="inlineStr">
        <is>
          <t>Completed</t>
        </is>
      </c>
    </row>
    <row r="2574">
      <c r="A2574" t="inlineStr">
        <is>
          <t>J1133</t>
        </is>
      </c>
      <c r="B2574" s="10" t="n">
        <v>46318</v>
      </c>
      <c r="C2574" t="inlineStr">
        <is>
          <t>CL55</t>
        </is>
      </c>
      <c r="D2574" t="inlineStr">
        <is>
          <t>Completed</t>
        </is>
      </c>
    </row>
    <row r="2575">
      <c r="A2575" t="inlineStr">
        <is>
          <t>J1134</t>
        </is>
      </c>
      <c r="B2575" s="10" t="n">
        <v>46240</v>
      </c>
      <c r="C2575" t="inlineStr">
        <is>
          <t>CL44</t>
        </is>
      </c>
      <c r="D2575" t="inlineStr">
        <is>
          <t>Completed</t>
        </is>
      </c>
    </row>
    <row r="2576">
      <c r="A2576" t="inlineStr">
        <is>
          <t>J1134</t>
        </is>
      </c>
      <c r="B2576" s="10" t="n">
        <v>46247</v>
      </c>
      <c r="C2576" t="inlineStr">
        <is>
          <t>CL44</t>
        </is>
      </c>
      <c r="D2576" t="inlineStr">
        <is>
          <t>Completed</t>
        </is>
      </c>
    </row>
    <row r="2577">
      <c r="A2577" t="inlineStr">
        <is>
          <t>J1134</t>
        </is>
      </c>
      <c r="B2577" s="10" t="n">
        <v>46254</v>
      </c>
      <c r="C2577" t="inlineStr">
        <is>
          <t>CL44</t>
        </is>
      </c>
      <c r="D2577" t="inlineStr">
        <is>
          <t>Completed</t>
        </is>
      </c>
    </row>
    <row r="2578">
      <c r="A2578" t="inlineStr">
        <is>
          <t>J1134</t>
        </is>
      </c>
      <c r="B2578" s="10" t="n">
        <v>46261</v>
      </c>
      <c r="C2578" t="inlineStr">
        <is>
          <t>CL44</t>
        </is>
      </c>
      <c r="D2578" t="inlineStr">
        <is>
          <t>Completed</t>
        </is>
      </c>
    </row>
    <row r="2579">
      <c r="A2579" t="inlineStr">
        <is>
          <t>J1134</t>
        </is>
      </c>
      <c r="B2579" s="10" t="n">
        <v>46268</v>
      </c>
      <c r="C2579" t="inlineStr">
        <is>
          <t>CL44</t>
        </is>
      </c>
      <c r="D2579" t="inlineStr">
        <is>
          <t>Completed</t>
        </is>
      </c>
    </row>
    <row r="2580">
      <c r="A2580" t="inlineStr">
        <is>
          <t>J1134</t>
        </is>
      </c>
      <c r="B2580" s="10" t="n">
        <v>46275</v>
      </c>
      <c r="C2580" t="inlineStr">
        <is>
          <t>CL44</t>
        </is>
      </c>
      <c r="D2580" t="inlineStr">
        <is>
          <t>Completed</t>
        </is>
      </c>
    </row>
    <row r="2581">
      <c r="A2581" t="inlineStr">
        <is>
          <t>J1134</t>
        </is>
      </c>
      <c r="B2581" s="10" t="n">
        <v>46282</v>
      </c>
      <c r="C2581" t="inlineStr">
        <is>
          <t>CL44</t>
        </is>
      </c>
      <c r="D2581" t="inlineStr">
        <is>
          <t>Completed</t>
        </is>
      </c>
    </row>
    <row r="2582">
      <c r="A2582" t="inlineStr">
        <is>
          <t>J1134</t>
        </is>
      </c>
      <c r="B2582" s="10" t="n">
        <v>46289</v>
      </c>
      <c r="C2582" t="inlineStr">
        <is>
          <t>CL44</t>
        </is>
      </c>
      <c r="D2582" t="inlineStr">
        <is>
          <t>Completed</t>
        </is>
      </c>
    </row>
    <row r="2583">
      <c r="A2583" t="inlineStr">
        <is>
          <t>J1134</t>
        </is>
      </c>
      <c r="B2583" s="10" t="n">
        <v>46296</v>
      </c>
      <c r="C2583" t="inlineStr">
        <is>
          <t>CL44</t>
        </is>
      </c>
      <c r="D2583" t="inlineStr">
        <is>
          <t>Completed</t>
        </is>
      </c>
    </row>
    <row r="2584">
      <c r="A2584" t="inlineStr">
        <is>
          <t>J1134</t>
        </is>
      </c>
      <c r="B2584" s="10" t="n">
        <v>46303</v>
      </c>
      <c r="C2584" t="inlineStr">
        <is>
          <t>CL44</t>
        </is>
      </c>
      <c r="D2584" t="inlineStr">
        <is>
          <t>Completed</t>
        </is>
      </c>
    </row>
    <row r="2585">
      <c r="A2585" t="inlineStr">
        <is>
          <t>J1134</t>
        </is>
      </c>
      <c r="B2585" s="10" t="n">
        <v>46310</v>
      </c>
      <c r="C2585" t="inlineStr">
        <is>
          <t>CL44</t>
        </is>
      </c>
      <c r="D2585" t="inlineStr">
        <is>
          <t>Completed</t>
        </is>
      </c>
    </row>
    <row r="2586">
      <c r="A2586" t="inlineStr">
        <is>
          <t>J1134</t>
        </is>
      </c>
      <c r="B2586" s="10" t="n">
        <v>46317</v>
      </c>
      <c r="C2586" t="inlineStr">
        <is>
          <t>CL44</t>
        </is>
      </c>
      <c r="D2586" t="inlineStr">
        <is>
          <t>Completed</t>
        </is>
      </c>
    </row>
    <row r="2587">
      <c r="A2587" t="inlineStr">
        <is>
          <t>J1134</t>
        </is>
      </c>
      <c r="B2587" s="10" t="n">
        <v>46324</v>
      </c>
      <c r="C2587" t="inlineStr">
        <is>
          <t>CL44</t>
        </is>
      </c>
      <c r="D2587" t="inlineStr">
        <is>
          <t>Completed</t>
        </is>
      </c>
    </row>
    <row r="2588">
      <c r="A2588" t="inlineStr">
        <is>
          <t>J1135</t>
        </is>
      </c>
      <c r="B2588" s="10" t="n">
        <v>46237</v>
      </c>
      <c r="C2588" t="inlineStr">
        <is>
          <t>CL09</t>
        </is>
      </c>
      <c r="D2588" t="inlineStr">
        <is>
          <t>Completed</t>
        </is>
      </c>
    </row>
    <row r="2589">
      <c r="A2589" t="inlineStr">
        <is>
          <t>J1135</t>
        </is>
      </c>
      <c r="B2589" s="10" t="n">
        <v>46238</v>
      </c>
      <c r="C2589" t="inlineStr">
        <is>
          <t>CL09</t>
        </is>
      </c>
      <c r="D2589" t="inlineStr">
        <is>
          <t>Completed</t>
        </is>
      </c>
    </row>
    <row r="2590">
      <c r="A2590" t="inlineStr">
        <is>
          <t>J1135</t>
        </is>
      </c>
      <c r="B2590" s="10" t="n">
        <v>46244</v>
      </c>
      <c r="C2590" t="inlineStr">
        <is>
          <t>CL09</t>
        </is>
      </c>
      <c r="D2590" t="inlineStr">
        <is>
          <t>Completed</t>
        </is>
      </c>
    </row>
    <row r="2591">
      <c r="A2591" t="inlineStr">
        <is>
          <t>J1135</t>
        </is>
      </c>
      <c r="B2591" s="10" t="n">
        <v>46245</v>
      </c>
      <c r="C2591" t="inlineStr">
        <is>
          <t>CL09</t>
        </is>
      </c>
      <c r="D2591" t="inlineStr">
        <is>
          <t>Completed</t>
        </is>
      </c>
    </row>
    <row r="2592">
      <c r="A2592" t="inlineStr">
        <is>
          <t>J1135</t>
        </is>
      </c>
      <c r="B2592" s="10" t="n">
        <v>46251</v>
      </c>
      <c r="C2592" t="inlineStr">
        <is>
          <t>CL09</t>
        </is>
      </c>
      <c r="D2592" t="inlineStr">
        <is>
          <t>Completed</t>
        </is>
      </c>
    </row>
    <row r="2593">
      <c r="A2593" t="inlineStr">
        <is>
          <t>J1135</t>
        </is>
      </c>
      <c r="B2593" s="10" t="n">
        <v>46252</v>
      </c>
      <c r="C2593" t="inlineStr">
        <is>
          <t>CL09</t>
        </is>
      </c>
      <c r="D2593" t="inlineStr">
        <is>
          <t>Completed</t>
        </is>
      </c>
    </row>
    <row r="2594">
      <c r="A2594" t="inlineStr">
        <is>
          <t>J1135</t>
        </is>
      </c>
      <c r="B2594" s="10" t="n">
        <v>46258</v>
      </c>
      <c r="C2594" t="inlineStr">
        <is>
          <t>CL09</t>
        </is>
      </c>
      <c r="D2594" t="inlineStr">
        <is>
          <t>Completed</t>
        </is>
      </c>
    </row>
    <row r="2595">
      <c r="A2595" t="inlineStr">
        <is>
          <t>J1135</t>
        </is>
      </c>
      <c r="B2595" s="10" t="n">
        <v>46259</v>
      </c>
      <c r="C2595" t="inlineStr">
        <is>
          <t>CL09</t>
        </is>
      </c>
      <c r="D2595" t="inlineStr">
        <is>
          <t>Completed</t>
        </is>
      </c>
    </row>
    <row r="2596">
      <c r="A2596" t="inlineStr">
        <is>
          <t>J1135</t>
        </is>
      </c>
      <c r="B2596" s="10" t="n">
        <v>46265</v>
      </c>
      <c r="C2596" t="inlineStr">
        <is>
          <t>CL09</t>
        </is>
      </c>
      <c r="D2596" t="inlineStr">
        <is>
          <t>Completed</t>
        </is>
      </c>
    </row>
    <row r="2597">
      <c r="A2597" t="inlineStr">
        <is>
          <t>J1135</t>
        </is>
      </c>
      <c r="B2597" s="10" t="n">
        <v>46266</v>
      </c>
      <c r="C2597" t="inlineStr">
        <is>
          <t>CL09</t>
        </is>
      </c>
      <c r="D2597" t="inlineStr">
        <is>
          <t>Completed</t>
        </is>
      </c>
    </row>
    <row r="2598">
      <c r="A2598" t="inlineStr">
        <is>
          <t>J1135</t>
        </is>
      </c>
      <c r="B2598" s="10" t="n">
        <v>46272</v>
      </c>
      <c r="C2598" t="inlineStr">
        <is>
          <t>CL09</t>
        </is>
      </c>
      <c r="D2598" t="inlineStr">
        <is>
          <t>Completed</t>
        </is>
      </c>
    </row>
    <row r="2599">
      <c r="A2599" t="inlineStr">
        <is>
          <t>J1135</t>
        </is>
      </c>
      <c r="B2599" s="10" t="n">
        <v>46273</v>
      </c>
      <c r="C2599" t="inlineStr">
        <is>
          <t>CL09</t>
        </is>
      </c>
      <c r="D2599" t="inlineStr">
        <is>
          <t>Completed</t>
        </is>
      </c>
    </row>
    <row r="2600">
      <c r="A2600" t="inlineStr">
        <is>
          <t>J1135</t>
        </is>
      </c>
      <c r="B2600" s="10" t="n">
        <v>46279</v>
      </c>
      <c r="C2600" t="inlineStr">
        <is>
          <t>CL09</t>
        </is>
      </c>
      <c r="D2600" t="inlineStr">
        <is>
          <t>Completed</t>
        </is>
      </c>
    </row>
    <row r="2601">
      <c r="A2601" t="inlineStr">
        <is>
          <t>J1135</t>
        </is>
      </c>
      <c r="B2601" s="10" t="n">
        <v>46280</v>
      </c>
      <c r="C2601" t="inlineStr">
        <is>
          <t>CL09</t>
        </is>
      </c>
      <c r="D2601" t="inlineStr">
        <is>
          <t>Completed</t>
        </is>
      </c>
    </row>
    <row r="2602">
      <c r="A2602" t="inlineStr">
        <is>
          <t>J1135</t>
        </is>
      </c>
      <c r="B2602" s="10" t="n">
        <v>46286</v>
      </c>
      <c r="C2602" t="inlineStr">
        <is>
          <t>CL09</t>
        </is>
      </c>
      <c r="D2602" t="inlineStr">
        <is>
          <t>Completed</t>
        </is>
      </c>
    </row>
    <row r="2603">
      <c r="A2603" t="inlineStr">
        <is>
          <t>J1135</t>
        </is>
      </c>
      <c r="B2603" s="10" t="n">
        <v>46287</v>
      </c>
      <c r="C2603" t="inlineStr">
        <is>
          <t>CL09</t>
        </is>
      </c>
      <c r="D2603" t="inlineStr">
        <is>
          <t>Completed</t>
        </is>
      </c>
    </row>
    <row r="2604">
      <c r="A2604" t="inlineStr">
        <is>
          <t>J1135</t>
        </is>
      </c>
      <c r="B2604" s="10" t="n">
        <v>46293</v>
      </c>
      <c r="C2604" t="inlineStr">
        <is>
          <t>CL09</t>
        </is>
      </c>
      <c r="D2604" t="inlineStr">
        <is>
          <t>Completed</t>
        </is>
      </c>
    </row>
    <row r="2605">
      <c r="A2605" t="inlineStr">
        <is>
          <t>J1135</t>
        </is>
      </c>
      <c r="B2605" s="10" t="n">
        <v>46294</v>
      </c>
      <c r="C2605" t="inlineStr">
        <is>
          <t>CL09</t>
        </is>
      </c>
      <c r="D2605" t="inlineStr">
        <is>
          <t>Completed</t>
        </is>
      </c>
    </row>
    <row r="2606">
      <c r="A2606" t="inlineStr">
        <is>
          <t>J1135</t>
        </is>
      </c>
      <c r="B2606" s="10" t="n">
        <v>46300</v>
      </c>
      <c r="C2606" t="inlineStr">
        <is>
          <t>CL09</t>
        </is>
      </c>
      <c r="D2606" t="inlineStr">
        <is>
          <t>Completed</t>
        </is>
      </c>
    </row>
    <row r="2607">
      <c r="A2607" t="inlineStr">
        <is>
          <t>J1135</t>
        </is>
      </c>
      <c r="B2607" s="10" t="n">
        <v>46301</v>
      </c>
      <c r="C2607" t="inlineStr">
        <is>
          <t>CL09</t>
        </is>
      </c>
      <c r="D2607" t="inlineStr">
        <is>
          <t>Completed</t>
        </is>
      </c>
    </row>
    <row r="2608">
      <c r="A2608" t="inlineStr">
        <is>
          <t>J1135</t>
        </is>
      </c>
      <c r="B2608" s="10" t="n">
        <v>46307</v>
      </c>
      <c r="C2608" t="inlineStr">
        <is>
          <t>CL09</t>
        </is>
      </c>
      <c r="D2608" t="inlineStr">
        <is>
          <t>Completed</t>
        </is>
      </c>
    </row>
    <row r="2609">
      <c r="A2609" t="inlineStr">
        <is>
          <t>J1135</t>
        </is>
      </c>
      <c r="B2609" s="10" t="n">
        <v>46308</v>
      </c>
      <c r="C2609" t="inlineStr">
        <is>
          <t>CL09</t>
        </is>
      </c>
      <c r="D2609" t="inlineStr">
        <is>
          <t>Completed</t>
        </is>
      </c>
    </row>
    <row r="2610">
      <c r="A2610" t="inlineStr">
        <is>
          <t>J1135</t>
        </is>
      </c>
      <c r="B2610" s="10" t="n">
        <v>46314</v>
      </c>
      <c r="C2610" t="inlineStr">
        <is>
          <t>CL09</t>
        </is>
      </c>
      <c r="D2610" t="inlineStr">
        <is>
          <t>Completed</t>
        </is>
      </c>
    </row>
    <row r="2611">
      <c r="A2611" t="inlineStr">
        <is>
          <t>J1135</t>
        </is>
      </c>
      <c r="B2611" s="10" t="n">
        <v>46315</v>
      </c>
      <c r="C2611" t="inlineStr">
        <is>
          <t>CL09</t>
        </is>
      </c>
      <c r="D2611" t="inlineStr">
        <is>
          <t>Completed</t>
        </is>
      </c>
    </row>
    <row r="2612">
      <c r="A2612" t="inlineStr">
        <is>
          <t>J1135</t>
        </is>
      </c>
      <c r="B2612" s="10" t="n">
        <v>46321</v>
      </c>
      <c r="C2612" t="inlineStr">
        <is>
          <t>CL09</t>
        </is>
      </c>
      <c r="D2612" t="inlineStr">
        <is>
          <t>Completed</t>
        </is>
      </c>
    </row>
    <row r="2613">
      <c r="A2613" t="inlineStr">
        <is>
          <t>J1135</t>
        </is>
      </c>
      <c r="B2613" s="10" t="n">
        <v>46322</v>
      </c>
      <c r="C2613" t="inlineStr">
        <is>
          <t>CL09</t>
        </is>
      </c>
      <c r="D2613" t="inlineStr">
        <is>
          <t>Completed</t>
        </is>
      </c>
    </row>
    <row r="2614">
      <c r="A2614" t="inlineStr">
        <is>
          <t>J1136</t>
        </is>
      </c>
      <c r="B2614" s="10" t="n">
        <v>46251</v>
      </c>
      <c r="C2614" t="inlineStr">
        <is>
          <t>CL56</t>
        </is>
      </c>
      <c r="D2614" t="inlineStr">
        <is>
          <t>Skipped</t>
        </is>
      </c>
    </row>
    <row r="2615">
      <c r="A2615" t="inlineStr">
        <is>
          <t>J1136</t>
        </is>
      </c>
      <c r="B2615" s="10" t="n">
        <v>46279</v>
      </c>
      <c r="C2615" t="inlineStr">
        <is>
          <t>CL56</t>
        </is>
      </c>
      <c r="D2615" t="inlineStr">
        <is>
          <t>Completed</t>
        </is>
      </c>
    </row>
    <row r="2616">
      <c r="A2616" t="inlineStr">
        <is>
          <t>J1136</t>
        </is>
      </c>
      <c r="B2616" s="10" t="n">
        <v>46307</v>
      </c>
      <c r="C2616" t="inlineStr">
        <is>
          <t>CL56</t>
        </is>
      </c>
      <c r="D2616" t="inlineStr">
        <is>
          <t>Completed</t>
        </is>
      </c>
    </row>
    <row r="2617">
      <c r="A2617" t="inlineStr">
        <is>
          <t>J1137</t>
        </is>
      </c>
      <c r="B2617" s="10" t="n">
        <v>46238</v>
      </c>
      <c r="C2617" t="inlineStr">
        <is>
          <t>CL20</t>
        </is>
      </c>
      <c r="D2617" t="inlineStr">
        <is>
          <t>Completed</t>
        </is>
      </c>
    </row>
    <row r="2618">
      <c r="A2618" t="inlineStr">
        <is>
          <t>J1137</t>
        </is>
      </c>
      <c r="B2618" s="10" t="n">
        <v>46245</v>
      </c>
      <c r="C2618" t="inlineStr">
        <is>
          <t>CL20</t>
        </is>
      </c>
      <c r="D2618" t="inlineStr">
        <is>
          <t>Completed</t>
        </is>
      </c>
    </row>
    <row r="2619">
      <c r="A2619" t="inlineStr">
        <is>
          <t>J1137</t>
        </is>
      </c>
      <c r="B2619" s="10" t="n">
        <v>46252</v>
      </c>
      <c r="C2619" t="inlineStr">
        <is>
          <t>CL20</t>
        </is>
      </c>
      <c r="D2619" t="inlineStr">
        <is>
          <t>Completed</t>
        </is>
      </c>
    </row>
    <row r="2620">
      <c r="A2620" t="inlineStr">
        <is>
          <t>J1137</t>
        </is>
      </c>
      <c r="B2620" s="10" t="n">
        <v>46259</v>
      </c>
      <c r="C2620" t="inlineStr">
        <is>
          <t>CL20</t>
        </is>
      </c>
      <c r="D2620" t="inlineStr">
        <is>
          <t>Completed</t>
        </is>
      </c>
    </row>
    <row r="2621">
      <c r="A2621" t="inlineStr">
        <is>
          <t>J1137</t>
        </is>
      </c>
      <c r="B2621" s="10" t="n">
        <v>46266</v>
      </c>
      <c r="C2621" t="inlineStr">
        <is>
          <t>CL20</t>
        </is>
      </c>
      <c r="D2621" t="inlineStr">
        <is>
          <t>Completed</t>
        </is>
      </c>
    </row>
    <row r="2622">
      <c r="A2622" t="inlineStr">
        <is>
          <t>J1137</t>
        </is>
      </c>
      <c r="B2622" s="10" t="n">
        <v>46273</v>
      </c>
      <c r="C2622" t="inlineStr">
        <is>
          <t>CL20</t>
        </is>
      </c>
      <c r="D2622" t="inlineStr">
        <is>
          <t>Completed</t>
        </is>
      </c>
    </row>
    <row r="2623">
      <c r="A2623" t="inlineStr">
        <is>
          <t>J1137</t>
        </is>
      </c>
      <c r="B2623" s="10" t="n">
        <v>46280</v>
      </c>
      <c r="C2623" t="inlineStr">
        <is>
          <t>CL20</t>
        </is>
      </c>
      <c r="D2623" t="inlineStr">
        <is>
          <t>Completed</t>
        </is>
      </c>
    </row>
    <row r="2624">
      <c r="A2624" t="inlineStr">
        <is>
          <t>J1137</t>
        </is>
      </c>
      <c r="B2624" s="10" t="n">
        <v>46287</v>
      </c>
      <c r="C2624" t="inlineStr">
        <is>
          <t>CL20</t>
        </is>
      </c>
      <c r="D2624" t="inlineStr">
        <is>
          <t>Completed</t>
        </is>
      </c>
    </row>
    <row r="2625">
      <c r="A2625" t="inlineStr">
        <is>
          <t>J1137</t>
        </is>
      </c>
      <c r="B2625" s="10" t="n">
        <v>46294</v>
      </c>
      <c r="C2625" t="inlineStr">
        <is>
          <t>CL20</t>
        </is>
      </c>
      <c r="D2625" t="inlineStr">
        <is>
          <t>Completed</t>
        </is>
      </c>
    </row>
    <row r="2626">
      <c r="A2626" t="inlineStr">
        <is>
          <t>J1137</t>
        </is>
      </c>
      <c r="B2626" s="10" t="n">
        <v>46301</v>
      </c>
      <c r="C2626" t="inlineStr">
        <is>
          <t>CL20</t>
        </is>
      </c>
      <c r="D2626" t="inlineStr">
        <is>
          <t>Completed</t>
        </is>
      </c>
    </row>
    <row r="2627">
      <c r="A2627" t="inlineStr">
        <is>
          <t>J1137</t>
        </is>
      </c>
      <c r="B2627" s="10" t="n">
        <v>46308</v>
      </c>
      <c r="C2627" t="inlineStr">
        <is>
          <t>CL20</t>
        </is>
      </c>
      <c r="D2627" t="inlineStr">
        <is>
          <t>Completed</t>
        </is>
      </c>
    </row>
    <row r="2628">
      <c r="A2628" t="inlineStr">
        <is>
          <t>J1137</t>
        </is>
      </c>
      <c r="B2628" s="10" t="n">
        <v>46315</v>
      </c>
      <c r="C2628" t="inlineStr">
        <is>
          <t>CL20</t>
        </is>
      </c>
      <c r="D2628" t="inlineStr">
        <is>
          <t>Completed</t>
        </is>
      </c>
    </row>
    <row r="2629">
      <c r="A2629" t="inlineStr">
        <is>
          <t>J1137</t>
        </is>
      </c>
      <c r="B2629" s="10" t="n">
        <v>46322</v>
      </c>
      <c r="C2629" t="inlineStr">
        <is>
          <t>CL20</t>
        </is>
      </c>
      <c r="D2629" t="inlineStr">
        <is>
          <t>Completed</t>
        </is>
      </c>
    </row>
    <row r="2630">
      <c r="A2630" t="inlineStr">
        <is>
          <t>J1138</t>
        </is>
      </c>
      <c r="B2630" s="10" t="n">
        <v>46237</v>
      </c>
      <c r="C2630" t="inlineStr">
        <is>
          <t>CL30</t>
        </is>
      </c>
      <c r="D2630" t="inlineStr">
        <is>
          <t>Completed</t>
        </is>
      </c>
    </row>
    <row r="2631">
      <c r="A2631" t="inlineStr">
        <is>
          <t>J1138</t>
        </is>
      </c>
      <c r="B2631" s="10" t="n">
        <v>46244</v>
      </c>
      <c r="C2631" t="inlineStr">
        <is>
          <t>CL30</t>
        </is>
      </c>
      <c r="D2631" t="inlineStr">
        <is>
          <t>Completed</t>
        </is>
      </c>
    </row>
    <row r="2632">
      <c r="A2632" t="inlineStr">
        <is>
          <t>J1138</t>
        </is>
      </c>
      <c r="B2632" s="10" t="n">
        <v>46251</v>
      </c>
      <c r="C2632" t="inlineStr">
        <is>
          <t>CL30</t>
        </is>
      </c>
      <c r="D2632" t="inlineStr">
        <is>
          <t>Completed</t>
        </is>
      </c>
    </row>
    <row r="2633">
      <c r="A2633" t="inlineStr">
        <is>
          <t>J1138</t>
        </is>
      </c>
      <c r="B2633" s="10" t="n">
        <v>46258</v>
      </c>
      <c r="C2633" t="inlineStr">
        <is>
          <t>CL30</t>
        </is>
      </c>
      <c r="D2633" t="inlineStr">
        <is>
          <t>Completed</t>
        </is>
      </c>
    </row>
    <row r="2634">
      <c r="A2634" t="inlineStr">
        <is>
          <t>J1138</t>
        </is>
      </c>
      <c r="B2634" s="10" t="n">
        <v>46265</v>
      </c>
      <c r="C2634" t="inlineStr">
        <is>
          <t>CL30</t>
        </is>
      </c>
      <c r="D2634" t="inlineStr">
        <is>
          <t>Completed</t>
        </is>
      </c>
    </row>
    <row r="2635">
      <c r="A2635" t="inlineStr">
        <is>
          <t>J1138</t>
        </is>
      </c>
      <c r="B2635" s="10" t="n">
        <v>46272</v>
      </c>
      <c r="C2635" t="inlineStr">
        <is>
          <t>CL30</t>
        </is>
      </c>
      <c r="D2635" t="inlineStr">
        <is>
          <t>Completed</t>
        </is>
      </c>
    </row>
    <row r="2636">
      <c r="A2636" t="inlineStr">
        <is>
          <t>J1138</t>
        </is>
      </c>
      <c r="B2636" s="10" t="n">
        <v>46279</v>
      </c>
      <c r="C2636" t="inlineStr">
        <is>
          <t>CL30</t>
        </is>
      </c>
      <c r="D2636" t="inlineStr">
        <is>
          <t>Completed</t>
        </is>
      </c>
    </row>
    <row r="2637">
      <c r="A2637" t="inlineStr">
        <is>
          <t>J1138</t>
        </is>
      </c>
      <c r="B2637" s="10" t="n">
        <v>46286</v>
      </c>
      <c r="C2637" t="inlineStr">
        <is>
          <t>CL30</t>
        </is>
      </c>
      <c r="D2637" t="inlineStr">
        <is>
          <t>Completed</t>
        </is>
      </c>
    </row>
    <row r="2638">
      <c r="A2638" t="inlineStr">
        <is>
          <t>J1138</t>
        </is>
      </c>
      <c r="B2638" s="10" t="n">
        <v>46293</v>
      </c>
      <c r="C2638" t="inlineStr">
        <is>
          <t>CL30</t>
        </is>
      </c>
      <c r="D2638" t="inlineStr">
        <is>
          <t>Completed</t>
        </is>
      </c>
    </row>
    <row r="2639">
      <c r="A2639" t="inlineStr">
        <is>
          <t>J1138</t>
        </is>
      </c>
      <c r="B2639" s="10" t="n">
        <v>46300</v>
      </c>
      <c r="C2639" t="inlineStr">
        <is>
          <t>CL30</t>
        </is>
      </c>
      <c r="D2639" t="inlineStr">
        <is>
          <t>Completed</t>
        </is>
      </c>
    </row>
    <row r="2640">
      <c r="A2640" t="inlineStr">
        <is>
          <t>J1138</t>
        </is>
      </c>
      <c r="B2640" s="10" t="n">
        <v>46307</v>
      </c>
      <c r="C2640" t="inlineStr">
        <is>
          <t>CL30</t>
        </is>
      </c>
      <c r="D2640" t="inlineStr">
        <is>
          <t>Completed</t>
        </is>
      </c>
    </row>
    <row r="2641">
      <c r="A2641" t="inlineStr">
        <is>
          <t>J1138</t>
        </is>
      </c>
      <c r="B2641" s="10" t="n">
        <v>46314</v>
      </c>
      <c r="C2641" t="inlineStr">
        <is>
          <t>CL30</t>
        </is>
      </c>
      <c r="D2641" t="inlineStr">
        <is>
          <t>Completed</t>
        </is>
      </c>
    </row>
    <row r="2642">
      <c r="A2642" t="inlineStr">
        <is>
          <t>J1138</t>
        </is>
      </c>
      <c r="B2642" s="10" t="n">
        <v>46321</v>
      </c>
      <c r="C2642" t="inlineStr">
        <is>
          <t>CL30</t>
        </is>
      </c>
      <c r="D2642" t="inlineStr">
        <is>
          <t>Completed</t>
        </is>
      </c>
    </row>
    <row r="2643">
      <c r="A2643" t="inlineStr">
        <is>
          <t>J1139</t>
        </is>
      </c>
      <c r="B2643" s="10" t="n">
        <v>46238</v>
      </c>
      <c r="C2643" t="inlineStr">
        <is>
          <t>CL51</t>
        </is>
      </c>
      <c r="D2643" t="inlineStr">
        <is>
          <t>Completed</t>
        </is>
      </c>
    </row>
    <row r="2644">
      <c r="A2644" t="inlineStr">
        <is>
          <t>J1139</t>
        </is>
      </c>
      <c r="B2644" s="10" t="n">
        <v>46240</v>
      </c>
      <c r="C2644" t="inlineStr">
        <is>
          <t>CL51</t>
        </is>
      </c>
      <c r="D2644" t="inlineStr">
        <is>
          <t>Completed</t>
        </is>
      </c>
    </row>
    <row r="2645">
      <c r="A2645" t="inlineStr">
        <is>
          <t>J1139</t>
        </is>
      </c>
      <c r="B2645" s="10" t="n">
        <v>46245</v>
      </c>
      <c r="C2645" t="inlineStr">
        <is>
          <t>CL51</t>
        </is>
      </c>
      <c r="D2645" t="inlineStr">
        <is>
          <t>Completed</t>
        </is>
      </c>
    </row>
    <row r="2646">
      <c r="A2646" t="inlineStr">
        <is>
          <t>J1139</t>
        </is>
      </c>
      <c r="B2646" s="10" t="n">
        <v>46247</v>
      </c>
      <c r="C2646" t="inlineStr">
        <is>
          <t>CL51</t>
        </is>
      </c>
      <c r="D2646" t="inlineStr">
        <is>
          <t>Completed</t>
        </is>
      </c>
    </row>
    <row r="2647">
      <c r="A2647" t="inlineStr">
        <is>
          <t>J1139</t>
        </is>
      </c>
      <c r="B2647" s="10" t="n">
        <v>46252</v>
      </c>
      <c r="C2647" t="inlineStr">
        <is>
          <t>CL51</t>
        </is>
      </c>
      <c r="D2647" t="inlineStr">
        <is>
          <t>Completed</t>
        </is>
      </c>
    </row>
    <row r="2648">
      <c r="A2648" t="inlineStr">
        <is>
          <t>J1139</t>
        </is>
      </c>
      <c r="B2648" s="10" t="n">
        <v>46254</v>
      </c>
      <c r="C2648" t="inlineStr">
        <is>
          <t>CL51</t>
        </is>
      </c>
      <c r="D2648" t="inlineStr">
        <is>
          <t>Completed</t>
        </is>
      </c>
    </row>
    <row r="2649">
      <c r="A2649" t="inlineStr">
        <is>
          <t>J1139</t>
        </is>
      </c>
      <c r="B2649" s="10" t="n">
        <v>46259</v>
      </c>
      <c r="C2649" t="inlineStr">
        <is>
          <t>CL51</t>
        </is>
      </c>
      <c r="D2649" t="inlineStr">
        <is>
          <t>Completed</t>
        </is>
      </c>
    </row>
    <row r="2650">
      <c r="A2650" t="inlineStr">
        <is>
          <t>J1139</t>
        </is>
      </c>
      <c r="B2650" s="10" t="n">
        <v>46261</v>
      </c>
      <c r="C2650" t="inlineStr">
        <is>
          <t>CL51</t>
        </is>
      </c>
      <c r="D2650" t="inlineStr">
        <is>
          <t>Completed</t>
        </is>
      </c>
    </row>
    <row r="2651">
      <c r="A2651" t="inlineStr">
        <is>
          <t>J1139</t>
        </is>
      </c>
      <c r="B2651" s="10" t="n">
        <v>46266</v>
      </c>
      <c r="C2651" t="inlineStr">
        <is>
          <t>CL51</t>
        </is>
      </c>
      <c r="D2651" t="inlineStr">
        <is>
          <t>Skipped</t>
        </is>
      </c>
    </row>
    <row r="2652">
      <c r="A2652" t="inlineStr">
        <is>
          <t>J1139</t>
        </is>
      </c>
      <c r="B2652" s="10" t="n">
        <v>46268</v>
      </c>
      <c r="C2652" t="inlineStr">
        <is>
          <t>CL51</t>
        </is>
      </c>
      <c r="D2652" t="inlineStr">
        <is>
          <t>Completed</t>
        </is>
      </c>
    </row>
    <row r="2653">
      <c r="A2653" t="inlineStr">
        <is>
          <t>J1139</t>
        </is>
      </c>
      <c r="B2653" s="10" t="n">
        <v>46273</v>
      </c>
      <c r="C2653" t="inlineStr">
        <is>
          <t>CL51</t>
        </is>
      </c>
      <c r="D2653" t="inlineStr">
        <is>
          <t>Completed</t>
        </is>
      </c>
    </row>
    <row r="2654">
      <c r="A2654" t="inlineStr">
        <is>
          <t>J1139</t>
        </is>
      </c>
      <c r="B2654" s="10" t="n">
        <v>46275</v>
      </c>
      <c r="C2654" t="inlineStr">
        <is>
          <t>CL51</t>
        </is>
      </c>
      <c r="D2654" t="inlineStr">
        <is>
          <t>Completed</t>
        </is>
      </c>
    </row>
    <row r="2655">
      <c r="A2655" t="inlineStr">
        <is>
          <t>J1139</t>
        </is>
      </c>
      <c r="B2655" s="10" t="n">
        <v>46280</v>
      </c>
      <c r="C2655" t="inlineStr">
        <is>
          <t>CL51</t>
        </is>
      </c>
      <c r="D2655" t="inlineStr">
        <is>
          <t>Completed</t>
        </is>
      </c>
    </row>
    <row r="2656">
      <c r="A2656" t="inlineStr">
        <is>
          <t>J1139</t>
        </is>
      </c>
      <c r="B2656" s="10" t="n">
        <v>46282</v>
      </c>
      <c r="C2656" t="inlineStr">
        <is>
          <t>CL51</t>
        </is>
      </c>
      <c r="D2656" t="inlineStr">
        <is>
          <t>Completed</t>
        </is>
      </c>
    </row>
    <row r="2657">
      <c r="A2657" t="inlineStr">
        <is>
          <t>J1139</t>
        </is>
      </c>
      <c r="B2657" s="10" t="n">
        <v>46287</v>
      </c>
      <c r="C2657" t="inlineStr">
        <is>
          <t>CL51</t>
        </is>
      </c>
      <c r="D2657" t="inlineStr">
        <is>
          <t>Completed</t>
        </is>
      </c>
    </row>
    <row r="2658">
      <c r="A2658" t="inlineStr">
        <is>
          <t>J1139</t>
        </is>
      </c>
      <c r="B2658" s="10" t="n">
        <v>46289</v>
      </c>
      <c r="C2658" t="inlineStr">
        <is>
          <t>CL51</t>
        </is>
      </c>
      <c r="D2658" t="inlineStr">
        <is>
          <t>Completed</t>
        </is>
      </c>
    </row>
    <row r="2659">
      <c r="A2659" t="inlineStr">
        <is>
          <t>J1139</t>
        </is>
      </c>
      <c r="B2659" s="10" t="n">
        <v>46294</v>
      </c>
      <c r="C2659" t="inlineStr">
        <is>
          <t>CL51</t>
        </is>
      </c>
      <c r="D2659" t="inlineStr">
        <is>
          <t>Completed</t>
        </is>
      </c>
    </row>
    <row r="2660">
      <c r="A2660" t="inlineStr">
        <is>
          <t>J1139</t>
        </is>
      </c>
      <c r="B2660" s="10" t="n">
        <v>46296</v>
      </c>
      <c r="C2660" t="inlineStr">
        <is>
          <t>CL51</t>
        </is>
      </c>
      <c r="D2660" t="inlineStr">
        <is>
          <t>Completed</t>
        </is>
      </c>
    </row>
    <row r="2661">
      <c r="A2661" t="inlineStr">
        <is>
          <t>J1139</t>
        </is>
      </c>
      <c r="B2661" s="10" t="n">
        <v>46301</v>
      </c>
      <c r="C2661" t="inlineStr">
        <is>
          <t>CL51</t>
        </is>
      </c>
      <c r="D2661" t="inlineStr">
        <is>
          <t>Completed</t>
        </is>
      </c>
    </row>
    <row r="2662">
      <c r="A2662" t="inlineStr">
        <is>
          <t>J1139</t>
        </is>
      </c>
      <c r="B2662" s="10" t="n">
        <v>46303</v>
      </c>
      <c r="C2662" t="inlineStr">
        <is>
          <t>CL51</t>
        </is>
      </c>
      <c r="D2662" t="inlineStr">
        <is>
          <t>Completed</t>
        </is>
      </c>
    </row>
    <row r="2663">
      <c r="A2663" t="inlineStr">
        <is>
          <t>J1139</t>
        </is>
      </c>
      <c r="B2663" s="10" t="n">
        <v>46308</v>
      </c>
      <c r="C2663" t="inlineStr">
        <is>
          <t>CL51</t>
        </is>
      </c>
      <c r="D2663" t="inlineStr">
        <is>
          <t>Completed</t>
        </is>
      </c>
    </row>
    <row r="2664">
      <c r="A2664" t="inlineStr">
        <is>
          <t>J1139</t>
        </is>
      </c>
      <c r="B2664" s="10" t="n">
        <v>46310</v>
      </c>
      <c r="C2664" t="inlineStr">
        <is>
          <t>CL51</t>
        </is>
      </c>
      <c r="D2664" t="inlineStr">
        <is>
          <t>Completed</t>
        </is>
      </c>
    </row>
    <row r="2665">
      <c r="A2665" t="inlineStr">
        <is>
          <t>J1139</t>
        </is>
      </c>
      <c r="B2665" s="10" t="n">
        <v>46315</v>
      </c>
      <c r="C2665" t="inlineStr">
        <is>
          <t>CL51</t>
        </is>
      </c>
      <c r="D2665" t="inlineStr">
        <is>
          <t>Completed</t>
        </is>
      </c>
    </row>
    <row r="2666">
      <c r="A2666" t="inlineStr">
        <is>
          <t>J1139</t>
        </is>
      </c>
      <c r="B2666" s="10" t="n">
        <v>46317</v>
      </c>
      <c r="C2666" t="inlineStr">
        <is>
          <t>CL51</t>
        </is>
      </c>
      <c r="D2666" t="inlineStr">
        <is>
          <t>Completed</t>
        </is>
      </c>
    </row>
    <row r="2667">
      <c r="A2667" t="inlineStr">
        <is>
          <t>J1139</t>
        </is>
      </c>
      <c r="B2667" s="10" t="n">
        <v>46322</v>
      </c>
      <c r="C2667" t="inlineStr">
        <is>
          <t>CL51</t>
        </is>
      </c>
      <c r="D2667" t="inlineStr">
        <is>
          <t>Completed</t>
        </is>
      </c>
    </row>
    <row r="2668">
      <c r="A2668" t="inlineStr">
        <is>
          <t>J1139</t>
        </is>
      </c>
      <c r="B2668" s="10" t="n">
        <v>46324</v>
      </c>
      <c r="C2668" t="inlineStr">
        <is>
          <t>CL51</t>
        </is>
      </c>
      <c r="D2668" t="inlineStr">
        <is>
          <t>Completed</t>
        </is>
      </c>
    </row>
    <row r="2669">
      <c r="A2669" t="inlineStr">
        <is>
          <t>J1140</t>
        </is>
      </c>
      <c r="B2669" s="10" t="n">
        <v>46238</v>
      </c>
      <c r="C2669" t="inlineStr">
        <is>
          <t>CL06</t>
        </is>
      </c>
      <c r="D2669" t="inlineStr">
        <is>
          <t>Completed</t>
        </is>
      </c>
    </row>
    <row r="2670">
      <c r="A2670" t="inlineStr">
        <is>
          <t>J1140</t>
        </is>
      </c>
      <c r="B2670" s="10" t="n">
        <v>46239</v>
      </c>
      <c r="C2670" t="inlineStr">
        <is>
          <t>CL06</t>
        </is>
      </c>
      <c r="D2670" t="inlineStr">
        <is>
          <t>Completed</t>
        </is>
      </c>
    </row>
    <row r="2671">
      <c r="A2671" t="inlineStr">
        <is>
          <t>J1140</t>
        </is>
      </c>
      <c r="B2671" s="10" t="n">
        <v>46245</v>
      </c>
      <c r="C2671" t="inlineStr">
        <is>
          <t>CL06</t>
        </is>
      </c>
      <c r="D2671" t="inlineStr">
        <is>
          <t>Completed</t>
        </is>
      </c>
    </row>
    <row r="2672">
      <c r="A2672" t="inlineStr">
        <is>
          <t>J1140</t>
        </is>
      </c>
      <c r="B2672" s="10" t="n">
        <v>46246</v>
      </c>
      <c r="C2672" t="inlineStr">
        <is>
          <t>CL06</t>
        </is>
      </c>
      <c r="D2672" t="inlineStr">
        <is>
          <t>Completed</t>
        </is>
      </c>
    </row>
    <row r="2673">
      <c r="A2673" t="inlineStr">
        <is>
          <t>J1140</t>
        </is>
      </c>
      <c r="B2673" s="10" t="n">
        <v>46252</v>
      </c>
      <c r="C2673" t="inlineStr">
        <is>
          <t>CL06</t>
        </is>
      </c>
      <c r="D2673" t="inlineStr">
        <is>
          <t>Completed</t>
        </is>
      </c>
    </row>
    <row r="2674">
      <c r="A2674" t="inlineStr">
        <is>
          <t>J1140</t>
        </is>
      </c>
      <c r="B2674" s="10" t="n">
        <v>46253</v>
      </c>
      <c r="C2674" t="inlineStr">
        <is>
          <t>CL06</t>
        </is>
      </c>
      <c r="D2674" t="inlineStr">
        <is>
          <t>Completed</t>
        </is>
      </c>
    </row>
    <row r="2675">
      <c r="A2675" t="inlineStr">
        <is>
          <t>J1140</t>
        </is>
      </c>
      <c r="B2675" s="10" t="n">
        <v>46259</v>
      </c>
      <c r="C2675" t="inlineStr">
        <is>
          <t>CL06</t>
        </is>
      </c>
      <c r="D2675" t="inlineStr">
        <is>
          <t>Completed</t>
        </is>
      </c>
    </row>
    <row r="2676">
      <c r="A2676" t="inlineStr">
        <is>
          <t>J1140</t>
        </is>
      </c>
      <c r="B2676" s="10" t="n">
        <v>46260</v>
      </c>
      <c r="C2676" t="inlineStr">
        <is>
          <t>CL06</t>
        </is>
      </c>
      <c r="D2676" t="inlineStr">
        <is>
          <t>Completed</t>
        </is>
      </c>
    </row>
    <row r="2677">
      <c r="A2677" t="inlineStr">
        <is>
          <t>J1140</t>
        </is>
      </c>
      <c r="B2677" s="10" t="n">
        <v>46266</v>
      </c>
      <c r="C2677" t="inlineStr">
        <is>
          <t>CL06</t>
        </is>
      </c>
      <c r="D2677" t="inlineStr">
        <is>
          <t>Completed</t>
        </is>
      </c>
    </row>
    <row r="2678">
      <c r="A2678" t="inlineStr">
        <is>
          <t>J1140</t>
        </is>
      </c>
      <c r="B2678" s="10" t="n">
        <v>46267</v>
      </c>
      <c r="C2678" t="inlineStr">
        <is>
          <t>CL06</t>
        </is>
      </c>
      <c r="D2678" t="inlineStr">
        <is>
          <t>Completed</t>
        </is>
      </c>
    </row>
    <row r="2679">
      <c r="A2679" t="inlineStr">
        <is>
          <t>J1140</t>
        </is>
      </c>
      <c r="B2679" s="10" t="n">
        <v>46273</v>
      </c>
      <c r="C2679" t="inlineStr">
        <is>
          <t>CL06</t>
        </is>
      </c>
      <c r="D2679" t="inlineStr">
        <is>
          <t>Completed</t>
        </is>
      </c>
    </row>
    <row r="2680">
      <c r="A2680" t="inlineStr">
        <is>
          <t>J1140</t>
        </is>
      </c>
      <c r="B2680" s="10" t="n">
        <v>46274</v>
      </c>
      <c r="C2680" t="inlineStr">
        <is>
          <t>CL06</t>
        </is>
      </c>
      <c r="D2680" t="inlineStr">
        <is>
          <t>Completed</t>
        </is>
      </c>
    </row>
    <row r="2681">
      <c r="A2681" t="inlineStr">
        <is>
          <t>J1140</t>
        </is>
      </c>
      <c r="B2681" s="10" t="n">
        <v>46280</v>
      </c>
      <c r="C2681" t="inlineStr">
        <is>
          <t>CL06</t>
        </is>
      </c>
      <c r="D2681" t="inlineStr">
        <is>
          <t>Completed</t>
        </is>
      </c>
    </row>
    <row r="2682">
      <c r="A2682" t="inlineStr">
        <is>
          <t>J1140</t>
        </is>
      </c>
      <c r="B2682" s="10" t="n">
        <v>46281</v>
      </c>
      <c r="C2682" t="inlineStr">
        <is>
          <t>CL06</t>
        </is>
      </c>
      <c r="D2682" t="inlineStr">
        <is>
          <t>Completed</t>
        </is>
      </c>
    </row>
    <row r="2683">
      <c r="A2683" t="inlineStr">
        <is>
          <t>J1140</t>
        </is>
      </c>
      <c r="B2683" s="10" t="n">
        <v>46287</v>
      </c>
      <c r="C2683" t="inlineStr">
        <is>
          <t>CL06</t>
        </is>
      </c>
      <c r="D2683" t="inlineStr">
        <is>
          <t>Completed</t>
        </is>
      </c>
    </row>
    <row r="2684">
      <c r="A2684" t="inlineStr">
        <is>
          <t>J1140</t>
        </is>
      </c>
      <c r="B2684" s="10" t="n">
        <v>46288</v>
      </c>
      <c r="C2684" t="inlineStr">
        <is>
          <t>CL06</t>
        </is>
      </c>
      <c r="D2684" t="inlineStr">
        <is>
          <t>Completed</t>
        </is>
      </c>
    </row>
    <row r="2685">
      <c r="A2685" t="inlineStr">
        <is>
          <t>J1140</t>
        </is>
      </c>
      <c r="B2685" s="10" t="n">
        <v>46294</v>
      </c>
      <c r="C2685" t="inlineStr">
        <is>
          <t>CL06</t>
        </is>
      </c>
      <c r="D2685" t="inlineStr">
        <is>
          <t>Completed</t>
        </is>
      </c>
    </row>
    <row r="2686">
      <c r="A2686" t="inlineStr">
        <is>
          <t>J1140</t>
        </is>
      </c>
      <c r="B2686" s="10" t="n">
        <v>46295</v>
      </c>
      <c r="C2686" t="inlineStr">
        <is>
          <t>CL06</t>
        </is>
      </c>
      <c r="D2686" t="inlineStr">
        <is>
          <t>Completed</t>
        </is>
      </c>
    </row>
    <row r="2687">
      <c r="A2687" t="inlineStr">
        <is>
          <t>J1140</t>
        </is>
      </c>
      <c r="B2687" s="10" t="n">
        <v>46301</v>
      </c>
      <c r="C2687" t="inlineStr">
        <is>
          <t>CL06</t>
        </is>
      </c>
      <c r="D2687" t="inlineStr">
        <is>
          <t>Completed</t>
        </is>
      </c>
    </row>
    <row r="2688">
      <c r="A2688" t="inlineStr">
        <is>
          <t>J1140</t>
        </is>
      </c>
      <c r="B2688" s="10" t="n">
        <v>46302</v>
      </c>
      <c r="C2688" t="inlineStr">
        <is>
          <t>CL06</t>
        </is>
      </c>
      <c r="D2688" t="inlineStr">
        <is>
          <t>Completed</t>
        </is>
      </c>
    </row>
    <row r="2689">
      <c r="A2689" t="inlineStr">
        <is>
          <t>J1140</t>
        </is>
      </c>
      <c r="B2689" s="10" t="n">
        <v>46308</v>
      </c>
      <c r="C2689" t="inlineStr">
        <is>
          <t>CL06</t>
        </is>
      </c>
      <c r="D2689" t="inlineStr">
        <is>
          <t>Completed</t>
        </is>
      </c>
    </row>
    <row r="2690">
      <c r="A2690" t="inlineStr">
        <is>
          <t>J1140</t>
        </is>
      </c>
      <c r="B2690" s="10" t="n">
        <v>46309</v>
      </c>
      <c r="C2690" t="inlineStr">
        <is>
          <t>CL06</t>
        </is>
      </c>
      <c r="D2690" t="inlineStr">
        <is>
          <t>Completed</t>
        </is>
      </c>
    </row>
    <row r="2691">
      <c r="A2691" t="inlineStr">
        <is>
          <t>J1140</t>
        </is>
      </c>
      <c r="B2691" s="10" t="n">
        <v>46315</v>
      </c>
      <c r="C2691" t="inlineStr">
        <is>
          <t>CL06</t>
        </is>
      </c>
      <c r="D2691" t="inlineStr">
        <is>
          <t>Completed</t>
        </is>
      </c>
    </row>
    <row r="2692">
      <c r="A2692" t="inlineStr">
        <is>
          <t>J1140</t>
        </is>
      </c>
      <c r="B2692" s="10" t="n">
        <v>46316</v>
      </c>
      <c r="C2692" t="inlineStr">
        <is>
          <t>CL06</t>
        </is>
      </c>
      <c r="D2692" t="inlineStr">
        <is>
          <t>Completed</t>
        </is>
      </c>
    </row>
    <row r="2693">
      <c r="A2693" t="inlineStr">
        <is>
          <t>J1140</t>
        </is>
      </c>
      <c r="B2693" s="10" t="n">
        <v>46322</v>
      </c>
      <c r="C2693" t="inlineStr">
        <is>
          <t>CL06</t>
        </is>
      </c>
      <c r="D2693" t="inlineStr">
        <is>
          <t>Completed</t>
        </is>
      </c>
    </row>
    <row r="2694">
      <c r="A2694" t="inlineStr">
        <is>
          <t>J1140</t>
        </is>
      </c>
      <c r="B2694" s="10" t="n">
        <v>46323</v>
      </c>
      <c r="C2694" t="inlineStr">
        <is>
          <t>CL06</t>
        </is>
      </c>
      <c r="D2694" t="inlineStr">
        <is>
          <t>Completed</t>
        </is>
      </c>
    </row>
    <row r="2695">
      <c r="A2695" t="inlineStr">
        <is>
          <t>J1141</t>
        </is>
      </c>
      <c r="B2695" s="10" t="n">
        <v>46240</v>
      </c>
      <c r="C2695" t="inlineStr">
        <is>
          <t>CL50</t>
        </is>
      </c>
      <c r="D2695" t="inlineStr">
        <is>
          <t>Completed</t>
        </is>
      </c>
    </row>
    <row r="2696">
      <c r="A2696" t="inlineStr">
        <is>
          <t>J1141</t>
        </is>
      </c>
      <c r="B2696" s="10" t="n">
        <v>46247</v>
      </c>
      <c r="C2696" t="inlineStr">
        <is>
          <t>CL50</t>
        </is>
      </c>
      <c r="D2696" t="inlineStr">
        <is>
          <t>Completed</t>
        </is>
      </c>
    </row>
    <row r="2697">
      <c r="A2697" t="inlineStr">
        <is>
          <t>J1141</t>
        </is>
      </c>
      <c r="B2697" s="10" t="n">
        <v>46254</v>
      </c>
      <c r="C2697" t="inlineStr">
        <is>
          <t>CL50</t>
        </is>
      </c>
      <c r="D2697" t="inlineStr">
        <is>
          <t>Completed</t>
        </is>
      </c>
    </row>
    <row r="2698">
      <c r="A2698" t="inlineStr">
        <is>
          <t>J1141</t>
        </is>
      </c>
      <c r="B2698" s="10" t="n">
        <v>46261</v>
      </c>
      <c r="C2698" t="inlineStr">
        <is>
          <t>CL50</t>
        </is>
      </c>
      <c r="D2698" t="inlineStr">
        <is>
          <t>Completed</t>
        </is>
      </c>
    </row>
    <row r="2699">
      <c r="A2699" t="inlineStr">
        <is>
          <t>J1141</t>
        </is>
      </c>
      <c r="B2699" s="10" t="n">
        <v>46268</v>
      </c>
      <c r="C2699" t="inlineStr">
        <is>
          <t>CL50</t>
        </is>
      </c>
      <c r="D2699" t="inlineStr">
        <is>
          <t>Completed</t>
        </is>
      </c>
    </row>
    <row r="2700">
      <c r="A2700" t="inlineStr">
        <is>
          <t>J1141</t>
        </is>
      </c>
      <c r="B2700" s="10" t="n">
        <v>46275</v>
      </c>
      <c r="C2700" t="inlineStr">
        <is>
          <t>CL50</t>
        </is>
      </c>
      <c r="D2700" t="inlineStr">
        <is>
          <t>Completed</t>
        </is>
      </c>
    </row>
    <row r="2701">
      <c r="A2701" t="inlineStr">
        <is>
          <t>J1141</t>
        </is>
      </c>
      <c r="B2701" s="10" t="n">
        <v>46282</v>
      </c>
      <c r="C2701" t="inlineStr">
        <is>
          <t>CL50</t>
        </is>
      </c>
      <c r="D2701" t="inlineStr">
        <is>
          <t>Completed</t>
        </is>
      </c>
    </row>
    <row r="2702">
      <c r="A2702" t="inlineStr">
        <is>
          <t>J1141</t>
        </is>
      </c>
      <c r="B2702" s="10" t="n">
        <v>46289</v>
      </c>
      <c r="C2702" t="inlineStr">
        <is>
          <t>CL50</t>
        </is>
      </c>
      <c r="D2702" t="inlineStr">
        <is>
          <t>Completed</t>
        </is>
      </c>
    </row>
    <row r="2703">
      <c r="A2703" t="inlineStr">
        <is>
          <t>J1141</t>
        </is>
      </c>
      <c r="B2703" s="10" t="n">
        <v>46296</v>
      </c>
      <c r="C2703" t="inlineStr">
        <is>
          <t>CL50</t>
        </is>
      </c>
      <c r="D2703" t="inlineStr">
        <is>
          <t>Completed</t>
        </is>
      </c>
    </row>
    <row r="2704">
      <c r="A2704" t="inlineStr">
        <is>
          <t>J1141</t>
        </is>
      </c>
      <c r="B2704" s="10" t="n">
        <v>46303</v>
      </c>
      <c r="C2704" t="inlineStr">
        <is>
          <t>CL50</t>
        </is>
      </c>
      <c r="D2704" t="inlineStr">
        <is>
          <t>Completed</t>
        </is>
      </c>
    </row>
    <row r="2705">
      <c r="A2705" t="inlineStr">
        <is>
          <t>J1141</t>
        </is>
      </c>
      <c r="B2705" s="10" t="n">
        <v>46310</v>
      </c>
      <c r="C2705" t="inlineStr">
        <is>
          <t>CL50</t>
        </is>
      </c>
      <c r="D2705" t="inlineStr">
        <is>
          <t>Completed</t>
        </is>
      </c>
    </row>
    <row r="2706">
      <c r="A2706" t="inlineStr">
        <is>
          <t>J1141</t>
        </is>
      </c>
      <c r="B2706" s="10" t="n">
        <v>46317</v>
      </c>
      <c r="C2706" t="inlineStr">
        <is>
          <t>CL50</t>
        </is>
      </c>
      <c r="D2706" t="inlineStr">
        <is>
          <t>Completed</t>
        </is>
      </c>
    </row>
    <row r="2707">
      <c r="A2707" t="inlineStr">
        <is>
          <t>J1141</t>
        </is>
      </c>
      <c r="B2707" s="10" t="n">
        <v>46324</v>
      </c>
      <c r="C2707" t="inlineStr">
        <is>
          <t>CL50</t>
        </is>
      </c>
      <c r="D2707" t="inlineStr">
        <is>
          <t>Completed</t>
        </is>
      </c>
    </row>
    <row r="2708">
      <c r="A2708" t="inlineStr">
        <is>
          <t>J1142</t>
        </is>
      </c>
      <c r="B2708" s="10" t="n">
        <v>46241</v>
      </c>
      <c r="C2708" t="inlineStr">
        <is>
          <t>CL53</t>
        </is>
      </c>
      <c r="D2708" t="inlineStr">
        <is>
          <t>Completed</t>
        </is>
      </c>
    </row>
    <row r="2709">
      <c r="A2709" t="inlineStr">
        <is>
          <t>J1142</t>
        </is>
      </c>
      <c r="B2709" s="10" t="n">
        <v>46269</v>
      </c>
      <c r="C2709" t="inlineStr">
        <is>
          <t>CL53</t>
        </is>
      </c>
      <c r="D2709" t="inlineStr">
        <is>
          <t>Skipped</t>
        </is>
      </c>
    </row>
    <row r="2710">
      <c r="A2710" t="inlineStr">
        <is>
          <t>J1142</t>
        </is>
      </c>
      <c r="B2710" s="10" t="n">
        <v>46297</v>
      </c>
      <c r="C2710" t="inlineStr">
        <is>
          <t>CL53</t>
        </is>
      </c>
      <c r="D2710" t="inlineStr">
        <is>
          <t>Completed</t>
        </is>
      </c>
    </row>
    <row r="2711">
      <c r="A2711" t="inlineStr">
        <is>
          <t>J1143</t>
        </is>
      </c>
      <c r="B2711" s="10" t="n">
        <v>46238</v>
      </c>
      <c r="C2711" t="inlineStr">
        <is>
          <t>CL04</t>
        </is>
      </c>
      <c r="D2711" t="inlineStr">
        <is>
          <t>Completed</t>
        </is>
      </c>
    </row>
    <row r="2712">
      <c r="A2712" t="inlineStr">
        <is>
          <t>J1143</t>
        </is>
      </c>
      <c r="B2712" s="10" t="n">
        <v>46239</v>
      </c>
      <c r="C2712" t="inlineStr">
        <is>
          <t>CL04</t>
        </is>
      </c>
      <c r="D2712" t="inlineStr">
        <is>
          <t>Completed</t>
        </is>
      </c>
    </row>
    <row r="2713">
      <c r="A2713" t="inlineStr">
        <is>
          <t>J1143</t>
        </is>
      </c>
      <c r="B2713" s="10" t="n">
        <v>46245</v>
      </c>
      <c r="C2713" t="inlineStr">
        <is>
          <t>CL04</t>
        </is>
      </c>
      <c r="D2713" t="inlineStr">
        <is>
          <t>Completed</t>
        </is>
      </c>
    </row>
    <row r="2714">
      <c r="A2714" t="inlineStr">
        <is>
          <t>J1143</t>
        </is>
      </c>
      <c r="B2714" s="10" t="n">
        <v>46246</v>
      </c>
      <c r="C2714" t="inlineStr">
        <is>
          <t>CL04</t>
        </is>
      </c>
      <c r="D2714" t="inlineStr">
        <is>
          <t>Completed</t>
        </is>
      </c>
    </row>
    <row r="2715">
      <c r="A2715" t="inlineStr">
        <is>
          <t>J1143</t>
        </is>
      </c>
      <c r="B2715" s="10" t="n">
        <v>46252</v>
      </c>
      <c r="C2715" t="inlineStr">
        <is>
          <t>CL04</t>
        </is>
      </c>
      <c r="D2715" t="inlineStr">
        <is>
          <t>Completed</t>
        </is>
      </c>
    </row>
    <row r="2716">
      <c r="A2716" t="inlineStr">
        <is>
          <t>J1143</t>
        </is>
      </c>
      <c r="B2716" s="10" t="n">
        <v>46253</v>
      </c>
      <c r="C2716" t="inlineStr">
        <is>
          <t>CL04</t>
        </is>
      </c>
      <c r="D2716" t="inlineStr">
        <is>
          <t>Completed</t>
        </is>
      </c>
    </row>
    <row r="2717">
      <c r="A2717" t="inlineStr">
        <is>
          <t>J1143</t>
        </is>
      </c>
      <c r="B2717" s="10" t="n">
        <v>46259</v>
      </c>
      <c r="C2717" t="inlineStr">
        <is>
          <t>CL04</t>
        </is>
      </c>
      <c r="D2717" t="inlineStr">
        <is>
          <t>Completed</t>
        </is>
      </c>
    </row>
    <row r="2718">
      <c r="A2718" t="inlineStr">
        <is>
          <t>J1143</t>
        </is>
      </c>
      <c r="B2718" s="10" t="n">
        <v>46260</v>
      </c>
      <c r="C2718" t="inlineStr">
        <is>
          <t>CL04</t>
        </is>
      </c>
      <c r="D2718" t="inlineStr">
        <is>
          <t>Completed</t>
        </is>
      </c>
    </row>
    <row r="2719">
      <c r="A2719" t="inlineStr">
        <is>
          <t>J1143</t>
        </is>
      </c>
      <c r="B2719" s="10" t="n">
        <v>46266</v>
      </c>
      <c r="C2719" t="inlineStr">
        <is>
          <t>CL04</t>
        </is>
      </c>
      <c r="D2719" t="inlineStr">
        <is>
          <t>Completed</t>
        </is>
      </c>
    </row>
    <row r="2720">
      <c r="A2720" t="inlineStr">
        <is>
          <t>J1143</t>
        </is>
      </c>
      <c r="B2720" s="10" t="n">
        <v>46267</v>
      </c>
      <c r="C2720" t="inlineStr">
        <is>
          <t>CL04</t>
        </is>
      </c>
      <c r="D2720" t="inlineStr">
        <is>
          <t>Completed</t>
        </is>
      </c>
    </row>
    <row r="2721">
      <c r="A2721" t="inlineStr">
        <is>
          <t>J1143</t>
        </is>
      </c>
      <c r="B2721" s="10" t="n">
        <v>46273</v>
      </c>
      <c r="C2721" t="inlineStr">
        <is>
          <t>CL04</t>
        </is>
      </c>
      <c r="D2721" t="inlineStr">
        <is>
          <t>Completed</t>
        </is>
      </c>
    </row>
    <row r="2722">
      <c r="A2722" t="inlineStr">
        <is>
          <t>J1143</t>
        </is>
      </c>
      <c r="B2722" s="10" t="n">
        <v>46274</v>
      </c>
      <c r="C2722" t="inlineStr">
        <is>
          <t>CL04</t>
        </is>
      </c>
      <c r="D2722" t="inlineStr">
        <is>
          <t>Completed</t>
        </is>
      </c>
    </row>
    <row r="2723">
      <c r="A2723" t="inlineStr">
        <is>
          <t>J1143</t>
        </is>
      </c>
      <c r="B2723" s="10" t="n">
        <v>46280</v>
      </c>
      <c r="C2723" t="inlineStr">
        <is>
          <t>CL04</t>
        </is>
      </c>
      <c r="D2723" t="inlineStr">
        <is>
          <t>Completed</t>
        </is>
      </c>
    </row>
    <row r="2724">
      <c r="A2724" t="inlineStr">
        <is>
          <t>J1143</t>
        </is>
      </c>
      <c r="B2724" s="10" t="n">
        <v>46281</v>
      </c>
      <c r="C2724" t="inlineStr">
        <is>
          <t>CL04</t>
        </is>
      </c>
      <c r="D2724" t="inlineStr">
        <is>
          <t>Completed</t>
        </is>
      </c>
    </row>
    <row r="2725">
      <c r="A2725" t="inlineStr">
        <is>
          <t>J1143</t>
        </is>
      </c>
      <c r="B2725" s="10" t="n">
        <v>46287</v>
      </c>
      <c r="C2725" t="inlineStr">
        <is>
          <t>CL04</t>
        </is>
      </c>
      <c r="D2725" t="inlineStr">
        <is>
          <t>Completed</t>
        </is>
      </c>
    </row>
    <row r="2726">
      <c r="A2726" t="inlineStr">
        <is>
          <t>J1143</t>
        </is>
      </c>
      <c r="B2726" s="10" t="n">
        <v>46288</v>
      </c>
      <c r="C2726" t="inlineStr">
        <is>
          <t>CL04</t>
        </is>
      </c>
      <c r="D2726" t="inlineStr">
        <is>
          <t>Skipped</t>
        </is>
      </c>
    </row>
    <row r="2727">
      <c r="A2727" t="inlineStr">
        <is>
          <t>J1143</t>
        </is>
      </c>
      <c r="B2727" s="10" t="n">
        <v>46294</v>
      </c>
      <c r="C2727" t="inlineStr">
        <is>
          <t>CL04</t>
        </is>
      </c>
      <c r="D2727" t="inlineStr">
        <is>
          <t>Completed</t>
        </is>
      </c>
    </row>
    <row r="2728">
      <c r="A2728" t="inlineStr">
        <is>
          <t>J1143</t>
        </is>
      </c>
      <c r="B2728" s="10" t="n">
        <v>46295</v>
      </c>
      <c r="C2728" t="inlineStr">
        <is>
          <t>CL04</t>
        </is>
      </c>
      <c r="D2728" t="inlineStr">
        <is>
          <t>Completed</t>
        </is>
      </c>
    </row>
    <row r="2729">
      <c r="A2729" t="inlineStr">
        <is>
          <t>J1143</t>
        </is>
      </c>
      <c r="B2729" s="10" t="n">
        <v>46301</v>
      </c>
      <c r="C2729" t="inlineStr">
        <is>
          <t>CL04</t>
        </is>
      </c>
      <c r="D2729" t="inlineStr">
        <is>
          <t>Completed</t>
        </is>
      </c>
    </row>
    <row r="2730">
      <c r="A2730" t="inlineStr">
        <is>
          <t>J1143</t>
        </is>
      </c>
      <c r="B2730" s="10" t="n">
        <v>46302</v>
      </c>
      <c r="C2730" t="inlineStr">
        <is>
          <t>CL04</t>
        </is>
      </c>
      <c r="D2730" t="inlineStr">
        <is>
          <t>Completed</t>
        </is>
      </c>
    </row>
    <row r="2731">
      <c r="A2731" t="inlineStr">
        <is>
          <t>J1143</t>
        </is>
      </c>
      <c r="B2731" s="10" t="n">
        <v>46308</v>
      </c>
      <c r="C2731" t="inlineStr">
        <is>
          <t>CL04</t>
        </is>
      </c>
      <c r="D2731" t="inlineStr">
        <is>
          <t>Completed</t>
        </is>
      </c>
    </row>
    <row r="2732">
      <c r="A2732" t="inlineStr">
        <is>
          <t>J1143</t>
        </is>
      </c>
      <c r="B2732" s="10" t="n">
        <v>46309</v>
      </c>
      <c r="C2732" t="inlineStr">
        <is>
          <t>CL04</t>
        </is>
      </c>
      <c r="D2732" t="inlineStr">
        <is>
          <t>Completed</t>
        </is>
      </c>
    </row>
    <row r="2733">
      <c r="A2733" t="inlineStr">
        <is>
          <t>J1143</t>
        </is>
      </c>
      <c r="B2733" s="10" t="n">
        <v>46315</v>
      </c>
      <c r="C2733" t="inlineStr">
        <is>
          <t>CL04</t>
        </is>
      </c>
      <c r="D2733" t="inlineStr">
        <is>
          <t>Completed</t>
        </is>
      </c>
    </row>
    <row r="2734">
      <c r="A2734" t="inlineStr">
        <is>
          <t>J1143</t>
        </is>
      </c>
      <c r="B2734" s="10" t="n">
        <v>46316</v>
      </c>
      <c r="C2734" t="inlineStr">
        <is>
          <t>CL04</t>
        </is>
      </c>
      <c r="D2734" t="inlineStr">
        <is>
          <t>Completed</t>
        </is>
      </c>
    </row>
    <row r="2735">
      <c r="A2735" t="inlineStr">
        <is>
          <t>J1143</t>
        </is>
      </c>
      <c r="B2735" s="10" t="n">
        <v>46322</v>
      </c>
      <c r="C2735" t="inlineStr">
        <is>
          <t>CL04</t>
        </is>
      </c>
      <c r="D2735" t="inlineStr">
        <is>
          <t>Completed</t>
        </is>
      </c>
    </row>
    <row r="2736">
      <c r="A2736" t="inlineStr">
        <is>
          <t>J1143</t>
        </is>
      </c>
      <c r="B2736" s="10" t="n">
        <v>46323</v>
      </c>
      <c r="C2736" t="inlineStr">
        <is>
          <t>CL04</t>
        </is>
      </c>
      <c r="D2736" t="inlineStr">
        <is>
          <t>Completed</t>
        </is>
      </c>
    </row>
    <row r="2737">
      <c r="A2737" t="inlineStr">
        <is>
          <t>J1144</t>
        </is>
      </c>
      <c r="B2737" s="10" t="n">
        <v>46239</v>
      </c>
      <c r="C2737" t="inlineStr">
        <is>
          <t>CL26</t>
        </is>
      </c>
      <c r="D2737" t="inlineStr">
        <is>
          <t>Completed</t>
        </is>
      </c>
    </row>
    <row r="2738">
      <c r="A2738" t="inlineStr">
        <is>
          <t>J1144</t>
        </is>
      </c>
      <c r="B2738" s="10" t="n">
        <v>46246</v>
      </c>
      <c r="C2738" t="inlineStr">
        <is>
          <t>CL26</t>
        </is>
      </c>
      <c r="D2738" t="inlineStr">
        <is>
          <t>Completed</t>
        </is>
      </c>
    </row>
    <row r="2739">
      <c r="A2739" t="inlineStr">
        <is>
          <t>J1144</t>
        </is>
      </c>
      <c r="B2739" s="10" t="n">
        <v>46253</v>
      </c>
      <c r="C2739" t="inlineStr">
        <is>
          <t>CL26</t>
        </is>
      </c>
      <c r="D2739" t="inlineStr">
        <is>
          <t>Completed</t>
        </is>
      </c>
    </row>
    <row r="2740">
      <c r="A2740" t="inlineStr">
        <is>
          <t>J1144</t>
        </is>
      </c>
      <c r="B2740" s="10" t="n">
        <v>46260</v>
      </c>
      <c r="C2740" t="inlineStr">
        <is>
          <t>CL26</t>
        </is>
      </c>
      <c r="D2740" t="inlineStr">
        <is>
          <t>Completed</t>
        </is>
      </c>
    </row>
    <row r="2741">
      <c r="A2741" t="inlineStr">
        <is>
          <t>J1144</t>
        </is>
      </c>
      <c r="B2741" s="10" t="n">
        <v>46267</v>
      </c>
      <c r="C2741" t="inlineStr">
        <is>
          <t>CL26</t>
        </is>
      </c>
      <c r="D2741" t="inlineStr">
        <is>
          <t>Completed</t>
        </is>
      </c>
    </row>
    <row r="2742">
      <c r="A2742" t="inlineStr">
        <is>
          <t>J1144</t>
        </is>
      </c>
      <c r="B2742" s="10" t="n">
        <v>46274</v>
      </c>
      <c r="C2742" t="inlineStr">
        <is>
          <t>CL26</t>
        </is>
      </c>
      <c r="D2742" t="inlineStr">
        <is>
          <t>Completed</t>
        </is>
      </c>
    </row>
    <row r="2743">
      <c r="A2743" t="inlineStr">
        <is>
          <t>J1144</t>
        </is>
      </c>
      <c r="B2743" s="10" t="n">
        <v>46281</v>
      </c>
      <c r="C2743" t="inlineStr">
        <is>
          <t>CL26</t>
        </is>
      </c>
      <c r="D2743" t="inlineStr">
        <is>
          <t>Completed</t>
        </is>
      </c>
    </row>
    <row r="2744">
      <c r="A2744" t="inlineStr">
        <is>
          <t>J1144</t>
        </is>
      </c>
      <c r="B2744" s="10" t="n">
        <v>46288</v>
      </c>
      <c r="C2744" t="inlineStr">
        <is>
          <t>CL26</t>
        </is>
      </c>
      <c r="D2744" t="inlineStr">
        <is>
          <t>Completed</t>
        </is>
      </c>
    </row>
    <row r="2745">
      <c r="A2745" t="inlineStr">
        <is>
          <t>J1144</t>
        </is>
      </c>
      <c r="B2745" s="10" t="n">
        <v>46295</v>
      </c>
      <c r="C2745" t="inlineStr">
        <is>
          <t>CL26</t>
        </is>
      </c>
      <c r="D2745" t="inlineStr">
        <is>
          <t>Completed</t>
        </is>
      </c>
    </row>
    <row r="2746">
      <c r="A2746" t="inlineStr">
        <is>
          <t>J1144</t>
        </is>
      </c>
      <c r="B2746" s="10" t="n">
        <v>46302</v>
      </c>
      <c r="C2746" t="inlineStr">
        <is>
          <t>CL26</t>
        </is>
      </c>
      <c r="D2746" t="inlineStr">
        <is>
          <t>Completed</t>
        </is>
      </c>
    </row>
    <row r="2747">
      <c r="A2747" t="inlineStr">
        <is>
          <t>J1144</t>
        </is>
      </c>
      <c r="B2747" s="10" t="n">
        <v>46309</v>
      </c>
      <c r="C2747" t="inlineStr">
        <is>
          <t>CL26</t>
        </is>
      </c>
      <c r="D2747" t="inlineStr">
        <is>
          <t>Skipped</t>
        </is>
      </c>
    </row>
    <row r="2748">
      <c r="A2748" t="inlineStr">
        <is>
          <t>J1144</t>
        </is>
      </c>
      <c r="B2748" s="10" t="n">
        <v>46316</v>
      </c>
      <c r="C2748" t="inlineStr">
        <is>
          <t>CL26</t>
        </is>
      </c>
      <c r="D2748" t="inlineStr">
        <is>
          <t>Completed</t>
        </is>
      </c>
    </row>
    <row r="2749">
      <c r="A2749" t="inlineStr">
        <is>
          <t>J1144</t>
        </is>
      </c>
      <c r="B2749" s="10" t="n">
        <v>46323</v>
      </c>
      <c r="C2749" t="inlineStr">
        <is>
          <t>CL26</t>
        </is>
      </c>
      <c r="D2749" t="inlineStr">
        <is>
          <t>Completed</t>
        </is>
      </c>
    </row>
    <row r="2750">
      <c r="A2750" t="inlineStr">
        <is>
          <t>J1145</t>
        </is>
      </c>
      <c r="B2750" s="10" t="n">
        <v>46258</v>
      </c>
      <c r="C2750" t="inlineStr">
        <is>
          <t>CL56</t>
        </is>
      </c>
      <c r="D2750" t="inlineStr">
        <is>
          <t>Skipped</t>
        </is>
      </c>
    </row>
    <row r="2751">
      <c r="A2751" t="inlineStr">
        <is>
          <t>J1145</t>
        </is>
      </c>
      <c r="B2751" s="10" t="n">
        <v>46286</v>
      </c>
      <c r="C2751" t="inlineStr">
        <is>
          <t>CL56</t>
        </is>
      </c>
      <c r="D2751" t="inlineStr">
        <is>
          <t>Completed</t>
        </is>
      </c>
    </row>
    <row r="2752">
      <c r="A2752" t="inlineStr">
        <is>
          <t>J1145</t>
        </is>
      </c>
      <c r="B2752" s="10" t="n">
        <v>46314</v>
      </c>
      <c r="C2752" t="inlineStr">
        <is>
          <t>CL56</t>
        </is>
      </c>
      <c r="D2752" t="inlineStr">
        <is>
          <t>Completed</t>
        </is>
      </c>
    </row>
    <row r="2753">
      <c r="A2753" t="inlineStr">
        <is>
          <t>J1146</t>
        </is>
      </c>
      <c r="B2753" s="10" t="n">
        <v>46237</v>
      </c>
      <c r="C2753" t="inlineStr">
        <is>
          <t>CL46</t>
        </is>
      </c>
      <c r="D2753" t="inlineStr">
        <is>
          <t>Completed</t>
        </is>
      </c>
    </row>
    <row r="2754">
      <c r="A2754" t="inlineStr">
        <is>
          <t>J1146</t>
        </is>
      </c>
      <c r="B2754" s="10" t="n">
        <v>46239</v>
      </c>
      <c r="C2754" t="inlineStr">
        <is>
          <t>CL46</t>
        </is>
      </c>
      <c r="D2754" t="inlineStr">
        <is>
          <t>Completed</t>
        </is>
      </c>
    </row>
    <row r="2755">
      <c r="A2755" t="inlineStr">
        <is>
          <t>J1146</t>
        </is>
      </c>
      <c r="B2755" s="10" t="n">
        <v>46244</v>
      </c>
      <c r="C2755" t="inlineStr">
        <is>
          <t>CL46</t>
        </is>
      </c>
      <c r="D2755" t="inlineStr">
        <is>
          <t>Completed</t>
        </is>
      </c>
    </row>
    <row r="2756">
      <c r="A2756" t="inlineStr">
        <is>
          <t>J1146</t>
        </is>
      </c>
      <c r="B2756" s="10" t="n">
        <v>46246</v>
      </c>
      <c r="C2756" t="inlineStr">
        <is>
          <t>CL46</t>
        </is>
      </c>
      <c r="D2756" t="inlineStr">
        <is>
          <t>Completed</t>
        </is>
      </c>
    </row>
    <row r="2757">
      <c r="A2757" t="inlineStr">
        <is>
          <t>J1146</t>
        </is>
      </c>
      <c r="B2757" s="10" t="n">
        <v>46251</v>
      </c>
      <c r="C2757" t="inlineStr">
        <is>
          <t>CL46</t>
        </is>
      </c>
      <c r="D2757" t="inlineStr">
        <is>
          <t>Completed</t>
        </is>
      </c>
    </row>
    <row r="2758">
      <c r="A2758" t="inlineStr">
        <is>
          <t>J1146</t>
        </is>
      </c>
      <c r="B2758" s="10" t="n">
        <v>46253</v>
      </c>
      <c r="C2758" t="inlineStr">
        <is>
          <t>CL46</t>
        </is>
      </c>
      <c r="D2758" t="inlineStr">
        <is>
          <t>Completed</t>
        </is>
      </c>
    </row>
    <row r="2759">
      <c r="A2759" t="inlineStr">
        <is>
          <t>J1146</t>
        </is>
      </c>
      <c r="B2759" s="10" t="n">
        <v>46258</v>
      </c>
      <c r="C2759" t="inlineStr">
        <is>
          <t>CL46</t>
        </is>
      </c>
      <c r="D2759" t="inlineStr">
        <is>
          <t>Completed</t>
        </is>
      </c>
    </row>
    <row r="2760">
      <c r="A2760" t="inlineStr">
        <is>
          <t>J1146</t>
        </is>
      </c>
      <c r="B2760" s="10" t="n">
        <v>46260</v>
      </c>
      <c r="C2760" t="inlineStr">
        <is>
          <t>CL46</t>
        </is>
      </c>
      <c r="D2760" t="inlineStr">
        <is>
          <t>Skipped</t>
        </is>
      </c>
    </row>
    <row r="2761">
      <c r="A2761" t="inlineStr">
        <is>
          <t>J1146</t>
        </is>
      </c>
      <c r="B2761" s="10" t="n">
        <v>46265</v>
      </c>
      <c r="C2761" t="inlineStr">
        <is>
          <t>CL46</t>
        </is>
      </c>
      <c r="D2761" t="inlineStr">
        <is>
          <t>Completed</t>
        </is>
      </c>
    </row>
    <row r="2762">
      <c r="A2762" t="inlineStr">
        <is>
          <t>J1146</t>
        </is>
      </c>
      <c r="B2762" s="10" t="n">
        <v>46267</v>
      </c>
      <c r="C2762" t="inlineStr">
        <is>
          <t>CL46</t>
        </is>
      </c>
      <c r="D2762" t="inlineStr">
        <is>
          <t>Completed</t>
        </is>
      </c>
    </row>
    <row r="2763">
      <c r="A2763" t="inlineStr">
        <is>
          <t>J1146</t>
        </is>
      </c>
      <c r="B2763" s="10" t="n">
        <v>46272</v>
      </c>
      <c r="C2763" t="inlineStr">
        <is>
          <t>CL46</t>
        </is>
      </c>
      <c r="D2763" t="inlineStr">
        <is>
          <t>Completed</t>
        </is>
      </c>
    </row>
    <row r="2764">
      <c r="A2764" t="inlineStr">
        <is>
          <t>J1146</t>
        </is>
      </c>
      <c r="B2764" s="10" t="n">
        <v>46274</v>
      </c>
      <c r="C2764" t="inlineStr">
        <is>
          <t>CL46</t>
        </is>
      </c>
      <c r="D2764" t="inlineStr">
        <is>
          <t>Completed</t>
        </is>
      </c>
    </row>
    <row r="2765">
      <c r="A2765" t="inlineStr">
        <is>
          <t>J1146</t>
        </is>
      </c>
      <c r="B2765" s="10" t="n">
        <v>46279</v>
      </c>
      <c r="C2765" t="inlineStr">
        <is>
          <t>CL46</t>
        </is>
      </c>
      <c r="D2765" t="inlineStr">
        <is>
          <t>Completed</t>
        </is>
      </c>
    </row>
    <row r="2766">
      <c r="A2766" t="inlineStr">
        <is>
          <t>J1146</t>
        </is>
      </c>
      <c r="B2766" s="10" t="n">
        <v>46281</v>
      </c>
      <c r="C2766" t="inlineStr">
        <is>
          <t>CL46</t>
        </is>
      </c>
      <c r="D2766" t="inlineStr">
        <is>
          <t>Completed</t>
        </is>
      </c>
    </row>
    <row r="2767">
      <c r="A2767" t="inlineStr">
        <is>
          <t>J1146</t>
        </is>
      </c>
      <c r="B2767" s="10" t="n">
        <v>46286</v>
      </c>
      <c r="C2767" t="inlineStr">
        <is>
          <t>CL46</t>
        </is>
      </c>
      <c r="D2767" t="inlineStr">
        <is>
          <t>Completed</t>
        </is>
      </c>
    </row>
    <row r="2768">
      <c r="A2768" t="inlineStr">
        <is>
          <t>J1146</t>
        </is>
      </c>
      <c r="B2768" s="10" t="n">
        <v>46288</v>
      </c>
      <c r="C2768" t="inlineStr">
        <is>
          <t>CL46</t>
        </is>
      </c>
      <c r="D2768" t="inlineStr">
        <is>
          <t>Completed</t>
        </is>
      </c>
    </row>
    <row r="2769">
      <c r="A2769" t="inlineStr">
        <is>
          <t>J1146</t>
        </is>
      </c>
      <c r="B2769" s="10" t="n">
        <v>46293</v>
      </c>
      <c r="C2769" t="inlineStr">
        <is>
          <t>CL46</t>
        </is>
      </c>
      <c r="D2769" t="inlineStr">
        <is>
          <t>Completed</t>
        </is>
      </c>
    </row>
    <row r="2770">
      <c r="A2770" t="inlineStr">
        <is>
          <t>J1146</t>
        </is>
      </c>
      <c r="B2770" s="10" t="n">
        <v>46295</v>
      </c>
      <c r="C2770" t="inlineStr">
        <is>
          <t>CL46</t>
        </is>
      </c>
      <c r="D2770" t="inlineStr">
        <is>
          <t>Completed</t>
        </is>
      </c>
    </row>
    <row r="2771">
      <c r="A2771" t="inlineStr">
        <is>
          <t>J1146</t>
        </is>
      </c>
      <c r="B2771" s="10" t="n">
        <v>46300</v>
      </c>
      <c r="C2771" t="inlineStr">
        <is>
          <t>CL46</t>
        </is>
      </c>
      <c r="D2771" t="inlineStr">
        <is>
          <t>Completed</t>
        </is>
      </c>
    </row>
    <row r="2772">
      <c r="A2772" t="inlineStr">
        <is>
          <t>J1146</t>
        </is>
      </c>
      <c r="B2772" s="10" t="n">
        <v>46302</v>
      </c>
      <c r="C2772" t="inlineStr">
        <is>
          <t>CL46</t>
        </is>
      </c>
      <c r="D2772" t="inlineStr">
        <is>
          <t>Completed</t>
        </is>
      </c>
    </row>
    <row r="2773">
      <c r="A2773" t="inlineStr">
        <is>
          <t>J1146</t>
        </is>
      </c>
      <c r="B2773" s="10" t="n">
        <v>46307</v>
      </c>
      <c r="C2773" t="inlineStr">
        <is>
          <t>CL46</t>
        </is>
      </c>
      <c r="D2773" t="inlineStr">
        <is>
          <t>Completed</t>
        </is>
      </c>
    </row>
    <row r="2774">
      <c r="A2774" t="inlineStr">
        <is>
          <t>J1146</t>
        </is>
      </c>
      <c r="B2774" s="10" t="n">
        <v>46309</v>
      </c>
      <c r="C2774" t="inlineStr">
        <is>
          <t>CL46</t>
        </is>
      </c>
      <c r="D2774" t="inlineStr">
        <is>
          <t>Completed</t>
        </is>
      </c>
    </row>
    <row r="2775">
      <c r="A2775" t="inlineStr">
        <is>
          <t>J1146</t>
        </is>
      </c>
      <c r="B2775" s="10" t="n">
        <v>46314</v>
      </c>
      <c r="C2775" t="inlineStr">
        <is>
          <t>CL46</t>
        </is>
      </c>
      <c r="D2775" t="inlineStr">
        <is>
          <t>Completed</t>
        </is>
      </c>
    </row>
    <row r="2776">
      <c r="A2776" t="inlineStr">
        <is>
          <t>J1146</t>
        </is>
      </c>
      <c r="B2776" s="10" t="n">
        <v>46316</v>
      </c>
      <c r="C2776" t="inlineStr">
        <is>
          <t>CL46</t>
        </is>
      </c>
      <c r="D2776" t="inlineStr">
        <is>
          <t>Completed</t>
        </is>
      </c>
    </row>
    <row r="2777">
      <c r="A2777" t="inlineStr">
        <is>
          <t>J1146</t>
        </is>
      </c>
      <c r="B2777" s="10" t="n">
        <v>46321</v>
      </c>
      <c r="C2777" t="inlineStr">
        <is>
          <t>CL46</t>
        </is>
      </c>
      <c r="D2777" t="inlineStr">
        <is>
          <t>Completed</t>
        </is>
      </c>
    </row>
    <row r="2778">
      <c r="A2778" t="inlineStr">
        <is>
          <t>J1146</t>
        </is>
      </c>
      <c r="B2778" s="10" t="n">
        <v>46323</v>
      </c>
      <c r="C2778" t="inlineStr">
        <is>
          <t>CL46</t>
        </is>
      </c>
      <c r="D2778" t="inlineStr">
        <is>
          <t>Completed</t>
        </is>
      </c>
    </row>
    <row r="2779">
      <c r="A2779" t="inlineStr">
        <is>
          <t>J1147</t>
        </is>
      </c>
      <c r="B2779" s="10" t="n">
        <v>46238</v>
      </c>
      <c r="C2779" t="inlineStr">
        <is>
          <t>CL28</t>
        </is>
      </c>
      <c r="D2779" t="inlineStr">
        <is>
          <t>Completed</t>
        </is>
      </c>
    </row>
    <row r="2780">
      <c r="A2780" t="inlineStr">
        <is>
          <t>J1147</t>
        </is>
      </c>
      <c r="B2780" s="10" t="n">
        <v>46240</v>
      </c>
      <c r="C2780" t="inlineStr">
        <is>
          <t>CL28</t>
        </is>
      </c>
      <c r="D2780" t="inlineStr">
        <is>
          <t>Completed</t>
        </is>
      </c>
    </row>
    <row r="2781">
      <c r="A2781" t="inlineStr">
        <is>
          <t>J1147</t>
        </is>
      </c>
      <c r="B2781" s="10" t="n">
        <v>46241</v>
      </c>
      <c r="C2781" t="inlineStr">
        <is>
          <t>CL28</t>
        </is>
      </c>
      <c r="D2781" t="inlineStr">
        <is>
          <t>Completed</t>
        </is>
      </c>
    </row>
    <row r="2782">
      <c r="A2782" t="inlineStr">
        <is>
          <t>J1147</t>
        </is>
      </c>
      <c r="B2782" s="10" t="n">
        <v>46245</v>
      </c>
      <c r="C2782" t="inlineStr">
        <is>
          <t>CL28</t>
        </is>
      </c>
      <c r="D2782" t="inlineStr">
        <is>
          <t>Completed</t>
        </is>
      </c>
    </row>
    <row r="2783">
      <c r="A2783" t="inlineStr">
        <is>
          <t>J1147</t>
        </is>
      </c>
      <c r="B2783" s="10" t="n">
        <v>46247</v>
      </c>
      <c r="C2783" t="inlineStr">
        <is>
          <t>CL28</t>
        </is>
      </c>
      <c r="D2783" t="inlineStr">
        <is>
          <t>Completed</t>
        </is>
      </c>
    </row>
    <row r="2784">
      <c r="A2784" t="inlineStr">
        <is>
          <t>J1147</t>
        </is>
      </c>
      <c r="B2784" s="10" t="n">
        <v>46248</v>
      </c>
      <c r="C2784" t="inlineStr">
        <is>
          <t>CL28</t>
        </is>
      </c>
      <c r="D2784" t="inlineStr">
        <is>
          <t>Completed</t>
        </is>
      </c>
    </row>
    <row r="2785">
      <c r="A2785" t="inlineStr">
        <is>
          <t>J1147</t>
        </is>
      </c>
      <c r="B2785" s="10" t="n">
        <v>46252</v>
      </c>
      <c r="C2785" t="inlineStr">
        <is>
          <t>CL28</t>
        </is>
      </c>
      <c r="D2785" t="inlineStr">
        <is>
          <t>Skipped</t>
        </is>
      </c>
    </row>
    <row r="2786">
      <c r="A2786" t="inlineStr">
        <is>
          <t>J1147</t>
        </is>
      </c>
      <c r="B2786" s="10" t="n">
        <v>46254</v>
      </c>
      <c r="C2786" t="inlineStr">
        <is>
          <t>CL28</t>
        </is>
      </c>
      <c r="D2786" t="inlineStr">
        <is>
          <t>Completed</t>
        </is>
      </c>
    </row>
    <row r="2787">
      <c r="A2787" t="inlineStr">
        <is>
          <t>J1147</t>
        </is>
      </c>
      <c r="B2787" s="10" t="n">
        <v>46255</v>
      </c>
      <c r="C2787" t="inlineStr">
        <is>
          <t>CL28</t>
        </is>
      </c>
      <c r="D2787" t="inlineStr">
        <is>
          <t>Completed</t>
        </is>
      </c>
    </row>
    <row r="2788">
      <c r="A2788" t="inlineStr">
        <is>
          <t>J1147</t>
        </is>
      </c>
      <c r="B2788" s="10" t="n">
        <v>46259</v>
      </c>
      <c r="C2788" t="inlineStr">
        <is>
          <t>CL28</t>
        </is>
      </c>
      <c r="D2788" t="inlineStr">
        <is>
          <t>Completed</t>
        </is>
      </c>
    </row>
    <row r="2789">
      <c r="A2789" t="inlineStr">
        <is>
          <t>J1147</t>
        </is>
      </c>
      <c r="B2789" s="10" t="n">
        <v>46261</v>
      </c>
      <c r="C2789" t="inlineStr">
        <is>
          <t>CL28</t>
        </is>
      </c>
      <c r="D2789" t="inlineStr">
        <is>
          <t>Completed</t>
        </is>
      </c>
    </row>
    <row r="2790">
      <c r="A2790" t="inlineStr">
        <is>
          <t>J1147</t>
        </is>
      </c>
      <c r="B2790" s="10" t="n">
        <v>46262</v>
      </c>
      <c r="C2790" t="inlineStr">
        <is>
          <t>CL28</t>
        </is>
      </c>
      <c r="D2790" t="inlineStr">
        <is>
          <t>Completed</t>
        </is>
      </c>
    </row>
    <row r="2791">
      <c r="A2791" t="inlineStr">
        <is>
          <t>J1147</t>
        </is>
      </c>
      <c r="B2791" s="10" t="n">
        <v>46266</v>
      </c>
      <c r="C2791" t="inlineStr">
        <is>
          <t>CL28</t>
        </is>
      </c>
      <c r="D2791" t="inlineStr">
        <is>
          <t>Completed</t>
        </is>
      </c>
    </row>
    <row r="2792">
      <c r="A2792" t="inlineStr">
        <is>
          <t>J1147</t>
        </is>
      </c>
      <c r="B2792" s="10" t="n">
        <v>46268</v>
      </c>
      <c r="C2792" t="inlineStr">
        <is>
          <t>CL28</t>
        </is>
      </c>
      <c r="D2792" t="inlineStr">
        <is>
          <t>Completed</t>
        </is>
      </c>
    </row>
    <row r="2793">
      <c r="A2793" t="inlineStr">
        <is>
          <t>J1147</t>
        </is>
      </c>
      <c r="B2793" s="10" t="n">
        <v>46269</v>
      </c>
      <c r="C2793" t="inlineStr">
        <is>
          <t>CL28</t>
        </is>
      </c>
      <c r="D2793" t="inlineStr">
        <is>
          <t>Completed</t>
        </is>
      </c>
    </row>
    <row r="2794">
      <c r="A2794" t="inlineStr">
        <is>
          <t>J1147</t>
        </is>
      </c>
      <c r="B2794" s="10" t="n">
        <v>46273</v>
      </c>
      <c r="C2794" t="inlineStr">
        <is>
          <t>CL28</t>
        </is>
      </c>
      <c r="D2794" t="inlineStr">
        <is>
          <t>Completed</t>
        </is>
      </c>
    </row>
    <row r="2795">
      <c r="A2795" t="inlineStr">
        <is>
          <t>J1147</t>
        </is>
      </c>
      <c r="B2795" s="10" t="n">
        <v>46275</v>
      </c>
      <c r="C2795" t="inlineStr">
        <is>
          <t>CL28</t>
        </is>
      </c>
      <c r="D2795" t="inlineStr">
        <is>
          <t>Completed</t>
        </is>
      </c>
    </row>
    <row r="2796">
      <c r="A2796" t="inlineStr">
        <is>
          <t>J1147</t>
        </is>
      </c>
      <c r="B2796" s="10" t="n">
        <v>46276</v>
      </c>
      <c r="C2796" t="inlineStr">
        <is>
          <t>CL28</t>
        </is>
      </c>
      <c r="D2796" t="inlineStr">
        <is>
          <t>Completed</t>
        </is>
      </c>
    </row>
    <row r="2797">
      <c r="A2797" t="inlineStr">
        <is>
          <t>J1147</t>
        </is>
      </c>
      <c r="B2797" s="10" t="n">
        <v>46280</v>
      </c>
      <c r="C2797" t="inlineStr">
        <is>
          <t>CL28</t>
        </is>
      </c>
      <c r="D2797" t="inlineStr">
        <is>
          <t>Completed</t>
        </is>
      </c>
    </row>
    <row r="2798">
      <c r="A2798" t="inlineStr">
        <is>
          <t>J1147</t>
        </is>
      </c>
      <c r="B2798" s="10" t="n">
        <v>46282</v>
      </c>
      <c r="C2798" t="inlineStr">
        <is>
          <t>CL28</t>
        </is>
      </c>
      <c r="D2798" t="inlineStr">
        <is>
          <t>Completed</t>
        </is>
      </c>
    </row>
    <row r="2799">
      <c r="A2799" t="inlineStr">
        <is>
          <t>J1147</t>
        </is>
      </c>
      <c r="B2799" s="10" t="n">
        <v>46283</v>
      </c>
      <c r="C2799" t="inlineStr">
        <is>
          <t>CL28</t>
        </is>
      </c>
      <c r="D2799" t="inlineStr">
        <is>
          <t>Completed</t>
        </is>
      </c>
    </row>
    <row r="2800">
      <c r="A2800" t="inlineStr">
        <is>
          <t>J1147</t>
        </is>
      </c>
      <c r="B2800" s="10" t="n">
        <v>46287</v>
      </c>
      <c r="C2800" t="inlineStr">
        <is>
          <t>CL28</t>
        </is>
      </c>
      <c r="D2800" t="inlineStr">
        <is>
          <t>Completed</t>
        </is>
      </c>
    </row>
    <row r="2801">
      <c r="A2801" t="inlineStr">
        <is>
          <t>J1147</t>
        </is>
      </c>
      <c r="B2801" s="10" t="n">
        <v>46289</v>
      </c>
      <c r="C2801" t="inlineStr">
        <is>
          <t>CL28</t>
        </is>
      </c>
      <c r="D2801" t="inlineStr">
        <is>
          <t>Completed</t>
        </is>
      </c>
    </row>
    <row r="2802">
      <c r="A2802" t="inlineStr">
        <is>
          <t>J1147</t>
        </is>
      </c>
      <c r="B2802" s="10" t="n">
        <v>46290</v>
      </c>
      <c r="C2802" t="inlineStr">
        <is>
          <t>CL28</t>
        </is>
      </c>
      <c r="D2802" t="inlineStr">
        <is>
          <t>Completed</t>
        </is>
      </c>
    </row>
    <row r="2803">
      <c r="A2803" t="inlineStr">
        <is>
          <t>J1147</t>
        </is>
      </c>
      <c r="B2803" s="10" t="n">
        <v>46294</v>
      </c>
      <c r="C2803" t="inlineStr">
        <is>
          <t>CL28</t>
        </is>
      </c>
      <c r="D2803" t="inlineStr">
        <is>
          <t>Skipped</t>
        </is>
      </c>
    </row>
    <row r="2804">
      <c r="A2804" t="inlineStr">
        <is>
          <t>J1147</t>
        </is>
      </c>
      <c r="B2804" s="10" t="n">
        <v>46296</v>
      </c>
      <c r="C2804" t="inlineStr">
        <is>
          <t>CL28</t>
        </is>
      </c>
      <c r="D2804" t="inlineStr">
        <is>
          <t>Completed</t>
        </is>
      </c>
    </row>
    <row r="2805">
      <c r="A2805" t="inlineStr">
        <is>
          <t>J1147</t>
        </is>
      </c>
      <c r="B2805" s="10" t="n">
        <v>46297</v>
      </c>
      <c r="C2805" t="inlineStr">
        <is>
          <t>CL28</t>
        </is>
      </c>
      <c r="D2805" t="inlineStr">
        <is>
          <t>Completed</t>
        </is>
      </c>
    </row>
    <row r="2806">
      <c r="A2806" t="inlineStr">
        <is>
          <t>J1147</t>
        </is>
      </c>
      <c r="B2806" s="10" t="n">
        <v>46301</v>
      </c>
      <c r="C2806" t="inlineStr">
        <is>
          <t>CL28</t>
        </is>
      </c>
      <c r="D2806" t="inlineStr">
        <is>
          <t>Completed</t>
        </is>
      </c>
    </row>
    <row r="2807">
      <c r="A2807" t="inlineStr">
        <is>
          <t>J1147</t>
        </is>
      </c>
      <c r="B2807" s="10" t="n">
        <v>46303</v>
      </c>
      <c r="C2807" t="inlineStr">
        <is>
          <t>CL28</t>
        </is>
      </c>
      <c r="D2807" t="inlineStr">
        <is>
          <t>Completed</t>
        </is>
      </c>
    </row>
    <row r="2808">
      <c r="A2808" t="inlineStr">
        <is>
          <t>J1147</t>
        </is>
      </c>
      <c r="B2808" s="10" t="n">
        <v>46304</v>
      </c>
      <c r="C2808" t="inlineStr">
        <is>
          <t>CL28</t>
        </is>
      </c>
      <c r="D2808" t="inlineStr">
        <is>
          <t>Completed</t>
        </is>
      </c>
    </row>
    <row r="2809">
      <c r="A2809" t="inlineStr">
        <is>
          <t>J1147</t>
        </is>
      </c>
      <c r="B2809" s="10" t="n">
        <v>46308</v>
      </c>
      <c r="C2809" t="inlineStr">
        <is>
          <t>CL28</t>
        </is>
      </c>
      <c r="D2809" t="inlineStr">
        <is>
          <t>Completed</t>
        </is>
      </c>
    </row>
    <row r="2810">
      <c r="A2810" t="inlineStr">
        <is>
          <t>J1147</t>
        </is>
      </c>
      <c r="B2810" s="10" t="n">
        <v>46310</v>
      </c>
      <c r="C2810" t="inlineStr">
        <is>
          <t>CL28</t>
        </is>
      </c>
      <c r="D2810" t="inlineStr">
        <is>
          <t>Completed</t>
        </is>
      </c>
    </row>
    <row r="2811">
      <c r="A2811" t="inlineStr">
        <is>
          <t>J1147</t>
        </is>
      </c>
      <c r="B2811" s="10" t="n">
        <v>46311</v>
      </c>
      <c r="C2811" t="inlineStr">
        <is>
          <t>CL28</t>
        </is>
      </c>
      <c r="D2811" t="inlineStr">
        <is>
          <t>Completed</t>
        </is>
      </c>
    </row>
    <row r="2812">
      <c r="A2812" t="inlineStr">
        <is>
          <t>J1147</t>
        </is>
      </c>
      <c r="B2812" s="10" t="n">
        <v>46315</v>
      </c>
      <c r="C2812" t="inlineStr">
        <is>
          <t>CL28</t>
        </is>
      </c>
      <c r="D2812" t="inlineStr">
        <is>
          <t>Completed</t>
        </is>
      </c>
    </row>
    <row r="2813">
      <c r="A2813" t="inlineStr">
        <is>
          <t>J1147</t>
        </is>
      </c>
      <c r="B2813" s="10" t="n">
        <v>46317</v>
      </c>
      <c r="C2813" t="inlineStr">
        <is>
          <t>CL28</t>
        </is>
      </c>
      <c r="D2813" t="inlineStr">
        <is>
          <t>Completed</t>
        </is>
      </c>
    </row>
    <row r="2814">
      <c r="A2814" t="inlineStr">
        <is>
          <t>J1147</t>
        </is>
      </c>
      <c r="B2814" s="10" t="n">
        <v>46318</v>
      </c>
      <c r="C2814" t="inlineStr">
        <is>
          <t>CL28</t>
        </is>
      </c>
      <c r="D2814" t="inlineStr">
        <is>
          <t>Completed</t>
        </is>
      </c>
    </row>
    <row r="2815">
      <c r="A2815" t="inlineStr">
        <is>
          <t>J1147</t>
        </is>
      </c>
      <c r="B2815" s="10" t="n">
        <v>46322</v>
      </c>
      <c r="C2815" t="inlineStr">
        <is>
          <t>CL28</t>
        </is>
      </c>
      <c r="D2815" t="inlineStr">
        <is>
          <t>Completed</t>
        </is>
      </c>
    </row>
    <row r="2816">
      <c r="A2816" t="inlineStr">
        <is>
          <t>J1147</t>
        </is>
      </c>
      <c r="B2816" s="10" t="n">
        <v>46324</v>
      </c>
      <c r="C2816" t="inlineStr">
        <is>
          <t>CL28</t>
        </is>
      </c>
      <c r="D2816" t="inlineStr">
        <is>
          <t>Skipped</t>
        </is>
      </c>
    </row>
    <row r="2817">
      <c r="A2817" t="inlineStr">
        <is>
          <t>J1147</t>
        </is>
      </c>
      <c r="B2817" s="10" t="n">
        <v>46325</v>
      </c>
      <c r="C2817" t="inlineStr">
        <is>
          <t>CL28</t>
        </is>
      </c>
      <c r="D2817" t="inlineStr">
        <is>
          <t>Completed</t>
        </is>
      </c>
    </row>
    <row r="2818">
      <c r="A2818" t="inlineStr">
        <is>
          <t>J1148</t>
        </is>
      </c>
      <c r="B2818" s="10" t="n">
        <v>46241</v>
      </c>
      <c r="C2818" t="inlineStr">
        <is>
          <t>CL24</t>
        </is>
      </c>
      <c r="D2818" t="inlineStr">
        <is>
          <t>Completed</t>
        </is>
      </c>
    </row>
    <row r="2819">
      <c r="A2819" t="inlineStr">
        <is>
          <t>J1148</t>
        </is>
      </c>
      <c r="B2819" s="10" t="n">
        <v>46248</v>
      </c>
      <c r="C2819" t="inlineStr">
        <is>
          <t>CL24</t>
        </is>
      </c>
      <c r="D2819" t="inlineStr">
        <is>
          <t>Completed</t>
        </is>
      </c>
    </row>
    <row r="2820">
      <c r="A2820" t="inlineStr">
        <is>
          <t>J1148</t>
        </is>
      </c>
      <c r="B2820" s="10" t="n">
        <v>46255</v>
      </c>
      <c r="C2820" t="inlineStr">
        <is>
          <t>CL24</t>
        </is>
      </c>
      <c r="D2820" t="inlineStr">
        <is>
          <t>Completed</t>
        </is>
      </c>
    </row>
    <row r="2821">
      <c r="A2821" t="inlineStr">
        <is>
          <t>J1148</t>
        </is>
      </c>
      <c r="B2821" s="10" t="n">
        <v>46262</v>
      </c>
      <c r="C2821" t="inlineStr">
        <is>
          <t>CL24</t>
        </is>
      </c>
      <c r="D2821" t="inlineStr">
        <is>
          <t>Completed</t>
        </is>
      </c>
    </row>
    <row r="2822">
      <c r="A2822" t="inlineStr">
        <is>
          <t>J1148</t>
        </is>
      </c>
      <c r="B2822" s="10" t="n">
        <v>46269</v>
      </c>
      <c r="C2822" t="inlineStr">
        <is>
          <t>CL24</t>
        </is>
      </c>
      <c r="D2822" t="inlineStr">
        <is>
          <t>Completed</t>
        </is>
      </c>
    </row>
    <row r="2823">
      <c r="A2823" t="inlineStr">
        <is>
          <t>J1148</t>
        </is>
      </c>
      <c r="B2823" s="10" t="n">
        <v>46276</v>
      </c>
      <c r="C2823" t="inlineStr">
        <is>
          <t>CL24</t>
        </is>
      </c>
      <c r="D2823" t="inlineStr">
        <is>
          <t>Completed</t>
        </is>
      </c>
    </row>
    <row r="2824">
      <c r="A2824" t="inlineStr">
        <is>
          <t>J1148</t>
        </is>
      </c>
      <c r="B2824" s="10" t="n">
        <v>46283</v>
      </c>
      <c r="C2824" t="inlineStr">
        <is>
          <t>CL24</t>
        </is>
      </c>
      <c r="D2824" t="inlineStr">
        <is>
          <t>Completed</t>
        </is>
      </c>
    </row>
    <row r="2825">
      <c r="A2825" t="inlineStr">
        <is>
          <t>J1148</t>
        </is>
      </c>
      <c r="B2825" s="10" t="n">
        <v>46290</v>
      </c>
      <c r="C2825" t="inlineStr">
        <is>
          <t>CL24</t>
        </is>
      </c>
      <c r="D2825" t="inlineStr">
        <is>
          <t>Completed</t>
        </is>
      </c>
    </row>
    <row r="2826">
      <c r="A2826" t="inlineStr">
        <is>
          <t>J1148</t>
        </is>
      </c>
      <c r="B2826" s="10" t="n">
        <v>46297</v>
      </c>
      <c r="C2826" t="inlineStr">
        <is>
          <t>CL24</t>
        </is>
      </c>
      <c r="D2826" t="inlineStr">
        <is>
          <t>Completed</t>
        </is>
      </c>
    </row>
    <row r="2827">
      <c r="A2827" t="inlineStr">
        <is>
          <t>J1148</t>
        </is>
      </c>
      <c r="B2827" s="10" t="n">
        <v>46304</v>
      </c>
      <c r="C2827" t="inlineStr">
        <is>
          <t>CL24</t>
        </is>
      </c>
      <c r="D2827" t="inlineStr">
        <is>
          <t>Completed</t>
        </is>
      </c>
    </row>
    <row r="2828">
      <c r="A2828" t="inlineStr">
        <is>
          <t>J1148</t>
        </is>
      </c>
      <c r="B2828" s="10" t="n">
        <v>46311</v>
      </c>
      <c r="C2828" t="inlineStr">
        <is>
          <t>CL24</t>
        </is>
      </c>
      <c r="D2828" t="inlineStr">
        <is>
          <t>Completed</t>
        </is>
      </c>
    </row>
    <row r="2829">
      <c r="A2829" t="inlineStr">
        <is>
          <t>J1148</t>
        </is>
      </c>
      <c r="B2829" s="10" t="n">
        <v>46318</v>
      </c>
      <c r="C2829" t="inlineStr">
        <is>
          <t>CL24</t>
        </is>
      </c>
      <c r="D2829" t="inlineStr">
        <is>
          <t>Completed</t>
        </is>
      </c>
    </row>
    <row r="2830">
      <c r="A2830" t="inlineStr">
        <is>
          <t>J1148</t>
        </is>
      </c>
      <c r="B2830" s="10" t="n">
        <v>46325</v>
      </c>
      <c r="C2830" t="inlineStr">
        <is>
          <t>CL24</t>
        </is>
      </c>
      <c r="D2830" t="inlineStr">
        <is>
          <t>Skipped</t>
        </is>
      </c>
    </row>
    <row r="2831">
      <c r="A2831" t="inlineStr">
        <is>
          <t>J1149</t>
        </is>
      </c>
      <c r="B2831" s="10" t="n">
        <v>46259</v>
      </c>
      <c r="C2831" t="inlineStr">
        <is>
          <t>CL53</t>
        </is>
      </c>
      <c r="D2831" t="inlineStr">
        <is>
          <t>Completed</t>
        </is>
      </c>
    </row>
    <row r="2832">
      <c r="A2832" t="inlineStr">
        <is>
          <t>J1149</t>
        </is>
      </c>
      <c r="B2832" s="10" t="n">
        <v>46287</v>
      </c>
      <c r="C2832" t="inlineStr">
        <is>
          <t>CL53</t>
        </is>
      </c>
      <c r="D2832" t="inlineStr">
        <is>
          <t>Completed</t>
        </is>
      </c>
    </row>
    <row r="2833">
      <c r="A2833" t="inlineStr">
        <is>
          <t>J1149</t>
        </is>
      </c>
      <c r="B2833" s="10" t="n">
        <v>46315</v>
      </c>
      <c r="C2833" t="inlineStr">
        <is>
          <t>CL53</t>
        </is>
      </c>
      <c r="D2833" t="inlineStr">
        <is>
          <t>Completed</t>
        </is>
      </c>
    </row>
    <row r="2834">
      <c r="A2834" t="inlineStr">
        <is>
          <t>J1150</t>
        </is>
      </c>
      <c r="B2834" s="10" t="n">
        <v>46237</v>
      </c>
      <c r="C2834" t="inlineStr">
        <is>
          <t>CL44</t>
        </is>
      </c>
      <c r="D2834" t="inlineStr">
        <is>
          <t>Skipped</t>
        </is>
      </c>
    </row>
    <row r="2835">
      <c r="A2835" t="inlineStr">
        <is>
          <t>J1150</t>
        </is>
      </c>
      <c r="B2835" s="10" t="n">
        <v>46238</v>
      </c>
      <c r="C2835" t="inlineStr">
        <is>
          <t>CL44</t>
        </is>
      </c>
      <c r="D2835" t="inlineStr">
        <is>
          <t>Completed</t>
        </is>
      </c>
    </row>
    <row r="2836">
      <c r="A2836" t="inlineStr">
        <is>
          <t>J1150</t>
        </is>
      </c>
      <c r="B2836" s="10" t="n">
        <v>46240</v>
      </c>
      <c r="C2836" t="inlineStr">
        <is>
          <t>CL44</t>
        </is>
      </c>
      <c r="D2836" t="inlineStr">
        <is>
          <t>Completed</t>
        </is>
      </c>
    </row>
    <row r="2837">
      <c r="A2837" t="inlineStr">
        <is>
          <t>J1150</t>
        </is>
      </c>
      <c r="B2837" s="10" t="n">
        <v>46244</v>
      </c>
      <c r="C2837" t="inlineStr">
        <is>
          <t>CL44</t>
        </is>
      </c>
      <c r="D2837" t="inlineStr">
        <is>
          <t>Completed</t>
        </is>
      </c>
    </row>
    <row r="2838">
      <c r="A2838" t="inlineStr">
        <is>
          <t>J1150</t>
        </is>
      </c>
      <c r="B2838" s="10" t="n">
        <v>46245</v>
      </c>
      <c r="C2838" t="inlineStr">
        <is>
          <t>CL44</t>
        </is>
      </c>
      <c r="D2838" t="inlineStr">
        <is>
          <t>Skipped</t>
        </is>
      </c>
    </row>
    <row r="2839">
      <c r="A2839" t="inlineStr">
        <is>
          <t>J1150</t>
        </is>
      </c>
      <c r="B2839" s="10" t="n">
        <v>46247</v>
      </c>
      <c r="C2839" t="inlineStr">
        <is>
          <t>CL44</t>
        </is>
      </c>
      <c r="D2839" t="inlineStr">
        <is>
          <t>Completed</t>
        </is>
      </c>
    </row>
    <row r="2840">
      <c r="A2840" t="inlineStr">
        <is>
          <t>J1150</t>
        </is>
      </c>
      <c r="B2840" s="10" t="n">
        <v>46251</v>
      </c>
      <c r="C2840" t="inlineStr">
        <is>
          <t>CL44</t>
        </is>
      </c>
      <c r="D2840" t="inlineStr">
        <is>
          <t>Completed</t>
        </is>
      </c>
    </row>
    <row r="2841">
      <c r="A2841" t="inlineStr">
        <is>
          <t>J1150</t>
        </is>
      </c>
      <c r="B2841" s="10" t="n">
        <v>46252</v>
      </c>
      <c r="C2841" t="inlineStr">
        <is>
          <t>CL44</t>
        </is>
      </c>
      <c r="D2841" t="inlineStr">
        <is>
          <t>Completed</t>
        </is>
      </c>
    </row>
    <row r="2842">
      <c r="A2842" t="inlineStr">
        <is>
          <t>J1150</t>
        </is>
      </c>
      <c r="B2842" s="10" t="n">
        <v>46254</v>
      </c>
      <c r="C2842" t="inlineStr">
        <is>
          <t>CL44</t>
        </is>
      </c>
      <c r="D2842" t="inlineStr">
        <is>
          <t>Completed</t>
        </is>
      </c>
    </row>
    <row r="2843">
      <c r="A2843" t="inlineStr">
        <is>
          <t>J1150</t>
        </is>
      </c>
      <c r="B2843" s="10" t="n">
        <v>46258</v>
      </c>
      <c r="C2843" t="inlineStr">
        <is>
          <t>CL44</t>
        </is>
      </c>
      <c r="D2843" t="inlineStr">
        <is>
          <t>Completed</t>
        </is>
      </c>
    </row>
    <row r="2844">
      <c r="A2844" t="inlineStr">
        <is>
          <t>J1150</t>
        </is>
      </c>
      <c r="B2844" s="10" t="n">
        <v>46259</v>
      </c>
      <c r="C2844" t="inlineStr">
        <is>
          <t>CL44</t>
        </is>
      </c>
      <c r="D2844" t="inlineStr">
        <is>
          <t>Completed</t>
        </is>
      </c>
    </row>
    <row r="2845">
      <c r="A2845" t="inlineStr">
        <is>
          <t>J1150</t>
        </is>
      </c>
      <c r="B2845" s="10" t="n">
        <v>46261</v>
      </c>
      <c r="C2845" t="inlineStr">
        <is>
          <t>CL44</t>
        </is>
      </c>
      <c r="D2845" t="inlineStr">
        <is>
          <t>Completed</t>
        </is>
      </c>
    </row>
    <row r="2846">
      <c r="A2846" t="inlineStr">
        <is>
          <t>J1150</t>
        </is>
      </c>
      <c r="B2846" s="10" t="n">
        <v>46265</v>
      </c>
      <c r="C2846" t="inlineStr">
        <is>
          <t>CL44</t>
        </is>
      </c>
      <c r="D2846" t="inlineStr">
        <is>
          <t>Completed</t>
        </is>
      </c>
    </row>
    <row r="2847">
      <c r="A2847" t="inlineStr">
        <is>
          <t>J1150</t>
        </is>
      </c>
      <c r="B2847" s="10" t="n">
        <v>46266</v>
      </c>
      <c r="C2847" t="inlineStr">
        <is>
          <t>CL44</t>
        </is>
      </c>
      <c r="D2847" t="inlineStr">
        <is>
          <t>Completed</t>
        </is>
      </c>
    </row>
    <row r="2848">
      <c r="A2848" t="inlineStr">
        <is>
          <t>J1150</t>
        </is>
      </c>
      <c r="B2848" s="10" t="n">
        <v>46268</v>
      </c>
      <c r="C2848" t="inlineStr">
        <is>
          <t>CL44</t>
        </is>
      </c>
      <c r="D2848" t="inlineStr">
        <is>
          <t>Completed</t>
        </is>
      </c>
    </row>
    <row r="2849">
      <c r="A2849" t="inlineStr">
        <is>
          <t>J1150</t>
        </is>
      </c>
      <c r="B2849" s="10" t="n">
        <v>46272</v>
      </c>
      <c r="C2849" t="inlineStr">
        <is>
          <t>CL44</t>
        </is>
      </c>
      <c r="D2849" t="inlineStr">
        <is>
          <t>Skipped</t>
        </is>
      </c>
    </row>
    <row r="2850">
      <c r="A2850" t="inlineStr">
        <is>
          <t>J1150</t>
        </is>
      </c>
      <c r="B2850" s="10" t="n">
        <v>46273</v>
      </c>
      <c r="C2850" t="inlineStr">
        <is>
          <t>CL44</t>
        </is>
      </c>
      <c r="D2850" t="inlineStr">
        <is>
          <t>Completed</t>
        </is>
      </c>
    </row>
    <row r="2851">
      <c r="A2851" t="inlineStr">
        <is>
          <t>J1150</t>
        </is>
      </c>
      <c r="B2851" s="10" t="n">
        <v>46275</v>
      </c>
      <c r="C2851" t="inlineStr">
        <is>
          <t>CL44</t>
        </is>
      </c>
      <c r="D2851" t="inlineStr">
        <is>
          <t>Completed</t>
        </is>
      </c>
    </row>
    <row r="2852">
      <c r="A2852" t="inlineStr">
        <is>
          <t>J1150</t>
        </is>
      </c>
      <c r="B2852" s="10" t="n">
        <v>46279</v>
      </c>
      <c r="C2852" t="inlineStr">
        <is>
          <t>CL44</t>
        </is>
      </c>
      <c r="D2852" t="inlineStr">
        <is>
          <t>Completed</t>
        </is>
      </c>
    </row>
    <row r="2853">
      <c r="A2853" t="inlineStr">
        <is>
          <t>J1150</t>
        </is>
      </c>
      <c r="B2853" s="10" t="n">
        <v>46280</v>
      </c>
      <c r="C2853" t="inlineStr">
        <is>
          <t>CL44</t>
        </is>
      </c>
      <c r="D2853" t="inlineStr">
        <is>
          <t>Completed</t>
        </is>
      </c>
    </row>
    <row r="2854">
      <c r="A2854" t="inlineStr">
        <is>
          <t>J1150</t>
        </is>
      </c>
      <c r="B2854" s="10" t="n">
        <v>46282</v>
      </c>
      <c r="C2854" t="inlineStr">
        <is>
          <t>CL44</t>
        </is>
      </c>
      <c r="D2854" t="inlineStr">
        <is>
          <t>Completed</t>
        </is>
      </c>
    </row>
    <row r="2855">
      <c r="A2855" t="inlineStr">
        <is>
          <t>J1150</t>
        </is>
      </c>
      <c r="B2855" s="10" t="n">
        <v>46286</v>
      </c>
      <c r="C2855" t="inlineStr">
        <is>
          <t>CL44</t>
        </is>
      </c>
      <c r="D2855" t="inlineStr">
        <is>
          <t>Completed</t>
        </is>
      </c>
    </row>
    <row r="2856">
      <c r="A2856" t="inlineStr">
        <is>
          <t>J1150</t>
        </is>
      </c>
      <c r="B2856" s="10" t="n">
        <v>46287</v>
      </c>
      <c r="C2856" t="inlineStr">
        <is>
          <t>CL44</t>
        </is>
      </c>
      <c r="D2856" t="inlineStr">
        <is>
          <t>Completed</t>
        </is>
      </c>
    </row>
    <row r="2857">
      <c r="A2857" t="inlineStr">
        <is>
          <t>J1150</t>
        </is>
      </c>
      <c r="B2857" s="10" t="n">
        <v>46289</v>
      </c>
      <c r="C2857" t="inlineStr">
        <is>
          <t>CL44</t>
        </is>
      </c>
      <c r="D2857" t="inlineStr">
        <is>
          <t>Completed</t>
        </is>
      </c>
    </row>
    <row r="2858">
      <c r="A2858" t="inlineStr">
        <is>
          <t>J1150</t>
        </is>
      </c>
      <c r="B2858" s="10" t="n">
        <v>46293</v>
      </c>
      <c r="C2858" t="inlineStr">
        <is>
          <t>CL44</t>
        </is>
      </c>
      <c r="D2858" t="inlineStr">
        <is>
          <t>Completed</t>
        </is>
      </c>
    </row>
    <row r="2859">
      <c r="A2859" t="inlineStr">
        <is>
          <t>J1150</t>
        </is>
      </c>
      <c r="B2859" s="10" t="n">
        <v>46294</v>
      </c>
      <c r="C2859" t="inlineStr">
        <is>
          <t>CL44</t>
        </is>
      </c>
      <c r="D2859" t="inlineStr">
        <is>
          <t>Completed</t>
        </is>
      </c>
    </row>
    <row r="2860">
      <c r="A2860" t="inlineStr">
        <is>
          <t>J1150</t>
        </is>
      </c>
      <c r="B2860" s="10" t="n">
        <v>46296</v>
      </c>
      <c r="C2860" t="inlineStr">
        <is>
          <t>CL44</t>
        </is>
      </c>
      <c r="D2860" t="inlineStr">
        <is>
          <t>Completed</t>
        </is>
      </c>
    </row>
    <row r="2861">
      <c r="A2861" t="inlineStr">
        <is>
          <t>J1150</t>
        </is>
      </c>
      <c r="B2861" s="10" t="n">
        <v>46300</v>
      </c>
      <c r="C2861" t="inlineStr">
        <is>
          <t>CL44</t>
        </is>
      </c>
      <c r="D2861" t="inlineStr">
        <is>
          <t>Completed</t>
        </is>
      </c>
    </row>
    <row r="2862">
      <c r="A2862" t="inlineStr">
        <is>
          <t>J1150</t>
        </is>
      </c>
      <c r="B2862" s="10" t="n">
        <v>46301</v>
      </c>
      <c r="C2862" t="inlineStr">
        <is>
          <t>CL44</t>
        </is>
      </c>
      <c r="D2862" t="inlineStr">
        <is>
          <t>Completed</t>
        </is>
      </c>
    </row>
    <row r="2863">
      <c r="A2863" t="inlineStr">
        <is>
          <t>J1150</t>
        </is>
      </c>
      <c r="B2863" s="10" t="n">
        <v>46303</v>
      </c>
      <c r="C2863" t="inlineStr">
        <is>
          <t>CL44</t>
        </is>
      </c>
      <c r="D2863" t="inlineStr">
        <is>
          <t>Completed</t>
        </is>
      </c>
    </row>
    <row r="2864">
      <c r="A2864" t="inlineStr">
        <is>
          <t>J1150</t>
        </is>
      </c>
      <c r="B2864" s="10" t="n">
        <v>46307</v>
      </c>
      <c r="C2864" t="inlineStr">
        <is>
          <t>CL44</t>
        </is>
      </c>
      <c r="D2864" t="inlineStr">
        <is>
          <t>Completed</t>
        </is>
      </c>
    </row>
    <row r="2865">
      <c r="A2865" t="inlineStr">
        <is>
          <t>J1150</t>
        </is>
      </c>
      <c r="B2865" s="10" t="n">
        <v>46308</v>
      </c>
      <c r="C2865" t="inlineStr">
        <is>
          <t>CL44</t>
        </is>
      </c>
      <c r="D2865" t="inlineStr">
        <is>
          <t>Completed</t>
        </is>
      </c>
    </row>
    <row r="2866">
      <c r="A2866" t="inlineStr">
        <is>
          <t>J1150</t>
        </is>
      </c>
      <c r="B2866" s="10" t="n">
        <v>46310</v>
      </c>
      <c r="C2866" t="inlineStr">
        <is>
          <t>CL44</t>
        </is>
      </c>
      <c r="D2866" t="inlineStr">
        <is>
          <t>Completed</t>
        </is>
      </c>
    </row>
    <row r="2867">
      <c r="A2867" t="inlineStr">
        <is>
          <t>J1150</t>
        </is>
      </c>
      <c r="B2867" s="10" t="n">
        <v>46314</v>
      </c>
      <c r="C2867" t="inlineStr">
        <is>
          <t>CL44</t>
        </is>
      </c>
      <c r="D2867" t="inlineStr">
        <is>
          <t>Completed</t>
        </is>
      </c>
    </row>
    <row r="2868">
      <c r="A2868" t="inlineStr">
        <is>
          <t>J1150</t>
        </is>
      </c>
      <c r="B2868" s="10" t="n">
        <v>46315</v>
      </c>
      <c r="C2868" t="inlineStr">
        <is>
          <t>CL44</t>
        </is>
      </c>
      <c r="D2868" t="inlineStr">
        <is>
          <t>Completed</t>
        </is>
      </c>
    </row>
    <row r="2869">
      <c r="A2869" t="inlineStr">
        <is>
          <t>J1150</t>
        </is>
      </c>
      <c r="B2869" s="10" t="n">
        <v>46317</v>
      </c>
      <c r="C2869" t="inlineStr">
        <is>
          <t>CL44</t>
        </is>
      </c>
      <c r="D2869" t="inlineStr">
        <is>
          <t>Skipped</t>
        </is>
      </c>
    </row>
    <row r="2870">
      <c r="A2870" t="inlineStr">
        <is>
          <t>J1150</t>
        </is>
      </c>
      <c r="B2870" s="10" t="n">
        <v>46321</v>
      </c>
      <c r="C2870" t="inlineStr">
        <is>
          <t>CL44</t>
        </is>
      </c>
      <c r="D2870" t="inlineStr">
        <is>
          <t>Completed</t>
        </is>
      </c>
    </row>
    <row r="2871">
      <c r="A2871" t="inlineStr">
        <is>
          <t>J1150</t>
        </is>
      </c>
      <c r="B2871" s="10" t="n">
        <v>46322</v>
      </c>
      <c r="C2871" t="inlineStr">
        <is>
          <t>CL44</t>
        </is>
      </c>
      <c r="D2871" t="inlineStr">
        <is>
          <t>Completed</t>
        </is>
      </c>
    </row>
    <row r="2872">
      <c r="A2872" t="inlineStr">
        <is>
          <t>J1150</t>
        </is>
      </c>
      <c r="B2872" s="10" t="n">
        <v>46324</v>
      </c>
      <c r="C2872" t="inlineStr">
        <is>
          <t>CL44</t>
        </is>
      </c>
      <c r="D2872" t="inlineStr">
        <is>
          <t>Completed</t>
        </is>
      </c>
    </row>
    <row r="2873">
      <c r="A2873" t="inlineStr">
        <is>
          <t>J1151</t>
        </is>
      </c>
      <c r="B2873" s="10" t="n">
        <v>46241</v>
      </c>
      <c r="C2873" t="inlineStr">
        <is>
          <t>CL57</t>
        </is>
      </c>
      <c r="D2873" t="inlineStr">
        <is>
          <t>Completed</t>
        </is>
      </c>
    </row>
    <row r="2874">
      <c r="A2874" t="inlineStr">
        <is>
          <t>J1151</t>
        </is>
      </c>
      <c r="B2874" s="10" t="n">
        <v>46269</v>
      </c>
      <c r="C2874" t="inlineStr">
        <is>
          <t>CL57</t>
        </is>
      </c>
      <c r="D2874" t="inlineStr">
        <is>
          <t>Completed</t>
        </is>
      </c>
    </row>
    <row r="2875">
      <c r="A2875" t="inlineStr">
        <is>
          <t>J1151</t>
        </is>
      </c>
      <c r="B2875" s="10" t="n">
        <v>46297</v>
      </c>
      <c r="C2875" t="inlineStr">
        <is>
          <t>CL57</t>
        </is>
      </c>
      <c r="D2875" t="inlineStr">
        <is>
          <t>Completed</t>
        </is>
      </c>
    </row>
    <row r="2876">
      <c r="A2876" t="inlineStr">
        <is>
          <t>J1151</t>
        </is>
      </c>
      <c r="B2876" s="10" t="n">
        <v>46325</v>
      </c>
      <c r="C2876" t="inlineStr">
        <is>
          <t>CL57</t>
        </is>
      </c>
      <c r="D2876" t="inlineStr">
        <is>
          <t>Completed</t>
        </is>
      </c>
    </row>
    <row r="2877">
      <c r="A2877" t="inlineStr">
        <is>
          <t>J1152</t>
        </is>
      </c>
      <c r="B2877" s="10" t="n">
        <v>46239</v>
      </c>
      <c r="C2877" t="inlineStr">
        <is>
          <t>CL12</t>
        </is>
      </c>
      <c r="D2877" t="inlineStr">
        <is>
          <t>Completed</t>
        </is>
      </c>
    </row>
    <row r="2878">
      <c r="A2878" t="inlineStr">
        <is>
          <t>J1152</t>
        </is>
      </c>
      <c r="B2878" s="10" t="n">
        <v>46240</v>
      </c>
      <c r="C2878" t="inlineStr">
        <is>
          <t>CL12</t>
        </is>
      </c>
      <c r="D2878" t="inlineStr">
        <is>
          <t>Completed</t>
        </is>
      </c>
    </row>
    <row r="2879">
      <c r="A2879" t="inlineStr">
        <is>
          <t>J1152</t>
        </is>
      </c>
      <c r="B2879" s="10" t="n">
        <v>46246</v>
      </c>
      <c r="C2879" t="inlineStr">
        <is>
          <t>CL12</t>
        </is>
      </c>
      <c r="D2879" t="inlineStr">
        <is>
          <t>Completed</t>
        </is>
      </c>
    </row>
    <row r="2880">
      <c r="A2880" t="inlineStr">
        <is>
          <t>J1152</t>
        </is>
      </c>
      <c r="B2880" s="10" t="n">
        <v>46247</v>
      </c>
      <c r="C2880" t="inlineStr">
        <is>
          <t>CL12</t>
        </is>
      </c>
      <c r="D2880" t="inlineStr">
        <is>
          <t>Completed</t>
        </is>
      </c>
    </row>
    <row r="2881">
      <c r="A2881" t="inlineStr">
        <is>
          <t>J1152</t>
        </is>
      </c>
      <c r="B2881" s="10" t="n">
        <v>46253</v>
      </c>
      <c r="C2881" t="inlineStr">
        <is>
          <t>CL12</t>
        </is>
      </c>
      <c r="D2881" t="inlineStr">
        <is>
          <t>Completed</t>
        </is>
      </c>
    </row>
    <row r="2882">
      <c r="A2882" t="inlineStr">
        <is>
          <t>J1152</t>
        </is>
      </c>
      <c r="B2882" s="10" t="n">
        <v>46254</v>
      </c>
      <c r="C2882" t="inlineStr">
        <is>
          <t>CL12</t>
        </is>
      </c>
      <c r="D2882" t="inlineStr">
        <is>
          <t>Completed</t>
        </is>
      </c>
    </row>
    <row r="2883">
      <c r="A2883" t="inlineStr">
        <is>
          <t>J1152</t>
        </is>
      </c>
      <c r="B2883" s="10" t="n">
        <v>46260</v>
      </c>
      <c r="C2883" t="inlineStr">
        <is>
          <t>CL12</t>
        </is>
      </c>
      <c r="D2883" t="inlineStr">
        <is>
          <t>Completed</t>
        </is>
      </c>
    </row>
    <row r="2884">
      <c r="A2884" t="inlineStr">
        <is>
          <t>J1152</t>
        </is>
      </c>
      <c r="B2884" s="10" t="n">
        <v>46261</v>
      </c>
      <c r="C2884" t="inlineStr">
        <is>
          <t>CL12</t>
        </is>
      </c>
      <c r="D2884" t="inlineStr">
        <is>
          <t>Completed</t>
        </is>
      </c>
    </row>
    <row r="2885">
      <c r="A2885" t="inlineStr">
        <is>
          <t>J1152</t>
        </is>
      </c>
      <c r="B2885" s="10" t="n">
        <v>46267</v>
      </c>
      <c r="C2885" t="inlineStr">
        <is>
          <t>CL12</t>
        </is>
      </c>
      <c r="D2885" t="inlineStr">
        <is>
          <t>Completed</t>
        </is>
      </c>
    </row>
    <row r="2886">
      <c r="A2886" t="inlineStr">
        <is>
          <t>J1152</t>
        </is>
      </c>
      <c r="B2886" s="10" t="n">
        <v>46268</v>
      </c>
      <c r="C2886" t="inlineStr">
        <is>
          <t>CL12</t>
        </is>
      </c>
      <c r="D2886" t="inlineStr">
        <is>
          <t>Completed</t>
        </is>
      </c>
    </row>
    <row r="2887">
      <c r="A2887" t="inlineStr">
        <is>
          <t>J1152</t>
        </is>
      </c>
      <c r="B2887" s="10" t="n">
        <v>46274</v>
      </c>
      <c r="C2887" t="inlineStr">
        <is>
          <t>CL12</t>
        </is>
      </c>
      <c r="D2887" t="inlineStr">
        <is>
          <t>Completed</t>
        </is>
      </c>
    </row>
    <row r="2888">
      <c r="A2888" t="inlineStr">
        <is>
          <t>J1152</t>
        </is>
      </c>
      <c r="B2888" s="10" t="n">
        <v>46275</v>
      </c>
      <c r="C2888" t="inlineStr">
        <is>
          <t>CL12</t>
        </is>
      </c>
      <c r="D2888" t="inlineStr">
        <is>
          <t>Completed</t>
        </is>
      </c>
    </row>
    <row r="2889">
      <c r="A2889" t="inlineStr">
        <is>
          <t>J1152</t>
        </is>
      </c>
      <c r="B2889" s="10" t="n">
        <v>46281</v>
      </c>
      <c r="C2889" t="inlineStr">
        <is>
          <t>CL12</t>
        </is>
      </c>
      <c r="D2889" t="inlineStr">
        <is>
          <t>Completed</t>
        </is>
      </c>
    </row>
    <row r="2890">
      <c r="A2890" t="inlineStr">
        <is>
          <t>J1152</t>
        </is>
      </c>
      <c r="B2890" s="10" t="n">
        <v>46282</v>
      </c>
      <c r="C2890" t="inlineStr">
        <is>
          <t>CL12</t>
        </is>
      </c>
      <c r="D2890" t="inlineStr">
        <is>
          <t>Completed</t>
        </is>
      </c>
    </row>
    <row r="2891">
      <c r="A2891" t="inlineStr">
        <is>
          <t>J1152</t>
        </is>
      </c>
      <c r="B2891" s="10" t="n">
        <v>46288</v>
      </c>
      <c r="C2891" t="inlineStr">
        <is>
          <t>CL12</t>
        </is>
      </c>
      <c r="D2891" t="inlineStr">
        <is>
          <t>Completed</t>
        </is>
      </c>
    </row>
    <row r="2892">
      <c r="A2892" t="inlineStr">
        <is>
          <t>J1152</t>
        </is>
      </c>
      <c r="B2892" s="10" t="n">
        <v>46289</v>
      </c>
      <c r="C2892" t="inlineStr">
        <is>
          <t>CL12</t>
        </is>
      </c>
      <c r="D2892" t="inlineStr">
        <is>
          <t>Completed</t>
        </is>
      </c>
    </row>
    <row r="2893">
      <c r="A2893" t="inlineStr">
        <is>
          <t>J1152</t>
        </is>
      </c>
      <c r="B2893" s="10" t="n">
        <v>46295</v>
      </c>
      <c r="C2893" t="inlineStr">
        <is>
          <t>CL12</t>
        </is>
      </c>
      <c r="D2893" t="inlineStr">
        <is>
          <t>Completed</t>
        </is>
      </c>
    </row>
    <row r="2894">
      <c r="A2894" t="inlineStr">
        <is>
          <t>J1152</t>
        </is>
      </c>
      <c r="B2894" s="10" t="n">
        <v>46296</v>
      </c>
      <c r="C2894" t="inlineStr">
        <is>
          <t>CL12</t>
        </is>
      </c>
      <c r="D2894" t="inlineStr">
        <is>
          <t>Completed</t>
        </is>
      </c>
    </row>
    <row r="2895">
      <c r="A2895" t="inlineStr">
        <is>
          <t>J1152</t>
        </is>
      </c>
      <c r="B2895" s="10" t="n">
        <v>46302</v>
      </c>
      <c r="C2895" t="inlineStr">
        <is>
          <t>CL12</t>
        </is>
      </c>
      <c r="D2895" t="inlineStr">
        <is>
          <t>Completed</t>
        </is>
      </c>
    </row>
    <row r="2896">
      <c r="A2896" t="inlineStr">
        <is>
          <t>J1152</t>
        </is>
      </c>
      <c r="B2896" s="10" t="n">
        <v>46303</v>
      </c>
      <c r="C2896" t="inlineStr">
        <is>
          <t>CL12</t>
        </is>
      </c>
      <c r="D2896" t="inlineStr">
        <is>
          <t>Completed</t>
        </is>
      </c>
    </row>
    <row r="2897">
      <c r="A2897" t="inlineStr">
        <is>
          <t>J1152</t>
        </is>
      </c>
      <c r="B2897" s="10" t="n">
        <v>46309</v>
      </c>
      <c r="C2897" t="inlineStr">
        <is>
          <t>CL12</t>
        </is>
      </c>
      <c r="D2897" t="inlineStr">
        <is>
          <t>Completed</t>
        </is>
      </c>
    </row>
    <row r="2898">
      <c r="A2898" t="inlineStr">
        <is>
          <t>J1152</t>
        </is>
      </c>
      <c r="B2898" s="10" t="n">
        <v>46310</v>
      </c>
      <c r="C2898" t="inlineStr">
        <is>
          <t>CL12</t>
        </is>
      </c>
      <c r="D2898" t="inlineStr">
        <is>
          <t>Completed</t>
        </is>
      </c>
    </row>
    <row r="2899">
      <c r="A2899" t="inlineStr">
        <is>
          <t>J1152</t>
        </is>
      </c>
      <c r="B2899" s="10" t="n">
        <v>46316</v>
      </c>
      <c r="C2899" t="inlineStr">
        <is>
          <t>CL12</t>
        </is>
      </c>
      <c r="D2899" t="inlineStr">
        <is>
          <t>Completed</t>
        </is>
      </c>
    </row>
    <row r="2900">
      <c r="A2900" t="inlineStr">
        <is>
          <t>J1152</t>
        </is>
      </c>
      <c r="B2900" s="10" t="n">
        <v>46317</v>
      </c>
      <c r="C2900" t="inlineStr">
        <is>
          <t>CL12</t>
        </is>
      </c>
      <c r="D2900" t="inlineStr">
        <is>
          <t>Completed</t>
        </is>
      </c>
    </row>
    <row r="2901">
      <c r="A2901" t="inlineStr">
        <is>
          <t>J1152</t>
        </is>
      </c>
      <c r="B2901" s="10" t="n">
        <v>46323</v>
      </c>
      <c r="C2901" t="inlineStr">
        <is>
          <t>CL12</t>
        </is>
      </c>
      <c r="D2901" t="inlineStr">
        <is>
          <t>Completed</t>
        </is>
      </c>
    </row>
    <row r="2902">
      <c r="A2902" t="inlineStr">
        <is>
          <t>J1152</t>
        </is>
      </c>
      <c r="B2902" s="10" t="n">
        <v>46324</v>
      </c>
      <c r="C2902" t="inlineStr">
        <is>
          <t>CL12</t>
        </is>
      </c>
      <c r="D2902" t="inlineStr">
        <is>
          <t>Completed</t>
        </is>
      </c>
    </row>
    <row r="2903">
      <c r="A2903" t="inlineStr">
        <is>
          <t>J1153</t>
        </is>
      </c>
      <c r="B2903" s="10" t="n">
        <v>46237</v>
      </c>
      <c r="C2903" t="inlineStr">
        <is>
          <t>CL57</t>
        </is>
      </c>
      <c r="D2903" t="inlineStr">
        <is>
          <t>Completed</t>
        </is>
      </c>
    </row>
    <row r="2904">
      <c r="A2904" t="inlineStr">
        <is>
          <t>J1153</t>
        </is>
      </c>
      <c r="B2904" s="10" t="n">
        <v>46272</v>
      </c>
      <c r="C2904" t="inlineStr">
        <is>
          <t>CL57</t>
        </is>
      </c>
      <c r="D2904" t="inlineStr">
        <is>
          <t>Completed</t>
        </is>
      </c>
    </row>
    <row r="2905">
      <c r="A2905" t="inlineStr">
        <is>
          <t>J1153</t>
        </is>
      </c>
      <c r="B2905" s="10" t="n">
        <v>46300</v>
      </c>
      <c r="C2905" t="inlineStr">
        <is>
          <t>CL57</t>
        </is>
      </c>
      <c r="D2905" t="inlineStr">
        <is>
          <t>Completed</t>
        </is>
      </c>
    </row>
    <row r="2906">
      <c r="A2906" t="inlineStr">
        <is>
          <t>J1154</t>
        </is>
      </c>
      <c r="B2906" s="10" t="n">
        <v>46238</v>
      </c>
      <c r="C2906" t="inlineStr">
        <is>
          <t>CL50</t>
        </is>
      </c>
      <c r="D2906" t="inlineStr">
        <is>
          <t>Completed</t>
        </is>
      </c>
    </row>
    <row r="2907">
      <c r="A2907" t="inlineStr">
        <is>
          <t>J1154</t>
        </is>
      </c>
      <c r="B2907" s="10" t="n">
        <v>46245</v>
      </c>
      <c r="C2907" t="inlineStr">
        <is>
          <t>CL50</t>
        </is>
      </c>
      <c r="D2907" t="inlineStr">
        <is>
          <t>Completed</t>
        </is>
      </c>
    </row>
    <row r="2908">
      <c r="A2908" t="inlineStr">
        <is>
          <t>J1154</t>
        </is>
      </c>
      <c r="B2908" s="10" t="n">
        <v>46252</v>
      </c>
      <c r="C2908" t="inlineStr">
        <is>
          <t>CL50</t>
        </is>
      </c>
      <c r="D2908" t="inlineStr">
        <is>
          <t>Completed</t>
        </is>
      </c>
    </row>
    <row r="2909">
      <c r="A2909" t="inlineStr">
        <is>
          <t>J1154</t>
        </is>
      </c>
      <c r="B2909" s="10" t="n">
        <v>46259</v>
      </c>
      <c r="C2909" t="inlineStr">
        <is>
          <t>CL50</t>
        </is>
      </c>
      <c r="D2909" t="inlineStr">
        <is>
          <t>Completed</t>
        </is>
      </c>
    </row>
    <row r="2910">
      <c r="A2910" t="inlineStr">
        <is>
          <t>J1154</t>
        </is>
      </c>
      <c r="B2910" s="10" t="n">
        <v>46266</v>
      </c>
      <c r="C2910" t="inlineStr">
        <is>
          <t>CL50</t>
        </is>
      </c>
      <c r="D2910" t="inlineStr">
        <is>
          <t>Completed</t>
        </is>
      </c>
    </row>
    <row r="2911">
      <c r="A2911" t="inlineStr">
        <is>
          <t>J1154</t>
        </is>
      </c>
      <c r="B2911" s="10" t="n">
        <v>46273</v>
      </c>
      <c r="C2911" t="inlineStr">
        <is>
          <t>CL50</t>
        </is>
      </c>
      <c r="D2911" t="inlineStr">
        <is>
          <t>Completed</t>
        </is>
      </c>
    </row>
    <row r="2912">
      <c r="A2912" t="inlineStr">
        <is>
          <t>J1154</t>
        </is>
      </c>
      <c r="B2912" s="10" t="n">
        <v>46280</v>
      </c>
      <c r="C2912" t="inlineStr">
        <is>
          <t>CL50</t>
        </is>
      </c>
      <c r="D2912" t="inlineStr">
        <is>
          <t>Completed</t>
        </is>
      </c>
    </row>
    <row r="2913">
      <c r="A2913" t="inlineStr">
        <is>
          <t>J1154</t>
        </is>
      </c>
      <c r="B2913" s="10" t="n">
        <v>46287</v>
      </c>
      <c r="C2913" t="inlineStr">
        <is>
          <t>CL50</t>
        </is>
      </c>
      <c r="D2913" t="inlineStr">
        <is>
          <t>Completed</t>
        </is>
      </c>
    </row>
    <row r="2914">
      <c r="A2914" t="inlineStr">
        <is>
          <t>J1154</t>
        </is>
      </c>
      <c r="B2914" s="10" t="n">
        <v>46294</v>
      </c>
      <c r="C2914" t="inlineStr">
        <is>
          <t>CL50</t>
        </is>
      </c>
      <c r="D2914" t="inlineStr">
        <is>
          <t>Completed</t>
        </is>
      </c>
    </row>
    <row r="2915">
      <c r="A2915" t="inlineStr">
        <is>
          <t>J1154</t>
        </is>
      </c>
      <c r="B2915" s="10" t="n">
        <v>46301</v>
      </c>
      <c r="C2915" t="inlineStr">
        <is>
          <t>CL50</t>
        </is>
      </c>
      <c r="D2915" t="inlineStr">
        <is>
          <t>Completed</t>
        </is>
      </c>
    </row>
    <row r="2916">
      <c r="A2916" t="inlineStr">
        <is>
          <t>J1154</t>
        </is>
      </c>
      <c r="B2916" s="10" t="n">
        <v>46308</v>
      </c>
      <c r="C2916" t="inlineStr">
        <is>
          <t>CL50</t>
        </is>
      </c>
      <c r="D2916" t="inlineStr">
        <is>
          <t>Completed</t>
        </is>
      </c>
    </row>
    <row r="2917">
      <c r="A2917" t="inlineStr">
        <is>
          <t>J1154</t>
        </is>
      </c>
      <c r="B2917" s="10" t="n">
        <v>46315</v>
      </c>
      <c r="C2917" t="inlineStr">
        <is>
          <t>CL50</t>
        </is>
      </c>
      <c r="D2917" t="inlineStr">
        <is>
          <t>Completed</t>
        </is>
      </c>
    </row>
    <row r="2918">
      <c r="A2918" t="inlineStr">
        <is>
          <t>J1154</t>
        </is>
      </c>
      <c r="B2918" s="10" t="n">
        <v>46322</v>
      </c>
      <c r="C2918" t="inlineStr">
        <is>
          <t>CL50</t>
        </is>
      </c>
      <c r="D2918" t="inlineStr">
        <is>
          <t>Completed</t>
        </is>
      </c>
    </row>
    <row r="2919">
      <c r="A2919" t="inlineStr">
        <is>
          <t>J1155</t>
        </is>
      </c>
      <c r="B2919" s="10" t="n">
        <v>46241</v>
      </c>
      <c r="C2919" t="inlineStr">
        <is>
          <t>CL14</t>
        </is>
      </c>
      <c r="D2919" t="inlineStr">
        <is>
          <t>Completed</t>
        </is>
      </c>
    </row>
    <row r="2920">
      <c r="A2920" t="inlineStr">
        <is>
          <t>J1155</t>
        </is>
      </c>
      <c r="B2920" s="10" t="n">
        <v>46248</v>
      </c>
      <c r="C2920" t="inlineStr">
        <is>
          <t>CL14</t>
        </is>
      </c>
      <c r="D2920" t="inlineStr">
        <is>
          <t>Completed</t>
        </is>
      </c>
    </row>
    <row r="2921">
      <c r="A2921" t="inlineStr">
        <is>
          <t>J1155</t>
        </is>
      </c>
      <c r="B2921" s="10" t="n">
        <v>46255</v>
      </c>
      <c r="C2921" t="inlineStr">
        <is>
          <t>CL14</t>
        </is>
      </c>
      <c r="D2921" t="inlineStr">
        <is>
          <t>Completed</t>
        </is>
      </c>
    </row>
    <row r="2922">
      <c r="A2922" t="inlineStr">
        <is>
          <t>J1155</t>
        </is>
      </c>
      <c r="B2922" s="10" t="n">
        <v>46262</v>
      </c>
      <c r="C2922" t="inlineStr">
        <is>
          <t>CL14</t>
        </is>
      </c>
      <c r="D2922" t="inlineStr">
        <is>
          <t>Completed</t>
        </is>
      </c>
    </row>
    <row r="2923">
      <c r="A2923" t="inlineStr">
        <is>
          <t>J1155</t>
        </is>
      </c>
      <c r="B2923" s="10" t="n">
        <v>46269</v>
      </c>
      <c r="C2923" t="inlineStr">
        <is>
          <t>CL14</t>
        </is>
      </c>
      <c r="D2923" t="inlineStr">
        <is>
          <t>Completed</t>
        </is>
      </c>
    </row>
    <row r="2924">
      <c r="A2924" t="inlineStr">
        <is>
          <t>J1155</t>
        </is>
      </c>
      <c r="B2924" s="10" t="n">
        <v>46276</v>
      </c>
      <c r="C2924" t="inlineStr">
        <is>
          <t>CL14</t>
        </is>
      </c>
      <c r="D2924" t="inlineStr">
        <is>
          <t>Completed</t>
        </is>
      </c>
    </row>
    <row r="2925">
      <c r="A2925" t="inlineStr">
        <is>
          <t>J1155</t>
        </is>
      </c>
      <c r="B2925" s="10" t="n">
        <v>46283</v>
      </c>
      <c r="C2925" t="inlineStr">
        <is>
          <t>CL14</t>
        </is>
      </c>
      <c r="D2925" t="inlineStr">
        <is>
          <t>Completed</t>
        </is>
      </c>
    </row>
    <row r="2926">
      <c r="A2926" t="inlineStr">
        <is>
          <t>J1155</t>
        </is>
      </c>
      <c r="B2926" s="10" t="n">
        <v>46290</v>
      </c>
      <c r="C2926" t="inlineStr">
        <is>
          <t>CL14</t>
        </is>
      </c>
      <c r="D2926" t="inlineStr">
        <is>
          <t>Completed</t>
        </is>
      </c>
    </row>
    <row r="2927">
      <c r="A2927" t="inlineStr">
        <is>
          <t>J1155</t>
        </is>
      </c>
      <c r="B2927" s="10" t="n">
        <v>46297</v>
      </c>
      <c r="C2927" t="inlineStr">
        <is>
          <t>CL14</t>
        </is>
      </c>
      <c r="D2927" t="inlineStr">
        <is>
          <t>Completed</t>
        </is>
      </c>
    </row>
    <row r="2928">
      <c r="A2928" t="inlineStr">
        <is>
          <t>J1155</t>
        </is>
      </c>
      <c r="B2928" s="10" t="n">
        <v>46304</v>
      </c>
      <c r="C2928" t="inlineStr">
        <is>
          <t>CL14</t>
        </is>
      </c>
      <c r="D2928" t="inlineStr">
        <is>
          <t>Completed</t>
        </is>
      </c>
    </row>
    <row r="2929">
      <c r="A2929" t="inlineStr">
        <is>
          <t>J1155</t>
        </is>
      </c>
      <c r="B2929" s="10" t="n">
        <v>46311</v>
      </c>
      <c r="C2929" t="inlineStr">
        <is>
          <t>CL14</t>
        </is>
      </c>
      <c r="D2929" t="inlineStr">
        <is>
          <t>Completed</t>
        </is>
      </c>
    </row>
    <row r="2930">
      <c r="A2930" t="inlineStr">
        <is>
          <t>J1155</t>
        </is>
      </c>
      <c r="B2930" s="10" t="n">
        <v>46318</v>
      </c>
      <c r="C2930" t="inlineStr">
        <is>
          <t>CL14</t>
        </is>
      </c>
      <c r="D2930" t="inlineStr">
        <is>
          <t>Completed</t>
        </is>
      </c>
    </row>
    <row r="2931">
      <c r="A2931" t="inlineStr">
        <is>
          <t>J1155</t>
        </is>
      </c>
      <c r="B2931" s="10" t="n">
        <v>46325</v>
      </c>
      <c r="C2931" t="inlineStr">
        <is>
          <t>CL14</t>
        </is>
      </c>
      <c r="D2931" t="inlineStr">
        <is>
          <t>Completed</t>
        </is>
      </c>
    </row>
    <row r="2932">
      <c r="A2932" t="inlineStr">
        <is>
          <t>J1156</t>
        </is>
      </c>
      <c r="B2932" s="10" t="n">
        <v>46237</v>
      </c>
      <c r="C2932" t="inlineStr">
        <is>
          <t>CL24</t>
        </is>
      </c>
      <c r="D2932" t="inlineStr">
        <is>
          <t>Completed</t>
        </is>
      </c>
    </row>
    <row r="2933">
      <c r="A2933" t="inlineStr">
        <is>
          <t>J1156</t>
        </is>
      </c>
      <c r="B2933" s="10" t="n">
        <v>46240</v>
      </c>
      <c r="C2933" t="inlineStr">
        <is>
          <t>CL24</t>
        </is>
      </c>
      <c r="D2933" t="inlineStr">
        <is>
          <t>Completed</t>
        </is>
      </c>
    </row>
    <row r="2934">
      <c r="A2934" t="inlineStr">
        <is>
          <t>J1156</t>
        </is>
      </c>
      <c r="B2934" s="10" t="n">
        <v>46244</v>
      </c>
      <c r="C2934" t="inlineStr">
        <is>
          <t>CL24</t>
        </is>
      </c>
      <c r="D2934" t="inlineStr">
        <is>
          <t>Completed</t>
        </is>
      </c>
    </row>
    <row r="2935">
      <c r="A2935" t="inlineStr">
        <is>
          <t>J1156</t>
        </is>
      </c>
      <c r="B2935" s="10" t="n">
        <v>46247</v>
      </c>
      <c r="C2935" t="inlineStr">
        <is>
          <t>CL24</t>
        </is>
      </c>
      <c r="D2935" t="inlineStr">
        <is>
          <t>Completed</t>
        </is>
      </c>
    </row>
    <row r="2936">
      <c r="A2936" t="inlineStr">
        <is>
          <t>J1156</t>
        </is>
      </c>
      <c r="B2936" s="10" t="n">
        <v>46251</v>
      </c>
      <c r="C2936" t="inlineStr">
        <is>
          <t>CL24</t>
        </is>
      </c>
      <c r="D2936" t="inlineStr">
        <is>
          <t>Completed</t>
        </is>
      </c>
    </row>
    <row r="2937">
      <c r="A2937" t="inlineStr">
        <is>
          <t>J1156</t>
        </is>
      </c>
      <c r="B2937" s="10" t="n">
        <v>46254</v>
      </c>
      <c r="C2937" t="inlineStr">
        <is>
          <t>CL24</t>
        </is>
      </c>
      <c r="D2937" t="inlineStr">
        <is>
          <t>Completed</t>
        </is>
      </c>
    </row>
    <row r="2938">
      <c r="A2938" t="inlineStr">
        <is>
          <t>J1156</t>
        </is>
      </c>
      <c r="B2938" s="10" t="n">
        <v>46258</v>
      </c>
      <c r="C2938" t="inlineStr">
        <is>
          <t>CL24</t>
        </is>
      </c>
      <c r="D2938" t="inlineStr">
        <is>
          <t>Completed</t>
        </is>
      </c>
    </row>
    <row r="2939">
      <c r="A2939" t="inlineStr">
        <is>
          <t>J1156</t>
        </is>
      </c>
      <c r="B2939" s="10" t="n">
        <v>46261</v>
      </c>
      <c r="C2939" t="inlineStr">
        <is>
          <t>CL24</t>
        </is>
      </c>
      <c r="D2939" t="inlineStr">
        <is>
          <t>Completed</t>
        </is>
      </c>
    </row>
    <row r="2940">
      <c r="A2940" t="inlineStr">
        <is>
          <t>J1156</t>
        </is>
      </c>
      <c r="B2940" s="10" t="n">
        <v>46265</v>
      </c>
      <c r="C2940" t="inlineStr">
        <is>
          <t>CL24</t>
        </is>
      </c>
      <c r="D2940" t="inlineStr">
        <is>
          <t>Completed</t>
        </is>
      </c>
    </row>
    <row r="2941">
      <c r="A2941" t="inlineStr">
        <is>
          <t>J1156</t>
        </is>
      </c>
      <c r="B2941" s="10" t="n">
        <v>46268</v>
      </c>
      <c r="C2941" t="inlineStr">
        <is>
          <t>CL24</t>
        </is>
      </c>
      <c r="D2941" t="inlineStr">
        <is>
          <t>Completed</t>
        </is>
      </c>
    </row>
    <row r="2942">
      <c r="A2942" t="inlineStr">
        <is>
          <t>J1156</t>
        </is>
      </c>
      <c r="B2942" s="10" t="n">
        <v>46272</v>
      </c>
      <c r="C2942" t="inlineStr">
        <is>
          <t>CL24</t>
        </is>
      </c>
      <c r="D2942" t="inlineStr">
        <is>
          <t>Completed</t>
        </is>
      </c>
    </row>
    <row r="2943">
      <c r="A2943" t="inlineStr">
        <is>
          <t>J1156</t>
        </is>
      </c>
      <c r="B2943" s="10" t="n">
        <v>46275</v>
      </c>
      <c r="C2943" t="inlineStr">
        <is>
          <t>CL24</t>
        </is>
      </c>
      <c r="D2943" t="inlineStr">
        <is>
          <t>Completed</t>
        </is>
      </c>
    </row>
    <row r="2944">
      <c r="A2944" t="inlineStr">
        <is>
          <t>J1156</t>
        </is>
      </c>
      <c r="B2944" s="10" t="n">
        <v>46279</v>
      </c>
      <c r="C2944" t="inlineStr">
        <is>
          <t>CL24</t>
        </is>
      </c>
      <c r="D2944" t="inlineStr">
        <is>
          <t>Completed</t>
        </is>
      </c>
    </row>
    <row r="2945">
      <c r="A2945" t="inlineStr">
        <is>
          <t>J1156</t>
        </is>
      </c>
      <c r="B2945" s="10" t="n">
        <v>46282</v>
      </c>
      <c r="C2945" t="inlineStr">
        <is>
          <t>CL24</t>
        </is>
      </c>
      <c r="D2945" t="inlineStr">
        <is>
          <t>Completed</t>
        </is>
      </c>
    </row>
    <row r="2946">
      <c r="A2946" t="inlineStr">
        <is>
          <t>J1156</t>
        </is>
      </c>
      <c r="B2946" s="10" t="n">
        <v>46286</v>
      </c>
      <c r="C2946" t="inlineStr">
        <is>
          <t>CL24</t>
        </is>
      </c>
      <c r="D2946" t="inlineStr">
        <is>
          <t>Completed</t>
        </is>
      </c>
    </row>
    <row r="2947">
      <c r="A2947" t="inlineStr">
        <is>
          <t>J1156</t>
        </is>
      </c>
      <c r="B2947" s="10" t="n">
        <v>46289</v>
      </c>
      <c r="C2947" t="inlineStr">
        <is>
          <t>CL24</t>
        </is>
      </c>
      <c r="D2947" t="inlineStr">
        <is>
          <t>Completed</t>
        </is>
      </c>
    </row>
    <row r="2948">
      <c r="A2948" t="inlineStr">
        <is>
          <t>J1156</t>
        </is>
      </c>
      <c r="B2948" s="10" t="n">
        <v>46293</v>
      </c>
      <c r="C2948" t="inlineStr">
        <is>
          <t>CL24</t>
        </is>
      </c>
      <c r="D2948" t="inlineStr">
        <is>
          <t>Completed</t>
        </is>
      </c>
    </row>
    <row r="2949">
      <c r="A2949" t="inlineStr">
        <is>
          <t>J1156</t>
        </is>
      </c>
      <c r="B2949" s="10" t="n">
        <v>46296</v>
      </c>
      <c r="C2949" t="inlineStr">
        <is>
          <t>CL24</t>
        </is>
      </c>
      <c r="D2949" t="inlineStr">
        <is>
          <t>Completed</t>
        </is>
      </c>
    </row>
    <row r="2950">
      <c r="A2950" t="inlineStr">
        <is>
          <t>J1156</t>
        </is>
      </c>
      <c r="B2950" s="10" t="n">
        <v>46300</v>
      </c>
      <c r="C2950" t="inlineStr">
        <is>
          <t>CL24</t>
        </is>
      </c>
      <c r="D2950" t="inlineStr">
        <is>
          <t>Completed</t>
        </is>
      </c>
    </row>
    <row r="2951">
      <c r="A2951" t="inlineStr">
        <is>
          <t>J1156</t>
        </is>
      </c>
      <c r="B2951" s="10" t="n">
        <v>46303</v>
      </c>
      <c r="C2951" t="inlineStr">
        <is>
          <t>CL24</t>
        </is>
      </c>
      <c r="D2951" t="inlineStr">
        <is>
          <t>Completed</t>
        </is>
      </c>
    </row>
    <row r="2952">
      <c r="A2952" t="inlineStr">
        <is>
          <t>J1156</t>
        </is>
      </c>
      <c r="B2952" s="10" t="n">
        <v>46307</v>
      </c>
      <c r="C2952" t="inlineStr">
        <is>
          <t>CL24</t>
        </is>
      </c>
      <c r="D2952" t="inlineStr">
        <is>
          <t>Completed</t>
        </is>
      </c>
    </row>
    <row r="2953">
      <c r="A2953" t="inlineStr">
        <is>
          <t>J1156</t>
        </is>
      </c>
      <c r="B2953" s="10" t="n">
        <v>46310</v>
      </c>
      <c r="C2953" t="inlineStr">
        <is>
          <t>CL24</t>
        </is>
      </c>
      <c r="D2953" t="inlineStr">
        <is>
          <t>Completed</t>
        </is>
      </c>
    </row>
    <row r="2954">
      <c r="A2954" t="inlineStr">
        <is>
          <t>J1156</t>
        </is>
      </c>
      <c r="B2954" s="10" t="n">
        <v>46314</v>
      </c>
      <c r="C2954" t="inlineStr">
        <is>
          <t>CL24</t>
        </is>
      </c>
      <c r="D2954" t="inlineStr">
        <is>
          <t>Completed</t>
        </is>
      </c>
    </row>
    <row r="2955">
      <c r="A2955" t="inlineStr">
        <is>
          <t>J1156</t>
        </is>
      </c>
      <c r="B2955" s="10" t="n">
        <v>46317</v>
      </c>
      <c r="C2955" t="inlineStr">
        <is>
          <t>CL24</t>
        </is>
      </c>
      <c r="D2955" t="inlineStr">
        <is>
          <t>Skipped</t>
        </is>
      </c>
    </row>
    <row r="2956">
      <c r="A2956" t="inlineStr">
        <is>
          <t>J1156</t>
        </is>
      </c>
      <c r="B2956" s="10" t="n">
        <v>46321</v>
      </c>
      <c r="C2956" t="inlineStr">
        <is>
          <t>CL24</t>
        </is>
      </c>
      <c r="D2956" t="inlineStr">
        <is>
          <t>Completed</t>
        </is>
      </c>
    </row>
    <row r="2957">
      <c r="A2957" t="inlineStr">
        <is>
          <t>J1156</t>
        </is>
      </c>
      <c r="B2957" s="10" t="n">
        <v>46324</v>
      </c>
      <c r="C2957" t="inlineStr">
        <is>
          <t>CL24</t>
        </is>
      </c>
      <c r="D2957" t="inlineStr">
        <is>
          <t>Completed</t>
        </is>
      </c>
    </row>
    <row r="2958">
      <c r="A2958" t="inlineStr">
        <is>
          <t>J1157</t>
        </is>
      </c>
      <c r="B2958" s="10" t="n">
        <v>46237</v>
      </c>
      <c r="C2958" t="inlineStr">
        <is>
          <t>CL03</t>
        </is>
      </c>
      <c r="D2958" t="inlineStr">
        <is>
          <t>Completed</t>
        </is>
      </c>
    </row>
    <row r="2959">
      <c r="A2959" t="inlineStr">
        <is>
          <t>J1157</t>
        </is>
      </c>
      <c r="B2959" s="10" t="n">
        <v>46238</v>
      </c>
      <c r="C2959" t="inlineStr">
        <is>
          <t>CL03</t>
        </is>
      </c>
      <c r="D2959" t="inlineStr">
        <is>
          <t>Completed</t>
        </is>
      </c>
    </row>
    <row r="2960">
      <c r="A2960" t="inlineStr">
        <is>
          <t>J1157</t>
        </is>
      </c>
      <c r="B2960" s="10" t="n">
        <v>46240</v>
      </c>
      <c r="C2960" t="inlineStr">
        <is>
          <t>CL03</t>
        </is>
      </c>
      <c r="D2960" t="inlineStr">
        <is>
          <t>Completed</t>
        </is>
      </c>
    </row>
    <row r="2961">
      <c r="A2961" t="inlineStr">
        <is>
          <t>J1157</t>
        </is>
      </c>
      <c r="B2961" s="10" t="n">
        <v>46244</v>
      </c>
      <c r="C2961" t="inlineStr">
        <is>
          <t>CL03</t>
        </is>
      </c>
      <c r="D2961" t="inlineStr">
        <is>
          <t>Completed</t>
        </is>
      </c>
    </row>
    <row r="2962">
      <c r="A2962" t="inlineStr">
        <is>
          <t>J1157</t>
        </is>
      </c>
      <c r="B2962" s="10" t="n">
        <v>46245</v>
      </c>
      <c r="C2962" t="inlineStr">
        <is>
          <t>CL03</t>
        </is>
      </c>
      <c r="D2962" t="inlineStr">
        <is>
          <t>Completed</t>
        </is>
      </c>
    </row>
    <row r="2963">
      <c r="A2963" t="inlineStr">
        <is>
          <t>J1157</t>
        </is>
      </c>
      <c r="B2963" s="10" t="n">
        <v>46247</v>
      </c>
      <c r="C2963" t="inlineStr">
        <is>
          <t>CL03</t>
        </is>
      </c>
      <c r="D2963" t="inlineStr">
        <is>
          <t>Completed</t>
        </is>
      </c>
    </row>
    <row r="2964">
      <c r="A2964" t="inlineStr">
        <is>
          <t>J1157</t>
        </is>
      </c>
      <c r="B2964" s="10" t="n">
        <v>46251</v>
      </c>
      <c r="C2964" t="inlineStr">
        <is>
          <t>CL03</t>
        </is>
      </c>
      <c r="D2964" t="inlineStr">
        <is>
          <t>Completed</t>
        </is>
      </c>
    </row>
    <row r="2965">
      <c r="A2965" t="inlineStr">
        <is>
          <t>J1157</t>
        </is>
      </c>
      <c r="B2965" s="10" t="n">
        <v>46252</v>
      </c>
      <c r="C2965" t="inlineStr">
        <is>
          <t>CL03</t>
        </is>
      </c>
      <c r="D2965" t="inlineStr">
        <is>
          <t>Completed</t>
        </is>
      </c>
    </row>
    <row r="2966">
      <c r="A2966" t="inlineStr">
        <is>
          <t>J1157</t>
        </is>
      </c>
      <c r="B2966" s="10" t="n">
        <v>46254</v>
      </c>
      <c r="C2966" t="inlineStr">
        <is>
          <t>CL03</t>
        </is>
      </c>
      <c r="D2966" t="inlineStr">
        <is>
          <t>Completed</t>
        </is>
      </c>
    </row>
    <row r="2967">
      <c r="A2967" t="inlineStr">
        <is>
          <t>J1157</t>
        </is>
      </c>
      <c r="B2967" s="10" t="n">
        <v>46258</v>
      </c>
      <c r="C2967" t="inlineStr">
        <is>
          <t>CL03</t>
        </is>
      </c>
      <c r="D2967" t="inlineStr">
        <is>
          <t>Completed</t>
        </is>
      </c>
    </row>
    <row r="2968">
      <c r="A2968" t="inlineStr">
        <is>
          <t>J1157</t>
        </is>
      </c>
      <c r="B2968" s="10" t="n">
        <v>46259</v>
      </c>
      <c r="C2968" t="inlineStr">
        <is>
          <t>CL03</t>
        </is>
      </c>
      <c r="D2968" t="inlineStr">
        <is>
          <t>Completed</t>
        </is>
      </c>
    </row>
    <row r="2969">
      <c r="A2969" t="inlineStr">
        <is>
          <t>J1157</t>
        </is>
      </c>
      <c r="B2969" s="10" t="n">
        <v>46261</v>
      </c>
      <c r="C2969" t="inlineStr">
        <is>
          <t>CL03</t>
        </is>
      </c>
      <c r="D2969" t="inlineStr">
        <is>
          <t>Completed</t>
        </is>
      </c>
    </row>
    <row r="2970">
      <c r="A2970" t="inlineStr">
        <is>
          <t>J1157</t>
        </is>
      </c>
      <c r="B2970" s="10" t="n">
        <v>46265</v>
      </c>
      <c r="C2970" t="inlineStr">
        <is>
          <t>CL03</t>
        </is>
      </c>
      <c r="D2970" t="inlineStr">
        <is>
          <t>Completed</t>
        </is>
      </c>
    </row>
    <row r="2971">
      <c r="A2971" t="inlineStr">
        <is>
          <t>J1157</t>
        </is>
      </c>
      <c r="B2971" s="10" t="n">
        <v>46266</v>
      </c>
      <c r="C2971" t="inlineStr">
        <is>
          <t>CL03</t>
        </is>
      </c>
      <c r="D2971" t="inlineStr">
        <is>
          <t>Completed</t>
        </is>
      </c>
    </row>
    <row r="2972">
      <c r="A2972" t="inlineStr">
        <is>
          <t>J1157</t>
        </is>
      </c>
      <c r="B2972" s="10" t="n">
        <v>46268</v>
      </c>
      <c r="C2972" t="inlineStr">
        <is>
          <t>CL03</t>
        </is>
      </c>
      <c r="D2972" t="inlineStr">
        <is>
          <t>Completed</t>
        </is>
      </c>
    </row>
    <row r="2973">
      <c r="A2973" t="inlineStr">
        <is>
          <t>J1157</t>
        </is>
      </c>
      <c r="B2973" s="10" t="n">
        <v>46272</v>
      </c>
      <c r="C2973" t="inlineStr">
        <is>
          <t>CL03</t>
        </is>
      </c>
      <c r="D2973" t="inlineStr">
        <is>
          <t>Completed</t>
        </is>
      </c>
    </row>
    <row r="2974">
      <c r="A2974" t="inlineStr">
        <is>
          <t>J1157</t>
        </is>
      </c>
      <c r="B2974" s="10" t="n">
        <v>46273</v>
      </c>
      <c r="C2974" t="inlineStr">
        <is>
          <t>CL03</t>
        </is>
      </c>
      <c r="D2974" t="inlineStr">
        <is>
          <t>Completed</t>
        </is>
      </c>
    </row>
    <row r="2975">
      <c r="A2975" t="inlineStr">
        <is>
          <t>J1157</t>
        </is>
      </c>
      <c r="B2975" s="10" t="n">
        <v>46275</v>
      </c>
      <c r="C2975" t="inlineStr">
        <is>
          <t>CL03</t>
        </is>
      </c>
      <c r="D2975" t="inlineStr">
        <is>
          <t>Completed</t>
        </is>
      </c>
    </row>
    <row r="2976">
      <c r="A2976" t="inlineStr">
        <is>
          <t>J1157</t>
        </is>
      </c>
      <c r="B2976" s="10" t="n">
        <v>46279</v>
      </c>
      <c r="C2976" t="inlineStr">
        <is>
          <t>CL03</t>
        </is>
      </c>
      <c r="D2976" t="inlineStr">
        <is>
          <t>Completed</t>
        </is>
      </c>
    </row>
    <row r="2977">
      <c r="A2977" t="inlineStr">
        <is>
          <t>J1157</t>
        </is>
      </c>
      <c r="B2977" s="10" t="n">
        <v>46280</v>
      </c>
      <c r="C2977" t="inlineStr">
        <is>
          <t>CL03</t>
        </is>
      </c>
      <c r="D2977" t="inlineStr">
        <is>
          <t>Completed</t>
        </is>
      </c>
    </row>
    <row r="2978">
      <c r="A2978" t="inlineStr">
        <is>
          <t>J1157</t>
        </is>
      </c>
      <c r="B2978" s="10" t="n">
        <v>46282</v>
      </c>
      <c r="C2978" t="inlineStr">
        <is>
          <t>CL03</t>
        </is>
      </c>
      <c r="D2978" t="inlineStr">
        <is>
          <t>Completed</t>
        </is>
      </c>
    </row>
    <row r="2979">
      <c r="A2979" t="inlineStr">
        <is>
          <t>J1157</t>
        </is>
      </c>
      <c r="B2979" s="10" t="n">
        <v>46286</v>
      </c>
      <c r="C2979" t="inlineStr">
        <is>
          <t>CL03</t>
        </is>
      </c>
      <c r="D2979" t="inlineStr">
        <is>
          <t>Completed</t>
        </is>
      </c>
    </row>
    <row r="2980">
      <c r="A2980" t="inlineStr">
        <is>
          <t>J1157</t>
        </is>
      </c>
      <c r="B2980" s="10" t="n">
        <v>46287</v>
      </c>
      <c r="C2980" t="inlineStr">
        <is>
          <t>CL03</t>
        </is>
      </c>
      <c r="D2980" t="inlineStr">
        <is>
          <t>Skipped</t>
        </is>
      </c>
    </row>
    <row r="2981">
      <c r="A2981" t="inlineStr">
        <is>
          <t>J1157</t>
        </is>
      </c>
      <c r="B2981" s="10" t="n">
        <v>46289</v>
      </c>
      <c r="C2981" t="inlineStr">
        <is>
          <t>CL03</t>
        </is>
      </c>
      <c r="D2981" t="inlineStr">
        <is>
          <t>Completed</t>
        </is>
      </c>
    </row>
    <row r="2982">
      <c r="A2982" t="inlineStr">
        <is>
          <t>J1157</t>
        </is>
      </c>
      <c r="B2982" s="10" t="n">
        <v>46293</v>
      </c>
      <c r="C2982" t="inlineStr">
        <is>
          <t>CL03</t>
        </is>
      </c>
      <c r="D2982" t="inlineStr">
        <is>
          <t>Completed</t>
        </is>
      </c>
    </row>
    <row r="2983">
      <c r="A2983" t="inlineStr">
        <is>
          <t>J1157</t>
        </is>
      </c>
      <c r="B2983" s="10" t="n">
        <v>46294</v>
      </c>
      <c r="C2983" t="inlineStr">
        <is>
          <t>CL03</t>
        </is>
      </c>
      <c r="D2983" t="inlineStr">
        <is>
          <t>Completed</t>
        </is>
      </c>
    </row>
    <row r="2984">
      <c r="A2984" t="inlineStr">
        <is>
          <t>J1157</t>
        </is>
      </c>
      <c r="B2984" s="10" t="n">
        <v>46296</v>
      </c>
      <c r="C2984" t="inlineStr">
        <is>
          <t>CL03</t>
        </is>
      </c>
      <c r="D2984" t="inlineStr">
        <is>
          <t>Completed</t>
        </is>
      </c>
    </row>
    <row r="2985">
      <c r="A2985" t="inlineStr">
        <is>
          <t>J1157</t>
        </is>
      </c>
      <c r="B2985" s="10" t="n">
        <v>46300</v>
      </c>
      <c r="C2985" t="inlineStr">
        <is>
          <t>CL03</t>
        </is>
      </c>
      <c r="D2985" t="inlineStr">
        <is>
          <t>Completed</t>
        </is>
      </c>
    </row>
    <row r="2986">
      <c r="A2986" t="inlineStr">
        <is>
          <t>J1157</t>
        </is>
      </c>
      <c r="B2986" s="10" t="n">
        <v>46301</v>
      </c>
      <c r="C2986" t="inlineStr">
        <is>
          <t>CL03</t>
        </is>
      </c>
      <c r="D2986" t="inlineStr">
        <is>
          <t>Completed</t>
        </is>
      </c>
    </row>
    <row r="2987">
      <c r="A2987" t="inlineStr">
        <is>
          <t>J1157</t>
        </is>
      </c>
      <c r="B2987" s="10" t="n">
        <v>46303</v>
      </c>
      <c r="C2987" t="inlineStr">
        <is>
          <t>CL03</t>
        </is>
      </c>
      <c r="D2987" t="inlineStr">
        <is>
          <t>Skipped</t>
        </is>
      </c>
    </row>
    <row r="2988">
      <c r="A2988" t="inlineStr">
        <is>
          <t>J1157</t>
        </is>
      </c>
      <c r="B2988" s="10" t="n">
        <v>46307</v>
      </c>
      <c r="C2988" t="inlineStr">
        <is>
          <t>CL03</t>
        </is>
      </c>
      <c r="D2988" t="inlineStr">
        <is>
          <t>Completed</t>
        </is>
      </c>
    </row>
    <row r="2989">
      <c r="A2989" t="inlineStr">
        <is>
          <t>J1157</t>
        </is>
      </c>
      <c r="B2989" s="10" t="n">
        <v>46308</v>
      </c>
      <c r="C2989" t="inlineStr">
        <is>
          <t>CL03</t>
        </is>
      </c>
      <c r="D2989" t="inlineStr">
        <is>
          <t>Completed</t>
        </is>
      </c>
    </row>
    <row r="2990">
      <c r="A2990" t="inlineStr">
        <is>
          <t>J1157</t>
        </is>
      </c>
      <c r="B2990" s="10" t="n">
        <v>46310</v>
      </c>
      <c r="C2990" t="inlineStr">
        <is>
          <t>CL03</t>
        </is>
      </c>
      <c r="D2990" t="inlineStr">
        <is>
          <t>Completed</t>
        </is>
      </c>
    </row>
    <row r="2991">
      <c r="A2991" t="inlineStr">
        <is>
          <t>J1157</t>
        </is>
      </c>
      <c r="B2991" s="10" t="n">
        <v>46314</v>
      </c>
      <c r="C2991" t="inlineStr">
        <is>
          <t>CL03</t>
        </is>
      </c>
      <c r="D2991" t="inlineStr">
        <is>
          <t>Completed</t>
        </is>
      </c>
    </row>
    <row r="2992">
      <c r="A2992" t="inlineStr">
        <is>
          <t>J1157</t>
        </is>
      </c>
      <c r="B2992" s="10" t="n">
        <v>46315</v>
      </c>
      <c r="C2992" t="inlineStr">
        <is>
          <t>CL03</t>
        </is>
      </c>
      <c r="D2992" t="inlineStr">
        <is>
          <t>Completed</t>
        </is>
      </c>
    </row>
    <row r="2993">
      <c r="A2993" t="inlineStr">
        <is>
          <t>J1157</t>
        </is>
      </c>
      <c r="B2993" s="10" t="n">
        <v>46317</v>
      </c>
      <c r="C2993" t="inlineStr">
        <is>
          <t>CL03</t>
        </is>
      </c>
      <c r="D2993" t="inlineStr">
        <is>
          <t>Completed</t>
        </is>
      </c>
    </row>
    <row r="2994">
      <c r="A2994" t="inlineStr">
        <is>
          <t>J1157</t>
        </is>
      </c>
      <c r="B2994" s="10" t="n">
        <v>46321</v>
      </c>
      <c r="C2994" t="inlineStr">
        <is>
          <t>CL03</t>
        </is>
      </c>
      <c r="D2994" t="inlineStr">
        <is>
          <t>Completed</t>
        </is>
      </c>
    </row>
    <row r="2995">
      <c r="A2995" t="inlineStr">
        <is>
          <t>J1157</t>
        </is>
      </c>
      <c r="B2995" s="10" t="n">
        <v>46322</v>
      </c>
      <c r="C2995" t="inlineStr">
        <is>
          <t>CL03</t>
        </is>
      </c>
      <c r="D2995" t="inlineStr">
        <is>
          <t>Completed</t>
        </is>
      </c>
    </row>
    <row r="2996">
      <c r="A2996" t="inlineStr">
        <is>
          <t>J1157</t>
        </is>
      </c>
      <c r="B2996" s="10" t="n">
        <v>46324</v>
      </c>
      <c r="C2996" t="inlineStr">
        <is>
          <t>CL03</t>
        </is>
      </c>
      <c r="D2996" t="inlineStr">
        <is>
          <t>Completed</t>
        </is>
      </c>
    </row>
    <row r="2997">
      <c r="A2997" t="inlineStr">
        <is>
          <t>J1158</t>
        </is>
      </c>
      <c r="B2997" s="10" t="n">
        <v>46237</v>
      </c>
      <c r="C2997" t="inlineStr">
        <is>
          <t>CL14</t>
        </is>
      </c>
      <c r="D2997" t="inlineStr">
        <is>
          <t>Completed</t>
        </is>
      </c>
    </row>
    <row r="2998">
      <c r="A2998" t="inlineStr">
        <is>
          <t>J1158</t>
        </is>
      </c>
      <c r="B2998" s="10" t="n">
        <v>46238</v>
      </c>
      <c r="C2998" t="inlineStr">
        <is>
          <t>CL14</t>
        </is>
      </c>
      <c r="D2998" t="inlineStr">
        <is>
          <t>Completed</t>
        </is>
      </c>
    </row>
    <row r="2999">
      <c r="A2999" t="inlineStr">
        <is>
          <t>J1158</t>
        </is>
      </c>
      <c r="B2999" s="10" t="n">
        <v>46239</v>
      </c>
      <c r="C2999" t="inlineStr">
        <is>
          <t>CL14</t>
        </is>
      </c>
      <c r="D2999" t="inlineStr">
        <is>
          <t>Completed</t>
        </is>
      </c>
    </row>
    <row r="3000">
      <c r="A3000" t="inlineStr">
        <is>
          <t>J1158</t>
        </is>
      </c>
      <c r="B3000" s="10" t="n">
        <v>46240</v>
      </c>
      <c r="C3000" t="inlineStr">
        <is>
          <t>CL14</t>
        </is>
      </c>
      <c r="D3000" t="inlineStr">
        <is>
          <t>Completed</t>
        </is>
      </c>
    </row>
    <row r="3001">
      <c r="A3001" t="inlineStr">
        <is>
          <t>J1158</t>
        </is>
      </c>
      <c r="B3001" s="10" t="n">
        <v>46241</v>
      </c>
      <c r="C3001" t="inlineStr">
        <is>
          <t>CL14</t>
        </is>
      </c>
      <c r="D3001" t="inlineStr">
        <is>
          <t>Completed</t>
        </is>
      </c>
    </row>
    <row r="3002">
      <c r="A3002" t="inlineStr">
        <is>
          <t>J1158</t>
        </is>
      </c>
      <c r="B3002" s="10" t="n">
        <v>46244</v>
      </c>
      <c r="C3002" t="inlineStr">
        <is>
          <t>CL14</t>
        </is>
      </c>
      <c r="D3002" t="inlineStr">
        <is>
          <t>Completed</t>
        </is>
      </c>
    </row>
    <row r="3003">
      <c r="A3003" t="inlineStr">
        <is>
          <t>J1158</t>
        </is>
      </c>
      <c r="B3003" s="10" t="n">
        <v>46245</v>
      </c>
      <c r="C3003" t="inlineStr">
        <is>
          <t>CL14</t>
        </is>
      </c>
      <c r="D3003" t="inlineStr">
        <is>
          <t>Completed</t>
        </is>
      </c>
    </row>
    <row r="3004">
      <c r="A3004" t="inlineStr">
        <is>
          <t>J1158</t>
        </is>
      </c>
      <c r="B3004" s="10" t="n">
        <v>46246</v>
      </c>
      <c r="C3004" t="inlineStr">
        <is>
          <t>CL14</t>
        </is>
      </c>
      <c r="D3004" t="inlineStr">
        <is>
          <t>Completed</t>
        </is>
      </c>
    </row>
    <row r="3005">
      <c r="A3005" t="inlineStr">
        <is>
          <t>J1158</t>
        </is>
      </c>
      <c r="B3005" s="10" t="n">
        <v>46247</v>
      </c>
      <c r="C3005" t="inlineStr">
        <is>
          <t>CL14</t>
        </is>
      </c>
      <c r="D3005" t="inlineStr">
        <is>
          <t>Completed</t>
        </is>
      </c>
    </row>
    <row r="3006">
      <c r="A3006" t="inlineStr">
        <is>
          <t>J1158</t>
        </is>
      </c>
      <c r="B3006" s="10" t="n">
        <v>46248</v>
      </c>
      <c r="C3006" t="inlineStr">
        <is>
          <t>CL14</t>
        </is>
      </c>
      <c r="D3006" t="inlineStr">
        <is>
          <t>Completed</t>
        </is>
      </c>
    </row>
    <row r="3007">
      <c r="A3007" t="inlineStr">
        <is>
          <t>J1158</t>
        </is>
      </c>
      <c r="B3007" s="10" t="n">
        <v>46251</v>
      </c>
      <c r="C3007" t="inlineStr">
        <is>
          <t>CL14</t>
        </is>
      </c>
      <c r="D3007" t="inlineStr">
        <is>
          <t>Completed</t>
        </is>
      </c>
    </row>
    <row r="3008">
      <c r="A3008" t="inlineStr">
        <is>
          <t>J1158</t>
        </is>
      </c>
      <c r="B3008" s="10" t="n">
        <v>46252</v>
      </c>
      <c r="C3008" t="inlineStr">
        <is>
          <t>CL14</t>
        </is>
      </c>
      <c r="D3008" t="inlineStr">
        <is>
          <t>Completed</t>
        </is>
      </c>
    </row>
    <row r="3009">
      <c r="A3009" t="inlineStr">
        <is>
          <t>J1158</t>
        </is>
      </c>
      <c r="B3009" s="10" t="n">
        <v>46253</v>
      </c>
      <c r="C3009" t="inlineStr">
        <is>
          <t>CL14</t>
        </is>
      </c>
      <c r="D3009" t="inlineStr">
        <is>
          <t>Completed</t>
        </is>
      </c>
    </row>
    <row r="3010">
      <c r="A3010" t="inlineStr">
        <is>
          <t>J1158</t>
        </is>
      </c>
      <c r="B3010" s="10" t="n">
        <v>46254</v>
      </c>
      <c r="C3010" t="inlineStr">
        <is>
          <t>CL14</t>
        </is>
      </c>
      <c r="D3010" t="inlineStr">
        <is>
          <t>Completed</t>
        </is>
      </c>
    </row>
    <row r="3011">
      <c r="A3011" t="inlineStr">
        <is>
          <t>J1158</t>
        </is>
      </c>
      <c r="B3011" s="10" t="n">
        <v>46255</v>
      </c>
      <c r="C3011" t="inlineStr">
        <is>
          <t>CL14</t>
        </is>
      </c>
      <c r="D3011" t="inlineStr">
        <is>
          <t>Skipped</t>
        </is>
      </c>
    </row>
    <row r="3012">
      <c r="A3012" t="inlineStr">
        <is>
          <t>J1158</t>
        </is>
      </c>
      <c r="B3012" s="10" t="n">
        <v>46258</v>
      </c>
      <c r="C3012" t="inlineStr">
        <is>
          <t>CL14</t>
        </is>
      </c>
      <c r="D3012" t="inlineStr">
        <is>
          <t>Completed</t>
        </is>
      </c>
    </row>
    <row r="3013">
      <c r="A3013" t="inlineStr">
        <is>
          <t>J1158</t>
        </is>
      </c>
      <c r="B3013" s="10" t="n">
        <v>46259</v>
      </c>
      <c r="C3013" t="inlineStr">
        <is>
          <t>CL14</t>
        </is>
      </c>
      <c r="D3013" t="inlineStr">
        <is>
          <t>Completed</t>
        </is>
      </c>
    </row>
    <row r="3014">
      <c r="A3014" t="inlineStr">
        <is>
          <t>J1158</t>
        </is>
      </c>
      <c r="B3014" s="10" t="n">
        <v>46260</v>
      </c>
      <c r="C3014" t="inlineStr">
        <is>
          <t>CL14</t>
        </is>
      </c>
      <c r="D3014" t="inlineStr">
        <is>
          <t>Completed</t>
        </is>
      </c>
    </row>
    <row r="3015">
      <c r="A3015" t="inlineStr">
        <is>
          <t>J1158</t>
        </is>
      </c>
      <c r="B3015" s="10" t="n">
        <v>46261</v>
      </c>
      <c r="C3015" t="inlineStr">
        <is>
          <t>CL14</t>
        </is>
      </c>
      <c r="D3015" t="inlineStr">
        <is>
          <t>Completed</t>
        </is>
      </c>
    </row>
    <row r="3016">
      <c r="A3016" t="inlineStr">
        <is>
          <t>J1158</t>
        </is>
      </c>
      <c r="B3016" s="10" t="n">
        <v>46262</v>
      </c>
      <c r="C3016" t="inlineStr">
        <is>
          <t>CL14</t>
        </is>
      </c>
      <c r="D3016" t="inlineStr">
        <is>
          <t>Completed</t>
        </is>
      </c>
    </row>
    <row r="3017">
      <c r="A3017" t="inlineStr">
        <is>
          <t>J1158</t>
        </is>
      </c>
      <c r="B3017" s="10" t="n">
        <v>46265</v>
      </c>
      <c r="C3017" t="inlineStr">
        <is>
          <t>CL14</t>
        </is>
      </c>
      <c r="D3017" t="inlineStr">
        <is>
          <t>Completed</t>
        </is>
      </c>
    </row>
    <row r="3018">
      <c r="A3018" t="inlineStr">
        <is>
          <t>J1158</t>
        </is>
      </c>
      <c r="B3018" s="10" t="n">
        <v>46266</v>
      </c>
      <c r="C3018" t="inlineStr">
        <is>
          <t>CL14</t>
        </is>
      </c>
      <c r="D3018" t="inlineStr">
        <is>
          <t>Completed</t>
        </is>
      </c>
    </row>
    <row r="3019">
      <c r="A3019" t="inlineStr">
        <is>
          <t>J1158</t>
        </is>
      </c>
      <c r="B3019" s="10" t="n">
        <v>46267</v>
      </c>
      <c r="C3019" t="inlineStr">
        <is>
          <t>CL14</t>
        </is>
      </c>
      <c r="D3019" t="inlineStr">
        <is>
          <t>Completed</t>
        </is>
      </c>
    </row>
    <row r="3020">
      <c r="A3020" t="inlineStr">
        <is>
          <t>J1158</t>
        </is>
      </c>
      <c r="B3020" s="10" t="n">
        <v>46268</v>
      </c>
      <c r="C3020" t="inlineStr">
        <is>
          <t>CL14</t>
        </is>
      </c>
      <c r="D3020" t="inlineStr">
        <is>
          <t>Completed</t>
        </is>
      </c>
    </row>
    <row r="3021">
      <c r="A3021" t="inlineStr">
        <is>
          <t>J1158</t>
        </is>
      </c>
      <c r="B3021" s="10" t="n">
        <v>46269</v>
      </c>
      <c r="C3021" t="inlineStr">
        <is>
          <t>CL14</t>
        </is>
      </c>
      <c r="D3021" t="inlineStr">
        <is>
          <t>Completed</t>
        </is>
      </c>
    </row>
    <row r="3022">
      <c r="A3022" t="inlineStr">
        <is>
          <t>J1158</t>
        </is>
      </c>
      <c r="B3022" s="10" t="n">
        <v>46272</v>
      </c>
      <c r="C3022" t="inlineStr">
        <is>
          <t>CL14</t>
        </is>
      </c>
      <c r="D3022" t="inlineStr">
        <is>
          <t>Completed</t>
        </is>
      </c>
    </row>
    <row r="3023">
      <c r="A3023" t="inlineStr">
        <is>
          <t>J1158</t>
        </is>
      </c>
      <c r="B3023" s="10" t="n">
        <v>46273</v>
      </c>
      <c r="C3023" t="inlineStr">
        <is>
          <t>CL14</t>
        </is>
      </c>
      <c r="D3023" t="inlineStr">
        <is>
          <t>Completed</t>
        </is>
      </c>
    </row>
    <row r="3024">
      <c r="A3024" t="inlineStr">
        <is>
          <t>J1158</t>
        </is>
      </c>
      <c r="B3024" s="10" t="n">
        <v>46274</v>
      </c>
      <c r="C3024" t="inlineStr">
        <is>
          <t>CL14</t>
        </is>
      </c>
      <c r="D3024" t="inlineStr">
        <is>
          <t>Completed</t>
        </is>
      </c>
    </row>
    <row r="3025">
      <c r="A3025" t="inlineStr">
        <is>
          <t>J1158</t>
        </is>
      </c>
      <c r="B3025" s="10" t="n">
        <v>46275</v>
      </c>
      <c r="C3025" t="inlineStr">
        <is>
          <t>CL14</t>
        </is>
      </c>
      <c r="D3025" t="inlineStr">
        <is>
          <t>Completed</t>
        </is>
      </c>
    </row>
    <row r="3026">
      <c r="A3026" t="inlineStr">
        <is>
          <t>J1158</t>
        </is>
      </c>
      <c r="B3026" s="10" t="n">
        <v>46276</v>
      </c>
      <c r="C3026" t="inlineStr">
        <is>
          <t>CL14</t>
        </is>
      </c>
      <c r="D3026" t="inlineStr">
        <is>
          <t>Completed</t>
        </is>
      </c>
    </row>
    <row r="3027">
      <c r="A3027" t="inlineStr">
        <is>
          <t>J1158</t>
        </is>
      </c>
      <c r="B3027" s="10" t="n">
        <v>46279</v>
      </c>
      <c r="C3027" t="inlineStr">
        <is>
          <t>CL14</t>
        </is>
      </c>
      <c r="D3027" t="inlineStr">
        <is>
          <t>Completed</t>
        </is>
      </c>
    </row>
    <row r="3028">
      <c r="A3028" t="inlineStr">
        <is>
          <t>J1158</t>
        </is>
      </c>
      <c r="B3028" s="10" t="n">
        <v>46280</v>
      </c>
      <c r="C3028" t="inlineStr">
        <is>
          <t>CL14</t>
        </is>
      </c>
      <c r="D3028" t="inlineStr">
        <is>
          <t>Completed</t>
        </is>
      </c>
    </row>
    <row r="3029">
      <c r="A3029" t="inlineStr">
        <is>
          <t>J1158</t>
        </is>
      </c>
      <c r="B3029" s="10" t="n">
        <v>46281</v>
      </c>
      <c r="C3029" t="inlineStr">
        <is>
          <t>CL14</t>
        </is>
      </c>
      <c r="D3029" t="inlineStr">
        <is>
          <t>Completed</t>
        </is>
      </c>
    </row>
    <row r="3030">
      <c r="A3030" t="inlineStr">
        <is>
          <t>J1158</t>
        </is>
      </c>
      <c r="B3030" s="10" t="n">
        <v>46282</v>
      </c>
      <c r="C3030" t="inlineStr">
        <is>
          <t>CL14</t>
        </is>
      </c>
      <c r="D3030" t="inlineStr">
        <is>
          <t>Completed</t>
        </is>
      </c>
    </row>
    <row r="3031">
      <c r="A3031" t="inlineStr">
        <is>
          <t>J1158</t>
        </is>
      </c>
      <c r="B3031" s="10" t="n">
        <v>46283</v>
      </c>
      <c r="C3031" t="inlineStr">
        <is>
          <t>CL14</t>
        </is>
      </c>
      <c r="D3031" t="inlineStr">
        <is>
          <t>Completed</t>
        </is>
      </c>
    </row>
    <row r="3032">
      <c r="A3032" t="inlineStr">
        <is>
          <t>J1158</t>
        </is>
      </c>
      <c r="B3032" s="10" t="n">
        <v>46286</v>
      </c>
      <c r="C3032" t="inlineStr">
        <is>
          <t>CL14</t>
        </is>
      </c>
      <c r="D3032" t="inlineStr">
        <is>
          <t>Completed</t>
        </is>
      </c>
    </row>
    <row r="3033">
      <c r="A3033" t="inlineStr">
        <is>
          <t>J1158</t>
        </is>
      </c>
      <c r="B3033" s="10" t="n">
        <v>46287</v>
      </c>
      <c r="C3033" t="inlineStr">
        <is>
          <t>CL14</t>
        </is>
      </c>
      <c r="D3033" t="inlineStr">
        <is>
          <t>Completed</t>
        </is>
      </c>
    </row>
    <row r="3034">
      <c r="A3034" t="inlineStr">
        <is>
          <t>J1158</t>
        </is>
      </c>
      <c r="B3034" s="10" t="n">
        <v>46288</v>
      </c>
      <c r="C3034" t="inlineStr">
        <is>
          <t>CL14</t>
        </is>
      </c>
      <c r="D3034" t="inlineStr">
        <is>
          <t>Completed</t>
        </is>
      </c>
    </row>
    <row r="3035">
      <c r="A3035" t="inlineStr">
        <is>
          <t>J1158</t>
        </is>
      </c>
      <c r="B3035" s="10" t="n">
        <v>46289</v>
      </c>
      <c r="C3035" t="inlineStr">
        <is>
          <t>CL14</t>
        </is>
      </c>
      <c r="D3035" t="inlineStr">
        <is>
          <t>Completed</t>
        </is>
      </c>
    </row>
    <row r="3036">
      <c r="A3036" t="inlineStr">
        <is>
          <t>J1158</t>
        </is>
      </c>
      <c r="B3036" s="10" t="n">
        <v>46290</v>
      </c>
      <c r="C3036" t="inlineStr">
        <is>
          <t>CL14</t>
        </is>
      </c>
      <c r="D3036" t="inlineStr">
        <is>
          <t>Completed</t>
        </is>
      </c>
    </row>
    <row r="3037">
      <c r="A3037" t="inlineStr">
        <is>
          <t>J1158</t>
        </is>
      </c>
      <c r="B3037" s="10" t="n">
        <v>46293</v>
      </c>
      <c r="C3037" t="inlineStr">
        <is>
          <t>CL14</t>
        </is>
      </c>
      <c r="D3037" t="inlineStr">
        <is>
          <t>Completed</t>
        </is>
      </c>
    </row>
    <row r="3038">
      <c r="A3038" t="inlineStr">
        <is>
          <t>J1158</t>
        </is>
      </c>
      <c r="B3038" s="10" t="n">
        <v>46294</v>
      </c>
      <c r="C3038" t="inlineStr">
        <is>
          <t>CL14</t>
        </is>
      </c>
      <c r="D3038" t="inlineStr">
        <is>
          <t>Completed</t>
        </is>
      </c>
    </row>
    <row r="3039">
      <c r="A3039" t="inlineStr">
        <is>
          <t>J1158</t>
        </is>
      </c>
      <c r="B3039" s="10" t="n">
        <v>46295</v>
      </c>
      <c r="C3039" t="inlineStr">
        <is>
          <t>CL14</t>
        </is>
      </c>
      <c r="D3039" t="inlineStr">
        <is>
          <t>Completed</t>
        </is>
      </c>
    </row>
    <row r="3040">
      <c r="A3040" t="inlineStr">
        <is>
          <t>J1158</t>
        </is>
      </c>
      <c r="B3040" s="10" t="n">
        <v>46296</v>
      </c>
      <c r="C3040" t="inlineStr">
        <is>
          <t>CL14</t>
        </is>
      </c>
      <c r="D3040" t="inlineStr">
        <is>
          <t>Completed</t>
        </is>
      </c>
    </row>
    <row r="3041">
      <c r="A3041" t="inlineStr">
        <is>
          <t>J1158</t>
        </is>
      </c>
      <c r="B3041" s="10" t="n">
        <v>46297</v>
      </c>
      <c r="C3041" t="inlineStr">
        <is>
          <t>CL14</t>
        </is>
      </c>
      <c r="D3041" t="inlineStr">
        <is>
          <t>Completed</t>
        </is>
      </c>
    </row>
    <row r="3042">
      <c r="A3042" t="inlineStr">
        <is>
          <t>J1158</t>
        </is>
      </c>
      <c r="B3042" s="10" t="n">
        <v>46300</v>
      </c>
      <c r="C3042" t="inlineStr">
        <is>
          <t>CL14</t>
        </is>
      </c>
      <c r="D3042" t="inlineStr">
        <is>
          <t>Completed</t>
        </is>
      </c>
    </row>
    <row r="3043">
      <c r="A3043" t="inlineStr">
        <is>
          <t>J1158</t>
        </is>
      </c>
      <c r="B3043" s="10" t="n">
        <v>46301</v>
      </c>
      <c r="C3043" t="inlineStr">
        <is>
          <t>CL14</t>
        </is>
      </c>
      <c r="D3043" t="inlineStr">
        <is>
          <t>Completed</t>
        </is>
      </c>
    </row>
    <row r="3044">
      <c r="A3044" t="inlineStr">
        <is>
          <t>J1158</t>
        </is>
      </c>
      <c r="B3044" s="10" t="n">
        <v>46302</v>
      </c>
      <c r="C3044" t="inlineStr">
        <is>
          <t>CL14</t>
        </is>
      </c>
      <c r="D3044" t="inlineStr">
        <is>
          <t>Completed</t>
        </is>
      </c>
    </row>
    <row r="3045">
      <c r="A3045" t="inlineStr">
        <is>
          <t>J1158</t>
        </is>
      </c>
      <c r="B3045" s="10" t="n">
        <v>46303</v>
      </c>
      <c r="C3045" t="inlineStr">
        <is>
          <t>CL14</t>
        </is>
      </c>
      <c r="D3045" t="inlineStr">
        <is>
          <t>Completed</t>
        </is>
      </c>
    </row>
    <row r="3046">
      <c r="A3046" t="inlineStr">
        <is>
          <t>J1158</t>
        </is>
      </c>
      <c r="B3046" s="10" t="n">
        <v>46304</v>
      </c>
      <c r="C3046" t="inlineStr">
        <is>
          <t>CL14</t>
        </is>
      </c>
      <c r="D3046" t="inlineStr">
        <is>
          <t>Completed</t>
        </is>
      </c>
    </row>
    <row r="3047">
      <c r="A3047" t="inlineStr">
        <is>
          <t>J1158</t>
        </is>
      </c>
      <c r="B3047" s="10" t="n">
        <v>46307</v>
      </c>
      <c r="C3047" t="inlineStr">
        <is>
          <t>CL14</t>
        </is>
      </c>
      <c r="D3047" t="inlineStr">
        <is>
          <t>Completed</t>
        </is>
      </c>
    </row>
    <row r="3048">
      <c r="A3048" t="inlineStr">
        <is>
          <t>J1158</t>
        </is>
      </c>
      <c r="B3048" s="10" t="n">
        <v>46308</v>
      </c>
      <c r="C3048" t="inlineStr">
        <is>
          <t>CL14</t>
        </is>
      </c>
      <c r="D3048" t="inlineStr">
        <is>
          <t>Completed</t>
        </is>
      </c>
    </row>
    <row r="3049">
      <c r="A3049" t="inlineStr">
        <is>
          <t>J1158</t>
        </is>
      </c>
      <c r="B3049" s="10" t="n">
        <v>46309</v>
      </c>
      <c r="C3049" t="inlineStr">
        <is>
          <t>CL14</t>
        </is>
      </c>
      <c r="D3049" t="inlineStr">
        <is>
          <t>Completed</t>
        </is>
      </c>
    </row>
    <row r="3050">
      <c r="A3050" t="inlineStr">
        <is>
          <t>J1158</t>
        </is>
      </c>
      <c r="B3050" s="10" t="n">
        <v>46310</v>
      </c>
      <c r="C3050" t="inlineStr">
        <is>
          <t>CL14</t>
        </is>
      </c>
      <c r="D3050" t="inlineStr">
        <is>
          <t>Completed</t>
        </is>
      </c>
    </row>
    <row r="3051">
      <c r="A3051" t="inlineStr">
        <is>
          <t>J1158</t>
        </is>
      </c>
      <c r="B3051" s="10" t="n">
        <v>46311</v>
      </c>
      <c r="C3051" t="inlineStr">
        <is>
          <t>CL14</t>
        </is>
      </c>
      <c r="D3051" t="inlineStr">
        <is>
          <t>Completed</t>
        </is>
      </c>
    </row>
    <row r="3052">
      <c r="A3052" t="inlineStr">
        <is>
          <t>J1158</t>
        </is>
      </c>
      <c r="B3052" s="10" t="n">
        <v>46314</v>
      </c>
      <c r="C3052" t="inlineStr">
        <is>
          <t>CL14</t>
        </is>
      </c>
      <c r="D3052" t="inlineStr">
        <is>
          <t>Completed</t>
        </is>
      </c>
    </row>
    <row r="3053">
      <c r="A3053" t="inlineStr">
        <is>
          <t>J1158</t>
        </is>
      </c>
      <c r="B3053" s="10" t="n">
        <v>46315</v>
      </c>
      <c r="C3053" t="inlineStr">
        <is>
          <t>CL14</t>
        </is>
      </c>
      <c r="D3053" t="inlineStr">
        <is>
          <t>Completed</t>
        </is>
      </c>
    </row>
    <row r="3054">
      <c r="A3054" t="inlineStr">
        <is>
          <t>J1158</t>
        </is>
      </c>
      <c r="B3054" s="10" t="n">
        <v>46316</v>
      </c>
      <c r="C3054" t="inlineStr">
        <is>
          <t>CL14</t>
        </is>
      </c>
      <c r="D3054" t="inlineStr">
        <is>
          <t>Completed</t>
        </is>
      </c>
    </row>
    <row r="3055">
      <c r="A3055" t="inlineStr">
        <is>
          <t>J1158</t>
        </is>
      </c>
      <c r="B3055" s="10" t="n">
        <v>46317</v>
      </c>
      <c r="C3055" t="inlineStr">
        <is>
          <t>CL14</t>
        </is>
      </c>
      <c r="D3055" t="inlineStr">
        <is>
          <t>Completed</t>
        </is>
      </c>
    </row>
    <row r="3056">
      <c r="A3056" t="inlineStr">
        <is>
          <t>J1158</t>
        </is>
      </c>
      <c r="B3056" s="10" t="n">
        <v>46318</v>
      </c>
      <c r="C3056" t="inlineStr">
        <is>
          <t>CL14</t>
        </is>
      </c>
      <c r="D3056" t="inlineStr">
        <is>
          <t>Completed</t>
        </is>
      </c>
    </row>
    <row r="3057">
      <c r="A3057" t="inlineStr">
        <is>
          <t>J1158</t>
        </is>
      </c>
      <c r="B3057" s="10" t="n">
        <v>46321</v>
      </c>
      <c r="C3057" t="inlineStr">
        <is>
          <t>CL14</t>
        </is>
      </c>
      <c r="D3057" t="inlineStr">
        <is>
          <t>Completed</t>
        </is>
      </c>
    </row>
    <row r="3058">
      <c r="A3058" t="inlineStr">
        <is>
          <t>J1158</t>
        </is>
      </c>
      <c r="B3058" s="10" t="n">
        <v>46322</v>
      </c>
      <c r="C3058" t="inlineStr">
        <is>
          <t>CL14</t>
        </is>
      </c>
      <c r="D3058" t="inlineStr">
        <is>
          <t>Completed</t>
        </is>
      </c>
    </row>
    <row r="3059">
      <c r="A3059" t="inlineStr">
        <is>
          <t>J1158</t>
        </is>
      </c>
      <c r="B3059" s="10" t="n">
        <v>46323</v>
      </c>
      <c r="C3059" t="inlineStr">
        <is>
          <t>CL14</t>
        </is>
      </c>
      <c r="D3059" t="inlineStr">
        <is>
          <t>Completed</t>
        </is>
      </c>
    </row>
    <row r="3060">
      <c r="A3060" t="inlineStr">
        <is>
          <t>J1158</t>
        </is>
      </c>
      <c r="B3060" s="10" t="n">
        <v>46324</v>
      </c>
      <c r="C3060" t="inlineStr">
        <is>
          <t>CL14</t>
        </is>
      </c>
      <c r="D3060" t="inlineStr">
        <is>
          <t>Completed</t>
        </is>
      </c>
    </row>
    <row r="3061">
      <c r="A3061" t="inlineStr">
        <is>
          <t>J1158</t>
        </is>
      </c>
      <c r="B3061" s="10" t="n">
        <v>46325</v>
      </c>
      <c r="C3061" t="inlineStr">
        <is>
          <t>CL14</t>
        </is>
      </c>
      <c r="D3061" t="inlineStr">
        <is>
          <t>Completed</t>
        </is>
      </c>
    </row>
    <row r="3062">
      <c r="A3062" t="inlineStr">
        <is>
          <t>J1159</t>
        </is>
      </c>
      <c r="B3062" s="10" t="n">
        <v>46239</v>
      </c>
      <c r="C3062" t="inlineStr">
        <is>
          <t>CL20</t>
        </is>
      </c>
      <c r="D3062" t="inlineStr">
        <is>
          <t>Completed</t>
        </is>
      </c>
    </row>
    <row r="3063">
      <c r="A3063" t="inlineStr">
        <is>
          <t>J1159</t>
        </is>
      </c>
      <c r="B3063" s="10" t="n">
        <v>46240</v>
      </c>
      <c r="C3063" t="inlineStr">
        <is>
          <t>CL20</t>
        </is>
      </c>
      <c r="D3063" t="inlineStr">
        <is>
          <t>Completed</t>
        </is>
      </c>
    </row>
    <row r="3064">
      <c r="A3064" t="inlineStr">
        <is>
          <t>J1159</t>
        </is>
      </c>
      <c r="B3064" s="10" t="n">
        <v>46246</v>
      </c>
      <c r="C3064" t="inlineStr">
        <is>
          <t>CL20</t>
        </is>
      </c>
      <c r="D3064" t="inlineStr">
        <is>
          <t>Completed</t>
        </is>
      </c>
    </row>
    <row r="3065">
      <c r="A3065" t="inlineStr">
        <is>
          <t>J1159</t>
        </is>
      </c>
      <c r="B3065" s="10" t="n">
        <v>46247</v>
      </c>
      <c r="C3065" t="inlineStr">
        <is>
          <t>CL20</t>
        </is>
      </c>
      <c r="D3065" t="inlineStr">
        <is>
          <t>Completed</t>
        </is>
      </c>
    </row>
    <row r="3066">
      <c r="A3066" t="inlineStr">
        <is>
          <t>J1159</t>
        </is>
      </c>
      <c r="B3066" s="10" t="n">
        <v>46253</v>
      </c>
      <c r="C3066" t="inlineStr">
        <is>
          <t>CL20</t>
        </is>
      </c>
      <c r="D3066" t="inlineStr">
        <is>
          <t>Completed</t>
        </is>
      </c>
    </row>
    <row r="3067">
      <c r="A3067" t="inlineStr">
        <is>
          <t>J1159</t>
        </is>
      </c>
      <c r="B3067" s="10" t="n">
        <v>46254</v>
      </c>
      <c r="C3067" t="inlineStr">
        <is>
          <t>CL20</t>
        </is>
      </c>
      <c r="D3067" t="inlineStr">
        <is>
          <t>Completed</t>
        </is>
      </c>
    </row>
    <row r="3068">
      <c r="A3068" t="inlineStr">
        <is>
          <t>J1159</t>
        </is>
      </c>
      <c r="B3068" s="10" t="n">
        <v>46260</v>
      </c>
      <c r="C3068" t="inlineStr">
        <is>
          <t>CL20</t>
        </is>
      </c>
      <c r="D3068" t="inlineStr">
        <is>
          <t>Completed</t>
        </is>
      </c>
    </row>
    <row r="3069">
      <c r="A3069" t="inlineStr">
        <is>
          <t>J1159</t>
        </is>
      </c>
      <c r="B3069" s="10" t="n">
        <v>46261</v>
      </c>
      <c r="C3069" t="inlineStr">
        <is>
          <t>CL20</t>
        </is>
      </c>
      <c r="D3069" t="inlineStr">
        <is>
          <t>Completed</t>
        </is>
      </c>
    </row>
    <row r="3070">
      <c r="A3070" t="inlineStr">
        <is>
          <t>J1159</t>
        </is>
      </c>
      <c r="B3070" s="10" t="n">
        <v>46267</v>
      </c>
      <c r="C3070" t="inlineStr">
        <is>
          <t>CL20</t>
        </is>
      </c>
      <c r="D3070" t="inlineStr">
        <is>
          <t>Completed</t>
        </is>
      </c>
    </row>
    <row r="3071">
      <c r="A3071" t="inlineStr">
        <is>
          <t>J1159</t>
        </is>
      </c>
      <c r="B3071" s="10" t="n">
        <v>46268</v>
      </c>
      <c r="C3071" t="inlineStr">
        <is>
          <t>CL20</t>
        </is>
      </c>
      <c r="D3071" t="inlineStr">
        <is>
          <t>Completed</t>
        </is>
      </c>
    </row>
    <row r="3072">
      <c r="A3072" t="inlineStr">
        <is>
          <t>J1159</t>
        </is>
      </c>
      <c r="B3072" s="10" t="n">
        <v>46274</v>
      </c>
      <c r="C3072" t="inlineStr">
        <is>
          <t>CL20</t>
        </is>
      </c>
      <c r="D3072" t="inlineStr">
        <is>
          <t>Completed</t>
        </is>
      </c>
    </row>
    <row r="3073">
      <c r="A3073" t="inlineStr">
        <is>
          <t>J1159</t>
        </is>
      </c>
      <c r="B3073" s="10" t="n">
        <v>46275</v>
      </c>
      <c r="C3073" t="inlineStr">
        <is>
          <t>CL20</t>
        </is>
      </c>
      <c r="D3073" t="inlineStr">
        <is>
          <t>Completed</t>
        </is>
      </c>
    </row>
    <row r="3074">
      <c r="A3074" t="inlineStr">
        <is>
          <t>J1159</t>
        </is>
      </c>
      <c r="B3074" s="10" t="n">
        <v>46281</v>
      </c>
      <c r="C3074" t="inlineStr">
        <is>
          <t>CL20</t>
        </is>
      </c>
      <c r="D3074" t="inlineStr">
        <is>
          <t>Completed</t>
        </is>
      </c>
    </row>
    <row r="3075">
      <c r="A3075" t="inlineStr">
        <is>
          <t>J1159</t>
        </is>
      </c>
      <c r="B3075" s="10" t="n">
        <v>46282</v>
      </c>
      <c r="C3075" t="inlineStr">
        <is>
          <t>CL20</t>
        </is>
      </c>
      <c r="D3075" t="inlineStr">
        <is>
          <t>Completed</t>
        </is>
      </c>
    </row>
    <row r="3076">
      <c r="A3076" t="inlineStr">
        <is>
          <t>J1159</t>
        </is>
      </c>
      <c r="B3076" s="10" t="n">
        <v>46288</v>
      </c>
      <c r="C3076" t="inlineStr">
        <is>
          <t>CL20</t>
        </is>
      </c>
      <c r="D3076" t="inlineStr">
        <is>
          <t>Completed</t>
        </is>
      </c>
    </row>
    <row r="3077">
      <c r="A3077" t="inlineStr">
        <is>
          <t>J1159</t>
        </is>
      </c>
      <c r="B3077" s="10" t="n">
        <v>46289</v>
      </c>
      <c r="C3077" t="inlineStr">
        <is>
          <t>CL20</t>
        </is>
      </c>
      <c r="D3077" t="inlineStr">
        <is>
          <t>Completed</t>
        </is>
      </c>
    </row>
    <row r="3078">
      <c r="A3078" t="inlineStr">
        <is>
          <t>J1159</t>
        </is>
      </c>
      <c r="B3078" s="10" t="n">
        <v>46295</v>
      </c>
      <c r="C3078" t="inlineStr">
        <is>
          <t>CL20</t>
        </is>
      </c>
      <c r="D3078" t="inlineStr">
        <is>
          <t>Completed</t>
        </is>
      </c>
    </row>
    <row r="3079">
      <c r="A3079" t="inlineStr">
        <is>
          <t>J1159</t>
        </is>
      </c>
      <c r="B3079" s="10" t="n">
        <v>46296</v>
      </c>
      <c r="C3079" t="inlineStr">
        <is>
          <t>CL20</t>
        </is>
      </c>
      <c r="D3079" t="inlineStr">
        <is>
          <t>Completed</t>
        </is>
      </c>
    </row>
    <row r="3080">
      <c r="A3080" t="inlineStr">
        <is>
          <t>J1159</t>
        </is>
      </c>
      <c r="B3080" s="10" t="n">
        <v>46302</v>
      </c>
      <c r="C3080" t="inlineStr">
        <is>
          <t>CL20</t>
        </is>
      </c>
      <c r="D3080" t="inlineStr">
        <is>
          <t>Completed</t>
        </is>
      </c>
    </row>
    <row r="3081">
      <c r="A3081" t="inlineStr">
        <is>
          <t>J1159</t>
        </is>
      </c>
      <c r="B3081" s="10" t="n">
        <v>46303</v>
      </c>
      <c r="C3081" t="inlineStr">
        <is>
          <t>CL20</t>
        </is>
      </c>
      <c r="D3081" t="inlineStr">
        <is>
          <t>Completed</t>
        </is>
      </c>
    </row>
    <row r="3082">
      <c r="A3082" t="inlineStr">
        <is>
          <t>J1159</t>
        </is>
      </c>
      <c r="B3082" s="10" t="n">
        <v>46309</v>
      </c>
      <c r="C3082" t="inlineStr">
        <is>
          <t>CL20</t>
        </is>
      </c>
      <c r="D3082" t="inlineStr">
        <is>
          <t>Skipped</t>
        </is>
      </c>
    </row>
    <row r="3083">
      <c r="A3083" t="inlineStr">
        <is>
          <t>J1159</t>
        </is>
      </c>
      <c r="B3083" s="10" t="n">
        <v>46310</v>
      </c>
      <c r="C3083" t="inlineStr">
        <is>
          <t>CL20</t>
        </is>
      </c>
      <c r="D3083" t="inlineStr">
        <is>
          <t>Completed</t>
        </is>
      </c>
    </row>
    <row r="3084">
      <c r="A3084" t="inlineStr">
        <is>
          <t>J1159</t>
        </is>
      </c>
      <c r="B3084" s="10" t="n">
        <v>46316</v>
      </c>
      <c r="C3084" t="inlineStr">
        <is>
          <t>CL20</t>
        </is>
      </c>
      <c r="D3084" t="inlineStr">
        <is>
          <t>Completed</t>
        </is>
      </c>
    </row>
    <row r="3085">
      <c r="A3085" t="inlineStr">
        <is>
          <t>J1159</t>
        </is>
      </c>
      <c r="B3085" s="10" t="n">
        <v>46317</v>
      </c>
      <c r="C3085" t="inlineStr">
        <is>
          <t>CL20</t>
        </is>
      </c>
      <c r="D3085" t="inlineStr">
        <is>
          <t>Completed</t>
        </is>
      </c>
    </row>
    <row r="3086">
      <c r="A3086" t="inlineStr">
        <is>
          <t>J1159</t>
        </is>
      </c>
      <c r="B3086" s="10" t="n">
        <v>46323</v>
      </c>
      <c r="C3086" t="inlineStr">
        <is>
          <t>CL20</t>
        </is>
      </c>
      <c r="D3086" t="inlineStr">
        <is>
          <t>Completed</t>
        </is>
      </c>
    </row>
    <row r="3087">
      <c r="A3087" t="inlineStr">
        <is>
          <t>J1159</t>
        </is>
      </c>
      <c r="B3087" s="10" t="n">
        <v>46324</v>
      </c>
      <c r="C3087" t="inlineStr">
        <is>
          <t>CL20</t>
        </is>
      </c>
      <c r="D3087" t="inlineStr">
        <is>
          <t>Completed</t>
        </is>
      </c>
    </row>
    <row r="3088">
      <c r="A3088" t="inlineStr">
        <is>
          <t>J1160</t>
        </is>
      </c>
      <c r="B3088" s="10" t="n">
        <v>46239</v>
      </c>
      <c r="C3088" t="inlineStr">
        <is>
          <t>CL58</t>
        </is>
      </c>
      <c r="D3088" t="inlineStr">
        <is>
          <t>Completed</t>
        </is>
      </c>
    </row>
    <row r="3089">
      <c r="A3089" t="inlineStr">
        <is>
          <t>J1160</t>
        </is>
      </c>
      <c r="B3089" s="10" t="n">
        <v>46267</v>
      </c>
      <c r="C3089" t="inlineStr">
        <is>
          <t>CL58</t>
        </is>
      </c>
      <c r="D3089" t="inlineStr">
        <is>
          <t>Completed</t>
        </is>
      </c>
    </row>
    <row r="3090">
      <c r="A3090" t="inlineStr">
        <is>
          <t>J1160</t>
        </is>
      </c>
      <c r="B3090" s="10" t="n">
        <v>46302</v>
      </c>
      <c r="C3090" t="inlineStr">
        <is>
          <t>CL58</t>
        </is>
      </c>
      <c r="D3090" t="inlineStr">
        <is>
          <t>Completed</t>
        </is>
      </c>
    </row>
    <row r="3091">
      <c r="A3091" t="inlineStr">
        <is>
          <t>J1161</t>
        </is>
      </c>
      <c r="B3091" s="10" t="n">
        <v>46238</v>
      </c>
      <c r="C3091" t="inlineStr">
        <is>
          <t>CL32</t>
        </is>
      </c>
      <c r="D3091" t="inlineStr">
        <is>
          <t>Completed</t>
        </is>
      </c>
    </row>
    <row r="3092">
      <c r="A3092" t="inlineStr">
        <is>
          <t>J1161</t>
        </is>
      </c>
      <c r="B3092" s="10" t="n">
        <v>46245</v>
      </c>
      <c r="C3092" t="inlineStr">
        <is>
          <t>CL32</t>
        </is>
      </c>
      <c r="D3092" t="inlineStr">
        <is>
          <t>Completed</t>
        </is>
      </c>
    </row>
    <row r="3093">
      <c r="A3093" t="inlineStr">
        <is>
          <t>J1161</t>
        </is>
      </c>
      <c r="B3093" s="10" t="n">
        <v>46252</v>
      </c>
      <c r="C3093" t="inlineStr">
        <is>
          <t>CL32</t>
        </is>
      </c>
      <c r="D3093" t="inlineStr">
        <is>
          <t>Completed</t>
        </is>
      </c>
    </row>
    <row r="3094">
      <c r="A3094" t="inlineStr">
        <is>
          <t>J1161</t>
        </is>
      </c>
      <c r="B3094" s="10" t="n">
        <v>46259</v>
      </c>
      <c r="C3094" t="inlineStr">
        <is>
          <t>CL32</t>
        </is>
      </c>
      <c r="D3094" t="inlineStr">
        <is>
          <t>Completed</t>
        </is>
      </c>
    </row>
    <row r="3095">
      <c r="A3095" t="inlineStr">
        <is>
          <t>J1161</t>
        </is>
      </c>
      <c r="B3095" s="10" t="n">
        <v>46266</v>
      </c>
      <c r="C3095" t="inlineStr">
        <is>
          <t>CL32</t>
        </is>
      </c>
      <c r="D3095" t="inlineStr">
        <is>
          <t>Completed</t>
        </is>
      </c>
    </row>
    <row r="3096">
      <c r="A3096" t="inlineStr">
        <is>
          <t>J1161</t>
        </is>
      </c>
      <c r="B3096" s="10" t="n">
        <v>46273</v>
      </c>
      <c r="C3096" t="inlineStr">
        <is>
          <t>CL32</t>
        </is>
      </c>
      <c r="D3096" t="inlineStr">
        <is>
          <t>Completed</t>
        </is>
      </c>
    </row>
    <row r="3097">
      <c r="A3097" t="inlineStr">
        <is>
          <t>J1161</t>
        </is>
      </c>
      <c r="B3097" s="10" t="n">
        <v>46280</v>
      </c>
      <c r="C3097" t="inlineStr">
        <is>
          <t>CL32</t>
        </is>
      </c>
      <c r="D3097" t="inlineStr">
        <is>
          <t>Completed</t>
        </is>
      </c>
    </row>
    <row r="3098">
      <c r="A3098" t="inlineStr">
        <is>
          <t>J1161</t>
        </is>
      </c>
      <c r="B3098" s="10" t="n">
        <v>46287</v>
      </c>
      <c r="C3098" t="inlineStr">
        <is>
          <t>CL32</t>
        </is>
      </c>
      <c r="D3098" t="inlineStr">
        <is>
          <t>Completed</t>
        </is>
      </c>
    </row>
    <row r="3099">
      <c r="A3099" t="inlineStr">
        <is>
          <t>J1161</t>
        </is>
      </c>
      <c r="B3099" s="10" t="n">
        <v>46294</v>
      </c>
      <c r="C3099" t="inlineStr">
        <is>
          <t>CL32</t>
        </is>
      </c>
      <c r="D3099" t="inlineStr">
        <is>
          <t>Completed</t>
        </is>
      </c>
    </row>
    <row r="3100">
      <c r="A3100" t="inlineStr">
        <is>
          <t>J1161</t>
        </is>
      </c>
      <c r="B3100" s="10" t="n">
        <v>46301</v>
      </c>
      <c r="C3100" t="inlineStr">
        <is>
          <t>CL32</t>
        </is>
      </c>
      <c r="D3100" t="inlineStr">
        <is>
          <t>Completed</t>
        </is>
      </c>
    </row>
    <row r="3101">
      <c r="A3101" t="inlineStr">
        <is>
          <t>J1161</t>
        </is>
      </c>
      <c r="B3101" s="10" t="n">
        <v>46308</v>
      </c>
      <c r="C3101" t="inlineStr">
        <is>
          <t>CL32</t>
        </is>
      </c>
      <c r="D3101" t="inlineStr">
        <is>
          <t>Completed</t>
        </is>
      </c>
    </row>
    <row r="3102">
      <c r="A3102" t="inlineStr">
        <is>
          <t>J1161</t>
        </is>
      </c>
      <c r="B3102" s="10" t="n">
        <v>46315</v>
      </c>
      <c r="C3102" t="inlineStr">
        <is>
          <t>CL32</t>
        </is>
      </c>
      <c r="D3102" t="inlineStr">
        <is>
          <t>Completed</t>
        </is>
      </c>
    </row>
    <row r="3103">
      <c r="A3103" t="inlineStr">
        <is>
          <t>J1161</t>
        </is>
      </c>
      <c r="B3103" s="10" t="n">
        <v>46322</v>
      </c>
      <c r="C3103" t="inlineStr">
        <is>
          <t>CL32</t>
        </is>
      </c>
      <c r="D3103" t="inlineStr">
        <is>
          <t>Completed</t>
        </is>
      </c>
    </row>
    <row r="3104">
      <c r="A3104" t="inlineStr">
        <is>
          <t>J1162</t>
        </is>
      </c>
      <c r="B3104" s="10" t="n">
        <v>46239</v>
      </c>
      <c r="C3104" t="inlineStr">
        <is>
          <t>CL44</t>
        </is>
      </c>
      <c r="D3104" t="inlineStr">
        <is>
          <t>Completed</t>
        </is>
      </c>
    </row>
    <row r="3105">
      <c r="A3105" t="inlineStr">
        <is>
          <t>J1162</t>
        </is>
      </c>
      <c r="B3105" s="10" t="n">
        <v>46246</v>
      </c>
      <c r="C3105" t="inlineStr">
        <is>
          <t>CL44</t>
        </is>
      </c>
      <c r="D3105" t="inlineStr">
        <is>
          <t>Completed</t>
        </is>
      </c>
    </row>
    <row r="3106">
      <c r="A3106" t="inlineStr">
        <is>
          <t>J1162</t>
        </is>
      </c>
      <c r="B3106" s="10" t="n">
        <v>46253</v>
      </c>
      <c r="C3106" t="inlineStr">
        <is>
          <t>CL44</t>
        </is>
      </c>
      <c r="D3106" t="inlineStr">
        <is>
          <t>Completed</t>
        </is>
      </c>
    </row>
    <row r="3107">
      <c r="A3107" t="inlineStr">
        <is>
          <t>J1162</t>
        </is>
      </c>
      <c r="B3107" s="10" t="n">
        <v>46260</v>
      </c>
      <c r="C3107" t="inlineStr">
        <is>
          <t>CL44</t>
        </is>
      </c>
      <c r="D3107" t="inlineStr">
        <is>
          <t>Completed</t>
        </is>
      </c>
    </row>
    <row r="3108">
      <c r="A3108" t="inlineStr">
        <is>
          <t>J1162</t>
        </is>
      </c>
      <c r="B3108" s="10" t="n">
        <v>46267</v>
      </c>
      <c r="C3108" t="inlineStr">
        <is>
          <t>CL44</t>
        </is>
      </c>
      <c r="D3108" t="inlineStr">
        <is>
          <t>Completed</t>
        </is>
      </c>
    </row>
    <row r="3109">
      <c r="A3109" t="inlineStr">
        <is>
          <t>J1162</t>
        </is>
      </c>
      <c r="B3109" s="10" t="n">
        <v>46274</v>
      </c>
      <c r="C3109" t="inlineStr">
        <is>
          <t>CL44</t>
        </is>
      </c>
      <c r="D3109" t="inlineStr">
        <is>
          <t>Completed</t>
        </is>
      </c>
    </row>
    <row r="3110">
      <c r="A3110" t="inlineStr">
        <is>
          <t>J1162</t>
        </is>
      </c>
      <c r="B3110" s="10" t="n">
        <v>46281</v>
      </c>
      <c r="C3110" t="inlineStr">
        <is>
          <t>CL44</t>
        </is>
      </c>
      <c r="D3110" t="inlineStr">
        <is>
          <t>Completed</t>
        </is>
      </c>
    </row>
    <row r="3111">
      <c r="A3111" t="inlineStr">
        <is>
          <t>J1162</t>
        </is>
      </c>
      <c r="B3111" s="10" t="n">
        <v>46288</v>
      </c>
      <c r="C3111" t="inlineStr">
        <is>
          <t>CL44</t>
        </is>
      </c>
      <c r="D3111" t="inlineStr">
        <is>
          <t>Completed</t>
        </is>
      </c>
    </row>
    <row r="3112">
      <c r="A3112" t="inlineStr">
        <is>
          <t>J1162</t>
        </is>
      </c>
      <c r="B3112" s="10" t="n">
        <v>46295</v>
      </c>
      <c r="C3112" t="inlineStr">
        <is>
          <t>CL44</t>
        </is>
      </c>
      <c r="D3112" t="inlineStr">
        <is>
          <t>Completed</t>
        </is>
      </c>
    </row>
    <row r="3113">
      <c r="A3113" t="inlineStr">
        <is>
          <t>J1162</t>
        </is>
      </c>
      <c r="B3113" s="10" t="n">
        <v>46302</v>
      </c>
      <c r="C3113" t="inlineStr">
        <is>
          <t>CL44</t>
        </is>
      </c>
      <c r="D3113" t="inlineStr">
        <is>
          <t>Completed</t>
        </is>
      </c>
    </row>
    <row r="3114">
      <c r="A3114" t="inlineStr">
        <is>
          <t>J1162</t>
        </is>
      </c>
      <c r="B3114" s="10" t="n">
        <v>46309</v>
      </c>
      <c r="C3114" t="inlineStr">
        <is>
          <t>CL44</t>
        </is>
      </c>
      <c r="D3114" t="inlineStr">
        <is>
          <t>Completed</t>
        </is>
      </c>
    </row>
    <row r="3115">
      <c r="A3115" t="inlineStr">
        <is>
          <t>J1162</t>
        </is>
      </c>
      <c r="B3115" s="10" t="n">
        <v>46316</v>
      </c>
      <c r="C3115" t="inlineStr">
        <is>
          <t>CL44</t>
        </is>
      </c>
      <c r="D3115" t="inlineStr">
        <is>
          <t>Completed</t>
        </is>
      </c>
    </row>
    <row r="3116">
      <c r="A3116" t="inlineStr">
        <is>
          <t>J1162</t>
        </is>
      </c>
      <c r="B3116" s="10" t="n">
        <v>46323</v>
      </c>
      <c r="C3116" t="inlineStr">
        <is>
          <t>CL44</t>
        </is>
      </c>
      <c r="D3116" t="inlineStr">
        <is>
          <t>Completed</t>
        </is>
      </c>
    </row>
    <row r="3117">
      <c r="A3117" t="inlineStr">
        <is>
          <t>J1163</t>
        </is>
      </c>
      <c r="B3117" s="10" t="n">
        <v>46237</v>
      </c>
      <c r="C3117" t="inlineStr">
        <is>
          <t>CL13</t>
        </is>
      </c>
      <c r="D3117" t="inlineStr">
        <is>
          <t>Completed</t>
        </is>
      </c>
    </row>
    <row r="3118">
      <c r="A3118" t="inlineStr">
        <is>
          <t>J1163</t>
        </is>
      </c>
      <c r="B3118" s="10" t="n">
        <v>46244</v>
      </c>
      <c r="C3118" t="inlineStr">
        <is>
          <t>CL13</t>
        </is>
      </c>
      <c r="D3118" t="inlineStr">
        <is>
          <t>Completed</t>
        </is>
      </c>
    </row>
    <row r="3119">
      <c r="A3119" t="inlineStr">
        <is>
          <t>J1163</t>
        </is>
      </c>
      <c r="B3119" s="10" t="n">
        <v>46251</v>
      </c>
      <c r="C3119" t="inlineStr">
        <is>
          <t>CL13</t>
        </is>
      </c>
      <c r="D3119" t="inlineStr">
        <is>
          <t>Completed</t>
        </is>
      </c>
    </row>
    <row r="3120">
      <c r="A3120" t="inlineStr">
        <is>
          <t>J1163</t>
        </is>
      </c>
      <c r="B3120" s="10" t="n">
        <v>46258</v>
      </c>
      <c r="C3120" t="inlineStr">
        <is>
          <t>CL13</t>
        </is>
      </c>
      <c r="D3120" t="inlineStr">
        <is>
          <t>Completed</t>
        </is>
      </c>
    </row>
    <row r="3121">
      <c r="A3121" t="inlineStr">
        <is>
          <t>J1163</t>
        </is>
      </c>
      <c r="B3121" s="10" t="n">
        <v>46265</v>
      </c>
      <c r="C3121" t="inlineStr">
        <is>
          <t>CL13</t>
        </is>
      </c>
      <c r="D3121" t="inlineStr">
        <is>
          <t>Completed</t>
        </is>
      </c>
    </row>
    <row r="3122">
      <c r="A3122" t="inlineStr">
        <is>
          <t>J1163</t>
        </is>
      </c>
      <c r="B3122" s="10" t="n">
        <v>46272</v>
      </c>
      <c r="C3122" t="inlineStr">
        <is>
          <t>CL13</t>
        </is>
      </c>
      <c r="D3122" t="inlineStr">
        <is>
          <t>Completed</t>
        </is>
      </c>
    </row>
    <row r="3123">
      <c r="A3123" t="inlineStr">
        <is>
          <t>J1163</t>
        </is>
      </c>
      <c r="B3123" s="10" t="n">
        <v>46279</v>
      </c>
      <c r="C3123" t="inlineStr">
        <is>
          <t>CL13</t>
        </is>
      </c>
      <c r="D3123" t="inlineStr">
        <is>
          <t>Completed</t>
        </is>
      </c>
    </row>
    <row r="3124">
      <c r="A3124" t="inlineStr">
        <is>
          <t>J1163</t>
        </is>
      </c>
      <c r="B3124" s="10" t="n">
        <v>46286</v>
      </c>
      <c r="C3124" t="inlineStr">
        <is>
          <t>CL13</t>
        </is>
      </c>
      <c r="D3124" t="inlineStr">
        <is>
          <t>Completed</t>
        </is>
      </c>
    </row>
    <row r="3125">
      <c r="A3125" t="inlineStr">
        <is>
          <t>J1163</t>
        </is>
      </c>
      <c r="B3125" s="10" t="n">
        <v>46293</v>
      </c>
      <c r="C3125" t="inlineStr">
        <is>
          <t>CL13</t>
        </is>
      </c>
      <c r="D3125" t="inlineStr">
        <is>
          <t>Completed</t>
        </is>
      </c>
    </row>
    <row r="3126">
      <c r="A3126" t="inlineStr">
        <is>
          <t>J1163</t>
        </is>
      </c>
      <c r="B3126" s="10" t="n">
        <v>46300</v>
      </c>
      <c r="C3126" t="inlineStr">
        <is>
          <t>CL13</t>
        </is>
      </c>
      <c r="D3126" t="inlineStr">
        <is>
          <t>Completed</t>
        </is>
      </c>
    </row>
    <row r="3127">
      <c r="A3127" t="inlineStr">
        <is>
          <t>J1163</t>
        </is>
      </c>
      <c r="B3127" s="10" t="n">
        <v>46307</v>
      </c>
      <c r="C3127" t="inlineStr">
        <is>
          <t>CL13</t>
        </is>
      </c>
      <c r="D3127" t="inlineStr">
        <is>
          <t>Completed</t>
        </is>
      </c>
    </row>
    <row r="3128">
      <c r="A3128" t="inlineStr">
        <is>
          <t>J1163</t>
        </is>
      </c>
      <c r="B3128" s="10" t="n">
        <v>46314</v>
      </c>
      <c r="C3128" t="inlineStr">
        <is>
          <t>CL13</t>
        </is>
      </c>
      <c r="D3128" t="inlineStr">
        <is>
          <t>Completed</t>
        </is>
      </c>
    </row>
    <row r="3129">
      <c r="A3129" t="inlineStr">
        <is>
          <t>J1163</t>
        </is>
      </c>
      <c r="B3129" s="10" t="n">
        <v>46321</v>
      </c>
      <c r="C3129" t="inlineStr">
        <is>
          <t>CL13</t>
        </is>
      </c>
      <c r="D3129" t="inlineStr">
        <is>
          <t>Completed</t>
        </is>
      </c>
    </row>
    <row r="3130">
      <c r="A3130" t="inlineStr">
        <is>
          <t>J1164</t>
        </is>
      </c>
      <c r="B3130" s="10" t="n">
        <v>46253</v>
      </c>
      <c r="C3130" t="inlineStr">
        <is>
          <t>CL60</t>
        </is>
      </c>
      <c r="D3130" t="inlineStr">
        <is>
          <t>Completed</t>
        </is>
      </c>
    </row>
    <row r="3131">
      <c r="A3131" t="inlineStr">
        <is>
          <t>J1164</t>
        </is>
      </c>
      <c r="B3131" s="10" t="n">
        <v>46281</v>
      </c>
      <c r="C3131" t="inlineStr">
        <is>
          <t>CL60</t>
        </is>
      </c>
      <c r="D3131" t="inlineStr">
        <is>
          <t>Completed</t>
        </is>
      </c>
    </row>
    <row r="3132">
      <c r="A3132" t="inlineStr">
        <is>
          <t>J1164</t>
        </is>
      </c>
      <c r="B3132" s="10" t="n">
        <v>46309</v>
      </c>
      <c r="C3132" t="inlineStr">
        <is>
          <t>CL60</t>
        </is>
      </c>
      <c r="D3132" t="inlineStr">
        <is>
          <t>Completed</t>
        </is>
      </c>
    </row>
    <row r="3133">
      <c r="A3133" t="inlineStr">
        <is>
          <t>J1165</t>
        </is>
      </c>
      <c r="B3133" s="10" t="n">
        <v>46237</v>
      </c>
      <c r="C3133" t="inlineStr">
        <is>
          <t>CL49</t>
        </is>
      </c>
      <c r="D3133" t="inlineStr">
        <is>
          <t>Completed</t>
        </is>
      </c>
    </row>
    <row r="3134">
      <c r="A3134" t="inlineStr">
        <is>
          <t>J1165</t>
        </is>
      </c>
      <c r="B3134" s="10" t="n">
        <v>46239</v>
      </c>
      <c r="C3134" t="inlineStr">
        <is>
          <t>CL49</t>
        </is>
      </c>
      <c r="D3134" t="inlineStr">
        <is>
          <t>Completed</t>
        </is>
      </c>
    </row>
    <row r="3135">
      <c r="A3135" t="inlineStr">
        <is>
          <t>J1165</t>
        </is>
      </c>
      <c r="B3135" s="10" t="n">
        <v>46244</v>
      </c>
      <c r="C3135" t="inlineStr">
        <is>
          <t>CL49</t>
        </is>
      </c>
      <c r="D3135" t="inlineStr">
        <is>
          <t>Completed</t>
        </is>
      </c>
    </row>
    <row r="3136">
      <c r="A3136" t="inlineStr">
        <is>
          <t>J1165</t>
        </is>
      </c>
      <c r="B3136" s="10" t="n">
        <v>46246</v>
      </c>
      <c r="C3136" t="inlineStr">
        <is>
          <t>CL49</t>
        </is>
      </c>
      <c r="D3136" t="inlineStr">
        <is>
          <t>Completed</t>
        </is>
      </c>
    </row>
    <row r="3137">
      <c r="A3137" t="inlineStr">
        <is>
          <t>J1165</t>
        </is>
      </c>
      <c r="B3137" s="10" t="n">
        <v>46251</v>
      </c>
      <c r="C3137" t="inlineStr">
        <is>
          <t>CL49</t>
        </is>
      </c>
      <c r="D3137" t="inlineStr">
        <is>
          <t>Completed</t>
        </is>
      </c>
    </row>
    <row r="3138">
      <c r="A3138" t="inlineStr">
        <is>
          <t>J1165</t>
        </is>
      </c>
      <c r="B3138" s="10" t="n">
        <v>46253</v>
      </c>
      <c r="C3138" t="inlineStr">
        <is>
          <t>CL49</t>
        </is>
      </c>
      <c r="D3138" t="inlineStr">
        <is>
          <t>Completed</t>
        </is>
      </c>
    </row>
    <row r="3139">
      <c r="A3139" t="inlineStr">
        <is>
          <t>J1165</t>
        </is>
      </c>
      <c r="B3139" s="10" t="n">
        <v>46258</v>
      </c>
      <c r="C3139" t="inlineStr">
        <is>
          <t>CL49</t>
        </is>
      </c>
      <c r="D3139" t="inlineStr">
        <is>
          <t>Completed</t>
        </is>
      </c>
    </row>
    <row r="3140">
      <c r="A3140" t="inlineStr">
        <is>
          <t>J1165</t>
        </is>
      </c>
      <c r="B3140" s="10" t="n">
        <v>46260</v>
      </c>
      <c r="C3140" t="inlineStr">
        <is>
          <t>CL49</t>
        </is>
      </c>
      <c r="D3140" t="inlineStr">
        <is>
          <t>Completed</t>
        </is>
      </c>
    </row>
    <row r="3141">
      <c r="A3141" t="inlineStr">
        <is>
          <t>J1165</t>
        </is>
      </c>
      <c r="B3141" s="10" t="n">
        <v>46265</v>
      </c>
      <c r="C3141" t="inlineStr">
        <is>
          <t>CL49</t>
        </is>
      </c>
      <c r="D3141" t="inlineStr">
        <is>
          <t>Completed</t>
        </is>
      </c>
    </row>
    <row r="3142">
      <c r="A3142" t="inlineStr">
        <is>
          <t>J1165</t>
        </is>
      </c>
      <c r="B3142" s="10" t="n">
        <v>46267</v>
      </c>
      <c r="C3142" t="inlineStr">
        <is>
          <t>CL49</t>
        </is>
      </c>
      <c r="D3142" t="inlineStr">
        <is>
          <t>Completed</t>
        </is>
      </c>
    </row>
    <row r="3143">
      <c r="A3143" t="inlineStr">
        <is>
          <t>J1165</t>
        </is>
      </c>
      <c r="B3143" s="10" t="n">
        <v>46272</v>
      </c>
      <c r="C3143" t="inlineStr">
        <is>
          <t>CL49</t>
        </is>
      </c>
      <c r="D3143" t="inlineStr">
        <is>
          <t>Completed</t>
        </is>
      </c>
    </row>
    <row r="3144">
      <c r="A3144" t="inlineStr">
        <is>
          <t>J1165</t>
        </is>
      </c>
      <c r="B3144" s="10" t="n">
        <v>46274</v>
      </c>
      <c r="C3144" t="inlineStr">
        <is>
          <t>CL49</t>
        </is>
      </c>
      <c r="D3144" t="inlineStr">
        <is>
          <t>Completed</t>
        </is>
      </c>
    </row>
    <row r="3145">
      <c r="A3145" t="inlineStr">
        <is>
          <t>J1165</t>
        </is>
      </c>
      <c r="B3145" s="10" t="n">
        <v>46279</v>
      </c>
      <c r="C3145" t="inlineStr">
        <is>
          <t>CL49</t>
        </is>
      </c>
      <c r="D3145" t="inlineStr">
        <is>
          <t>Completed</t>
        </is>
      </c>
    </row>
    <row r="3146">
      <c r="A3146" t="inlineStr">
        <is>
          <t>J1165</t>
        </is>
      </c>
      <c r="B3146" s="10" t="n">
        <v>46281</v>
      </c>
      <c r="C3146" t="inlineStr">
        <is>
          <t>CL49</t>
        </is>
      </c>
      <c r="D3146" t="inlineStr">
        <is>
          <t>Completed</t>
        </is>
      </c>
    </row>
    <row r="3147">
      <c r="A3147" t="inlineStr">
        <is>
          <t>J1165</t>
        </is>
      </c>
      <c r="B3147" s="10" t="n">
        <v>46286</v>
      </c>
      <c r="C3147" t="inlineStr">
        <is>
          <t>CL49</t>
        </is>
      </c>
      <c r="D3147" t="inlineStr">
        <is>
          <t>Completed</t>
        </is>
      </c>
    </row>
    <row r="3148">
      <c r="A3148" t="inlineStr">
        <is>
          <t>J1165</t>
        </is>
      </c>
      <c r="B3148" s="10" t="n">
        <v>46288</v>
      </c>
      <c r="C3148" t="inlineStr">
        <is>
          <t>CL49</t>
        </is>
      </c>
      <c r="D3148" t="inlineStr">
        <is>
          <t>Completed</t>
        </is>
      </c>
    </row>
    <row r="3149">
      <c r="A3149" t="inlineStr">
        <is>
          <t>J1165</t>
        </is>
      </c>
      <c r="B3149" s="10" t="n">
        <v>46293</v>
      </c>
      <c r="C3149" t="inlineStr">
        <is>
          <t>CL49</t>
        </is>
      </c>
      <c r="D3149" t="inlineStr">
        <is>
          <t>Completed</t>
        </is>
      </c>
    </row>
    <row r="3150">
      <c r="A3150" t="inlineStr">
        <is>
          <t>J1165</t>
        </is>
      </c>
      <c r="B3150" s="10" t="n">
        <v>46295</v>
      </c>
      <c r="C3150" t="inlineStr">
        <is>
          <t>CL49</t>
        </is>
      </c>
      <c r="D3150" t="inlineStr">
        <is>
          <t>Completed</t>
        </is>
      </c>
    </row>
    <row r="3151">
      <c r="A3151" t="inlineStr">
        <is>
          <t>J1165</t>
        </is>
      </c>
      <c r="B3151" s="10" t="n">
        <v>46300</v>
      </c>
      <c r="C3151" t="inlineStr">
        <is>
          <t>CL49</t>
        </is>
      </c>
      <c r="D3151" t="inlineStr">
        <is>
          <t>Completed</t>
        </is>
      </c>
    </row>
    <row r="3152">
      <c r="A3152" t="inlineStr">
        <is>
          <t>J1165</t>
        </is>
      </c>
      <c r="B3152" s="10" t="n">
        <v>46302</v>
      </c>
      <c r="C3152" t="inlineStr">
        <is>
          <t>CL49</t>
        </is>
      </c>
      <c r="D3152" t="inlineStr">
        <is>
          <t>Completed</t>
        </is>
      </c>
    </row>
    <row r="3153">
      <c r="A3153" t="inlineStr">
        <is>
          <t>J1165</t>
        </is>
      </c>
      <c r="B3153" s="10" t="n">
        <v>46307</v>
      </c>
      <c r="C3153" t="inlineStr">
        <is>
          <t>CL49</t>
        </is>
      </c>
      <c r="D3153" t="inlineStr">
        <is>
          <t>Completed</t>
        </is>
      </c>
    </row>
    <row r="3154">
      <c r="A3154" t="inlineStr">
        <is>
          <t>J1165</t>
        </is>
      </c>
      <c r="B3154" s="10" t="n">
        <v>46309</v>
      </c>
      <c r="C3154" t="inlineStr">
        <is>
          <t>CL49</t>
        </is>
      </c>
      <c r="D3154" t="inlineStr">
        <is>
          <t>Completed</t>
        </is>
      </c>
    </row>
    <row r="3155">
      <c r="A3155" t="inlineStr">
        <is>
          <t>J1165</t>
        </is>
      </c>
      <c r="B3155" s="10" t="n">
        <v>46314</v>
      </c>
      <c r="C3155" t="inlineStr">
        <is>
          <t>CL49</t>
        </is>
      </c>
      <c r="D3155" t="inlineStr">
        <is>
          <t>Completed</t>
        </is>
      </c>
    </row>
    <row r="3156">
      <c r="A3156" t="inlineStr">
        <is>
          <t>J1165</t>
        </is>
      </c>
      <c r="B3156" s="10" t="n">
        <v>46316</v>
      </c>
      <c r="C3156" t="inlineStr">
        <is>
          <t>CL49</t>
        </is>
      </c>
      <c r="D3156" t="inlineStr">
        <is>
          <t>Completed</t>
        </is>
      </c>
    </row>
    <row r="3157">
      <c r="A3157" t="inlineStr">
        <is>
          <t>J1165</t>
        </is>
      </c>
      <c r="B3157" s="10" t="n">
        <v>46321</v>
      </c>
      <c r="C3157" t="inlineStr">
        <is>
          <t>CL49</t>
        </is>
      </c>
      <c r="D3157" t="inlineStr">
        <is>
          <t>Completed</t>
        </is>
      </c>
    </row>
    <row r="3158">
      <c r="A3158" t="inlineStr">
        <is>
          <t>J1165</t>
        </is>
      </c>
      <c r="B3158" s="10" t="n">
        <v>46323</v>
      </c>
      <c r="C3158" t="inlineStr">
        <is>
          <t>CL49</t>
        </is>
      </c>
      <c r="D3158" t="inlineStr">
        <is>
          <t>Completed</t>
        </is>
      </c>
    </row>
    <row r="3159">
      <c r="A3159" t="inlineStr">
        <is>
          <t>J1166</t>
        </is>
      </c>
      <c r="B3159" s="10" t="n">
        <v>46237</v>
      </c>
      <c r="C3159" t="inlineStr">
        <is>
          <t>CL27</t>
        </is>
      </c>
      <c r="D3159" t="inlineStr">
        <is>
          <t>Completed</t>
        </is>
      </c>
    </row>
    <row r="3160">
      <c r="A3160" t="inlineStr">
        <is>
          <t>J1166</t>
        </is>
      </c>
      <c r="B3160" s="10" t="n">
        <v>46241</v>
      </c>
      <c r="C3160" t="inlineStr">
        <is>
          <t>CL27</t>
        </is>
      </c>
      <c r="D3160" t="inlineStr">
        <is>
          <t>Completed</t>
        </is>
      </c>
    </row>
    <row r="3161">
      <c r="A3161" t="inlineStr">
        <is>
          <t>J1166</t>
        </is>
      </c>
      <c r="B3161" s="10" t="n">
        <v>46244</v>
      </c>
      <c r="C3161" t="inlineStr">
        <is>
          <t>CL27</t>
        </is>
      </c>
      <c r="D3161" t="inlineStr">
        <is>
          <t>Completed</t>
        </is>
      </c>
    </row>
    <row r="3162">
      <c r="A3162" t="inlineStr">
        <is>
          <t>J1166</t>
        </is>
      </c>
      <c r="B3162" s="10" t="n">
        <v>46248</v>
      </c>
      <c r="C3162" t="inlineStr">
        <is>
          <t>CL27</t>
        </is>
      </c>
      <c r="D3162" t="inlineStr">
        <is>
          <t>Completed</t>
        </is>
      </c>
    </row>
    <row r="3163">
      <c r="A3163" t="inlineStr">
        <is>
          <t>J1166</t>
        </is>
      </c>
      <c r="B3163" s="10" t="n">
        <v>46251</v>
      </c>
      <c r="C3163" t="inlineStr">
        <is>
          <t>CL27</t>
        </is>
      </c>
      <c r="D3163" t="inlineStr">
        <is>
          <t>Completed</t>
        </is>
      </c>
    </row>
    <row r="3164">
      <c r="A3164" t="inlineStr">
        <is>
          <t>J1166</t>
        </is>
      </c>
      <c r="B3164" s="10" t="n">
        <v>46255</v>
      </c>
      <c r="C3164" t="inlineStr">
        <is>
          <t>CL27</t>
        </is>
      </c>
      <c r="D3164" t="inlineStr">
        <is>
          <t>Completed</t>
        </is>
      </c>
    </row>
    <row r="3165">
      <c r="A3165" t="inlineStr">
        <is>
          <t>J1166</t>
        </is>
      </c>
      <c r="B3165" s="10" t="n">
        <v>46258</v>
      </c>
      <c r="C3165" t="inlineStr">
        <is>
          <t>CL27</t>
        </is>
      </c>
      <c r="D3165" t="inlineStr">
        <is>
          <t>Completed</t>
        </is>
      </c>
    </row>
    <row r="3166">
      <c r="A3166" t="inlineStr">
        <is>
          <t>J1166</t>
        </is>
      </c>
      <c r="B3166" s="10" t="n">
        <v>46262</v>
      </c>
      <c r="C3166" t="inlineStr">
        <is>
          <t>CL27</t>
        </is>
      </c>
      <c r="D3166" t="inlineStr">
        <is>
          <t>Completed</t>
        </is>
      </c>
    </row>
    <row r="3167">
      <c r="A3167" t="inlineStr">
        <is>
          <t>J1166</t>
        </is>
      </c>
      <c r="B3167" s="10" t="n">
        <v>46265</v>
      </c>
      <c r="C3167" t="inlineStr">
        <is>
          <t>CL27</t>
        </is>
      </c>
      <c r="D3167" t="inlineStr">
        <is>
          <t>Completed</t>
        </is>
      </c>
    </row>
    <row r="3168">
      <c r="A3168" t="inlineStr">
        <is>
          <t>J1166</t>
        </is>
      </c>
      <c r="B3168" s="10" t="n">
        <v>46269</v>
      </c>
      <c r="C3168" t="inlineStr">
        <is>
          <t>CL27</t>
        </is>
      </c>
      <c r="D3168" t="inlineStr">
        <is>
          <t>Completed</t>
        </is>
      </c>
    </row>
    <row r="3169">
      <c r="A3169" t="inlineStr">
        <is>
          <t>J1166</t>
        </is>
      </c>
      <c r="B3169" s="10" t="n">
        <v>46272</v>
      </c>
      <c r="C3169" t="inlineStr">
        <is>
          <t>CL27</t>
        </is>
      </c>
      <c r="D3169" t="inlineStr">
        <is>
          <t>Completed</t>
        </is>
      </c>
    </row>
    <row r="3170">
      <c r="A3170" t="inlineStr">
        <is>
          <t>J1166</t>
        </is>
      </c>
      <c r="B3170" s="10" t="n">
        <v>46276</v>
      </c>
      <c r="C3170" t="inlineStr">
        <is>
          <t>CL27</t>
        </is>
      </c>
      <c r="D3170" t="inlineStr">
        <is>
          <t>Completed</t>
        </is>
      </c>
    </row>
    <row r="3171">
      <c r="A3171" t="inlineStr">
        <is>
          <t>J1166</t>
        </is>
      </c>
      <c r="B3171" s="10" t="n">
        <v>46279</v>
      </c>
      <c r="C3171" t="inlineStr">
        <is>
          <t>CL27</t>
        </is>
      </c>
      <c r="D3171" t="inlineStr">
        <is>
          <t>Completed</t>
        </is>
      </c>
    </row>
    <row r="3172">
      <c r="A3172" t="inlineStr">
        <is>
          <t>J1166</t>
        </is>
      </c>
      <c r="B3172" s="10" t="n">
        <v>46283</v>
      </c>
      <c r="C3172" t="inlineStr">
        <is>
          <t>CL27</t>
        </is>
      </c>
      <c r="D3172" t="inlineStr">
        <is>
          <t>Completed</t>
        </is>
      </c>
    </row>
    <row r="3173">
      <c r="A3173" t="inlineStr">
        <is>
          <t>J1166</t>
        </is>
      </c>
      <c r="B3173" s="10" t="n">
        <v>46286</v>
      </c>
      <c r="C3173" t="inlineStr">
        <is>
          <t>CL27</t>
        </is>
      </c>
      <c r="D3173" t="inlineStr">
        <is>
          <t>Completed</t>
        </is>
      </c>
    </row>
    <row r="3174">
      <c r="A3174" t="inlineStr">
        <is>
          <t>J1166</t>
        </is>
      </c>
      <c r="B3174" s="10" t="n">
        <v>46290</v>
      </c>
      <c r="C3174" t="inlineStr">
        <is>
          <t>CL27</t>
        </is>
      </c>
      <c r="D3174" t="inlineStr">
        <is>
          <t>Completed</t>
        </is>
      </c>
    </row>
    <row r="3175">
      <c r="A3175" t="inlineStr">
        <is>
          <t>J1166</t>
        </is>
      </c>
      <c r="B3175" s="10" t="n">
        <v>46293</v>
      </c>
      <c r="C3175" t="inlineStr">
        <is>
          <t>CL27</t>
        </is>
      </c>
      <c r="D3175" t="inlineStr">
        <is>
          <t>Completed</t>
        </is>
      </c>
    </row>
    <row r="3176">
      <c r="A3176" t="inlineStr">
        <is>
          <t>J1166</t>
        </is>
      </c>
      <c r="B3176" s="10" t="n">
        <v>46297</v>
      </c>
      <c r="C3176" t="inlineStr">
        <is>
          <t>CL27</t>
        </is>
      </c>
      <c r="D3176" t="inlineStr">
        <is>
          <t>Completed</t>
        </is>
      </c>
    </row>
    <row r="3177">
      <c r="A3177" t="inlineStr">
        <is>
          <t>J1166</t>
        </is>
      </c>
      <c r="B3177" s="10" t="n">
        <v>46300</v>
      </c>
      <c r="C3177" t="inlineStr">
        <is>
          <t>CL27</t>
        </is>
      </c>
      <c r="D3177" t="inlineStr">
        <is>
          <t>Completed</t>
        </is>
      </c>
    </row>
    <row r="3178">
      <c r="A3178" t="inlineStr">
        <is>
          <t>J1166</t>
        </is>
      </c>
      <c r="B3178" s="10" t="n">
        <v>46304</v>
      </c>
      <c r="C3178" t="inlineStr">
        <is>
          <t>CL27</t>
        </is>
      </c>
      <c r="D3178" t="inlineStr">
        <is>
          <t>Completed</t>
        </is>
      </c>
    </row>
    <row r="3179">
      <c r="A3179" t="inlineStr">
        <is>
          <t>J1166</t>
        </is>
      </c>
      <c r="B3179" s="10" t="n">
        <v>46307</v>
      </c>
      <c r="C3179" t="inlineStr">
        <is>
          <t>CL27</t>
        </is>
      </c>
      <c r="D3179" t="inlineStr">
        <is>
          <t>Completed</t>
        </is>
      </c>
    </row>
    <row r="3180">
      <c r="A3180" t="inlineStr">
        <is>
          <t>J1166</t>
        </is>
      </c>
      <c r="B3180" s="10" t="n">
        <v>46311</v>
      </c>
      <c r="C3180" t="inlineStr">
        <is>
          <t>CL27</t>
        </is>
      </c>
      <c r="D3180" t="inlineStr">
        <is>
          <t>Completed</t>
        </is>
      </c>
    </row>
    <row r="3181">
      <c r="A3181" t="inlineStr">
        <is>
          <t>J1166</t>
        </is>
      </c>
      <c r="B3181" s="10" t="n">
        <v>46314</v>
      </c>
      <c r="C3181" t="inlineStr">
        <is>
          <t>CL27</t>
        </is>
      </c>
      <c r="D3181" t="inlineStr">
        <is>
          <t>Completed</t>
        </is>
      </c>
    </row>
    <row r="3182">
      <c r="A3182" t="inlineStr">
        <is>
          <t>J1166</t>
        </is>
      </c>
      <c r="B3182" s="10" t="n">
        <v>46318</v>
      </c>
      <c r="C3182" t="inlineStr">
        <is>
          <t>CL27</t>
        </is>
      </c>
      <c r="D3182" t="inlineStr">
        <is>
          <t>Skipped</t>
        </is>
      </c>
    </row>
    <row r="3183">
      <c r="A3183" t="inlineStr">
        <is>
          <t>J1166</t>
        </is>
      </c>
      <c r="B3183" s="10" t="n">
        <v>46321</v>
      </c>
      <c r="C3183" t="inlineStr">
        <is>
          <t>CL27</t>
        </is>
      </c>
      <c r="D3183" t="inlineStr">
        <is>
          <t>Completed</t>
        </is>
      </c>
    </row>
    <row r="3184">
      <c r="A3184" t="inlineStr">
        <is>
          <t>J1166</t>
        </is>
      </c>
      <c r="B3184" s="10" t="n">
        <v>46325</v>
      </c>
      <c r="C3184" t="inlineStr">
        <is>
          <t>CL27</t>
        </is>
      </c>
      <c r="D3184" t="inlineStr">
        <is>
          <t>Completed</t>
        </is>
      </c>
    </row>
    <row r="3185">
      <c r="A3185" t="inlineStr">
        <is>
          <t>J1167</t>
        </is>
      </c>
      <c r="B3185" s="10" t="n">
        <v>46237</v>
      </c>
      <c r="C3185" t="inlineStr">
        <is>
          <t>CL37</t>
        </is>
      </c>
      <c r="D3185" t="inlineStr">
        <is>
          <t>Skipped</t>
        </is>
      </c>
    </row>
    <row r="3186">
      <c r="A3186" t="inlineStr">
        <is>
          <t>J1167</t>
        </is>
      </c>
      <c r="B3186" s="10" t="n">
        <v>46244</v>
      </c>
      <c r="C3186" t="inlineStr">
        <is>
          <t>CL37</t>
        </is>
      </c>
      <c r="D3186" t="inlineStr">
        <is>
          <t>Completed</t>
        </is>
      </c>
    </row>
    <row r="3187">
      <c r="A3187" t="inlineStr">
        <is>
          <t>J1167</t>
        </is>
      </c>
      <c r="B3187" s="10" t="n">
        <v>46251</v>
      </c>
      <c r="C3187" t="inlineStr">
        <is>
          <t>CL37</t>
        </is>
      </c>
      <c r="D3187" t="inlineStr">
        <is>
          <t>Completed</t>
        </is>
      </c>
    </row>
    <row r="3188">
      <c r="A3188" t="inlineStr">
        <is>
          <t>J1167</t>
        </is>
      </c>
      <c r="B3188" s="10" t="n">
        <v>46258</v>
      </c>
      <c r="C3188" t="inlineStr">
        <is>
          <t>CL37</t>
        </is>
      </c>
      <c r="D3188" t="inlineStr">
        <is>
          <t>Completed</t>
        </is>
      </c>
    </row>
    <row r="3189">
      <c r="A3189" t="inlineStr">
        <is>
          <t>J1167</t>
        </is>
      </c>
      <c r="B3189" s="10" t="n">
        <v>46265</v>
      </c>
      <c r="C3189" t="inlineStr">
        <is>
          <t>CL37</t>
        </is>
      </c>
      <c r="D3189" t="inlineStr">
        <is>
          <t>Completed</t>
        </is>
      </c>
    </row>
    <row r="3190">
      <c r="A3190" t="inlineStr">
        <is>
          <t>J1167</t>
        </is>
      </c>
      <c r="B3190" s="10" t="n">
        <v>46272</v>
      </c>
      <c r="C3190" t="inlineStr">
        <is>
          <t>CL37</t>
        </is>
      </c>
      <c r="D3190" t="inlineStr">
        <is>
          <t>Completed</t>
        </is>
      </c>
    </row>
    <row r="3191">
      <c r="A3191" t="inlineStr">
        <is>
          <t>J1167</t>
        </is>
      </c>
      <c r="B3191" s="10" t="n">
        <v>46279</v>
      </c>
      <c r="C3191" t="inlineStr">
        <is>
          <t>CL37</t>
        </is>
      </c>
      <c r="D3191" t="inlineStr">
        <is>
          <t>Completed</t>
        </is>
      </c>
    </row>
    <row r="3192">
      <c r="A3192" t="inlineStr">
        <is>
          <t>J1167</t>
        </is>
      </c>
      <c r="B3192" s="10" t="n">
        <v>46286</v>
      </c>
      <c r="C3192" t="inlineStr">
        <is>
          <t>CL37</t>
        </is>
      </c>
      <c r="D3192" t="inlineStr">
        <is>
          <t>Completed</t>
        </is>
      </c>
    </row>
    <row r="3193">
      <c r="A3193" t="inlineStr">
        <is>
          <t>J1167</t>
        </is>
      </c>
      <c r="B3193" s="10" t="n">
        <v>46293</v>
      </c>
      <c r="C3193" t="inlineStr">
        <is>
          <t>CL37</t>
        </is>
      </c>
      <c r="D3193" t="inlineStr">
        <is>
          <t>Completed</t>
        </is>
      </c>
    </row>
    <row r="3194">
      <c r="A3194" t="inlineStr">
        <is>
          <t>J1167</t>
        </is>
      </c>
      <c r="B3194" s="10" t="n">
        <v>46300</v>
      </c>
      <c r="C3194" t="inlineStr">
        <is>
          <t>CL37</t>
        </is>
      </c>
      <c r="D3194" t="inlineStr">
        <is>
          <t>Completed</t>
        </is>
      </c>
    </row>
    <row r="3195">
      <c r="A3195" t="inlineStr">
        <is>
          <t>J1167</t>
        </is>
      </c>
      <c r="B3195" s="10" t="n">
        <v>46307</v>
      </c>
      <c r="C3195" t="inlineStr">
        <is>
          <t>CL37</t>
        </is>
      </c>
      <c r="D3195" t="inlineStr">
        <is>
          <t>Completed</t>
        </is>
      </c>
    </row>
    <row r="3196">
      <c r="A3196" t="inlineStr">
        <is>
          <t>J1167</t>
        </is>
      </c>
      <c r="B3196" s="10" t="n">
        <v>46314</v>
      </c>
      <c r="C3196" t="inlineStr">
        <is>
          <t>CL37</t>
        </is>
      </c>
      <c r="D3196" t="inlineStr">
        <is>
          <t>Skipped</t>
        </is>
      </c>
    </row>
    <row r="3197">
      <c r="A3197" t="inlineStr">
        <is>
          <t>J1167</t>
        </is>
      </c>
      <c r="B3197" s="10" t="n">
        <v>46321</v>
      </c>
      <c r="C3197" t="inlineStr">
        <is>
          <t>CL37</t>
        </is>
      </c>
      <c r="D3197" t="inlineStr">
        <is>
          <t>Completed</t>
        </is>
      </c>
    </row>
    <row r="3198">
      <c r="A3198" t="inlineStr">
        <is>
          <t>J1168</t>
        </is>
      </c>
      <c r="B3198" s="10" t="n">
        <v>46245</v>
      </c>
      <c r="C3198" t="inlineStr">
        <is>
          <t>CL60</t>
        </is>
      </c>
      <c r="D3198" t="inlineStr">
        <is>
          <t>Completed</t>
        </is>
      </c>
    </row>
    <row r="3199">
      <c r="A3199" t="inlineStr">
        <is>
          <t>J1168</t>
        </is>
      </c>
      <c r="B3199" s="10" t="n">
        <v>46273</v>
      </c>
      <c r="C3199" t="inlineStr">
        <is>
          <t>CL60</t>
        </is>
      </c>
      <c r="D3199" t="inlineStr">
        <is>
          <t>Completed</t>
        </is>
      </c>
    </row>
    <row r="3200">
      <c r="A3200" t="inlineStr">
        <is>
          <t>J1168</t>
        </is>
      </c>
      <c r="B3200" s="10" t="n">
        <v>46301</v>
      </c>
      <c r="C3200" t="inlineStr">
        <is>
          <t>CL60</t>
        </is>
      </c>
      <c r="D3200" t="inlineStr">
        <is>
          <t>Completed</t>
        </is>
      </c>
    </row>
    <row r="3201">
      <c r="A3201" t="inlineStr">
        <is>
          <t>J1169</t>
        </is>
      </c>
      <c r="B3201" s="10" t="n">
        <v>46238</v>
      </c>
      <c r="C3201" t="inlineStr">
        <is>
          <t>CL40</t>
        </is>
      </c>
      <c r="D3201" t="inlineStr">
        <is>
          <t>Completed</t>
        </is>
      </c>
    </row>
    <row r="3202">
      <c r="A3202" t="inlineStr">
        <is>
          <t>J1169</t>
        </is>
      </c>
      <c r="B3202" s="10" t="n">
        <v>46239</v>
      </c>
      <c r="C3202" t="inlineStr">
        <is>
          <t>CL40</t>
        </is>
      </c>
      <c r="D3202" t="inlineStr">
        <is>
          <t>Completed</t>
        </is>
      </c>
    </row>
    <row r="3203">
      <c r="A3203" t="inlineStr">
        <is>
          <t>J1169</t>
        </is>
      </c>
      <c r="B3203" s="10" t="n">
        <v>46245</v>
      </c>
      <c r="C3203" t="inlineStr">
        <is>
          <t>CL40</t>
        </is>
      </c>
      <c r="D3203" t="inlineStr">
        <is>
          <t>Completed</t>
        </is>
      </c>
    </row>
    <row r="3204">
      <c r="A3204" t="inlineStr">
        <is>
          <t>J1169</t>
        </is>
      </c>
      <c r="B3204" s="10" t="n">
        <v>46246</v>
      </c>
      <c r="C3204" t="inlineStr">
        <is>
          <t>CL40</t>
        </is>
      </c>
      <c r="D3204" t="inlineStr">
        <is>
          <t>Completed</t>
        </is>
      </c>
    </row>
    <row r="3205">
      <c r="A3205" t="inlineStr">
        <is>
          <t>J1169</t>
        </is>
      </c>
      <c r="B3205" s="10" t="n">
        <v>46252</v>
      </c>
      <c r="C3205" t="inlineStr">
        <is>
          <t>CL40</t>
        </is>
      </c>
      <c r="D3205" t="inlineStr">
        <is>
          <t>Completed</t>
        </is>
      </c>
    </row>
    <row r="3206">
      <c r="A3206" t="inlineStr">
        <is>
          <t>J1169</t>
        </is>
      </c>
      <c r="B3206" s="10" t="n">
        <v>46253</v>
      </c>
      <c r="C3206" t="inlineStr">
        <is>
          <t>CL40</t>
        </is>
      </c>
      <c r="D3206" t="inlineStr">
        <is>
          <t>Completed</t>
        </is>
      </c>
    </row>
    <row r="3207">
      <c r="A3207" t="inlineStr">
        <is>
          <t>J1169</t>
        </is>
      </c>
      <c r="B3207" s="10" t="n">
        <v>46259</v>
      </c>
      <c r="C3207" t="inlineStr">
        <is>
          <t>CL40</t>
        </is>
      </c>
      <c r="D3207" t="inlineStr">
        <is>
          <t>Completed</t>
        </is>
      </c>
    </row>
    <row r="3208">
      <c r="A3208" t="inlineStr">
        <is>
          <t>J1169</t>
        </is>
      </c>
      <c r="B3208" s="10" t="n">
        <v>46260</v>
      </c>
      <c r="C3208" t="inlineStr">
        <is>
          <t>CL40</t>
        </is>
      </c>
      <c r="D3208" t="inlineStr">
        <is>
          <t>Completed</t>
        </is>
      </c>
    </row>
    <row r="3209">
      <c r="A3209" t="inlineStr">
        <is>
          <t>J1169</t>
        </is>
      </c>
      <c r="B3209" s="10" t="n">
        <v>46266</v>
      </c>
      <c r="C3209" t="inlineStr">
        <is>
          <t>CL40</t>
        </is>
      </c>
      <c r="D3209" t="inlineStr">
        <is>
          <t>Completed</t>
        </is>
      </c>
    </row>
    <row r="3210">
      <c r="A3210" t="inlineStr">
        <is>
          <t>J1169</t>
        </is>
      </c>
      <c r="B3210" s="10" t="n">
        <v>46267</v>
      </c>
      <c r="C3210" t="inlineStr">
        <is>
          <t>CL40</t>
        </is>
      </c>
      <c r="D3210" t="inlineStr">
        <is>
          <t>Completed</t>
        </is>
      </c>
    </row>
    <row r="3211">
      <c r="A3211" t="inlineStr">
        <is>
          <t>J1169</t>
        </is>
      </c>
      <c r="B3211" s="10" t="n">
        <v>46273</v>
      </c>
      <c r="C3211" t="inlineStr">
        <is>
          <t>CL40</t>
        </is>
      </c>
      <c r="D3211" t="inlineStr">
        <is>
          <t>Completed</t>
        </is>
      </c>
    </row>
    <row r="3212">
      <c r="A3212" t="inlineStr">
        <is>
          <t>J1169</t>
        </is>
      </c>
      <c r="B3212" s="10" t="n">
        <v>46274</v>
      </c>
      <c r="C3212" t="inlineStr">
        <is>
          <t>CL40</t>
        </is>
      </c>
      <c r="D3212" t="inlineStr">
        <is>
          <t>Completed</t>
        </is>
      </c>
    </row>
    <row r="3213">
      <c r="A3213" t="inlineStr">
        <is>
          <t>J1169</t>
        </is>
      </c>
      <c r="B3213" s="10" t="n">
        <v>46280</v>
      </c>
      <c r="C3213" t="inlineStr">
        <is>
          <t>CL40</t>
        </is>
      </c>
      <c r="D3213" t="inlineStr">
        <is>
          <t>Completed</t>
        </is>
      </c>
    </row>
    <row r="3214">
      <c r="A3214" t="inlineStr">
        <is>
          <t>J1169</t>
        </is>
      </c>
      <c r="B3214" s="10" t="n">
        <v>46281</v>
      </c>
      <c r="C3214" t="inlineStr">
        <is>
          <t>CL40</t>
        </is>
      </c>
      <c r="D3214" t="inlineStr">
        <is>
          <t>Completed</t>
        </is>
      </c>
    </row>
    <row r="3215">
      <c r="A3215" t="inlineStr">
        <is>
          <t>J1169</t>
        </is>
      </c>
      <c r="B3215" s="10" t="n">
        <v>46287</v>
      </c>
      <c r="C3215" t="inlineStr">
        <is>
          <t>CL40</t>
        </is>
      </c>
      <c r="D3215" t="inlineStr">
        <is>
          <t>Completed</t>
        </is>
      </c>
    </row>
    <row r="3216">
      <c r="A3216" t="inlineStr">
        <is>
          <t>J1169</t>
        </is>
      </c>
      <c r="B3216" s="10" t="n">
        <v>46288</v>
      </c>
      <c r="C3216" t="inlineStr">
        <is>
          <t>CL40</t>
        </is>
      </c>
      <c r="D3216" t="inlineStr">
        <is>
          <t>Completed</t>
        </is>
      </c>
    </row>
    <row r="3217">
      <c r="A3217" t="inlineStr">
        <is>
          <t>J1169</t>
        </is>
      </c>
      <c r="B3217" s="10" t="n">
        <v>46294</v>
      </c>
      <c r="C3217" t="inlineStr">
        <is>
          <t>CL40</t>
        </is>
      </c>
      <c r="D3217" t="inlineStr">
        <is>
          <t>Completed</t>
        </is>
      </c>
    </row>
    <row r="3218">
      <c r="A3218" t="inlineStr">
        <is>
          <t>J1169</t>
        </is>
      </c>
      <c r="B3218" s="10" t="n">
        <v>46295</v>
      </c>
      <c r="C3218" t="inlineStr">
        <is>
          <t>CL40</t>
        </is>
      </c>
      <c r="D3218" t="inlineStr">
        <is>
          <t>Completed</t>
        </is>
      </c>
    </row>
    <row r="3219">
      <c r="A3219" t="inlineStr">
        <is>
          <t>J1169</t>
        </is>
      </c>
      <c r="B3219" s="10" t="n">
        <v>46301</v>
      </c>
      <c r="C3219" t="inlineStr">
        <is>
          <t>CL40</t>
        </is>
      </c>
      <c r="D3219" t="inlineStr">
        <is>
          <t>Completed</t>
        </is>
      </c>
    </row>
    <row r="3220">
      <c r="A3220" t="inlineStr">
        <is>
          <t>J1169</t>
        </is>
      </c>
      <c r="B3220" s="10" t="n">
        <v>46302</v>
      </c>
      <c r="C3220" t="inlineStr">
        <is>
          <t>CL40</t>
        </is>
      </c>
      <c r="D3220" t="inlineStr">
        <is>
          <t>Completed</t>
        </is>
      </c>
    </row>
    <row r="3221">
      <c r="A3221" t="inlineStr">
        <is>
          <t>J1169</t>
        </is>
      </c>
      <c r="B3221" s="10" t="n">
        <v>46308</v>
      </c>
      <c r="C3221" t="inlineStr">
        <is>
          <t>CL40</t>
        </is>
      </c>
      <c r="D3221" t="inlineStr">
        <is>
          <t>Completed</t>
        </is>
      </c>
    </row>
    <row r="3222">
      <c r="A3222" t="inlineStr">
        <is>
          <t>J1169</t>
        </is>
      </c>
      <c r="B3222" s="10" t="n">
        <v>46309</v>
      </c>
      <c r="C3222" t="inlineStr">
        <is>
          <t>CL40</t>
        </is>
      </c>
      <c r="D3222" t="inlineStr">
        <is>
          <t>Completed</t>
        </is>
      </c>
    </row>
    <row r="3223">
      <c r="A3223" t="inlineStr">
        <is>
          <t>J1169</t>
        </is>
      </c>
      <c r="B3223" s="10" t="n">
        <v>46315</v>
      </c>
      <c r="C3223" t="inlineStr">
        <is>
          <t>CL40</t>
        </is>
      </c>
      <c r="D3223" t="inlineStr">
        <is>
          <t>Completed</t>
        </is>
      </c>
    </row>
    <row r="3224">
      <c r="A3224" t="inlineStr">
        <is>
          <t>J1169</t>
        </is>
      </c>
      <c r="B3224" s="10" t="n">
        <v>46316</v>
      </c>
      <c r="C3224" t="inlineStr">
        <is>
          <t>CL40</t>
        </is>
      </c>
      <c r="D3224" t="inlineStr">
        <is>
          <t>Completed</t>
        </is>
      </c>
    </row>
    <row r="3225">
      <c r="A3225" t="inlineStr">
        <is>
          <t>J1169</t>
        </is>
      </c>
      <c r="B3225" s="10" t="n">
        <v>46322</v>
      </c>
      <c r="C3225" t="inlineStr">
        <is>
          <t>CL40</t>
        </is>
      </c>
      <c r="D3225" t="inlineStr">
        <is>
          <t>Completed</t>
        </is>
      </c>
    </row>
    <row r="3226">
      <c r="A3226" t="inlineStr">
        <is>
          <t>J1169</t>
        </is>
      </c>
      <c r="B3226" s="10" t="n">
        <v>46323</v>
      </c>
      <c r="C3226" t="inlineStr">
        <is>
          <t>CL40</t>
        </is>
      </c>
      <c r="D3226" t="inlineStr">
        <is>
          <t>Completed</t>
        </is>
      </c>
    </row>
    <row r="3227">
      <c r="A3227" t="inlineStr">
        <is>
          <t>J1170</t>
        </is>
      </c>
      <c r="B3227" s="10" t="n">
        <v>46241</v>
      </c>
      <c r="C3227" t="inlineStr">
        <is>
          <t>CL39</t>
        </is>
      </c>
      <c r="D3227" t="inlineStr">
        <is>
          <t>Completed</t>
        </is>
      </c>
    </row>
    <row r="3228">
      <c r="A3228" t="inlineStr">
        <is>
          <t>J1170</t>
        </is>
      </c>
      <c r="B3228" s="10" t="n">
        <v>46248</v>
      </c>
      <c r="C3228" t="inlineStr">
        <is>
          <t>CL39</t>
        </is>
      </c>
      <c r="D3228" t="inlineStr">
        <is>
          <t>Completed</t>
        </is>
      </c>
    </row>
    <row r="3229">
      <c r="A3229" t="inlineStr">
        <is>
          <t>J1170</t>
        </is>
      </c>
      <c r="B3229" s="10" t="n">
        <v>46255</v>
      </c>
      <c r="C3229" t="inlineStr">
        <is>
          <t>CL39</t>
        </is>
      </c>
      <c r="D3229" t="inlineStr">
        <is>
          <t>Completed</t>
        </is>
      </c>
    </row>
    <row r="3230">
      <c r="A3230" t="inlineStr">
        <is>
          <t>J1170</t>
        </is>
      </c>
      <c r="B3230" s="10" t="n">
        <v>46262</v>
      </c>
      <c r="C3230" t="inlineStr">
        <is>
          <t>CL39</t>
        </is>
      </c>
      <c r="D3230" t="inlineStr">
        <is>
          <t>Completed</t>
        </is>
      </c>
    </row>
    <row r="3231">
      <c r="A3231" t="inlineStr">
        <is>
          <t>J1170</t>
        </is>
      </c>
      <c r="B3231" s="10" t="n">
        <v>46269</v>
      </c>
      <c r="C3231" t="inlineStr">
        <is>
          <t>CL39</t>
        </is>
      </c>
      <c r="D3231" t="inlineStr">
        <is>
          <t>Completed</t>
        </is>
      </c>
    </row>
    <row r="3232">
      <c r="A3232" t="inlineStr">
        <is>
          <t>J1170</t>
        </is>
      </c>
      <c r="B3232" s="10" t="n">
        <v>46276</v>
      </c>
      <c r="C3232" t="inlineStr">
        <is>
          <t>CL39</t>
        </is>
      </c>
      <c r="D3232" t="inlineStr">
        <is>
          <t>Completed</t>
        </is>
      </c>
    </row>
    <row r="3233">
      <c r="A3233" t="inlineStr">
        <is>
          <t>J1170</t>
        </is>
      </c>
      <c r="B3233" s="10" t="n">
        <v>46283</v>
      </c>
      <c r="C3233" t="inlineStr">
        <is>
          <t>CL39</t>
        </is>
      </c>
      <c r="D3233" t="inlineStr">
        <is>
          <t>Completed</t>
        </is>
      </c>
    </row>
    <row r="3234">
      <c r="A3234" t="inlineStr">
        <is>
          <t>J1170</t>
        </is>
      </c>
      <c r="B3234" s="10" t="n">
        <v>46290</v>
      </c>
      <c r="C3234" t="inlineStr">
        <is>
          <t>CL39</t>
        </is>
      </c>
      <c r="D3234" t="inlineStr">
        <is>
          <t>Completed</t>
        </is>
      </c>
    </row>
    <row r="3235">
      <c r="A3235" t="inlineStr">
        <is>
          <t>J1170</t>
        </is>
      </c>
      <c r="B3235" s="10" t="n">
        <v>46297</v>
      </c>
      <c r="C3235" t="inlineStr">
        <is>
          <t>CL39</t>
        </is>
      </c>
      <c r="D3235" t="inlineStr">
        <is>
          <t>Skipped</t>
        </is>
      </c>
    </row>
    <row r="3236">
      <c r="A3236" t="inlineStr">
        <is>
          <t>J1170</t>
        </is>
      </c>
      <c r="B3236" s="10" t="n">
        <v>46304</v>
      </c>
      <c r="C3236" t="inlineStr">
        <is>
          <t>CL39</t>
        </is>
      </c>
      <c r="D3236" t="inlineStr">
        <is>
          <t>Completed</t>
        </is>
      </c>
    </row>
    <row r="3237">
      <c r="A3237" t="inlineStr">
        <is>
          <t>J1170</t>
        </is>
      </c>
      <c r="B3237" s="10" t="n">
        <v>46311</v>
      </c>
      <c r="C3237" t="inlineStr">
        <is>
          <t>CL39</t>
        </is>
      </c>
      <c r="D3237" t="inlineStr">
        <is>
          <t>Completed</t>
        </is>
      </c>
    </row>
    <row r="3238">
      <c r="A3238" t="inlineStr">
        <is>
          <t>J1170</t>
        </is>
      </c>
      <c r="B3238" s="10" t="n">
        <v>46318</v>
      </c>
      <c r="C3238" t="inlineStr">
        <is>
          <t>CL39</t>
        </is>
      </c>
      <c r="D3238" t="inlineStr">
        <is>
          <t>Completed</t>
        </is>
      </c>
    </row>
    <row r="3239">
      <c r="A3239" t="inlineStr">
        <is>
          <t>J1170</t>
        </is>
      </c>
      <c r="B3239" s="10" t="n">
        <v>46325</v>
      </c>
      <c r="C3239" t="inlineStr">
        <is>
          <t>CL39</t>
        </is>
      </c>
      <c r="D3239" t="inlineStr">
        <is>
          <t>Completed</t>
        </is>
      </c>
    </row>
    <row r="3240">
      <c r="A3240" t="inlineStr">
        <is>
          <t>J1171</t>
        </is>
      </c>
      <c r="B3240" s="10" t="n">
        <v>46237</v>
      </c>
      <c r="C3240" t="inlineStr">
        <is>
          <t>CL12</t>
        </is>
      </c>
      <c r="D3240" t="inlineStr">
        <is>
          <t>Completed</t>
        </is>
      </c>
    </row>
    <row r="3241">
      <c r="A3241" t="inlineStr">
        <is>
          <t>J1171</t>
        </is>
      </c>
      <c r="B3241" s="10" t="n">
        <v>46238</v>
      </c>
      <c r="C3241" t="inlineStr">
        <is>
          <t>CL12</t>
        </is>
      </c>
      <c r="D3241" t="inlineStr">
        <is>
          <t>Completed</t>
        </is>
      </c>
    </row>
    <row r="3242">
      <c r="A3242" t="inlineStr">
        <is>
          <t>J1171</t>
        </is>
      </c>
      <c r="B3242" s="10" t="n">
        <v>46239</v>
      </c>
      <c r="C3242" t="inlineStr">
        <is>
          <t>CL12</t>
        </is>
      </c>
      <c r="D3242" t="inlineStr">
        <is>
          <t>Completed</t>
        </is>
      </c>
    </row>
    <row r="3243">
      <c r="A3243" t="inlineStr">
        <is>
          <t>J1171</t>
        </is>
      </c>
      <c r="B3243" s="10" t="n">
        <v>46240</v>
      </c>
      <c r="C3243" t="inlineStr">
        <is>
          <t>CL12</t>
        </is>
      </c>
      <c r="D3243" t="inlineStr">
        <is>
          <t>Completed</t>
        </is>
      </c>
    </row>
    <row r="3244">
      <c r="A3244" t="inlineStr">
        <is>
          <t>J1171</t>
        </is>
      </c>
      <c r="B3244" s="10" t="n">
        <v>46241</v>
      </c>
      <c r="C3244" t="inlineStr">
        <is>
          <t>CL12</t>
        </is>
      </c>
      <c r="D3244" t="inlineStr">
        <is>
          <t>Completed</t>
        </is>
      </c>
    </row>
    <row r="3245">
      <c r="A3245" t="inlineStr">
        <is>
          <t>J1171</t>
        </is>
      </c>
      <c r="B3245" s="10" t="n">
        <v>46244</v>
      </c>
      <c r="C3245" t="inlineStr">
        <is>
          <t>CL12</t>
        </is>
      </c>
      <c r="D3245" t="inlineStr">
        <is>
          <t>Completed</t>
        </is>
      </c>
    </row>
    <row r="3246">
      <c r="A3246" t="inlineStr">
        <is>
          <t>J1171</t>
        </is>
      </c>
      <c r="B3246" s="10" t="n">
        <v>46245</v>
      </c>
      <c r="C3246" t="inlineStr">
        <is>
          <t>CL12</t>
        </is>
      </c>
      <c r="D3246" t="inlineStr">
        <is>
          <t>Completed</t>
        </is>
      </c>
    </row>
    <row r="3247">
      <c r="A3247" t="inlineStr">
        <is>
          <t>J1171</t>
        </is>
      </c>
      <c r="B3247" s="10" t="n">
        <v>46246</v>
      </c>
      <c r="C3247" t="inlineStr">
        <is>
          <t>CL12</t>
        </is>
      </c>
      <c r="D3247" t="inlineStr">
        <is>
          <t>Completed</t>
        </is>
      </c>
    </row>
    <row r="3248">
      <c r="A3248" t="inlineStr">
        <is>
          <t>J1171</t>
        </is>
      </c>
      <c r="B3248" s="10" t="n">
        <v>46247</v>
      </c>
      <c r="C3248" t="inlineStr">
        <is>
          <t>CL12</t>
        </is>
      </c>
      <c r="D3248" t="inlineStr">
        <is>
          <t>Completed</t>
        </is>
      </c>
    </row>
    <row r="3249">
      <c r="A3249" t="inlineStr">
        <is>
          <t>J1171</t>
        </is>
      </c>
      <c r="B3249" s="10" t="n">
        <v>46248</v>
      </c>
      <c r="C3249" t="inlineStr">
        <is>
          <t>CL12</t>
        </is>
      </c>
      <c r="D3249" t="inlineStr">
        <is>
          <t>Completed</t>
        </is>
      </c>
    </row>
    <row r="3250">
      <c r="A3250" t="inlineStr">
        <is>
          <t>J1171</t>
        </is>
      </c>
      <c r="B3250" s="10" t="n">
        <v>46251</v>
      </c>
      <c r="C3250" t="inlineStr">
        <is>
          <t>CL12</t>
        </is>
      </c>
      <c r="D3250" t="inlineStr">
        <is>
          <t>Completed</t>
        </is>
      </c>
    </row>
    <row r="3251">
      <c r="A3251" t="inlineStr">
        <is>
          <t>J1171</t>
        </is>
      </c>
      <c r="B3251" s="10" t="n">
        <v>46252</v>
      </c>
      <c r="C3251" t="inlineStr">
        <is>
          <t>CL12</t>
        </is>
      </c>
      <c r="D3251" t="inlineStr">
        <is>
          <t>Completed</t>
        </is>
      </c>
    </row>
    <row r="3252">
      <c r="A3252" t="inlineStr">
        <is>
          <t>J1171</t>
        </is>
      </c>
      <c r="B3252" s="10" t="n">
        <v>46253</v>
      </c>
      <c r="C3252" t="inlineStr">
        <is>
          <t>CL12</t>
        </is>
      </c>
      <c r="D3252" t="inlineStr">
        <is>
          <t>Completed</t>
        </is>
      </c>
    </row>
    <row r="3253">
      <c r="A3253" t="inlineStr">
        <is>
          <t>J1171</t>
        </is>
      </c>
      <c r="B3253" s="10" t="n">
        <v>46254</v>
      </c>
      <c r="C3253" t="inlineStr">
        <is>
          <t>CL12</t>
        </is>
      </c>
      <c r="D3253" t="inlineStr">
        <is>
          <t>Completed</t>
        </is>
      </c>
    </row>
    <row r="3254">
      <c r="A3254" t="inlineStr">
        <is>
          <t>J1171</t>
        </is>
      </c>
      <c r="B3254" s="10" t="n">
        <v>46255</v>
      </c>
      <c r="C3254" t="inlineStr">
        <is>
          <t>CL12</t>
        </is>
      </c>
      <c r="D3254" t="inlineStr">
        <is>
          <t>Completed</t>
        </is>
      </c>
    </row>
    <row r="3255">
      <c r="A3255" t="inlineStr">
        <is>
          <t>J1171</t>
        </is>
      </c>
      <c r="B3255" s="10" t="n">
        <v>46258</v>
      </c>
      <c r="C3255" t="inlineStr">
        <is>
          <t>CL12</t>
        </is>
      </c>
      <c r="D3255" t="inlineStr">
        <is>
          <t>Completed</t>
        </is>
      </c>
    </row>
    <row r="3256">
      <c r="A3256" t="inlineStr">
        <is>
          <t>J1171</t>
        </is>
      </c>
      <c r="B3256" s="10" t="n">
        <v>46259</v>
      </c>
      <c r="C3256" t="inlineStr">
        <is>
          <t>CL12</t>
        </is>
      </c>
      <c r="D3256" t="inlineStr">
        <is>
          <t>Completed</t>
        </is>
      </c>
    </row>
    <row r="3257">
      <c r="A3257" t="inlineStr">
        <is>
          <t>J1171</t>
        </is>
      </c>
      <c r="B3257" s="10" t="n">
        <v>46260</v>
      </c>
      <c r="C3257" t="inlineStr">
        <is>
          <t>CL12</t>
        </is>
      </c>
      <c r="D3257" t="inlineStr">
        <is>
          <t>Completed</t>
        </is>
      </c>
    </row>
    <row r="3258">
      <c r="A3258" t="inlineStr">
        <is>
          <t>J1171</t>
        </is>
      </c>
      <c r="B3258" s="10" t="n">
        <v>46261</v>
      </c>
      <c r="C3258" t="inlineStr">
        <is>
          <t>CL12</t>
        </is>
      </c>
      <c r="D3258" t="inlineStr">
        <is>
          <t>Completed</t>
        </is>
      </c>
    </row>
    <row r="3259">
      <c r="A3259" t="inlineStr">
        <is>
          <t>J1171</t>
        </is>
      </c>
      <c r="B3259" s="10" t="n">
        <v>46262</v>
      </c>
      <c r="C3259" t="inlineStr">
        <is>
          <t>CL12</t>
        </is>
      </c>
      <c r="D3259" t="inlineStr">
        <is>
          <t>Completed</t>
        </is>
      </c>
    </row>
    <row r="3260">
      <c r="A3260" t="inlineStr">
        <is>
          <t>J1171</t>
        </is>
      </c>
      <c r="B3260" s="10" t="n">
        <v>46265</v>
      </c>
      <c r="C3260" t="inlineStr">
        <is>
          <t>CL12</t>
        </is>
      </c>
      <c r="D3260" t="inlineStr">
        <is>
          <t>Completed</t>
        </is>
      </c>
    </row>
    <row r="3261">
      <c r="A3261" t="inlineStr">
        <is>
          <t>J1171</t>
        </is>
      </c>
      <c r="B3261" s="10" t="n">
        <v>46266</v>
      </c>
      <c r="C3261" t="inlineStr">
        <is>
          <t>CL12</t>
        </is>
      </c>
      <c r="D3261" t="inlineStr">
        <is>
          <t>Completed</t>
        </is>
      </c>
    </row>
    <row r="3262">
      <c r="A3262" t="inlineStr">
        <is>
          <t>J1171</t>
        </is>
      </c>
      <c r="B3262" s="10" t="n">
        <v>46267</v>
      </c>
      <c r="C3262" t="inlineStr">
        <is>
          <t>CL12</t>
        </is>
      </c>
      <c r="D3262" t="inlineStr">
        <is>
          <t>Completed</t>
        </is>
      </c>
    </row>
    <row r="3263">
      <c r="A3263" t="inlineStr">
        <is>
          <t>J1171</t>
        </is>
      </c>
      <c r="B3263" s="10" t="n">
        <v>46268</v>
      </c>
      <c r="C3263" t="inlineStr">
        <is>
          <t>CL12</t>
        </is>
      </c>
      <c r="D3263" t="inlineStr">
        <is>
          <t>Completed</t>
        </is>
      </c>
    </row>
    <row r="3264">
      <c r="A3264" t="inlineStr">
        <is>
          <t>J1171</t>
        </is>
      </c>
      <c r="B3264" s="10" t="n">
        <v>46269</v>
      </c>
      <c r="C3264" t="inlineStr">
        <is>
          <t>CL12</t>
        </is>
      </c>
      <c r="D3264" t="inlineStr">
        <is>
          <t>Skipped</t>
        </is>
      </c>
    </row>
    <row r="3265">
      <c r="A3265" t="inlineStr">
        <is>
          <t>J1171</t>
        </is>
      </c>
      <c r="B3265" s="10" t="n">
        <v>46272</v>
      </c>
      <c r="C3265" t="inlineStr">
        <is>
          <t>CL12</t>
        </is>
      </c>
      <c r="D3265" t="inlineStr">
        <is>
          <t>Completed</t>
        </is>
      </c>
    </row>
    <row r="3266">
      <c r="A3266" t="inlineStr">
        <is>
          <t>J1171</t>
        </is>
      </c>
      <c r="B3266" s="10" t="n">
        <v>46273</v>
      </c>
      <c r="C3266" t="inlineStr">
        <is>
          <t>CL12</t>
        </is>
      </c>
      <c r="D3266" t="inlineStr">
        <is>
          <t>Completed</t>
        </is>
      </c>
    </row>
    <row r="3267">
      <c r="A3267" t="inlineStr">
        <is>
          <t>J1171</t>
        </is>
      </c>
      <c r="B3267" s="10" t="n">
        <v>46274</v>
      </c>
      <c r="C3267" t="inlineStr">
        <is>
          <t>CL12</t>
        </is>
      </c>
      <c r="D3267" t="inlineStr">
        <is>
          <t>Completed</t>
        </is>
      </c>
    </row>
    <row r="3268">
      <c r="A3268" t="inlineStr">
        <is>
          <t>J1171</t>
        </is>
      </c>
      <c r="B3268" s="10" t="n">
        <v>46275</v>
      </c>
      <c r="C3268" t="inlineStr">
        <is>
          <t>CL12</t>
        </is>
      </c>
      <c r="D3268" t="inlineStr">
        <is>
          <t>Completed</t>
        </is>
      </c>
    </row>
    <row r="3269">
      <c r="A3269" t="inlineStr">
        <is>
          <t>J1171</t>
        </is>
      </c>
      <c r="B3269" s="10" t="n">
        <v>46276</v>
      </c>
      <c r="C3269" t="inlineStr">
        <is>
          <t>CL12</t>
        </is>
      </c>
      <c r="D3269" t="inlineStr">
        <is>
          <t>Completed</t>
        </is>
      </c>
    </row>
    <row r="3270">
      <c r="A3270" t="inlineStr">
        <is>
          <t>J1171</t>
        </is>
      </c>
      <c r="B3270" s="10" t="n">
        <v>46279</v>
      </c>
      <c r="C3270" t="inlineStr">
        <is>
          <t>CL12</t>
        </is>
      </c>
      <c r="D3270" t="inlineStr">
        <is>
          <t>Completed</t>
        </is>
      </c>
    </row>
    <row r="3271">
      <c r="A3271" t="inlineStr">
        <is>
          <t>J1171</t>
        </is>
      </c>
      <c r="B3271" s="10" t="n">
        <v>46280</v>
      </c>
      <c r="C3271" t="inlineStr">
        <is>
          <t>CL12</t>
        </is>
      </c>
      <c r="D3271" t="inlineStr">
        <is>
          <t>Completed</t>
        </is>
      </c>
    </row>
    <row r="3272">
      <c r="A3272" t="inlineStr">
        <is>
          <t>J1171</t>
        </is>
      </c>
      <c r="B3272" s="10" t="n">
        <v>46281</v>
      </c>
      <c r="C3272" t="inlineStr">
        <is>
          <t>CL12</t>
        </is>
      </c>
      <c r="D3272" t="inlineStr">
        <is>
          <t>Completed</t>
        </is>
      </c>
    </row>
    <row r="3273">
      <c r="A3273" t="inlineStr">
        <is>
          <t>J1171</t>
        </is>
      </c>
      <c r="B3273" s="10" t="n">
        <v>46282</v>
      </c>
      <c r="C3273" t="inlineStr">
        <is>
          <t>CL12</t>
        </is>
      </c>
      <c r="D3273" t="inlineStr">
        <is>
          <t>Completed</t>
        </is>
      </c>
    </row>
    <row r="3274">
      <c r="A3274" t="inlineStr">
        <is>
          <t>J1171</t>
        </is>
      </c>
      <c r="B3274" s="10" t="n">
        <v>46283</v>
      </c>
      <c r="C3274" t="inlineStr">
        <is>
          <t>CL12</t>
        </is>
      </c>
      <c r="D3274" t="inlineStr">
        <is>
          <t>Completed</t>
        </is>
      </c>
    </row>
    <row r="3275">
      <c r="A3275" t="inlineStr">
        <is>
          <t>J1171</t>
        </is>
      </c>
      <c r="B3275" s="10" t="n">
        <v>46286</v>
      </c>
      <c r="C3275" t="inlineStr">
        <is>
          <t>CL12</t>
        </is>
      </c>
      <c r="D3275" t="inlineStr">
        <is>
          <t>Completed</t>
        </is>
      </c>
    </row>
    <row r="3276">
      <c r="A3276" t="inlineStr">
        <is>
          <t>J1171</t>
        </is>
      </c>
      <c r="B3276" s="10" t="n">
        <v>46287</v>
      </c>
      <c r="C3276" t="inlineStr">
        <is>
          <t>CL12</t>
        </is>
      </c>
      <c r="D3276" t="inlineStr">
        <is>
          <t>Completed</t>
        </is>
      </c>
    </row>
    <row r="3277">
      <c r="A3277" t="inlineStr">
        <is>
          <t>J1171</t>
        </is>
      </c>
      <c r="B3277" s="10" t="n">
        <v>46288</v>
      </c>
      <c r="C3277" t="inlineStr">
        <is>
          <t>CL12</t>
        </is>
      </c>
      <c r="D3277" t="inlineStr">
        <is>
          <t>Completed</t>
        </is>
      </c>
    </row>
    <row r="3278">
      <c r="A3278" t="inlineStr">
        <is>
          <t>J1171</t>
        </is>
      </c>
      <c r="B3278" s="10" t="n">
        <v>46289</v>
      </c>
      <c r="C3278" t="inlineStr">
        <is>
          <t>CL12</t>
        </is>
      </c>
      <c r="D3278" t="inlineStr">
        <is>
          <t>Completed</t>
        </is>
      </c>
    </row>
    <row r="3279">
      <c r="A3279" t="inlineStr">
        <is>
          <t>J1171</t>
        </is>
      </c>
      <c r="B3279" s="10" t="n">
        <v>46290</v>
      </c>
      <c r="C3279" t="inlineStr">
        <is>
          <t>CL12</t>
        </is>
      </c>
      <c r="D3279" t="inlineStr">
        <is>
          <t>Completed</t>
        </is>
      </c>
    </row>
    <row r="3280">
      <c r="A3280" t="inlineStr">
        <is>
          <t>J1171</t>
        </is>
      </c>
      <c r="B3280" s="10" t="n">
        <v>46293</v>
      </c>
      <c r="C3280" t="inlineStr">
        <is>
          <t>CL12</t>
        </is>
      </c>
      <c r="D3280" t="inlineStr">
        <is>
          <t>Completed</t>
        </is>
      </c>
    </row>
    <row r="3281">
      <c r="A3281" t="inlineStr">
        <is>
          <t>J1171</t>
        </is>
      </c>
      <c r="B3281" s="10" t="n">
        <v>46294</v>
      </c>
      <c r="C3281" t="inlineStr">
        <is>
          <t>CL12</t>
        </is>
      </c>
      <c r="D3281" t="inlineStr">
        <is>
          <t>Skipped</t>
        </is>
      </c>
    </row>
    <row r="3282">
      <c r="A3282" t="inlineStr">
        <is>
          <t>J1171</t>
        </is>
      </c>
      <c r="B3282" s="10" t="n">
        <v>46295</v>
      </c>
      <c r="C3282" t="inlineStr">
        <is>
          <t>CL12</t>
        </is>
      </c>
      <c r="D3282" t="inlineStr">
        <is>
          <t>Completed</t>
        </is>
      </c>
    </row>
    <row r="3283">
      <c r="A3283" t="inlineStr">
        <is>
          <t>J1171</t>
        </is>
      </c>
      <c r="B3283" s="10" t="n">
        <v>46296</v>
      </c>
      <c r="C3283" t="inlineStr">
        <is>
          <t>CL12</t>
        </is>
      </c>
      <c r="D3283" t="inlineStr">
        <is>
          <t>Completed</t>
        </is>
      </c>
    </row>
    <row r="3284">
      <c r="A3284" t="inlineStr">
        <is>
          <t>J1171</t>
        </is>
      </c>
      <c r="B3284" s="10" t="n">
        <v>46297</v>
      </c>
      <c r="C3284" t="inlineStr">
        <is>
          <t>CL12</t>
        </is>
      </c>
      <c r="D3284" t="inlineStr">
        <is>
          <t>Completed</t>
        </is>
      </c>
    </row>
    <row r="3285">
      <c r="A3285" t="inlineStr">
        <is>
          <t>J1171</t>
        </is>
      </c>
      <c r="B3285" s="10" t="n">
        <v>46300</v>
      </c>
      <c r="C3285" t="inlineStr">
        <is>
          <t>CL12</t>
        </is>
      </c>
      <c r="D3285" t="inlineStr">
        <is>
          <t>Completed</t>
        </is>
      </c>
    </row>
    <row r="3286">
      <c r="A3286" t="inlineStr">
        <is>
          <t>J1171</t>
        </is>
      </c>
      <c r="B3286" s="10" t="n">
        <v>46301</v>
      </c>
      <c r="C3286" t="inlineStr">
        <is>
          <t>CL12</t>
        </is>
      </c>
      <c r="D3286" t="inlineStr">
        <is>
          <t>Skipped</t>
        </is>
      </c>
    </row>
    <row r="3287">
      <c r="A3287" t="inlineStr">
        <is>
          <t>J1171</t>
        </is>
      </c>
      <c r="B3287" s="10" t="n">
        <v>46302</v>
      </c>
      <c r="C3287" t="inlineStr">
        <is>
          <t>CL12</t>
        </is>
      </c>
      <c r="D3287" t="inlineStr">
        <is>
          <t>Completed</t>
        </is>
      </c>
    </row>
    <row r="3288">
      <c r="A3288" t="inlineStr">
        <is>
          <t>J1171</t>
        </is>
      </c>
      <c r="B3288" s="10" t="n">
        <v>46303</v>
      </c>
      <c r="C3288" t="inlineStr">
        <is>
          <t>CL12</t>
        </is>
      </c>
      <c r="D3288" t="inlineStr">
        <is>
          <t>Completed</t>
        </is>
      </c>
    </row>
    <row r="3289">
      <c r="A3289" t="inlineStr">
        <is>
          <t>J1171</t>
        </is>
      </c>
      <c r="B3289" s="10" t="n">
        <v>46304</v>
      </c>
      <c r="C3289" t="inlineStr">
        <is>
          <t>CL12</t>
        </is>
      </c>
      <c r="D3289" t="inlineStr">
        <is>
          <t>Completed</t>
        </is>
      </c>
    </row>
    <row r="3290">
      <c r="A3290" t="inlineStr">
        <is>
          <t>J1171</t>
        </is>
      </c>
      <c r="B3290" s="10" t="n">
        <v>46307</v>
      </c>
      <c r="C3290" t="inlineStr">
        <is>
          <t>CL12</t>
        </is>
      </c>
      <c r="D3290" t="inlineStr">
        <is>
          <t>Skipped</t>
        </is>
      </c>
    </row>
    <row r="3291">
      <c r="A3291" t="inlineStr">
        <is>
          <t>J1171</t>
        </is>
      </c>
      <c r="B3291" s="10" t="n">
        <v>46308</v>
      </c>
      <c r="C3291" t="inlineStr">
        <is>
          <t>CL12</t>
        </is>
      </c>
      <c r="D3291" t="inlineStr">
        <is>
          <t>Completed</t>
        </is>
      </c>
    </row>
    <row r="3292">
      <c r="A3292" t="inlineStr">
        <is>
          <t>J1171</t>
        </is>
      </c>
      <c r="B3292" s="10" t="n">
        <v>46309</v>
      </c>
      <c r="C3292" t="inlineStr">
        <is>
          <t>CL12</t>
        </is>
      </c>
      <c r="D3292" t="inlineStr">
        <is>
          <t>Completed</t>
        </is>
      </c>
    </row>
    <row r="3293">
      <c r="A3293" t="inlineStr">
        <is>
          <t>J1171</t>
        </is>
      </c>
      <c r="B3293" s="10" t="n">
        <v>46310</v>
      </c>
      <c r="C3293" t="inlineStr">
        <is>
          <t>CL12</t>
        </is>
      </c>
      <c r="D3293" t="inlineStr">
        <is>
          <t>Completed</t>
        </is>
      </c>
    </row>
    <row r="3294">
      <c r="A3294" t="inlineStr">
        <is>
          <t>J1171</t>
        </is>
      </c>
      <c r="B3294" s="10" t="n">
        <v>46311</v>
      </c>
      <c r="C3294" t="inlineStr">
        <is>
          <t>CL12</t>
        </is>
      </c>
      <c r="D3294" t="inlineStr">
        <is>
          <t>Completed</t>
        </is>
      </c>
    </row>
    <row r="3295">
      <c r="A3295" t="inlineStr">
        <is>
          <t>J1171</t>
        </is>
      </c>
      <c r="B3295" s="10" t="n">
        <v>46314</v>
      </c>
      <c r="C3295" t="inlineStr">
        <is>
          <t>CL12</t>
        </is>
      </c>
      <c r="D3295" t="inlineStr">
        <is>
          <t>Skipped</t>
        </is>
      </c>
    </row>
    <row r="3296">
      <c r="A3296" t="inlineStr">
        <is>
          <t>J1171</t>
        </is>
      </c>
      <c r="B3296" s="10" t="n">
        <v>46315</v>
      </c>
      <c r="C3296" t="inlineStr">
        <is>
          <t>CL12</t>
        </is>
      </c>
      <c r="D3296" t="inlineStr">
        <is>
          <t>Completed</t>
        </is>
      </c>
    </row>
    <row r="3297">
      <c r="A3297" t="inlineStr">
        <is>
          <t>J1171</t>
        </is>
      </c>
      <c r="B3297" s="10" t="n">
        <v>46316</v>
      </c>
      <c r="C3297" t="inlineStr">
        <is>
          <t>CL12</t>
        </is>
      </c>
      <c r="D3297" t="inlineStr">
        <is>
          <t>Completed</t>
        </is>
      </c>
    </row>
    <row r="3298">
      <c r="A3298" t="inlineStr">
        <is>
          <t>J1171</t>
        </is>
      </c>
      <c r="B3298" s="10" t="n">
        <v>46317</v>
      </c>
      <c r="C3298" t="inlineStr">
        <is>
          <t>CL12</t>
        </is>
      </c>
      <c r="D3298" t="inlineStr">
        <is>
          <t>Completed</t>
        </is>
      </c>
    </row>
    <row r="3299">
      <c r="A3299" t="inlineStr">
        <is>
          <t>J1171</t>
        </is>
      </c>
      <c r="B3299" s="10" t="n">
        <v>46318</v>
      </c>
      <c r="C3299" t="inlineStr">
        <is>
          <t>CL12</t>
        </is>
      </c>
      <c r="D3299" t="inlineStr">
        <is>
          <t>Completed</t>
        </is>
      </c>
    </row>
    <row r="3300">
      <c r="A3300" t="inlineStr">
        <is>
          <t>J1171</t>
        </is>
      </c>
      <c r="B3300" s="10" t="n">
        <v>46321</v>
      </c>
      <c r="C3300" t="inlineStr">
        <is>
          <t>CL12</t>
        </is>
      </c>
      <c r="D3300" t="inlineStr">
        <is>
          <t>Completed</t>
        </is>
      </c>
    </row>
    <row r="3301">
      <c r="A3301" t="inlineStr">
        <is>
          <t>J1171</t>
        </is>
      </c>
      <c r="B3301" s="10" t="n">
        <v>46322</v>
      </c>
      <c r="C3301" t="inlineStr">
        <is>
          <t>CL12</t>
        </is>
      </c>
      <c r="D3301" t="inlineStr">
        <is>
          <t>Completed</t>
        </is>
      </c>
    </row>
    <row r="3302">
      <c r="A3302" t="inlineStr">
        <is>
          <t>J1171</t>
        </is>
      </c>
      <c r="B3302" s="10" t="n">
        <v>46323</v>
      </c>
      <c r="C3302" t="inlineStr">
        <is>
          <t>CL12</t>
        </is>
      </c>
      <c r="D3302" t="inlineStr">
        <is>
          <t>Completed</t>
        </is>
      </c>
    </row>
    <row r="3303">
      <c r="A3303" t="inlineStr">
        <is>
          <t>J1171</t>
        </is>
      </c>
      <c r="B3303" s="10" t="n">
        <v>46324</v>
      </c>
      <c r="C3303" t="inlineStr">
        <is>
          <t>CL12</t>
        </is>
      </c>
      <c r="D3303" t="inlineStr">
        <is>
          <t>Completed</t>
        </is>
      </c>
    </row>
    <row r="3304">
      <c r="A3304" t="inlineStr">
        <is>
          <t>J1171</t>
        </is>
      </c>
      <c r="B3304" s="10" t="n">
        <v>46325</v>
      </c>
      <c r="C3304" t="inlineStr">
        <is>
          <t>CL12</t>
        </is>
      </c>
      <c r="D3304" t="inlineStr">
        <is>
          <t>Completed</t>
        </is>
      </c>
    </row>
    <row r="3305">
      <c r="A3305" t="inlineStr">
        <is>
          <t>J1172</t>
        </is>
      </c>
      <c r="B3305" s="10" t="n">
        <v>46237</v>
      </c>
      <c r="C3305" t="inlineStr">
        <is>
          <t>CL14</t>
        </is>
      </c>
      <c r="D3305" t="inlineStr">
        <is>
          <t>Completed</t>
        </is>
      </c>
    </row>
    <row r="3306">
      <c r="A3306" t="inlineStr">
        <is>
          <t>J1172</t>
        </is>
      </c>
      <c r="B3306" s="10" t="n">
        <v>46238</v>
      </c>
      <c r="C3306" t="inlineStr">
        <is>
          <t>CL14</t>
        </is>
      </c>
      <c r="D3306" t="inlineStr">
        <is>
          <t>Completed</t>
        </is>
      </c>
    </row>
    <row r="3307">
      <c r="A3307" t="inlineStr">
        <is>
          <t>J1172</t>
        </is>
      </c>
      <c r="B3307" s="10" t="n">
        <v>46239</v>
      </c>
      <c r="C3307" t="inlineStr">
        <is>
          <t>CL14</t>
        </is>
      </c>
      <c r="D3307" t="inlineStr">
        <is>
          <t>Completed</t>
        </is>
      </c>
    </row>
    <row r="3308">
      <c r="A3308" t="inlineStr">
        <is>
          <t>J1172</t>
        </is>
      </c>
      <c r="B3308" s="10" t="n">
        <v>46240</v>
      </c>
      <c r="C3308" t="inlineStr">
        <is>
          <t>CL14</t>
        </is>
      </c>
      <c r="D3308" t="inlineStr">
        <is>
          <t>Completed</t>
        </is>
      </c>
    </row>
    <row r="3309">
      <c r="A3309" t="inlineStr">
        <is>
          <t>J1172</t>
        </is>
      </c>
      <c r="B3309" s="10" t="n">
        <v>46241</v>
      </c>
      <c r="C3309" t="inlineStr">
        <is>
          <t>CL14</t>
        </is>
      </c>
      <c r="D3309" t="inlineStr">
        <is>
          <t>Completed</t>
        </is>
      </c>
    </row>
    <row r="3310">
      <c r="A3310" t="inlineStr">
        <is>
          <t>J1172</t>
        </is>
      </c>
      <c r="B3310" s="10" t="n">
        <v>46244</v>
      </c>
      <c r="C3310" t="inlineStr">
        <is>
          <t>CL14</t>
        </is>
      </c>
      <c r="D3310" t="inlineStr">
        <is>
          <t>Completed</t>
        </is>
      </c>
    </row>
    <row r="3311">
      <c r="A3311" t="inlineStr">
        <is>
          <t>J1172</t>
        </is>
      </c>
      <c r="B3311" s="10" t="n">
        <v>46245</v>
      </c>
      <c r="C3311" t="inlineStr">
        <is>
          <t>CL14</t>
        </is>
      </c>
      <c r="D3311" t="inlineStr">
        <is>
          <t>Completed</t>
        </is>
      </c>
    </row>
    <row r="3312">
      <c r="A3312" t="inlineStr">
        <is>
          <t>J1172</t>
        </is>
      </c>
      <c r="B3312" s="10" t="n">
        <v>46246</v>
      </c>
      <c r="C3312" t="inlineStr">
        <is>
          <t>CL14</t>
        </is>
      </c>
      <c r="D3312" t="inlineStr">
        <is>
          <t>Completed</t>
        </is>
      </c>
    </row>
    <row r="3313">
      <c r="A3313" t="inlineStr">
        <is>
          <t>J1172</t>
        </is>
      </c>
      <c r="B3313" s="10" t="n">
        <v>46247</v>
      </c>
      <c r="C3313" t="inlineStr">
        <is>
          <t>CL14</t>
        </is>
      </c>
      <c r="D3313" t="inlineStr">
        <is>
          <t>Completed</t>
        </is>
      </c>
    </row>
    <row r="3314">
      <c r="A3314" t="inlineStr">
        <is>
          <t>J1172</t>
        </is>
      </c>
      <c r="B3314" s="10" t="n">
        <v>46248</v>
      </c>
      <c r="C3314" t="inlineStr">
        <is>
          <t>CL14</t>
        </is>
      </c>
      <c r="D3314" t="inlineStr">
        <is>
          <t>Completed</t>
        </is>
      </c>
    </row>
    <row r="3315">
      <c r="A3315" t="inlineStr">
        <is>
          <t>J1172</t>
        </is>
      </c>
      <c r="B3315" s="10" t="n">
        <v>46251</v>
      </c>
      <c r="C3315" t="inlineStr">
        <is>
          <t>CL14</t>
        </is>
      </c>
      <c r="D3315" t="inlineStr">
        <is>
          <t>Completed</t>
        </is>
      </c>
    </row>
    <row r="3316">
      <c r="A3316" t="inlineStr">
        <is>
          <t>J1172</t>
        </is>
      </c>
      <c r="B3316" s="10" t="n">
        <v>46252</v>
      </c>
      <c r="C3316" t="inlineStr">
        <is>
          <t>CL14</t>
        </is>
      </c>
      <c r="D3316" t="inlineStr">
        <is>
          <t>Completed</t>
        </is>
      </c>
    </row>
    <row r="3317">
      <c r="A3317" t="inlineStr">
        <is>
          <t>J1172</t>
        </is>
      </c>
      <c r="B3317" s="10" t="n">
        <v>46253</v>
      </c>
      <c r="C3317" t="inlineStr">
        <is>
          <t>CL14</t>
        </is>
      </c>
      <c r="D3317" t="inlineStr">
        <is>
          <t>Completed</t>
        </is>
      </c>
    </row>
    <row r="3318">
      <c r="A3318" t="inlineStr">
        <is>
          <t>J1172</t>
        </is>
      </c>
      <c r="B3318" s="10" t="n">
        <v>46254</v>
      </c>
      <c r="C3318" t="inlineStr">
        <is>
          <t>CL14</t>
        </is>
      </c>
      <c r="D3318" t="inlineStr">
        <is>
          <t>Completed</t>
        </is>
      </c>
    </row>
    <row r="3319">
      <c r="A3319" t="inlineStr">
        <is>
          <t>J1172</t>
        </is>
      </c>
      <c r="B3319" s="10" t="n">
        <v>46255</v>
      </c>
      <c r="C3319" t="inlineStr">
        <is>
          <t>CL14</t>
        </is>
      </c>
      <c r="D3319" t="inlineStr">
        <is>
          <t>Completed</t>
        </is>
      </c>
    </row>
    <row r="3320">
      <c r="A3320" t="inlineStr">
        <is>
          <t>J1172</t>
        </is>
      </c>
      <c r="B3320" s="10" t="n">
        <v>46258</v>
      </c>
      <c r="C3320" t="inlineStr">
        <is>
          <t>CL14</t>
        </is>
      </c>
      <c r="D3320" t="inlineStr">
        <is>
          <t>Completed</t>
        </is>
      </c>
    </row>
    <row r="3321">
      <c r="A3321" t="inlineStr">
        <is>
          <t>J1172</t>
        </is>
      </c>
      <c r="B3321" s="10" t="n">
        <v>46259</v>
      </c>
      <c r="C3321" t="inlineStr">
        <is>
          <t>CL14</t>
        </is>
      </c>
      <c r="D3321" t="inlineStr">
        <is>
          <t>Completed</t>
        </is>
      </c>
    </row>
    <row r="3322">
      <c r="A3322" t="inlineStr">
        <is>
          <t>J1172</t>
        </is>
      </c>
      <c r="B3322" s="10" t="n">
        <v>46260</v>
      </c>
      <c r="C3322" t="inlineStr">
        <is>
          <t>CL14</t>
        </is>
      </c>
      <c r="D3322" t="inlineStr">
        <is>
          <t>Completed</t>
        </is>
      </c>
    </row>
    <row r="3323">
      <c r="A3323" t="inlineStr">
        <is>
          <t>J1172</t>
        </is>
      </c>
      <c r="B3323" s="10" t="n">
        <v>46261</v>
      </c>
      <c r="C3323" t="inlineStr">
        <is>
          <t>CL14</t>
        </is>
      </c>
      <c r="D3323" t="inlineStr">
        <is>
          <t>Completed</t>
        </is>
      </c>
    </row>
    <row r="3324">
      <c r="A3324" t="inlineStr">
        <is>
          <t>J1172</t>
        </is>
      </c>
      <c r="B3324" s="10" t="n">
        <v>46262</v>
      </c>
      <c r="C3324" t="inlineStr">
        <is>
          <t>CL14</t>
        </is>
      </c>
      <c r="D3324" t="inlineStr">
        <is>
          <t>Completed</t>
        </is>
      </c>
    </row>
    <row r="3325">
      <c r="A3325" t="inlineStr">
        <is>
          <t>J1172</t>
        </is>
      </c>
      <c r="B3325" s="10" t="n">
        <v>46265</v>
      </c>
      <c r="C3325" t="inlineStr">
        <is>
          <t>CL14</t>
        </is>
      </c>
      <c r="D3325" t="inlineStr">
        <is>
          <t>Completed</t>
        </is>
      </c>
    </row>
    <row r="3326">
      <c r="A3326" t="inlineStr">
        <is>
          <t>J1172</t>
        </is>
      </c>
      <c r="B3326" s="10" t="n">
        <v>46266</v>
      </c>
      <c r="C3326" t="inlineStr">
        <is>
          <t>CL14</t>
        </is>
      </c>
      <c r="D3326" t="inlineStr">
        <is>
          <t>Completed</t>
        </is>
      </c>
    </row>
    <row r="3327">
      <c r="A3327" t="inlineStr">
        <is>
          <t>J1172</t>
        </is>
      </c>
      <c r="B3327" s="10" t="n">
        <v>46267</v>
      </c>
      <c r="C3327" t="inlineStr">
        <is>
          <t>CL14</t>
        </is>
      </c>
      <c r="D3327" t="inlineStr">
        <is>
          <t>Completed</t>
        </is>
      </c>
    </row>
    <row r="3328">
      <c r="A3328" t="inlineStr">
        <is>
          <t>J1172</t>
        </is>
      </c>
      <c r="B3328" s="10" t="n">
        <v>46268</v>
      </c>
      <c r="C3328" t="inlineStr">
        <is>
          <t>CL14</t>
        </is>
      </c>
      <c r="D3328" t="inlineStr">
        <is>
          <t>Completed</t>
        </is>
      </c>
    </row>
    <row r="3329">
      <c r="A3329" t="inlineStr">
        <is>
          <t>J1172</t>
        </is>
      </c>
      <c r="B3329" s="10" t="n">
        <v>46269</v>
      </c>
      <c r="C3329" t="inlineStr">
        <is>
          <t>CL14</t>
        </is>
      </c>
      <c r="D3329" t="inlineStr">
        <is>
          <t>Completed</t>
        </is>
      </c>
    </row>
    <row r="3330">
      <c r="A3330" t="inlineStr">
        <is>
          <t>J1172</t>
        </is>
      </c>
      <c r="B3330" s="10" t="n">
        <v>46272</v>
      </c>
      <c r="C3330" t="inlineStr">
        <is>
          <t>CL14</t>
        </is>
      </c>
      <c r="D3330" t="inlineStr">
        <is>
          <t>Completed</t>
        </is>
      </c>
    </row>
    <row r="3331">
      <c r="A3331" t="inlineStr">
        <is>
          <t>J1172</t>
        </is>
      </c>
      <c r="B3331" s="10" t="n">
        <v>46273</v>
      </c>
      <c r="C3331" t="inlineStr">
        <is>
          <t>CL14</t>
        </is>
      </c>
      <c r="D3331" t="inlineStr">
        <is>
          <t>Completed</t>
        </is>
      </c>
    </row>
    <row r="3332">
      <c r="A3332" t="inlineStr">
        <is>
          <t>J1172</t>
        </is>
      </c>
      <c r="B3332" s="10" t="n">
        <v>46274</v>
      </c>
      <c r="C3332" t="inlineStr">
        <is>
          <t>CL14</t>
        </is>
      </c>
      <c r="D3332" t="inlineStr">
        <is>
          <t>Completed</t>
        </is>
      </c>
    </row>
    <row r="3333">
      <c r="A3333" t="inlineStr">
        <is>
          <t>J1172</t>
        </is>
      </c>
      <c r="B3333" s="10" t="n">
        <v>46275</v>
      </c>
      <c r="C3333" t="inlineStr">
        <is>
          <t>CL14</t>
        </is>
      </c>
      <c r="D3333" t="inlineStr">
        <is>
          <t>Completed</t>
        </is>
      </c>
    </row>
    <row r="3334">
      <c r="A3334" t="inlineStr">
        <is>
          <t>J1172</t>
        </is>
      </c>
      <c r="B3334" s="10" t="n">
        <v>46276</v>
      </c>
      <c r="C3334" t="inlineStr">
        <is>
          <t>CL14</t>
        </is>
      </c>
      <c r="D3334" t="inlineStr">
        <is>
          <t>Completed</t>
        </is>
      </c>
    </row>
    <row r="3335">
      <c r="A3335" t="inlineStr">
        <is>
          <t>J1172</t>
        </is>
      </c>
      <c r="B3335" s="10" t="n">
        <v>46279</v>
      </c>
      <c r="C3335" t="inlineStr">
        <is>
          <t>CL14</t>
        </is>
      </c>
      <c r="D3335" t="inlineStr">
        <is>
          <t>Completed</t>
        </is>
      </c>
    </row>
    <row r="3336">
      <c r="A3336" t="inlineStr">
        <is>
          <t>J1172</t>
        </is>
      </c>
      <c r="B3336" s="10" t="n">
        <v>46280</v>
      </c>
      <c r="C3336" t="inlineStr">
        <is>
          <t>CL14</t>
        </is>
      </c>
      <c r="D3336" t="inlineStr">
        <is>
          <t>Completed</t>
        </is>
      </c>
    </row>
    <row r="3337">
      <c r="A3337" t="inlineStr">
        <is>
          <t>J1172</t>
        </is>
      </c>
      <c r="B3337" s="10" t="n">
        <v>46281</v>
      </c>
      <c r="C3337" t="inlineStr">
        <is>
          <t>CL14</t>
        </is>
      </c>
      <c r="D3337" t="inlineStr">
        <is>
          <t>Completed</t>
        </is>
      </c>
    </row>
    <row r="3338">
      <c r="A3338" t="inlineStr">
        <is>
          <t>J1172</t>
        </is>
      </c>
      <c r="B3338" s="10" t="n">
        <v>46282</v>
      </c>
      <c r="C3338" t="inlineStr">
        <is>
          <t>CL14</t>
        </is>
      </c>
      <c r="D3338" t="inlineStr">
        <is>
          <t>Completed</t>
        </is>
      </c>
    </row>
    <row r="3339">
      <c r="A3339" t="inlineStr">
        <is>
          <t>J1172</t>
        </is>
      </c>
      <c r="B3339" s="10" t="n">
        <v>46283</v>
      </c>
      <c r="C3339" t="inlineStr">
        <is>
          <t>CL14</t>
        </is>
      </c>
      <c r="D3339" t="inlineStr">
        <is>
          <t>Completed</t>
        </is>
      </c>
    </row>
    <row r="3340">
      <c r="A3340" t="inlineStr">
        <is>
          <t>J1172</t>
        </is>
      </c>
      <c r="B3340" s="10" t="n">
        <v>46286</v>
      </c>
      <c r="C3340" t="inlineStr">
        <is>
          <t>CL14</t>
        </is>
      </c>
      <c r="D3340" t="inlineStr">
        <is>
          <t>Completed</t>
        </is>
      </c>
    </row>
    <row r="3341">
      <c r="A3341" t="inlineStr">
        <is>
          <t>J1172</t>
        </is>
      </c>
      <c r="B3341" s="10" t="n">
        <v>46287</v>
      </c>
      <c r="C3341" t="inlineStr">
        <is>
          <t>CL14</t>
        </is>
      </c>
      <c r="D3341" t="inlineStr">
        <is>
          <t>Completed</t>
        </is>
      </c>
    </row>
    <row r="3342">
      <c r="A3342" t="inlineStr">
        <is>
          <t>J1172</t>
        </is>
      </c>
      <c r="B3342" s="10" t="n">
        <v>46288</v>
      </c>
      <c r="C3342" t="inlineStr">
        <is>
          <t>CL14</t>
        </is>
      </c>
      <c r="D3342" t="inlineStr">
        <is>
          <t>Completed</t>
        </is>
      </c>
    </row>
    <row r="3343">
      <c r="A3343" t="inlineStr">
        <is>
          <t>J1172</t>
        </is>
      </c>
      <c r="B3343" s="10" t="n">
        <v>46289</v>
      </c>
      <c r="C3343" t="inlineStr">
        <is>
          <t>CL14</t>
        </is>
      </c>
      <c r="D3343" t="inlineStr">
        <is>
          <t>Completed</t>
        </is>
      </c>
    </row>
    <row r="3344">
      <c r="A3344" t="inlineStr">
        <is>
          <t>J1172</t>
        </is>
      </c>
      <c r="B3344" s="10" t="n">
        <v>46290</v>
      </c>
      <c r="C3344" t="inlineStr">
        <is>
          <t>CL14</t>
        </is>
      </c>
      <c r="D3344" t="inlineStr">
        <is>
          <t>Completed</t>
        </is>
      </c>
    </row>
    <row r="3345">
      <c r="A3345" t="inlineStr">
        <is>
          <t>J1172</t>
        </is>
      </c>
      <c r="B3345" s="10" t="n">
        <v>46293</v>
      </c>
      <c r="C3345" t="inlineStr">
        <is>
          <t>CL14</t>
        </is>
      </c>
      <c r="D3345" t="inlineStr">
        <is>
          <t>Completed</t>
        </is>
      </c>
    </row>
    <row r="3346">
      <c r="A3346" t="inlineStr">
        <is>
          <t>J1172</t>
        </is>
      </c>
      <c r="B3346" s="10" t="n">
        <v>46294</v>
      </c>
      <c r="C3346" t="inlineStr">
        <is>
          <t>CL14</t>
        </is>
      </c>
      <c r="D3346" t="inlineStr">
        <is>
          <t>Completed</t>
        </is>
      </c>
    </row>
    <row r="3347">
      <c r="A3347" t="inlineStr">
        <is>
          <t>J1172</t>
        </is>
      </c>
      <c r="B3347" s="10" t="n">
        <v>46295</v>
      </c>
      <c r="C3347" t="inlineStr">
        <is>
          <t>CL14</t>
        </is>
      </c>
      <c r="D3347" t="inlineStr">
        <is>
          <t>Completed</t>
        </is>
      </c>
    </row>
    <row r="3348">
      <c r="A3348" t="inlineStr">
        <is>
          <t>J1172</t>
        </is>
      </c>
      <c r="B3348" s="10" t="n">
        <v>46296</v>
      </c>
      <c r="C3348" t="inlineStr">
        <is>
          <t>CL14</t>
        </is>
      </c>
      <c r="D3348" t="inlineStr">
        <is>
          <t>Completed</t>
        </is>
      </c>
    </row>
    <row r="3349">
      <c r="A3349" t="inlineStr">
        <is>
          <t>J1172</t>
        </is>
      </c>
      <c r="B3349" s="10" t="n">
        <v>46297</v>
      </c>
      <c r="C3349" t="inlineStr">
        <is>
          <t>CL14</t>
        </is>
      </c>
      <c r="D3349" t="inlineStr">
        <is>
          <t>Completed</t>
        </is>
      </c>
    </row>
    <row r="3350">
      <c r="A3350" t="inlineStr">
        <is>
          <t>J1172</t>
        </is>
      </c>
      <c r="B3350" s="10" t="n">
        <v>46300</v>
      </c>
      <c r="C3350" t="inlineStr">
        <is>
          <t>CL14</t>
        </is>
      </c>
      <c r="D3350" t="inlineStr">
        <is>
          <t>Completed</t>
        </is>
      </c>
    </row>
    <row r="3351">
      <c r="A3351" t="inlineStr">
        <is>
          <t>J1172</t>
        </is>
      </c>
      <c r="B3351" s="10" t="n">
        <v>46301</v>
      </c>
      <c r="C3351" t="inlineStr">
        <is>
          <t>CL14</t>
        </is>
      </c>
      <c r="D3351" t="inlineStr">
        <is>
          <t>Completed</t>
        </is>
      </c>
    </row>
    <row r="3352">
      <c r="A3352" t="inlineStr">
        <is>
          <t>J1172</t>
        </is>
      </c>
      <c r="B3352" s="10" t="n">
        <v>46302</v>
      </c>
      <c r="C3352" t="inlineStr">
        <is>
          <t>CL14</t>
        </is>
      </c>
      <c r="D3352" t="inlineStr">
        <is>
          <t>Completed</t>
        </is>
      </c>
    </row>
    <row r="3353">
      <c r="A3353" t="inlineStr">
        <is>
          <t>J1172</t>
        </is>
      </c>
      <c r="B3353" s="10" t="n">
        <v>46303</v>
      </c>
      <c r="C3353" t="inlineStr">
        <is>
          <t>CL14</t>
        </is>
      </c>
      <c r="D3353" t="inlineStr">
        <is>
          <t>Completed</t>
        </is>
      </c>
    </row>
    <row r="3354">
      <c r="A3354" t="inlineStr">
        <is>
          <t>J1172</t>
        </is>
      </c>
      <c r="B3354" s="10" t="n">
        <v>46304</v>
      </c>
      <c r="C3354" t="inlineStr">
        <is>
          <t>CL14</t>
        </is>
      </c>
      <c r="D3354" t="inlineStr">
        <is>
          <t>Completed</t>
        </is>
      </c>
    </row>
    <row r="3355">
      <c r="A3355" t="inlineStr">
        <is>
          <t>J1172</t>
        </is>
      </c>
      <c r="B3355" s="10" t="n">
        <v>46307</v>
      </c>
      <c r="C3355" t="inlineStr">
        <is>
          <t>CL14</t>
        </is>
      </c>
      <c r="D3355" t="inlineStr">
        <is>
          <t>Completed</t>
        </is>
      </c>
    </row>
    <row r="3356">
      <c r="A3356" t="inlineStr">
        <is>
          <t>J1172</t>
        </is>
      </c>
      <c r="B3356" s="10" t="n">
        <v>46308</v>
      </c>
      <c r="C3356" t="inlineStr">
        <is>
          <t>CL14</t>
        </is>
      </c>
      <c r="D3356" t="inlineStr">
        <is>
          <t>Completed</t>
        </is>
      </c>
    </row>
    <row r="3357">
      <c r="A3357" t="inlineStr">
        <is>
          <t>J1172</t>
        </is>
      </c>
      <c r="B3357" s="10" t="n">
        <v>46309</v>
      </c>
      <c r="C3357" t="inlineStr">
        <is>
          <t>CL14</t>
        </is>
      </c>
      <c r="D3357" t="inlineStr">
        <is>
          <t>Completed</t>
        </is>
      </c>
    </row>
    <row r="3358">
      <c r="A3358" t="inlineStr">
        <is>
          <t>J1172</t>
        </is>
      </c>
      <c r="B3358" s="10" t="n">
        <v>46310</v>
      </c>
      <c r="C3358" t="inlineStr">
        <is>
          <t>CL14</t>
        </is>
      </c>
      <c r="D3358" t="inlineStr">
        <is>
          <t>Completed</t>
        </is>
      </c>
    </row>
    <row r="3359">
      <c r="A3359" t="inlineStr">
        <is>
          <t>J1172</t>
        </is>
      </c>
      <c r="B3359" s="10" t="n">
        <v>46311</v>
      </c>
      <c r="C3359" t="inlineStr">
        <is>
          <t>CL14</t>
        </is>
      </c>
      <c r="D3359" t="inlineStr">
        <is>
          <t>Completed</t>
        </is>
      </c>
    </row>
    <row r="3360">
      <c r="A3360" t="inlineStr">
        <is>
          <t>J1172</t>
        </is>
      </c>
      <c r="B3360" s="10" t="n">
        <v>46314</v>
      </c>
      <c r="C3360" t="inlineStr">
        <is>
          <t>CL14</t>
        </is>
      </c>
      <c r="D3360" t="inlineStr">
        <is>
          <t>Completed</t>
        </is>
      </c>
    </row>
    <row r="3361">
      <c r="A3361" t="inlineStr">
        <is>
          <t>J1172</t>
        </is>
      </c>
      <c r="B3361" s="10" t="n">
        <v>46315</v>
      </c>
      <c r="C3361" t="inlineStr">
        <is>
          <t>CL14</t>
        </is>
      </c>
      <c r="D3361" t="inlineStr">
        <is>
          <t>Completed</t>
        </is>
      </c>
    </row>
    <row r="3362">
      <c r="A3362" t="inlineStr">
        <is>
          <t>J1172</t>
        </is>
      </c>
      <c r="B3362" s="10" t="n">
        <v>46316</v>
      </c>
      <c r="C3362" t="inlineStr">
        <is>
          <t>CL14</t>
        </is>
      </c>
      <c r="D3362" t="inlineStr">
        <is>
          <t>Completed</t>
        </is>
      </c>
    </row>
    <row r="3363">
      <c r="A3363" t="inlineStr">
        <is>
          <t>J1172</t>
        </is>
      </c>
      <c r="B3363" s="10" t="n">
        <v>46317</v>
      </c>
      <c r="C3363" t="inlineStr">
        <is>
          <t>CL14</t>
        </is>
      </c>
      <c r="D3363" t="inlineStr">
        <is>
          <t>Completed</t>
        </is>
      </c>
    </row>
    <row r="3364">
      <c r="A3364" t="inlineStr">
        <is>
          <t>J1172</t>
        </is>
      </c>
      <c r="B3364" s="10" t="n">
        <v>46318</v>
      </c>
      <c r="C3364" t="inlineStr">
        <is>
          <t>CL14</t>
        </is>
      </c>
      <c r="D3364" t="inlineStr">
        <is>
          <t>Completed</t>
        </is>
      </c>
    </row>
    <row r="3365">
      <c r="A3365" t="inlineStr">
        <is>
          <t>J1172</t>
        </is>
      </c>
      <c r="B3365" s="10" t="n">
        <v>46321</v>
      </c>
      <c r="C3365" t="inlineStr">
        <is>
          <t>CL14</t>
        </is>
      </c>
      <c r="D3365" t="inlineStr">
        <is>
          <t>Completed</t>
        </is>
      </c>
    </row>
    <row r="3366">
      <c r="A3366" t="inlineStr">
        <is>
          <t>J1172</t>
        </is>
      </c>
      <c r="B3366" s="10" t="n">
        <v>46322</v>
      </c>
      <c r="C3366" t="inlineStr">
        <is>
          <t>CL14</t>
        </is>
      </c>
      <c r="D3366" t="inlineStr">
        <is>
          <t>Completed</t>
        </is>
      </c>
    </row>
    <row r="3367">
      <c r="A3367" t="inlineStr">
        <is>
          <t>J1172</t>
        </is>
      </c>
      <c r="B3367" s="10" t="n">
        <v>46323</v>
      </c>
      <c r="C3367" t="inlineStr">
        <is>
          <t>CL14</t>
        </is>
      </c>
      <c r="D3367" t="inlineStr">
        <is>
          <t>Completed</t>
        </is>
      </c>
    </row>
    <row r="3368">
      <c r="A3368" t="inlineStr">
        <is>
          <t>J1172</t>
        </is>
      </c>
      <c r="B3368" s="10" t="n">
        <v>46324</v>
      </c>
      <c r="C3368" t="inlineStr">
        <is>
          <t>CL14</t>
        </is>
      </c>
      <c r="D3368" t="inlineStr">
        <is>
          <t>Completed</t>
        </is>
      </c>
    </row>
    <row r="3369">
      <c r="A3369" t="inlineStr">
        <is>
          <t>J1172</t>
        </is>
      </c>
      <c r="B3369" s="10" t="n">
        <v>46325</v>
      </c>
      <c r="C3369" t="inlineStr">
        <is>
          <t>CL14</t>
        </is>
      </c>
      <c r="D3369" t="inlineStr">
        <is>
          <t>Completed</t>
        </is>
      </c>
    </row>
    <row r="3370">
      <c r="A3370" t="inlineStr">
        <is>
          <t>J1173</t>
        </is>
      </c>
      <c r="B3370" s="10" t="n">
        <v>46259</v>
      </c>
      <c r="C3370" t="inlineStr">
        <is>
          <t>CL57</t>
        </is>
      </c>
      <c r="D3370" t="inlineStr">
        <is>
          <t>Completed</t>
        </is>
      </c>
    </row>
    <row r="3371">
      <c r="A3371" t="inlineStr">
        <is>
          <t>J1173</t>
        </is>
      </c>
      <c r="B3371" s="10" t="n">
        <v>46287</v>
      </c>
      <c r="C3371" t="inlineStr">
        <is>
          <t>CL57</t>
        </is>
      </c>
      <c r="D3371" t="inlineStr">
        <is>
          <t>Completed</t>
        </is>
      </c>
    </row>
    <row r="3372">
      <c r="A3372" t="inlineStr">
        <is>
          <t>J1173</t>
        </is>
      </c>
      <c r="B3372" s="10" t="n">
        <v>46315</v>
      </c>
      <c r="C3372" t="inlineStr">
        <is>
          <t>CL57</t>
        </is>
      </c>
      <c r="D3372" t="inlineStr">
        <is>
          <t>Completed</t>
        </is>
      </c>
    </row>
    <row r="3373">
      <c r="A3373" t="inlineStr">
        <is>
          <t>J1174</t>
        </is>
      </c>
      <c r="B3373" s="10" t="n">
        <v>46237</v>
      </c>
      <c r="C3373" t="inlineStr">
        <is>
          <t>CL45</t>
        </is>
      </c>
      <c r="D3373" t="inlineStr">
        <is>
          <t>Completed</t>
        </is>
      </c>
    </row>
    <row r="3374">
      <c r="A3374" t="inlineStr">
        <is>
          <t>J1174</t>
        </is>
      </c>
      <c r="B3374" s="10" t="n">
        <v>46240</v>
      </c>
      <c r="C3374" t="inlineStr">
        <is>
          <t>CL45</t>
        </is>
      </c>
      <c r="D3374" t="inlineStr">
        <is>
          <t>Completed</t>
        </is>
      </c>
    </row>
    <row r="3375">
      <c r="A3375" t="inlineStr">
        <is>
          <t>J1174</t>
        </is>
      </c>
      <c r="B3375" s="10" t="n">
        <v>46244</v>
      </c>
      <c r="C3375" t="inlineStr">
        <is>
          <t>CL45</t>
        </is>
      </c>
      <c r="D3375" t="inlineStr">
        <is>
          <t>Completed</t>
        </is>
      </c>
    </row>
    <row r="3376">
      <c r="A3376" t="inlineStr">
        <is>
          <t>J1174</t>
        </is>
      </c>
      <c r="B3376" s="10" t="n">
        <v>46247</v>
      </c>
      <c r="C3376" t="inlineStr">
        <is>
          <t>CL45</t>
        </is>
      </c>
      <c r="D3376" t="inlineStr">
        <is>
          <t>Completed</t>
        </is>
      </c>
    </row>
    <row r="3377">
      <c r="A3377" t="inlineStr">
        <is>
          <t>J1174</t>
        </is>
      </c>
      <c r="B3377" s="10" t="n">
        <v>46251</v>
      </c>
      <c r="C3377" t="inlineStr">
        <is>
          <t>CL45</t>
        </is>
      </c>
      <c r="D3377" t="inlineStr">
        <is>
          <t>Completed</t>
        </is>
      </c>
    </row>
    <row r="3378">
      <c r="A3378" t="inlineStr">
        <is>
          <t>J1174</t>
        </is>
      </c>
      <c r="B3378" s="10" t="n">
        <v>46254</v>
      </c>
      <c r="C3378" t="inlineStr">
        <is>
          <t>CL45</t>
        </is>
      </c>
      <c r="D3378" t="inlineStr">
        <is>
          <t>Completed</t>
        </is>
      </c>
    </row>
    <row r="3379">
      <c r="A3379" t="inlineStr">
        <is>
          <t>J1174</t>
        </is>
      </c>
      <c r="B3379" s="10" t="n">
        <v>46258</v>
      </c>
      <c r="C3379" t="inlineStr">
        <is>
          <t>CL45</t>
        </is>
      </c>
      <c r="D3379" t="inlineStr">
        <is>
          <t>Completed</t>
        </is>
      </c>
    </row>
    <row r="3380">
      <c r="A3380" t="inlineStr">
        <is>
          <t>J1174</t>
        </is>
      </c>
      <c r="B3380" s="10" t="n">
        <v>46261</v>
      </c>
      <c r="C3380" t="inlineStr">
        <is>
          <t>CL45</t>
        </is>
      </c>
      <c r="D3380" t="inlineStr">
        <is>
          <t>Completed</t>
        </is>
      </c>
    </row>
    <row r="3381">
      <c r="A3381" t="inlineStr">
        <is>
          <t>J1174</t>
        </is>
      </c>
      <c r="B3381" s="10" t="n">
        <v>46265</v>
      </c>
      <c r="C3381" t="inlineStr">
        <is>
          <t>CL45</t>
        </is>
      </c>
      <c r="D3381" t="inlineStr">
        <is>
          <t>Completed</t>
        </is>
      </c>
    </row>
    <row r="3382">
      <c r="A3382" t="inlineStr">
        <is>
          <t>J1174</t>
        </is>
      </c>
      <c r="B3382" s="10" t="n">
        <v>46268</v>
      </c>
      <c r="C3382" t="inlineStr">
        <is>
          <t>CL45</t>
        </is>
      </c>
      <c r="D3382" t="inlineStr">
        <is>
          <t>Completed</t>
        </is>
      </c>
    </row>
    <row r="3383">
      <c r="A3383" t="inlineStr">
        <is>
          <t>J1174</t>
        </is>
      </c>
      <c r="B3383" s="10" t="n">
        <v>46272</v>
      </c>
      <c r="C3383" t="inlineStr">
        <is>
          <t>CL45</t>
        </is>
      </c>
      <c r="D3383" t="inlineStr">
        <is>
          <t>Completed</t>
        </is>
      </c>
    </row>
    <row r="3384">
      <c r="A3384" t="inlineStr">
        <is>
          <t>J1174</t>
        </is>
      </c>
      <c r="B3384" s="10" t="n">
        <v>46275</v>
      </c>
      <c r="C3384" t="inlineStr">
        <is>
          <t>CL45</t>
        </is>
      </c>
      <c r="D3384" t="inlineStr">
        <is>
          <t>Completed</t>
        </is>
      </c>
    </row>
    <row r="3385">
      <c r="A3385" t="inlineStr">
        <is>
          <t>J1174</t>
        </is>
      </c>
      <c r="B3385" s="10" t="n">
        <v>46279</v>
      </c>
      <c r="C3385" t="inlineStr">
        <is>
          <t>CL45</t>
        </is>
      </c>
      <c r="D3385" t="inlineStr">
        <is>
          <t>Completed</t>
        </is>
      </c>
    </row>
    <row r="3386">
      <c r="A3386" t="inlineStr">
        <is>
          <t>J1174</t>
        </is>
      </c>
      <c r="B3386" s="10" t="n">
        <v>46282</v>
      </c>
      <c r="C3386" t="inlineStr">
        <is>
          <t>CL45</t>
        </is>
      </c>
      <c r="D3386" t="inlineStr">
        <is>
          <t>Completed</t>
        </is>
      </c>
    </row>
    <row r="3387">
      <c r="A3387" t="inlineStr">
        <is>
          <t>J1174</t>
        </is>
      </c>
      <c r="B3387" s="10" t="n">
        <v>46286</v>
      </c>
      <c r="C3387" t="inlineStr">
        <is>
          <t>CL45</t>
        </is>
      </c>
      <c r="D3387" t="inlineStr">
        <is>
          <t>Completed</t>
        </is>
      </c>
    </row>
    <row r="3388">
      <c r="A3388" t="inlineStr">
        <is>
          <t>J1174</t>
        </is>
      </c>
      <c r="B3388" s="10" t="n">
        <v>46289</v>
      </c>
      <c r="C3388" t="inlineStr">
        <is>
          <t>CL45</t>
        </is>
      </c>
      <c r="D3388" t="inlineStr">
        <is>
          <t>Completed</t>
        </is>
      </c>
    </row>
    <row r="3389">
      <c r="A3389" t="inlineStr">
        <is>
          <t>J1174</t>
        </is>
      </c>
      <c r="B3389" s="10" t="n">
        <v>46293</v>
      </c>
      <c r="C3389" t="inlineStr">
        <is>
          <t>CL45</t>
        </is>
      </c>
      <c r="D3389" t="inlineStr">
        <is>
          <t>Completed</t>
        </is>
      </c>
    </row>
    <row r="3390">
      <c r="A3390" t="inlineStr">
        <is>
          <t>J1174</t>
        </is>
      </c>
      <c r="B3390" s="10" t="n">
        <v>46296</v>
      </c>
      <c r="C3390" t="inlineStr">
        <is>
          <t>CL45</t>
        </is>
      </c>
      <c r="D3390" t="inlineStr">
        <is>
          <t>Completed</t>
        </is>
      </c>
    </row>
    <row r="3391">
      <c r="A3391" t="inlineStr">
        <is>
          <t>J1174</t>
        </is>
      </c>
      <c r="B3391" s="10" t="n">
        <v>46300</v>
      </c>
      <c r="C3391" t="inlineStr">
        <is>
          <t>CL45</t>
        </is>
      </c>
      <c r="D3391" t="inlineStr">
        <is>
          <t>Completed</t>
        </is>
      </c>
    </row>
    <row r="3392">
      <c r="A3392" t="inlineStr">
        <is>
          <t>J1174</t>
        </is>
      </c>
      <c r="B3392" s="10" t="n">
        <v>46303</v>
      </c>
      <c r="C3392" t="inlineStr">
        <is>
          <t>CL45</t>
        </is>
      </c>
      <c r="D3392" t="inlineStr">
        <is>
          <t>Skipped</t>
        </is>
      </c>
    </row>
    <row r="3393">
      <c r="A3393" t="inlineStr">
        <is>
          <t>J1174</t>
        </is>
      </c>
      <c r="B3393" s="10" t="n">
        <v>46307</v>
      </c>
      <c r="C3393" t="inlineStr">
        <is>
          <t>CL45</t>
        </is>
      </c>
      <c r="D3393" t="inlineStr">
        <is>
          <t>Skipped</t>
        </is>
      </c>
    </row>
    <row r="3394">
      <c r="A3394" t="inlineStr">
        <is>
          <t>J1174</t>
        </is>
      </c>
      <c r="B3394" s="10" t="n">
        <v>46310</v>
      </c>
      <c r="C3394" t="inlineStr">
        <is>
          <t>CL45</t>
        </is>
      </c>
      <c r="D3394" t="inlineStr">
        <is>
          <t>Completed</t>
        </is>
      </c>
    </row>
    <row r="3395">
      <c r="A3395" t="inlineStr">
        <is>
          <t>J1174</t>
        </is>
      </c>
      <c r="B3395" s="10" t="n">
        <v>46314</v>
      </c>
      <c r="C3395" t="inlineStr">
        <is>
          <t>CL45</t>
        </is>
      </c>
      <c r="D3395" t="inlineStr">
        <is>
          <t>Completed</t>
        </is>
      </c>
    </row>
    <row r="3396">
      <c r="A3396" t="inlineStr">
        <is>
          <t>J1174</t>
        </is>
      </c>
      <c r="B3396" s="10" t="n">
        <v>46317</v>
      </c>
      <c r="C3396" t="inlineStr">
        <is>
          <t>CL45</t>
        </is>
      </c>
      <c r="D3396" t="inlineStr">
        <is>
          <t>Completed</t>
        </is>
      </c>
    </row>
    <row r="3397">
      <c r="A3397" t="inlineStr">
        <is>
          <t>J1174</t>
        </is>
      </c>
      <c r="B3397" s="10" t="n">
        <v>46321</v>
      </c>
      <c r="C3397" t="inlineStr">
        <is>
          <t>CL45</t>
        </is>
      </c>
      <c r="D3397" t="inlineStr">
        <is>
          <t>Completed</t>
        </is>
      </c>
    </row>
    <row r="3398">
      <c r="A3398" t="inlineStr">
        <is>
          <t>J1174</t>
        </is>
      </c>
      <c r="B3398" s="10" t="n">
        <v>46324</v>
      </c>
      <c r="C3398" t="inlineStr">
        <is>
          <t>CL45</t>
        </is>
      </c>
      <c r="D3398" t="inlineStr">
        <is>
          <t>Completed</t>
        </is>
      </c>
    </row>
    <row r="3399">
      <c r="A3399" t="inlineStr">
        <is>
          <t>J1175</t>
        </is>
      </c>
      <c r="B3399" s="10" t="n">
        <v>46241</v>
      </c>
      <c r="C3399" t="inlineStr">
        <is>
          <t>CL46</t>
        </is>
      </c>
      <c r="D3399" t="inlineStr">
        <is>
          <t>Completed</t>
        </is>
      </c>
    </row>
    <row r="3400">
      <c r="A3400" t="inlineStr">
        <is>
          <t>J1175</t>
        </is>
      </c>
      <c r="B3400" s="10" t="n">
        <v>46248</v>
      </c>
      <c r="C3400" t="inlineStr">
        <is>
          <t>CL46</t>
        </is>
      </c>
      <c r="D3400" t="inlineStr">
        <is>
          <t>Completed</t>
        </is>
      </c>
    </row>
    <row r="3401">
      <c r="A3401" t="inlineStr">
        <is>
          <t>J1175</t>
        </is>
      </c>
      <c r="B3401" s="10" t="n">
        <v>46255</v>
      </c>
      <c r="C3401" t="inlineStr">
        <is>
          <t>CL46</t>
        </is>
      </c>
      <c r="D3401" t="inlineStr">
        <is>
          <t>Completed</t>
        </is>
      </c>
    </row>
    <row r="3402">
      <c r="A3402" t="inlineStr">
        <is>
          <t>J1175</t>
        </is>
      </c>
      <c r="B3402" s="10" t="n">
        <v>46262</v>
      </c>
      <c r="C3402" t="inlineStr">
        <is>
          <t>CL46</t>
        </is>
      </c>
      <c r="D3402" t="inlineStr">
        <is>
          <t>Completed</t>
        </is>
      </c>
    </row>
    <row r="3403">
      <c r="A3403" t="inlineStr">
        <is>
          <t>J1175</t>
        </is>
      </c>
      <c r="B3403" s="10" t="n">
        <v>46269</v>
      </c>
      <c r="C3403" t="inlineStr">
        <is>
          <t>CL46</t>
        </is>
      </c>
      <c r="D3403" t="inlineStr">
        <is>
          <t>Completed</t>
        </is>
      </c>
    </row>
    <row r="3404">
      <c r="A3404" t="inlineStr">
        <is>
          <t>J1175</t>
        </is>
      </c>
      <c r="B3404" s="10" t="n">
        <v>46276</v>
      </c>
      <c r="C3404" t="inlineStr">
        <is>
          <t>CL46</t>
        </is>
      </c>
      <c r="D3404" t="inlineStr">
        <is>
          <t>Completed</t>
        </is>
      </c>
    </row>
    <row r="3405">
      <c r="A3405" t="inlineStr">
        <is>
          <t>J1175</t>
        </is>
      </c>
      <c r="B3405" s="10" t="n">
        <v>46283</v>
      </c>
      <c r="C3405" t="inlineStr">
        <is>
          <t>CL46</t>
        </is>
      </c>
      <c r="D3405" t="inlineStr">
        <is>
          <t>Completed</t>
        </is>
      </c>
    </row>
    <row r="3406">
      <c r="A3406" t="inlineStr">
        <is>
          <t>J1175</t>
        </is>
      </c>
      <c r="B3406" s="10" t="n">
        <v>46290</v>
      </c>
      <c r="C3406" t="inlineStr">
        <is>
          <t>CL46</t>
        </is>
      </c>
      <c r="D3406" t="inlineStr">
        <is>
          <t>Completed</t>
        </is>
      </c>
    </row>
    <row r="3407">
      <c r="A3407" t="inlineStr">
        <is>
          <t>J1175</t>
        </is>
      </c>
      <c r="B3407" s="10" t="n">
        <v>46297</v>
      </c>
      <c r="C3407" t="inlineStr">
        <is>
          <t>CL46</t>
        </is>
      </c>
      <c r="D3407" t="inlineStr">
        <is>
          <t>Completed</t>
        </is>
      </c>
    </row>
    <row r="3408">
      <c r="A3408" t="inlineStr">
        <is>
          <t>J1175</t>
        </is>
      </c>
      <c r="B3408" s="10" t="n">
        <v>46304</v>
      </c>
      <c r="C3408" t="inlineStr">
        <is>
          <t>CL46</t>
        </is>
      </c>
      <c r="D3408" t="inlineStr">
        <is>
          <t>Completed</t>
        </is>
      </c>
    </row>
    <row r="3409">
      <c r="A3409" t="inlineStr">
        <is>
          <t>J1175</t>
        </is>
      </c>
      <c r="B3409" s="10" t="n">
        <v>46311</v>
      </c>
      <c r="C3409" t="inlineStr">
        <is>
          <t>CL46</t>
        </is>
      </c>
      <c r="D3409" t="inlineStr">
        <is>
          <t>Completed</t>
        </is>
      </c>
    </row>
    <row r="3410">
      <c r="A3410" t="inlineStr">
        <is>
          <t>J1175</t>
        </is>
      </c>
      <c r="B3410" s="10" t="n">
        <v>46318</v>
      </c>
      <c r="C3410" t="inlineStr">
        <is>
          <t>CL46</t>
        </is>
      </c>
      <c r="D3410" t="inlineStr">
        <is>
          <t>Completed</t>
        </is>
      </c>
    </row>
    <row r="3411">
      <c r="A3411" t="inlineStr">
        <is>
          <t>J1175</t>
        </is>
      </c>
      <c r="B3411" s="10" t="n">
        <v>46325</v>
      </c>
      <c r="C3411" t="inlineStr">
        <is>
          <t>CL46</t>
        </is>
      </c>
      <c r="D3411" t="inlineStr">
        <is>
          <t>Completed</t>
        </is>
      </c>
    </row>
    <row r="3412">
      <c r="A3412" t="inlineStr">
        <is>
          <t>J1176</t>
        </is>
      </c>
      <c r="B3412" s="10" t="n">
        <v>46241</v>
      </c>
      <c r="C3412" t="inlineStr">
        <is>
          <t>CL16</t>
        </is>
      </c>
      <c r="D3412" t="inlineStr">
        <is>
          <t>Completed</t>
        </is>
      </c>
    </row>
    <row r="3413">
      <c r="A3413" t="inlineStr">
        <is>
          <t>J1176</t>
        </is>
      </c>
      <c r="B3413" s="10" t="n">
        <v>46248</v>
      </c>
      <c r="C3413" t="inlineStr">
        <is>
          <t>CL16</t>
        </is>
      </c>
      <c r="D3413" t="inlineStr">
        <is>
          <t>Completed</t>
        </is>
      </c>
    </row>
    <row r="3414">
      <c r="A3414" t="inlineStr">
        <is>
          <t>J1176</t>
        </is>
      </c>
      <c r="B3414" s="10" t="n">
        <v>46255</v>
      </c>
      <c r="C3414" t="inlineStr">
        <is>
          <t>CL16</t>
        </is>
      </c>
      <c r="D3414" t="inlineStr">
        <is>
          <t>Completed</t>
        </is>
      </c>
    </row>
    <row r="3415">
      <c r="A3415" t="inlineStr">
        <is>
          <t>J1176</t>
        </is>
      </c>
      <c r="B3415" s="10" t="n">
        <v>46262</v>
      </c>
      <c r="C3415" t="inlineStr">
        <is>
          <t>CL16</t>
        </is>
      </c>
      <c r="D3415" t="inlineStr">
        <is>
          <t>Completed</t>
        </is>
      </c>
    </row>
    <row r="3416">
      <c r="A3416" t="inlineStr">
        <is>
          <t>J1176</t>
        </is>
      </c>
      <c r="B3416" s="10" t="n">
        <v>46269</v>
      </c>
      <c r="C3416" t="inlineStr">
        <is>
          <t>CL16</t>
        </is>
      </c>
      <c r="D3416" t="inlineStr">
        <is>
          <t>Completed</t>
        </is>
      </c>
    </row>
    <row r="3417">
      <c r="A3417" t="inlineStr">
        <is>
          <t>J1176</t>
        </is>
      </c>
      <c r="B3417" s="10" t="n">
        <v>46276</v>
      </c>
      <c r="C3417" t="inlineStr">
        <is>
          <t>CL16</t>
        </is>
      </c>
      <c r="D3417" t="inlineStr">
        <is>
          <t>Completed</t>
        </is>
      </c>
    </row>
    <row r="3418">
      <c r="A3418" t="inlineStr">
        <is>
          <t>J1176</t>
        </is>
      </c>
      <c r="B3418" s="10" t="n">
        <v>46283</v>
      </c>
      <c r="C3418" t="inlineStr">
        <is>
          <t>CL16</t>
        </is>
      </c>
      <c r="D3418" t="inlineStr">
        <is>
          <t>Completed</t>
        </is>
      </c>
    </row>
    <row r="3419">
      <c r="A3419" t="inlineStr">
        <is>
          <t>J1176</t>
        </is>
      </c>
      <c r="B3419" s="10" t="n">
        <v>46290</v>
      </c>
      <c r="C3419" t="inlineStr">
        <is>
          <t>CL16</t>
        </is>
      </c>
      <c r="D3419" t="inlineStr">
        <is>
          <t>Completed</t>
        </is>
      </c>
    </row>
    <row r="3420">
      <c r="A3420" t="inlineStr">
        <is>
          <t>J1176</t>
        </is>
      </c>
      <c r="B3420" s="10" t="n">
        <v>46297</v>
      </c>
      <c r="C3420" t="inlineStr">
        <is>
          <t>CL16</t>
        </is>
      </c>
      <c r="D3420" t="inlineStr">
        <is>
          <t>Completed</t>
        </is>
      </c>
    </row>
    <row r="3421">
      <c r="A3421" t="inlineStr">
        <is>
          <t>J1176</t>
        </is>
      </c>
      <c r="B3421" s="10" t="n">
        <v>46304</v>
      </c>
      <c r="C3421" t="inlineStr">
        <is>
          <t>CL16</t>
        </is>
      </c>
      <c r="D3421" t="inlineStr">
        <is>
          <t>Completed</t>
        </is>
      </c>
    </row>
    <row r="3422">
      <c r="A3422" t="inlineStr">
        <is>
          <t>J1176</t>
        </is>
      </c>
      <c r="B3422" s="10" t="n">
        <v>46311</v>
      </c>
      <c r="C3422" t="inlineStr">
        <is>
          <t>CL16</t>
        </is>
      </c>
      <c r="D3422" t="inlineStr">
        <is>
          <t>Completed</t>
        </is>
      </c>
    </row>
    <row r="3423">
      <c r="A3423" t="inlineStr">
        <is>
          <t>J1176</t>
        </is>
      </c>
      <c r="B3423" s="10" t="n">
        <v>46318</v>
      </c>
      <c r="C3423" t="inlineStr">
        <is>
          <t>CL16</t>
        </is>
      </c>
      <c r="D3423" t="inlineStr">
        <is>
          <t>Completed</t>
        </is>
      </c>
    </row>
    <row r="3424">
      <c r="A3424" t="inlineStr">
        <is>
          <t>J1176</t>
        </is>
      </c>
      <c r="B3424" s="10" t="n">
        <v>46325</v>
      </c>
      <c r="C3424" t="inlineStr">
        <is>
          <t>CL16</t>
        </is>
      </c>
      <c r="D3424" t="inlineStr">
        <is>
          <t>Completed</t>
        </is>
      </c>
    </row>
    <row r="3425">
      <c r="A3425" t="inlineStr">
        <is>
          <t>J1177</t>
        </is>
      </c>
      <c r="B3425" s="10" t="n">
        <v>46238</v>
      </c>
      <c r="C3425" t="inlineStr">
        <is>
          <t>CL13</t>
        </is>
      </c>
      <c r="D3425" t="inlineStr">
        <is>
          <t>Completed</t>
        </is>
      </c>
    </row>
    <row r="3426">
      <c r="A3426" t="inlineStr">
        <is>
          <t>J1177</t>
        </is>
      </c>
      <c r="B3426" s="10" t="n">
        <v>46241</v>
      </c>
      <c r="C3426" t="inlineStr">
        <is>
          <t>CL13</t>
        </is>
      </c>
      <c r="D3426" t="inlineStr">
        <is>
          <t>Completed</t>
        </is>
      </c>
    </row>
    <row r="3427">
      <c r="A3427" t="inlineStr">
        <is>
          <t>J1177</t>
        </is>
      </c>
      <c r="B3427" s="10" t="n">
        <v>46245</v>
      </c>
      <c r="C3427" t="inlineStr">
        <is>
          <t>CL13</t>
        </is>
      </c>
      <c r="D3427" t="inlineStr">
        <is>
          <t>Completed</t>
        </is>
      </c>
    </row>
    <row r="3428">
      <c r="A3428" t="inlineStr">
        <is>
          <t>J1177</t>
        </is>
      </c>
      <c r="B3428" s="10" t="n">
        <v>46248</v>
      </c>
      <c r="C3428" t="inlineStr">
        <is>
          <t>CL13</t>
        </is>
      </c>
      <c r="D3428" t="inlineStr">
        <is>
          <t>Completed</t>
        </is>
      </c>
    </row>
    <row r="3429">
      <c r="A3429" t="inlineStr">
        <is>
          <t>J1177</t>
        </is>
      </c>
      <c r="B3429" s="10" t="n">
        <v>46252</v>
      </c>
      <c r="C3429" t="inlineStr">
        <is>
          <t>CL13</t>
        </is>
      </c>
      <c r="D3429" t="inlineStr">
        <is>
          <t>Completed</t>
        </is>
      </c>
    </row>
    <row r="3430">
      <c r="A3430" t="inlineStr">
        <is>
          <t>J1177</t>
        </is>
      </c>
      <c r="B3430" s="10" t="n">
        <v>46255</v>
      </c>
      <c r="C3430" t="inlineStr">
        <is>
          <t>CL13</t>
        </is>
      </c>
      <c r="D3430" t="inlineStr">
        <is>
          <t>Completed</t>
        </is>
      </c>
    </row>
    <row r="3431">
      <c r="A3431" t="inlineStr">
        <is>
          <t>J1177</t>
        </is>
      </c>
      <c r="B3431" s="10" t="n">
        <v>46259</v>
      </c>
      <c r="C3431" t="inlineStr">
        <is>
          <t>CL13</t>
        </is>
      </c>
      <c r="D3431" t="inlineStr">
        <is>
          <t>Completed</t>
        </is>
      </c>
    </row>
    <row r="3432">
      <c r="A3432" t="inlineStr">
        <is>
          <t>J1177</t>
        </is>
      </c>
      <c r="B3432" s="10" t="n">
        <v>46262</v>
      </c>
      <c r="C3432" t="inlineStr">
        <is>
          <t>CL13</t>
        </is>
      </c>
      <c r="D3432" t="inlineStr">
        <is>
          <t>Completed</t>
        </is>
      </c>
    </row>
    <row r="3433">
      <c r="A3433" t="inlineStr">
        <is>
          <t>J1177</t>
        </is>
      </c>
      <c r="B3433" s="10" t="n">
        <v>46266</v>
      </c>
      <c r="C3433" t="inlineStr">
        <is>
          <t>CL13</t>
        </is>
      </c>
      <c r="D3433" t="inlineStr">
        <is>
          <t>Completed</t>
        </is>
      </c>
    </row>
    <row r="3434">
      <c r="A3434" t="inlineStr">
        <is>
          <t>J1177</t>
        </is>
      </c>
      <c r="B3434" s="10" t="n">
        <v>46269</v>
      </c>
      <c r="C3434" t="inlineStr">
        <is>
          <t>CL13</t>
        </is>
      </c>
      <c r="D3434" t="inlineStr">
        <is>
          <t>Completed</t>
        </is>
      </c>
    </row>
    <row r="3435">
      <c r="A3435" t="inlineStr">
        <is>
          <t>J1177</t>
        </is>
      </c>
      <c r="B3435" s="10" t="n">
        <v>46273</v>
      </c>
      <c r="C3435" t="inlineStr">
        <is>
          <t>CL13</t>
        </is>
      </c>
      <c r="D3435" t="inlineStr">
        <is>
          <t>Completed</t>
        </is>
      </c>
    </row>
    <row r="3436">
      <c r="A3436" t="inlineStr">
        <is>
          <t>J1177</t>
        </is>
      </c>
      <c r="B3436" s="10" t="n">
        <v>46276</v>
      </c>
      <c r="C3436" t="inlineStr">
        <is>
          <t>CL13</t>
        </is>
      </c>
      <c r="D3436" t="inlineStr">
        <is>
          <t>Completed</t>
        </is>
      </c>
    </row>
    <row r="3437">
      <c r="A3437" t="inlineStr">
        <is>
          <t>J1177</t>
        </is>
      </c>
      <c r="B3437" s="10" t="n">
        <v>46280</v>
      </c>
      <c r="C3437" t="inlineStr">
        <is>
          <t>CL13</t>
        </is>
      </c>
      <c r="D3437" t="inlineStr">
        <is>
          <t>Completed</t>
        </is>
      </c>
    </row>
    <row r="3438">
      <c r="A3438" t="inlineStr">
        <is>
          <t>J1177</t>
        </is>
      </c>
      <c r="B3438" s="10" t="n">
        <v>46283</v>
      </c>
      <c r="C3438" t="inlineStr">
        <is>
          <t>CL13</t>
        </is>
      </c>
      <c r="D3438" t="inlineStr">
        <is>
          <t>Completed</t>
        </is>
      </c>
    </row>
    <row r="3439">
      <c r="A3439" t="inlineStr">
        <is>
          <t>J1177</t>
        </is>
      </c>
      <c r="B3439" s="10" t="n">
        <v>46287</v>
      </c>
      <c r="C3439" t="inlineStr">
        <is>
          <t>CL13</t>
        </is>
      </c>
      <c r="D3439" t="inlineStr">
        <is>
          <t>Completed</t>
        </is>
      </c>
    </row>
    <row r="3440">
      <c r="A3440" t="inlineStr">
        <is>
          <t>J1177</t>
        </is>
      </c>
      <c r="B3440" s="10" t="n">
        <v>46290</v>
      </c>
      <c r="C3440" t="inlineStr">
        <is>
          <t>CL13</t>
        </is>
      </c>
      <c r="D3440" t="inlineStr">
        <is>
          <t>Completed</t>
        </is>
      </c>
    </row>
    <row r="3441">
      <c r="A3441" t="inlineStr">
        <is>
          <t>J1177</t>
        </is>
      </c>
      <c r="B3441" s="10" t="n">
        <v>46294</v>
      </c>
      <c r="C3441" t="inlineStr">
        <is>
          <t>CL13</t>
        </is>
      </c>
      <c r="D3441" t="inlineStr">
        <is>
          <t>Completed</t>
        </is>
      </c>
    </row>
    <row r="3442">
      <c r="A3442" t="inlineStr">
        <is>
          <t>J1177</t>
        </is>
      </c>
      <c r="B3442" s="10" t="n">
        <v>46297</v>
      </c>
      <c r="C3442" t="inlineStr">
        <is>
          <t>CL13</t>
        </is>
      </c>
      <c r="D3442" t="inlineStr">
        <is>
          <t>Completed</t>
        </is>
      </c>
    </row>
    <row r="3443">
      <c r="A3443" t="inlineStr">
        <is>
          <t>J1177</t>
        </is>
      </c>
      <c r="B3443" s="10" t="n">
        <v>46301</v>
      </c>
      <c r="C3443" t="inlineStr">
        <is>
          <t>CL13</t>
        </is>
      </c>
      <c r="D3443" t="inlineStr">
        <is>
          <t>Completed</t>
        </is>
      </c>
    </row>
    <row r="3444">
      <c r="A3444" t="inlineStr">
        <is>
          <t>J1177</t>
        </is>
      </c>
      <c r="B3444" s="10" t="n">
        <v>46304</v>
      </c>
      <c r="C3444" t="inlineStr">
        <is>
          <t>CL13</t>
        </is>
      </c>
      <c r="D3444" t="inlineStr">
        <is>
          <t>Completed</t>
        </is>
      </c>
    </row>
    <row r="3445">
      <c r="A3445" t="inlineStr">
        <is>
          <t>J1177</t>
        </is>
      </c>
      <c r="B3445" s="10" t="n">
        <v>46308</v>
      </c>
      <c r="C3445" t="inlineStr">
        <is>
          <t>CL13</t>
        </is>
      </c>
      <c r="D3445" t="inlineStr">
        <is>
          <t>Completed</t>
        </is>
      </c>
    </row>
    <row r="3446">
      <c r="A3446" t="inlineStr">
        <is>
          <t>J1177</t>
        </is>
      </c>
      <c r="B3446" s="10" t="n">
        <v>46311</v>
      </c>
      <c r="C3446" t="inlineStr">
        <is>
          <t>CL13</t>
        </is>
      </c>
      <c r="D3446" t="inlineStr">
        <is>
          <t>Completed</t>
        </is>
      </c>
    </row>
    <row r="3447">
      <c r="A3447" t="inlineStr">
        <is>
          <t>J1177</t>
        </is>
      </c>
      <c r="B3447" s="10" t="n">
        <v>46315</v>
      </c>
      <c r="C3447" t="inlineStr">
        <is>
          <t>CL13</t>
        </is>
      </c>
      <c r="D3447" t="inlineStr">
        <is>
          <t>Completed</t>
        </is>
      </c>
    </row>
    <row r="3448">
      <c r="A3448" t="inlineStr">
        <is>
          <t>J1177</t>
        </is>
      </c>
      <c r="B3448" s="10" t="n">
        <v>46318</v>
      </c>
      <c r="C3448" t="inlineStr">
        <is>
          <t>CL13</t>
        </is>
      </c>
      <c r="D3448" t="inlineStr">
        <is>
          <t>Completed</t>
        </is>
      </c>
    </row>
    <row r="3449">
      <c r="A3449" t="inlineStr">
        <is>
          <t>J1177</t>
        </is>
      </c>
      <c r="B3449" s="10" t="n">
        <v>46322</v>
      </c>
      <c r="C3449" t="inlineStr">
        <is>
          <t>CL13</t>
        </is>
      </c>
      <c r="D3449" t="inlineStr">
        <is>
          <t>Completed</t>
        </is>
      </c>
    </row>
    <row r="3450">
      <c r="A3450" t="inlineStr">
        <is>
          <t>J1177</t>
        </is>
      </c>
      <c r="B3450" s="10" t="n">
        <v>46325</v>
      </c>
      <c r="C3450" t="inlineStr">
        <is>
          <t>CL13</t>
        </is>
      </c>
      <c r="D3450" t="inlineStr">
        <is>
          <t>Completed</t>
        </is>
      </c>
    </row>
    <row r="3451">
      <c r="A3451" t="inlineStr">
        <is>
          <t>J1178</t>
        </is>
      </c>
      <c r="B3451" s="10" t="n">
        <v>46255</v>
      </c>
      <c r="C3451" t="inlineStr">
        <is>
          <t>CL60</t>
        </is>
      </c>
      <c r="D3451" t="inlineStr">
        <is>
          <t>Completed</t>
        </is>
      </c>
    </row>
    <row r="3452">
      <c r="A3452" t="inlineStr">
        <is>
          <t>J1178</t>
        </is>
      </c>
      <c r="B3452" s="10" t="n">
        <v>46283</v>
      </c>
      <c r="C3452" t="inlineStr">
        <is>
          <t>CL60</t>
        </is>
      </c>
      <c r="D3452" t="inlineStr">
        <is>
          <t>Completed</t>
        </is>
      </c>
    </row>
    <row r="3453">
      <c r="A3453" t="inlineStr">
        <is>
          <t>J1178</t>
        </is>
      </c>
      <c r="B3453" s="10" t="n">
        <v>46311</v>
      </c>
      <c r="C3453" t="inlineStr">
        <is>
          <t>CL60</t>
        </is>
      </c>
      <c r="D3453" t="inlineStr">
        <is>
          <t>Completed</t>
        </is>
      </c>
    </row>
    <row r="3454">
      <c r="A3454" t="inlineStr">
        <is>
          <t>J1179</t>
        </is>
      </c>
      <c r="B3454" s="10" t="n">
        <v>46239</v>
      </c>
      <c r="C3454" t="inlineStr">
        <is>
          <t>CL38</t>
        </is>
      </c>
      <c r="D3454" t="inlineStr">
        <is>
          <t>Completed</t>
        </is>
      </c>
    </row>
    <row r="3455">
      <c r="A3455" t="inlineStr">
        <is>
          <t>J1179</t>
        </is>
      </c>
      <c r="B3455" s="10" t="n">
        <v>46246</v>
      </c>
      <c r="C3455" t="inlineStr">
        <is>
          <t>CL38</t>
        </is>
      </c>
      <c r="D3455" t="inlineStr">
        <is>
          <t>Completed</t>
        </is>
      </c>
    </row>
    <row r="3456">
      <c r="A3456" t="inlineStr">
        <is>
          <t>J1179</t>
        </is>
      </c>
      <c r="B3456" s="10" t="n">
        <v>46253</v>
      </c>
      <c r="C3456" t="inlineStr">
        <is>
          <t>CL38</t>
        </is>
      </c>
      <c r="D3456" t="inlineStr">
        <is>
          <t>Completed</t>
        </is>
      </c>
    </row>
    <row r="3457">
      <c r="A3457" t="inlineStr">
        <is>
          <t>J1179</t>
        </is>
      </c>
      <c r="B3457" s="10" t="n">
        <v>46260</v>
      </c>
      <c r="C3457" t="inlineStr">
        <is>
          <t>CL38</t>
        </is>
      </c>
      <c r="D3457" t="inlineStr">
        <is>
          <t>Completed</t>
        </is>
      </c>
    </row>
    <row r="3458">
      <c r="A3458" t="inlineStr">
        <is>
          <t>J1179</t>
        </is>
      </c>
      <c r="B3458" s="10" t="n">
        <v>46267</v>
      </c>
      <c r="C3458" t="inlineStr">
        <is>
          <t>CL38</t>
        </is>
      </c>
      <c r="D3458" t="inlineStr">
        <is>
          <t>Completed</t>
        </is>
      </c>
    </row>
    <row r="3459">
      <c r="A3459" t="inlineStr">
        <is>
          <t>J1179</t>
        </is>
      </c>
      <c r="B3459" s="10" t="n">
        <v>46274</v>
      </c>
      <c r="C3459" t="inlineStr">
        <is>
          <t>CL38</t>
        </is>
      </c>
      <c r="D3459" t="inlineStr">
        <is>
          <t>Completed</t>
        </is>
      </c>
    </row>
    <row r="3460">
      <c r="A3460" t="inlineStr">
        <is>
          <t>J1179</t>
        </is>
      </c>
      <c r="B3460" s="10" t="n">
        <v>46281</v>
      </c>
      <c r="C3460" t="inlineStr">
        <is>
          <t>CL38</t>
        </is>
      </c>
      <c r="D3460" t="inlineStr">
        <is>
          <t>Completed</t>
        </is>
      </c>
    </row>
    <row r="3461">
      <c r="A3461" t="inlineStr">
        <is>
          <t>J1179</t>
        </is>
      </c>
      <c r="B3461" s="10" t="n">
        <v>46288</v>
      </c>
      <c r="C3461" t="inlineStr">
        <is>
          <t>CL38</t>
        </is>
      </c>
      <c r="D3461" t="inlineStr">
        <is>
          <t>Completed</t>
        </is>
      </c>
    </row>
    <row r="3462">
      <c r="A3462" t="inlineStr">
        <is>
          <t>J1179</t>
        </is>
      </c>
      <c r="B3462" s="10" t="n">
        <v>46295</v>
      </c>
      <c r="C3462" t="inlineStr">
        <is>
          <t>CL38</t>
        </is>
      </c>
      <c r="D3462" t="inlineStr">
        <is>
          <t>Completed</t>
        </is>
      </c>
    </row>
    <row r="3463">
      <c r="A3463" t="inlineStr">
        <is>
          <t>J1179</t>
        </is>
      </c>
      <c r="B3463" s="10" t="n">
        <v>46302</v>
      </c>
      <c r="C3463" t="inlineStr">
        <is>
          <t>CL38</t>
        </is>
      </c>
      <c r="D3463" t="inlineStr">
        <is>
          <t>Completed</t>
        </is>
      </c>
    </row>
    <row r="3464">
      <c r="A3464" t="inlineStr">
        <is>
          <t>J1179</t>
        </is>
      </c>
      <c r="B3464" s="10" t="n">
        <v>46309</v>
      </c>
      <c r="C3464" t="inlineStr">
        <is>
          <t>CL38</t>
        </is>
      </c>
      <c r="D3464" t="inlineStr">
        <is>
          <t>Completed</t>
        </is>
      </c>
    </row>
    <row r="3465">
      <c r="A3465" t="inlineStr">
        <is>
          <t>J1179</t>
        </is>
      </c>
      <c r="B3465" s="10" t="n">
        <v>46316</v>
      </c>
      <c r="C3465" t="inlineStr">
        <is>
          <t>CL38</t>
        </is>
      </c>
      <c r="D3465" t="inlineStr">
        <is>
          <t>Skipped</t>
        </is>
      </c>
    </row>
    <row r="3466">
      <c r="A3466" t="inlineStr">
        <is>
          <t>J1179</t>
        </is>
      </c>
      <c r="B3466" s="10" t="n">
        <v>46323</v>
      </c>
      <c r="C3466" t="inlineStr">
        <is>
          <t>CL38</t>
        </is>
      </c>
      <c r="D3466" t="inlineStr">
        <is>
          <t>Completed</t>
        </is>
      </c>
    </row>
    <row r="3467">
      <c r="A3467" t="inlineStr">
        <is>
          <t>J1180</t>
        </is>
      </c>
      <c r="B3467" s="10" t="n">
        <v>46237</v>
      </c>
      <c r="C3467" t="inlineStr">
        <is>
          <t>CL06</t>
        </is>
      </c>
      <c r="D3467" t="inlineStr">
        <is>
          <t>Completed</t>
        </is>
      </c>
    </row>
    <row r="3468">
      <c r="A3468" t="inlineStr">
        <is>
          <t>J1180</t>
        </is>
      </c>
      <c r="B3468" s="10" t="n">
        <v>46238</v>
      </c>
      <c r="C3468" t="inlineStr">
        <is>
          <t>CL06</t>
        </is>
      </c>
      <c r="D3468" t="inlineStr">
        <is>
          <t>Completed</t>
        </is>
      </c>
    </row>
    <row r="3469">
      <c r="A3469" t="inlineStr">
        <is>
          <t>J1180</t>
        </is>
      </c>
      <c r="B3469" s="10" t="n">
        <v>46239</v>
      </c>
      <c r="C3469" t="inlineStr">
        <is>
          <t>CL06</t>
        </is>
      </c>
      <c r="D3469" t="inlineStr">
        <is>
          <t>Completed</t>
        </is>
      </c>
    </row>
    <row r="3470">
      <c r="A3470" t="inlineStr">
        <is>
          <t>J1180</t>
        </is>
      </c>
      <c r="B3470" s="10" t="n">
        <v>46240</v>
      </c>
      <c r="C3470" t="inlineStr">
        <is>
          <t>CL06</t>
        </is>
      </c>
      <c r="D3470" t="inlineStr">
        <is>
          <t>Completed</t>
        </is>
      </c>
    </row>
    <row r="3471">
      <c r="A3471" t="inlineStr">
        <is>
          <t>J1180</t>
        </is>
      </c>
      <c r="B3471" s="10" t="n">
        <v>46241</v>
      </c>
      <c r="C3471" t="inlineStr">
        <is>
          <t>CL06</t>
        </is>
      </c>
      <c r="D3471" t="inlineStr">
        <is>
          <t>Completed</t>
        </is>
      </c>
    </row>
    <row r="3472">
      <c r="A3472" t="inlineStr">
        <is>
          <t>J1180</t>
        </is>
      </c>
      <c r="B3472" s="10" t="n">
        <v>46244</v>
      </c>
      <c r="C3472" t="inlineStr">
        <is>
          <t>CL06</t>
        </is>
      </c>
      <c r="D3472" t="inlineStr">
        <is>
          <t>Completed</t>
        </is>
      </c>
    </row>
    <row r="3473">
      <c r="A3473" t="inlineStr">
        <is>
          <t>J1180</t>
        </is>
      </c>
      <c r="B3473" s="10" t="n">
        <v>46245</v>
      </c>
      <c r="C3473" t="inlineStr">
        <is>
          <t>CL06</t>
        </is>
      </c>
      <c r="D3473" t="inlineStr">
        <is>
          <t>Completed</t>
        </is>
      </c>
    </row>
    <row r="3474">
      <c r="A3474" t="inlineStr">
        <is>
          <t>J1180</t>
        </is>
      </c>
      <c r="B3474" s="10" t="n">
        <v>46246</v>
      </c>
      <c r="C3474" t="inlineStr">
        <is>
          <t>CL06</t>
        </is>
      </c>
      <c r="D3474" t="inlineStr">
        <is>
          <t>Completed</t>
        </is>
      </c>
    </row>
    <row r="3475">
      <c r="A3475" t="inlineStr">
        <is>
          <t>J1180</t>
        </is>
      </c>
      <c r="B3475" s="10" t="n">
        <v>46247</v>
      </c>
      <c r="C3475" t="inlineStr">
        <is>
          <t>CL06</t>
        </is>
      </c>
      <c r="D3475" t="inlineStr">
        <is>
          <t>Completed</t>
        </is>
      </c>
    </row>
    <row r="3476">
      <c r="A3476" t="inlineStr">
        <is>
          <t>J1180</t>
        </is>
      </c>
      <c r="B3476" s="10" t="n">
        <v>46248</v>
      </c>
      <c r="C3476" t="inlineStr">
        <is>
          <t>CL06</t>
        </is>
      </c>
      <c r="D3476" t="inlineStr">
        <is>
          <t>Completed</t>
        </is>
      </c>
    </row>
    <row r="3477">
      <c r="A3477" t="inlineStr">
        <is>
          <t>J1180</t>
        </is>
      </c>
      <c r="B3477" s="10" t="n">
        <v>46251</v>
      </c>
      <c r="C3477" t="inlineStr">
        <is>
          <t>CL06</t>
        </is>
      </c>
      <c r="D3477" t="inlineStr">
        <is>
          <t>Completed</t>
        </is>
      </c>
    </row>
    <row r="3478">
      <c r="A3478" t="inlineStr">
        <is>
          <t>J1180</t>
        </is>
      </c>
      <c r="B3478" s="10" t="n">
        <v>46252</v>
      </c>
      <c r="C3478" t="inlineStr">
        <is>
          <t>CL06</t>
        </is>
      </c>
      <c r="D3478" t="inlineStr">
        <is>
          <t>Completed</t>
        </is>
      </c>
    </row>
    <row r="3479">
      <c r="A3479" t="inlineStr">
        <is>
          <t>J1180</t>
        </is>
      </c>
      <c r="B3479" s="10" t="n">
        <v>46253</v>
      </c>
      <c r="C3479" t="inlineStr">
        <is>
          <t>CL06</t>
        </is>
      </c>
      <c r="D3479" t="inlineStr">
        <is>
          <t>Completed</t>
        </is>
      </c>
    </row>
    <row r="3480">
      <c r="A3480" t="inlineStr">
        <is>
          <t>J1180</t>
        </is>
      </c>
      <c r="B3480" s="10" t="n">
        <v>46254</v>
      </c>
      <c r="C3480" t="inlineStr">
        <is>
          <t>CL06</t>
        </is>
      </c>
      <c r="D3480" t="inlineStr">
        <is>
          <t>Completed</t>
        </is>
      </c>
    </row>
    <row r="3481">
      <c r="A3481" t="inlineStr">
        <is>
          <t>J1180</t>
        </is>
      </c>
      <c r="B3481" s="10" t="n">
        <v>46255</v>
      </c>
      <c r="C3481" t="inlineStr">
        <is>
          <t>CL06</t>
        </is>
      </c>
      <c r="D3481" t="inlineStr">
        <is>
          <t>Completed</t>
        </is>
      </c>
    </row>
    <row r="3482">
      <c r="A3482" t="inlineStr">
        <is>
          <t>J1180</t>
        </is>
      </c>
      <c r="B3482" s="10" t="n">
        <v>46258</v>
      </c>
      <c r="C3482" t="inlineStr">
        <is>
          <t>CL06</t>
        </is>
      </c>
      <c r="D3482" t="inlineStr">
        <is>
          <t>Completed</t>
        </is>
      </c>
    </row>
    <row r="3483">
      <c r="A3483" t="inlineStr">
        <is>
          <t>J1180</t>
        </is>
      </c>
      <c r="B3483" s="10" t="n">
        <v>46259</v>
      </c>
      <c r="C3483" t="inlineStr">
        <is>
          <t>CL06</t>
        </is>
      </c>
      <c r="D3483" t="inlineStr">
        <is>
          <t>Completed</t>
        </is>
      </c>
    </row>
    <row r="3484">
      <c r="A3484" t="inlineStr">
        <is>
          <t>J1180</t>
        </is>
      </c>
      <c r="B3484" s="10" t="n">
        <v>46260</v>
      </c>
      <c r="C3484" t="inlineStr">
        <is>
          <t>CL06</t>
        </is>
      </c>
      <c r="D3484" t="inlineStr">
        <is>
          <t>Completed</t>
        </is>
      </c>
    </row>
    <row r="3485">
      <c r="A3485" t="inlineStr">
        <is>
          <t>J1180</t>
        </is>
      </c>
      <c r="B3485" s="10" t="n">
        <v>46261</v>
      </c>
      <c r="C3485" t="inlineStr">
        <is>
          <t>CL06</t>
        </is>
      </c>
      <c r="D3485" t="inlineStr">
        <is>
          <t>Completed</t>
        </is>
      </c>
    </row>
    <row r="3486">
      <c r="A3486" t="inlineStr">
        <is>
          <t>J1180</t>
        </is>
      </c>
      <c r="B3486" s="10" t="n">
        <v>46262</v>
      </c>
      <c r="C3486" t="inlineStr">
        <is>
          <t>CL06</t>
        </is>
      </c>
      <c r="D3486" t="inlineStr">
        <is>
          <t>Completed</t>
        </is>
      </c>
    </row>
    <row r="3487">
      <c r="A3487" t="inlineStr">
        <is>
          <t>J1180</t>
        </is>
      </c>
      <c r="B3487" s="10" t="n">
        <v>46265</v>
      </c>
      <c r="C3487" t="inlineStr">
        <is>
          <t>CL06</t>
        </is>
      </c>
      <c r="D3487" t="inlineStr">
        <is>
          <t>Completed</t>
        </is>
      </c>
    </row>
    <row r="3488">
      <c r="A3488" t="inlineStr">
        <is>
          <t>J1180</t>
        </is>
      </c>
      <c r="B3488" s="10" t="n">
        <v>46266</v>
      </c>
      <c r="C3488" t="inlineStr">
        <is>
          <t>CL06</t>
        </is>
      </c>
      <c r="D3488" t="inlineStr">
        <is>
          <t>Skipped</t>
        </is>
      </c>
    </row>
    <row r="3489">
      <c r="A3489" t="inlineStr">
        <is>
          <t>J1180</t>
        </is>
      </c>
      <c r="B3489" s="10" t="n">
        <v>46267</v>
      </c>
      <c r="C3489" t="inlineStr">
        <is>
          <t>CL06</t>
        </is>
      </c>
      <c r="D3489" t="inlineStr">
        <is>
          <t>Completed</t>
        </is>
      </c>
    </row>
    <row r="3490">
      <c r="A3490" t="inlineStr">
        <is>
          <t>J1180</t>
        </is>
      </c>
      <c r="B3490" s="10" t="n">
        <v>46268</v>
      </c>
      <c r="C3490" t="inlineStr">
        <is>
          <t>CL06</t>
        </is>
      </c>
      <c r="D3490" t="inlineStr">
        <is>
          <t>Completed</t>
        </is>
      </c>
    </row>
    <row r="3491">
      <c r="A3491" t="inlineStr">
        <is>
          <t>J1180</t>
        </is>
      </c>
      <c r="B3491" s="10" t="n">
        <v>46269</v>
      </c>
      <c r="C3491" t="inlineStr">
        <is>
          <t>CL06</t>
        </is>
      </c>
      <c r="D3491" t="inlineStr">
        <is>
          <t>Completed</t>
        </is>
      </c>
    </row>
    <row r="3492">
      <c r="A3492" t="inlineStr">
        <is>
          <t>J1180</t>
        </is>
      </c>
      <c r="B3492" s="10" t="n">
        <v>46272</v>
      </c>
      <c r="C3492" t="inlineStr">
        <is>
          <t>CL06</t>
        </is>
      </c>
      <c r="D3492" t="inlineStr">
        <is>
          <t>Completed</t>
        </is>
      </c>
    </row>
    <row r="3493">
      <c r="A3493" t="inlineStr">
        <is>
          <t>J1180</t>
        </is>
      </c>
      <c r="B3493" s="10" t="n">
        <v>46273</v>
      </c>
      <c r="C3493" t="inlineStr">
        <is>
          <t>CL06</t>
        </is>
      </c>
      <c r="D3493" t="inlineStr">
        <is>
          <t>Completed</t>
        </is>
      </c>
    </row>
    <row r="3494">
      <c r="A3494" t="inlineStr">
        <is>
          <t>J1180</t>
        </is>
      </c>
      <c r="B3494" s="10" t="n">
        <v>46274</v>
      </c>
      <c r="C3494" t="inlineStr">
        <is>
          <t>CL06</t>
        </is>
      </c>
      <c r="D3494" t="inlineStr">
        <is>
          <t>Completed</t>
        </is>
      </c>
    </row>
    <row r="3495">
      <c r="A3495" t="inlineStr">
        <is>
          <t>J1180</t>
        </is>
      </c>
      <c r="B3495" s="10" t="n">
        <v>46275</v>
      </c>
      <c r="C3495" t="inlineStr">
        <is>
          <t>CL06</t>
        </is>
      </c>
      <c r="D3495" t="inlineStr">
        <is>
          <t>Completed</t>
        </is>
      </c>
    </row>
    <row r="3496">
      <c r="A3496" t="inlineStr">
        <is>
          <t>J1180</t>
        </is>
      </c>
      <c r="B3496" s="10" t="n">
        <v>46276</v>
      </c>
      <c r="C3496" t="inlineStr">
        <is>
          <t>CL06</t>
        </is>
      </c>
      <c r="D3496" t="inlineStr">
        <is>
          <t>Completed</t>
        </is>
      </c>
    </row>
    <row r="3497">
      <c r="A3497" t="inlineStr">
        <is>
          <t>J1180</t>
        </is>
      </c>
      <c r="B3497" s="10" t="n">
        <v>46279</v>
      </c>
      <c r="C3497" t="inlineStr">
        <is>
          <t>CL06</t>
        </is>
      </c>
      <c r="D3497" t="inlineStr">
        <is>
          <t>Skipped</t>
        </is>
      </c>
    </row>
    <row r="3498">
      <c r="A3498" t="inlineStr">
        <is>
          <t>J1180</t>
        </is>
      </c>
      <c r="B3498" s="10" t="n">
        <v>46280</v>
      </c>
      <c r="C3498" t="inlineStr">
        <is>
          <t>CL06</t>
        </is>
      </c>
      <c r="D3498" t="inlineStr">
        <is>
          <t>Completed</t>
        </is>
      </c>
    </row>
    <row r="3499">
      <c r="A3499" t="inlineStr">
        <is>
          <t>J1180</t>
        </is>
      </c>
      <c r="B3499" s="10" t="n">
        <v>46281</v>
      </c>
      <c r="C3499" t="inlineStr">
        <is>
          <t>CL06</t>
        </is>
      </c>
      <c r="D3499" t="inlineStr">
        <is>
          <t>Completed</t>
        </is>
      </c>
    </row>
    <row r="3500">
      <c r="A3500" t="inlineStr">
        <is>
          <t>J1180</t>
        </is>
      </c>
      <c r="B3500" s="10" t="n">
        <v>46282</v>
      </c>
      <c r="C3500" t="inlineStr">
        <is>
          <t>CL06</t>
        </is>
      </c>
      <c r="D3500" t="inlineStr">
        <is>
          <t>Completed</t>
        </is>
      </c>
    </row>
    <row r="3501">
      <c r="A3501" t="inlineStr">
        <is>
          <t>J1180</t>
        </is>
      </c>
      <c r="B3501" s="10" t="n">
        <v>46283</v>
      </c>
      <c r="C3501" t="inlineStr">
        <is>
          <t>CL06</t>
        </is>
      </c>
      <c r="D3501" t="inlineStr">
        <is>
          <t>Completed</t>
        </is>
      </c>
    </row>
    <row r="3502">
      <c r="A3502" t="inlineStr">
        <is>
          <t>J1180</t>
        </is>
      </c>
      <c r="B3502" s="10" t="n">
        <v>46286</v>
      </c>
      <c r="C3502" t="inlineStr">
        <is>
          <t>CL06</t>
        </is>
      </c>
      <c r="D3502" t="inlineStr">
        <is>
          <t>Completed</t>
        </is>
      </c>
    </row>
    <row r="3503">
      <c r="A3503" t="inlineStr">
        <is>
          <t>J1180</t>
        </is>
      </c>
      <c r="B3503" s="10" t="n">
        <v>46287</v>
      </c>
      <c r="C3503" t="inlineStr">
        <is>
          <t>CL06</t>
        </is>
      </c>
      <c r="D3503" t="inlineStr">
        <is>
          <t>Completed</t>
        </is>
      </c>
    </row>
    <row r="3504">
      <c r="A3504" t="inlineStr">
        <is>
          <t>J1180</t>
        </is>
      </c>
      <c r="B3504" s="10" t="n">
        <v>46288</v>
      </c>
      <c r="C3504" t="inlineStr">
        <is>
          <t>CL06</t>
        </is>
      </c>
      <c r="D3504" t="inlineStr">
        <is>
          <t>Completed</t>
        </is>
      </c>
    </row>
    <row r="3505">
      <c r="A3505" t="inlineStr">
        <is>
          <t>J1180</t>
        </is>
      </c>
      <c r="B3505" s="10" t="n">
        <v>46289</v>
      </c>
      <c r="C3505" t="inlineStr">
        <is>
          <t>CL06</t>
        </is>
      </c>
      <c r="D3505" t="inlineStr">
        <is>
          <t>Completed</t>
        </is>
      </c>
    </row>
    <row r="3506">
      <c r="A3506" t="inlineStr">
        <is>
          <t>J1180</t>
        </is>
      </c>
      <c r="B3506" s="10" t="n">
        <v>46290</v>
      </c>
      <c r="C3506" t="inlineStr">
        <is>
          <t>CL06</t>
        </is>
      </c>
      <c r="D3506" t="inlineStr">
        <is>
          <t>Completed</t>
        </is>
      </c>
    </row>
    <row r="3507">
      <c r="A3507" t="inlineStr">
        <is>
          <t>J1180</t>
        </is>
      </c>
      <c r="B3507" s="10" t="n">
        <v>46293</v>
      </c>
      <c r="C3507" t="inlineStr">
        <is>
          <t>CL06</t>
        </is>
      </c>
      <c r="D3507" t="inlineStr">
        <is>
          <t>Completed</t>
        </is>
      </c>
    </row>
    <row r="3508">
      <c r="A3508" t="inlineStr">
        <is>
          <t>J1180</t>
        </is>
      </c>
      <c r="B3508" s="10" t="n">
        <v>46294</v>
      </c>
      <c r="C3508" t="inlineStr">
        <is>
          <t>CL06</t>
        </is>
      </c>
      <c r="D3508" t="inlineStr">
        <is>
          <t>Completed</t>
        </is>
      </c>
    </row>
    <row r="3509">
      <c r="A3509" t="inlineStr">
        <is>
          <t>J1180</t>
        </is>
      </c>
      <c r="B3509" s="10" t="n">
        <v>46295</v>
      </c>
      <c r="C3509" t="inlineStr">
        <is>
          <t>CL06</t>
        </is>
      </c>
      <c r="D3509" t="inlineStr">
        <is>
          <t>Skipped</t>
        </is>
      </c>
    </row>
    <row r="3510">
      <c r="A3510" t="inlineStr">
        <is>
          <t>J1180</t>
        </is>
      </c>
      <c r="B3510" s="10" t="n">
        <v>46296</v>
      </c>
      <c r="C3510" t="inlineStr">
        <is>
          <t>CL06</t>
        </is>
      </c>
      <c r="D3510" t="inlineStr">
        <is>
          <t>Completed</t>
        </is>
      </c>
    </row>
    <row r="3511">
      <c r="A3511" t="inlineStr">
        <is>
          <t>J1180</t>
        </is>
      </c>
      <c r="B3511" s="10" t="n">
        <v>46297</v>
      </c>
      <c r="C3511" t="inlineStr">
        <is>
          <t>CL06</t>
        </is>
      </c>
      <c r="D3511" t="inlineStr">
        <is>
          <t>Completed</t>
        </is>
      </c>
    </row>
    <row r="3512">
      <c r="A3512" t="inlineStr">
        <is>
          <t>J1180</t>
        </is>
      </c>
      <c r="B3512" s="10" t="n">
        <v>46300</v>
      </c>
      <c r="C3512" t="inlineStr">
        <is>
          <t>CL06</t>
        </is>
      </c>
      <c r="D3512" t="inlineStr">
        <is>
          <t>Completed</t>
        </is>
      </c>
    </row>
    <row r="3513">
      <c r="A3513" t="inlineStr">
        <is>
          <t>J1180</t>
        </is>
      </c>
      <c r="B3513" s="10" t="n">
        <v>46301</v>
      </c>
      <c r="C3513" t="inlineStr">
        <is>
          <t>CL06</t>
        </is>
      </c>
      <c r="D3513" t="inlineStr">
        <is>
          <t>Completed</t>
        </is>
      </c>
    </row>
    <row r="3514">
      <c r="A3514" t="inlineStr">
        <is>
          <t>J1180</t>
        </is>
      </c>
      <c r="B3514" s="10" t="n">
        <v>46302</v>
      </c>
      <c r="C3514" t="inlineStr">
        <is>
          <t>CL06</t>
        </is>
      </c>
      <c r="D3514" t="inlineStr">
        <is>
          <t>Completed</t>
        </is>
      </c>
    </row>
    <row r="3515">
      <c r="A3515" t="inlineStr">
        <is>
          <t>J1180</t>
        </is>
      </c>
      <c r="B3515" s="10" t="n">
        <v>46303</v>
      </c>
      <c r="C3515" t="inlineStr">
        <is>
          <t>CL06</t>
        </is>
      </c>
      <c r="D3515" t="inlineStr">
        <is>
          <t>Completed</t>
        </is>
      </c>
    </row>
    <row r="3516">
      <c r="A3516" t="inlineStr">
        <is>
          <t>J1180</t>
        </is>
      </c>
      <c r="B3516" s="10" t="n">
        <v>46304</v>
      </c>
      <c r="C3516" t="inlineStr">
        <is>
          <t>CL06</t>
        </is>
      </c>
      <c r="D3516" t="inlineStr">
        <is>
          <t>Completed</t>
        </is>
      </c>
    </row>
    <row r="3517">
      <c r="A3517" t="inlineStr">
        <is>
          <t>J1180</t>
        </is>
      </c>
      <c r="B3517" s="10" t="n">
        <v>46307</v>
      </c>
      <c r="C3517" t="inlineStr">
        <is>
          <t>CL06</t>
        </is>
      </c>
      <c r="D3517" t="inlineStr">
        <is>
          <t>Completed</t>
        </is>
      </c>
    </row>
    <row r="3518">
      <c r="A3518" t="inlineStr">
        <is>
          <t>J1180</t>
        </is>
      </c>
      <c r="B3518" s="10" t="n">
        <v>46308</v>
      </c>
      <c r="C3518" t="inlineStr">
        <is>
          <t>CL06</t>
        </is>
      </c>
      <c r="D3518" t="inlineStr">
        <is>
          <t>Completed</t>
        </is>
      </c>
    </row>
    <row r="3519">
      <c r="A3519" t="inlineStr">
        <is>
          <t>J1180</t>
        </is>
      </c>
      <c r="B3519" s="10" t="n">
        <v>46309</v>
      </c>
      <c r="C3519" t="inlineStr">
        <is>
          <t>CL06</t>
        </is>
      </c>
      <c r="D3519" t="inlineStr">
        <is>
          <t>Completed</t>
        </is>
      </c>
    </row>
    <row r="3520">
      <c r="A3520" t="inlineStr">
        <is>
          <t>J1180</t>
        </is>
      </c>
      <c r="B3520" s="10" t="n">
        <v>46310</v>
      </c>
      <c r="C3520" t="inlineStr">
        <is>
          <t>CL06</t>
        </is>
      </c>
      <c r="D3520" t="inlineStr">
        <is>
          <t>Completed</t>
        </is>
      </c>
    </row>
    <row r="3521">
      <c r="A3521" t="inlineStr">
        <is>
          <t>J1180</t>
        </is>
      </c>
      <c r="B3521" s="10" t="n">
        <v>46311</v>
      </c>
      <c r="C3521" t="inlineStr">
        <is>
          <t>CL06</t>
        </is>
      </c>
      <c r="D3521" t="inlineStr">
        <is>
          <t>Completed</t>
        </is>
      </c>
    </row>
    <row r="3522">
      <c r="A3522" t="inlineStr">
        <is>
          <t>J1180</t>
        </is>
      </c>
      <c r="B3522" s="10" t="n">
        <v>46314</v>
      </c>
      <c r="C3522" t="inlineStr">
        <is>
          <t>CL06</t>
        </is>
      </c>
      <c r="D3522" t="inlineStr">
        <is>
          <t>Completed</t>
        </is>
      </c>
    </row>
    <row r="3523">
      <c r="A3523" t="inlineStr">
        <is>
          <t>J1180</t>
        </is>
      </c>
      <c r="B3523" s="10" t="n">
        <v>46315</v>
      </c>
      <c r="C3523" t="inlineStr">
        <is>
          <t>CL06</t>
        </is>
      </c>
      <c r="D3523" t="inlineStr">
        <is>
          <t>Completed</t>
        </is>
      </c>
    </row>
    <row r="3524">
      <c r="A3524" t="inlineStr">
        <is>
          <t>J1180</t>
        </is>
      </c>
      <c r="B3524" s="10" t="n">
        <v>46316</v>
      </c>
      <c r="C3524" t="inlineStr">
        <is>
          <t>CL06</t>
        </is>
      </c>
      <c r="D3524" t="inlineStr">
        <is>
          <t>Completed</t>
        </is>
      </c>
    </row>
    <row r="3525">
      <c r="A3525" t="inlineStr">
        <is>
          <t>J1180</t>
        </is>
      </c>
      <c r="B3525" s="10" t="n">
        <v>46317</v>
      </c>
      <c r="C3525" t="inlineStr">
        <is>
          <t>CL06</t>
        </is>
      </c>
      <c r="D3525" t="inlineStr">
        <is>
          <t>Completed</t>
        </is>
      </c>
    </row>
    <row r="3526">
      <c r="A3526" t="inlineStr">
        <is>
          <t>J1180</t>
        </is>
      </c>
      <c r="B3526" s="10" t="n">
        <v>46318</v>
      </c>
      <c r="C3526" t="inlineStr">
        <is>
          <t>CL06</t>
        </is>
      </c>
      <c r="D3526" t="inlineStr">
        <is>
          <t>Completed</t>
        </is>
      </c>
    </row>
    <row r="3527">
      <c r="A3527" t="inlineStr">
        <is>
          <t>J1180</t>
        </is>
      </c>
      <c r="B3527" s="10" t="n">
        <v>46321</v>
      </c>
      <c r="C3527" t="inlineStr">
        <is>
          <t>CL06</t>
        </is>
      </c>
      <c r="D3527" t="inlineStr">
        <is>
          <t>Completed</t>
        </is>
      </c>
    </row>
    <row r="3528">
      <c r="A3528" t="inlineStr">
        <is>
          <t>J1180</t>
        </is>
      </c>
      <c r="B3528" s="10" t="n">
        <v>46322</v>
      </c>
      <c r="C3528" t="inlineStr">
        <is>
          <t>CL06</t>
        </is>
      </c>
      <c r="D3528" t="inlineStr">
        <is>
          <t>Completed</t>
        </is>
      </c>
    </row>
    <row r="3529">
      <c r="A3529" t="inlineStr">
        <is>
          <t>J1180</t>
        </is>
      </c>
      <c r="B3529" s="10" t="n">
        <v>46323</v>
      </c>
      <c r="C3529" t="inlineStr">
        <is>
          <t>CL06</t>
        </is>
      </c>
      <c r="D3529" t="inlineStr">
        <is>
          <t>Completed</t>
        </is>
      </c>
    </row>
    <row r="3530">
      <c r="A3530" t="inlineStr">
        <is>
          <t>J1180</t>
        </is>
      </c>
      <c r="B3530" s="10" t="n">
        <v>46324</v>
      </c>
      <c r="C3530" t="inlineStr">
        <is>
          <t>CL06</t>
        </is>
      </c>
      <c r="D3530" t="inlineStr">
        <is>
          <t>Completed</t>
        </is>
      </c>
    </row>
    <row r="3531">
      <c r="A3531" t="inlineStr">
        <is>
          <t>J1180</t>
        </is>
      </c>
      <c r="B3531" s="10" t="n">
        <v>46325</v>
      </c>
      <c r="C3531" t="inlineStr">
        <is>
          <t>CL06</t>
        </is>
      </c>
      <c r="D3531" t="inlineStr">
        <is>
          <t>Completed</t>
        </is>
      </c>
    </row>
    <row r="3532">
      <c r="A3532" t="inlineStr">
        <is>
          <t>J1181</t>
        </is>
      </c>
      <c r="B3532" s="10" t="n">
        <v>46239</v>
      </c>
      <c r="C3532" t="inlineStr">
        <is>
          <t>CL28</t>
        </is>
      </c>
      <c r="D3532" t="inlineStr">
        <is>
          <t>Completed</t>
        </is>
      </c>
    </row>
    <row r="3533">
      <c r="A3533" t="inlineStr">
        <is>
          <t>J1181</t>
        </is>
      </c>
      <c r="B3533" s="10" t="n">
        <v>46241</v>
      </c>
      <c r="C3533" t="inlineStr">
        <is>
          <t>CL28</t>
        </is>
      </c>
      <c r="D3533" t="inlineStr">
        <is>
          <t>Completed</t>
        </is>
      </c>
    </row>
    <row r="3534">
      <c r="A3534" t="inlineStr">
        <is>
          <t>J1181</t>
        </is>
      </c>
      <c r="B3534" s="10" t="n">
        <v>46246</v>
      </c>
      <c r="C3534" t="inlineStr">
        <is>
          <t>CL28</t>
        </is>
      </c>
      <c r="D3534" t="inlineStr">
        <is>
          <t>Completed</t>
        </is>
      </c>
    </row>
    <row r="3535">
      <c r="A3535" t="inlineStr">
        <is>
          <t>J1181</t>
        </is>
      </c>
      <c r="B3535" s="10" t="n">
        <v>46248</v>
      </c>
      <c r="C3535" t="inlineStr">
        <is>
          <t>CL28</t>
        </is>
      </c>
      <c r="D3535" t="inlineStr">
        <is>
          <t>Completed</t>
        </is>
      </c>
    </row>
    <row r="3536">
      <c r="A3536" t="inlineStr">
        <is>
          <t>J1181</t>
        </is>
      </c>
      <c r="B3536" s="10" t="n">
        <v>46253</v>
      </c>
      <c r="C3536" t="inlineStr">
        <is>
          <t>CL28</t>
        </is>
      </c>
      <c r="D3536" t="inlineStr">
        <is>
          <t>Completed</t>
        </is>
      </c>
    </row>
    <row r="3537">
      <c r="A3537" t="inlineStr">
        <is>
          <t>J1181</t>
        </is>
      </c>
      <c r="B3537" s="10" t="n">
        <v>46255</v>
      </c>
      <c r="C3537" t="inlineStr">
        <is>
          <t>CL28</t>
        </is>
      </c>
      <c r="D3537" t="inlineStr">
        <is>
          <t>Completed</t>
        </is>
      </c>
    </row>
    <row r="3538">
      <c r="A3538" t="inlineStr">
        <is>
          <t>J1181</t>
        </is>
      </c>
      <c r="B3538" s="10" t="n">
        <v>46260</v>
      </c>
      <c r="C3538" t="inlineStr">
        <is>
          <t>CL28</t>
        </is>
      </c>
      <c r="D3538" t="inlineStr">
        <is>
          <t>Completed</t>
        </is>
      </c>
    </row>
    <row r="3539">
      <c r="A3539" t="inlineStr">
        <is>
          <t>J1181</t>
        </is>
      </c>
      <c r="B3539" s="10" t="n">
        <v>46262</v>
      </c>
      <c r="C3539" t="inlineStr">
        <is>
          <t>CL28</t>
        </is>
      </c>
      <c r="D3539" t="inlineStr">
        <is>
          <t>Completed</t>
        </is>
      </c>
    </row>
    <row r="3540">
      <c r="A3540" t="inlineStr">
        <is>
          <t>J1181</t>
        </is>
      </c>
      <c r="B3540" s="10" t="n">
        <v>46267</v>
      </c>
      <c r="C3540" t="inlineStr">
        <is>
          <t>CL28</t>
        </is>
      </c>
      <c r="D3540" t="inlineStr">
        <is>
          <t>Completed</t>
        </is>
      </c>
    </row>
    <row r="3541">
      <c r="A3541" t="inlineStr">
        <is>
          <t>J1181</t>
        </is>
      </c>
      <c r="B3541" s="10" t="n">
        <v>46269</v>
      </c>
      <c r="C3541" t="inlineStr">
        <is>
          <t>CL28</t>
        </is>
      </c>
      <c r="D3541" t="inlineStr">
        <is>
          <t>Completed</t>
        </is>
      </c>
    </row>
    <row r="3542">
      <c r="A3542" t="inlineStr">
        <is>
          <t>J1181</t>
        </is>
      </c>
      <c r="B3542" s="10" t="n">
        <v>46274</v>
      </c>
      <c r="C3542" t="inlineStr">
        <is>
          <t>CL28</t>
        </is>
      </c>
      <c r="D3542" t="inlineStr">
        <is>
          <t>Completed</t>
        </is>
      </c>
    </row>
    <row r="3543">
      <c r="A3543" t="inlineStr">
        <is>
          <t>J1181</t>
        </is>
      </c>
      <c r="B3543" s="10" t="n">
        <v>46276</v>
      </c>
      <c r="C3543" t="inlineStr">
        <is>
          <t>CL28</t>
        </is>
      </c>
      <c r="D3543" t="inlineStr">
        <is>
          <t>Completed</t>
        </is>
      </c>
    </row>
    <row r="3544">
      <c r="A3544" t="inlineStr">
        <is>
          <t>J1181</t>
        </is>
      </c>
      <c r="B3544" s="10" t="n">
        <v>46281</v>
      </c>
      <c r="C3544" t="inlineStr">
        <is>
          <t>CL28</t>
        </is>
      </c>
      <c r="D3544" t="inlineStr">
        <is>
          <t>Completed</t>
        </is>
      </c>
    </row>
    <row r="3545">
      <c r="A3545" t="inlineStr">
        <is>
          <t>J1181</t>
        </is>
      </c>
      <c r="B3545" s="10" t="n">
        <v>46283</v>
      </c>
      <c r="C3545" t="inlineStr">
        <is>
          <t>CL28</t>
        </is>
      </c>
      <c r="D3545" t="inlineStr">
        <is>
          <t>Completed</t>
        </is>
      </c>
    </row>
    <row r="3546">
      <c r="A3546" t="inlineStr">
        <is>
          <t>J1181</t>
        </is>
      </c>
      <c r="B3546" s="10" t="n">
        <v>46288</v>
      </c>
      <c r="C3546" t="inlineStr">
        <is>
          <t>CL28</t>
        </is>
      </c>
      <c r="D3546" t="inlineStr">
        <is>
          <t>Completed</t>
        </is>
      </c>
    </row>
    <row r="3547">
      <c r="A3547" t="inlineStr">
        <is>
          <t>J1181</t>
        </is>
      </c>
      <c r="B3547" s="10" t="n">
        <v>46290</v>
      </c>
      <c r="C3547" t="inlineStr">
        <is>
          <t>CL28</t>
        </is>
      </c>
      <c r="D3547" t="inlineStr">
        <is>
          <t>Completed</t>
        </is>
      </c>
    </row>
    <row r="3548">
      <c r="A3548" t="inlineStr">
        <is>
          <t>J1181</t>
        </is>
      </c>
      <c r="B3548" s="10" t="n">
        <v>46295</v>
      </c>
      <c r="C3548" t="inlineStr">
        <is>
          <t>CL28</t>
        </is>
      </c>
      <c r="D3548" t="inlineStr">
        <is>
          <t>Completed</t>
        </is>
      </c>
    </row>
    <row r="3549">
      <c r="A3549" t="inlineStr">
        <is>
          <t>J1181</t>
        </is>
      </c>
      <c r="B3549" s="10" t="n">
        <v>46297</v>
      </c>
      <c r="C3549" t="inlineStr">
        <is>
          <t>CL28</t>
        </is>
      </c>
      <c r="D3549" t="inlineStr">
        <is>
          <t>Completed</t>
        </is>
      </c>
    </row>
    <row r="3550">
      <c r="A3550" t="inlineStr">
        <is>
          <t>J1181</t>
        </is>
      </c>
      <c r="B3550" s="10" t="n">
        <v>46302</v>
      </c>
      <c r="C3550" t="inlineStr">
        <is>
          <t>CL28</t>
        </is>
      </c>
      <c r="D3550" t="inlineStr">
        <is>
          <t>Completed</t>
        </is>
      </c>
    </row>
    <row r="3551">
      <c r="A3551" t="inlineStr">
        <is>
          <t>J1181</t>
        </is>
      </c>
      <c r="B3551" s="10" t="n">
        <v>46304</v>
      </c>
      <c r="C3551" t="inlineStr">
        <is>
          <t>CL28</t>
        </is>
      </c>
      <c r="D3551" t="inlineStr">
        <is>
          <t>Completed</t>
        </is>
      </c>
    </row>
    <row r="3552">
      <c r="A3552" t="inlineStr">
        <is>
          <t>J1181</t>
        </is>
      </c>
      <c r="B3552" s="10" t="n">
        <v>46309</v>
      </c>
      <c r="C3552" t="inlineStr">
        <is>
          <t>CL28</t>
        </is>
      </c>
      <c r="D3552" t="inlineStr">
        <is>
          <t>Completed</t>
        </is>
      </c>
    </row>
    <row r="3553">
      <c r="A3553" t="inlineStr">
        <is>
          <t>J1181</t>
        </is>
      </c>
      <c r="B3553" s="10" t="n">
        <v>46311</v>
      </c>
      <c r="C3553" t="inlineStr">
        <is>
          <t>CL28</t>
        </is>
      </c>
      <c r="D3553" t="inlineStr">
        <is>
          <t>Completed</t>
        </is>
      </c>
    </row>
    <row r="3554">
      <c r="A3554" t="inlineStr">
        <is>
          <t>J1181</t>
        </is>
      </c>
      <c r="B3554" s="10" t="n">
        <v>46316</v>
      </c>
      <c r="C3554" t="inlineStr">
        <is>
          <t>CL28</t>
        </is>
      </c>
      <c r="D3554" t="inlineStr">
        <is>
          <t>Completed</t>
        </is>
      </c>
    </row>
    <row r="3555">
      <c r="A3555" t="inlineStr">
        <is>
          <t>J1181</t>
        </is>
      </c>
      <c r="B3555" s="10" t="n">
        <v>46318</v>
      </c>
      <c r="C3555" t="inlineStr">
        <is>
          <t>CL28</t>
        </is>
      </c>
      <c r="D3555" t="inlineStr">
        <is>
          <t>Completed</t>
        </is>
      </c>
    </row>
    <row r="3556">
      <c r="A3556" t="inlineStr">
        <is>
          <t>J1181</t>
        </is>
      </c>
      <c r="B3556" s="10" t="n">
        <v>46323</v>
      </c>
      <c r="C3556" t="inlineStr">
        <is>
          <t>CL28</t>
        </is>
      </c>
      <c r="D3556" t="inlineStr">
        <is>
          <t>Completed</t>
        </is>
      </c>
    </row>
    <row r="3557">
      <c r="A3557" t="inlineStr">
        <is>
          <t>J1181</t>
        </is>
      </c>
      <c r="B3557" s="10" t="n">
        <v>46325</v>
      </c>
      <c r="C3557" t="inlineStr">
        <is>
          <t>CL28</t>
        </is>
      </c>
      <c r="D3557" t="inlineStr">
        <is>
          <t>Completed</t>
        </is>
      </c>
    </row>
    <row r="3558">
      <c r="A3558" t="inlineStr">
        <is>
          <t>J1182</t>
        </is>
      </c>
      <c r="B3558" s="10" t="n">
        <v>46238</v>
      </c>
      <c r="C3558" t="inlineStr">
        <is>
          <t>CL39</t>
        </is>
      </c>
      <c r="D3558" t="inlineStr">
        <is>
          <t>Completed</t>
        </is>
      </c>
    </row>
    <row r="3559">
      <c r="A3559" t="inlineStr">
        <is>
          <t>J1182</t>
        </is>
      </c>
      <c r="B3559" s="10" t="n">
        <v>46245</v>
      </c>
      <c r="C3559" t="inlineStr">
        <is>
          <t>CL39</t>
        </is>
      </c>
      <c r="D3559" t="inlineStr">
        <is>
          <t>Completed</t>
        </is>
      </c>
    </row>
    <row r="3560">
      <c r="A3560" t="inlineStr">
        <is>
          <t>J1182</t>
        </is>
      </c>
      <c r="B3560" s="10" t="n">
        <v>46252</v>
      </c>
      <c r="C3560" t="inlineStr">
        <is>
          <t>CL39</t>
        </is>
      </c>
      <c r="D3560" t="inlineStr">
        <is>
          <t>Completed</t>
        </is>
      </c>
    </row>
    <row r="3561">
      <c r="A3561" t="inlineStr">
        <is>
          <t>J1182</t>
        </is>
      </c>
      <c r="B3561" s="10" t="n">
        <v>46259</v>
      </c>
      <c r="C3561" t="inlineStr">
        <is>
          <t>CL39</t>
        </is>
      </c>
      <c r="D3561" t="inlineStr">
        <is>
          <t>Completed</t>
        </is>
      </c>
    </row>
    <row r="3562">
      <c r="A3562" t="inlineStr">
        <is>
          <t>J1182</t>
        </is>
      </c>
      <c r="B3562" s="10" t="n">
        <v>46266</v>
      </c>
      <c r="C3562" t="inlineStr">
        <is>
          <t>CL39</t>
        </is>
      </c>
      <c r="D3562" t="inlineStr">
        <is>
          <t>Completed</t>
        </is>
      </c>
    </row>
    <row r="3563">
      <c r="A3563" t="inlineStr">
        <is>
          <t>J1182</t>
        </is>
      </c>
      <c r="B3563" s="10" t="n">
        <v>46273</v>
      </c>
      <c r="C3563" t="inlineStr">
        <is>
          <t>CL39</t>
        </is>
      </c>
      <c r="D3563" t="inlineStr">
        <is>
          <t>Completed</t>
        </is>
      </c>
    </row>
    <row r="3564">
      <c r="A3564" t="inlineStr">
        <is>
          <t>J1182</t>
        </is>
      </c>
      <c r="B3564" s="10" t="n">
        <v>46280</v>
      </c>
      <c r="C3564" t="inlineStr">
        <is>
          <t>CL39</t>
        </is>
      </c>
      <c r="D3564" t="inlineStr">
        <is>
          <t>Completed</t>
        </is>
      </c>
    </row>
    <row r="3565">
      <c r="A3565" t="inlineStr">
        <is>
          <t>J1182</t>
        </is>
      </c>
      <c r="B3565" s="10" t="n">
        <v>46287</v>
      </c>
      <c r="C3565" t="inlineStr">
        <is>
          <t>CL39</t>
        </is>
      </c>
      <c r="D3565" t="inlineStr">
        <is>
          <t>Completed</t>
        </is>
      </c>
    </row>
    <row r="3566">
      <c r="A3566" t="inlineStr">
        <is>
          <t>J1182</t>
        </is>
      </c>
      <c r="B3566" s="10" t="n">
        <v>46294</v>
      </c>
      <c r="C3566" t="inlineStr">
        <is>
          <t>CL39</t>
        </is>
      </c>
      <c r="D3566" t="inlineStr">
        <is>
          <t>Completed</t>
        </is>
      </c>
    </row>
    <row r="3567">
      <c r="A3567" t="inlineStr">
        <is>
          <t>J1182</t>
        </is>
      </c>
      <c r="B3567" s="10" t="n">
        <v>46301</v>
      </c>
      <c r="C3567" t="inlineStr">
        <is>
          <t>CL39</t>
        </is>
      </c>
      <c r="D3567" t="inlineStr">
        <is>
          <t>Completed</t>
        </is>
      </c>
    </row>
    <row r="3568">
      <c r="A3568" t="inlineStr">
        <is>
          <t>J1182</t>
        </is>
      </c>
      <c r="B3568" s="10" t="n">
        <v>46308</v>
      </c>
      <c r="C3568" t="inlineStr">
        <is>
          <t>CL39</t>
        </is>
      </c>
      <c r="D3568" t="inlineStr">
        <is>
          <t>Completed</t>
        </is>
      </c>
    </row>
    <row r="3569">
      <c r="A3569" t="inlineStr">
        <is>
          <t>J1182</t>
        </is>
      </c>
      <c r="B3569" s="10" t="n">
        <v>46315</v>
      </c>
      <c r="C3569" t="inlineStr">
        <is>
          <t>CL39</t>
        </is>
      </c>
      <c r="D3569" t="inlineStr">
        <is>
          <t>Completed</t>
        </is>
      </c>
    </row>
    <row r="3570">
      <c r="A3570" t="inlineStr">
        <is>
          <t>J1182</t>
        </is>
      </c>
      <c r="B3570" s="10" t="n">
        <v>46322</v>
      </c>
      <c r="C3570" t="inlineStr">
        <is>
          <t>CL39</t>
        </is>
      </c>
      <c r="D3570" t="inlineStr">
        <is>
          <t>Completed</t>
        </is>
      </c>
    </row>
    <row r="3571">
      <c r="A3571" t="inlineStr">
        <is>
          <t>J1183</t>
        </is>
      </c>
      <c r="B3571" s="10" t="n">
        <v>46239</v>
      </c>
      <c r="C3571" t="inlineStr">
        <is>
          <t>CL35</t>
        </is>
      </c>
      <c r="D3571" t="inlineStr">
        <is>
          <t>Completed</t>
        </is>
      </c>
    </row>
    <row r="3572">
      <c r="A3572" t="inlineStr">
        <is>
          <t>J1183</t>
        </is>
      </c>
      <c r="B3572" s="10" t="n">
        <v>46240</v>
      </c>
      <c r="C3572" t="inlineStr">
        <is>
          <t>CL35</t>
        </is>
      </c>
      <c r="D3572" t="inlineStr">
        <is>
          <t>Completed</t>
        </is>
      </c>
    </row>
    <row r="3573">
      <c r="A3573" t="inlineStr">
        <is>
          <t>J1183</t>
        </is>
      </c>
      <c r="B3573" s="10" t="n">
        <v>46246</v>
      </c>
      <c r="C3573" t="inlineStr">
        <is>
          <t>CL35</t>
        </is>
      </c>
      <c r="D3573" t="inlineStr">
        <is>
          <t>Skipped</t>
        </is>
      </c>
    </row>
    <row r="3574">
      <c r="A3574" t="inlineStr">
        <is>
          <t>J1183</t>
        </is>
      </c>
      <c r="B3574" s="10" t="n">
        <v>46247</v>
      </c>
      <c r="C3574" t="inlineStr">
        <is>
          <t>CL35</t>
        </is>
      </c>
      <c r="D3574" t="inlineStr">
        <is>
          <t>Completed</t>
        </is>
      </c>
    </row>
    <row r="3575">
      <c r="A3575" t="inlineStr">
        <is>
          <t>J1183</t>
        </is>
      </c>
      <c r="B3575" s="10" t="n">
        <v>46253</v>
      </c>
      <c r="C3575" t="inlineStr">
        <is>
          <t>CL35</t>
        </is>
      </c>
      <c r="D3575" t="inlineStr">
        <is>
          <t>Completed</t>
        </is>
      </c>
    </row>
    <row r="3576">
      <c r="A3576" t="inlineStr">
        <is>
          <t>J1183</t>
        </is>
      </c>
      <c r="B3576" s="10" t="n">
        <v>46254</v>
      </c>
      <c r="C3576" t="inlineStr">
        <is>
          <t>CL35</t>
        </is>
      </c>
      <c r="D3576" t="inlineStr">
        <is>
          <t>Completed</t>
        </is>
      </c>
    </row>
    <row r="3577">
      <c r="A3577" t="inlineStr">
        <is>
          <t>J1183</t>
        </is>
      </c>
      <c r="B3577" s="10" t="n">
        <v>46260</v>
      </c>
      <c r="C3577" t="inlineStr">
        <is>
          <t>CL35</t>
        </is>
      </c>
      <c r="D3577" t="inlineStr">
        <is>
          <t>Completed</t>
        </is>
      </c>
    </row>
    <row r="3578">
      <c r="A3578" t="inlineStr">
        <is>
          <t>J1183</t>
        </is>
      </c>
      <c r="B3578" s="10" t="n">
        <v>46261</v>
      </c>
      <c r="C3578" t="inlineStr">
        <is>
          <t>CL35</t>
        </is>
      </c>
      <c r="D3578" t="inlineStr">
        <is>
          <t>Completed</t>
        </is>
      </c>
    </row>
    <row r="3579">
      <c r="A3579" t="inlineStr">
        <is>
          <t>J1183</t>
        </is>
      </c>
      <c r="B3579" s="10" t="n">
        <v>46267</v>
      </c>
      <c r="C3579" t="inlineStr">
        <is>
          <t>CL35</t>
        </is>
      </c>
      <c r="D3579" t="inlineStr">
        <is>
          <t>Completed</t>
        </is>
      </c>
    </row>
    <row r="3580">
      <c r="A3580" t="inlineStr">
        <is>
          <t>J1183</t>
        </is>
      </c>
      <c r="B3580" s="10" t="n">
        <v>46268</v>
      </c>
      <c r="C3580" t="inlineStr">
        <is>
          <t>CL35</t>
        </is>
      </c>
      <c r="D3580" t="inlineStr">
        <is>
          <t>Completed</t>
        </is>
      </c>
    </row>
    <row r="3581">
      <c r="A3581" t="inlineStr">
        <is>
          <t>J1183</t>
        </is>
      </c>
      <c r="B3581" s="10" t="n">
        <v>46274</v>
      </c>
      <c r="C3581" t="inlineStr">
        <is>
          <t>CL35</t>
        </is>
      </c>
      <c r="D3581" t="inlineStr">
        <is>
          <t>Completed</t>
        </is>
      </c>
    </row>
    <row r="3582">
      <c r="A3582" t="inlineStr">
        <is>
          <t>J1183</t>
        </is>
      </c>
      <c r="B3582" s="10" t="n">
        <v>46275</v>
      </c>
      <c r="C3582" t="inlineStr">
        <is>
          <t>CL35</t>
        </is>
      </c>
      <c r="D3582" t="inlineStr">
        <is>
          <t>Completed</t>
        </is>
      </c>
    </row>
    <row r="3583">
      <c r="A3583" t="inlineStr">
        <is>
          <t>J1183</t>
        </is>
      </c>
      <c r="B3583" s="10" t="n">
        <v>46281</v>
      </c>
      <c r="C3583" t="inlineStr">
        <is>
          <t>CL35</t>
        </is>
      </c>
      <c r="D3583" t="inlineStr">
        <is>
          <t>Skipped</t>
        </is>
      </c>
    </row>
    <row r="3584">
      <c r="A3584" t="inlineStr">
        <is>
          <t>J1183</t>
        </is>
      </c>
      <c r="B3584" s="10" t="n">
        <v>46282</v>
      </c>
      <c r="C3584" t="inlineStr">
        <is>
          <t>CL35</t>
        </is>
      </c>
      <c r="D3584" t="inlineStr">
        <is>
          <t>Completed</t>
        </is>
      </c>
    </row>
    <row r="3585">
      <c r="A3585" t="inlineStr">
        <is>
          <t>J1183</t>
        </is>
      </c>
      <c r="B3585" s="10" t="n">
        <v>46288</v>
      </c>
      <c r="C3585" t="inlineStr">
        <is>
          <t>CL35</t>
        </is>
      </c>
      <c r="D3585" t="inlineStr">
        <is>
          <t>Completed</t>
        </is>
      </c>
    </row>
    <row r="3586">
      <c r="A3586" t="inlineStr">
        <is>
          <t>J1183</t>
        </is>
      </c>
      <c r="B3586" s="10" t="n">
        <v>46289</v>
      </c>
      <c r="C3586" t="inlineStr">
        <is>
          <t>CL35</t>
        </is>
      </c>
      <c r="D3586" t="inlineStr">
        <is>
          <t>Completed</t>
        </is>
      </c>
    </row>
    <row r="3587">
      <c r="A3587" t="inlineStr">
        <is>
          <t>J1183</t>
        </is>
      </c>
      <c r="B3587" s="10" t="n">
        <v>46295</v>
      </c>
      <c r="C3587" t="inlineStr">
        <is>
          <t>CL35</t>
        </is>
      </c>
      <c r="D3587" t="inlineStr">
        <is>
          <t>Completed</t>
        </is>
      </c>
    </row>
    <row r="3588">
      <c r="A3588" t="inlineStr">
        <is>
          <t>J1183</t>
        </is>
      </c>
      <c r="B3588" s="10" t="n">
        <v>46296</v>
      </c>
      <c r="C3588" t="inlineStr">
        <is>
          <t>CL35</t>
        </is>
      </c>
      <c r="D3588" t="inlineStr">
        <is>
          <t>Completed</t>
        </is>
      </c>
    </row>
    <row r="3589">
      <c r="A3589" t="inlineStr">
        <is>
          <t>J1183</t>
        </is>
      </c>
      <c r="B3589" s="10" t="n">
        <v>46302</v>
      </c>
      <c r="C3589" t="inlineStr">
        <is>
          <t>CL35</t>
        </is>
      </c>
      <c r="D3589" t="inlineStr">
        <is>
          <t>Completed</t>
        </is>
      </c>
    </row>
    <row r="3590">
      <c r="A3590" t="inlineStr">
        <is>
          <t>J1183</t>
        </is>
      </c>
      <c r="B3590" s="10" t="n">
        <v>46303</v>
      </c>
      <c r="C3590" t="inlineStr">
        <is>
          <t>CL35</t>
        </is>
      </c>
      <c r="D3590" t="inlineStr">
        <is>
          <t>Completed</t>
        </is>
      </c>
    </row>
    <row r="3591">
      <c r="A3591" t="inlineStr">
        <is>
          <t>J1183</t>
        </is>
      </c>
      <c r="B3591" s="10" t="n">
        <v>46309</v>
      </c>
      <c r="C3591" t="inlineStr">
        <is>
          <t>CL35</t>
        </is>
      </c>
      <c r="D3591" t="inlineStr">
        <is>
          <t>Completed</t>
        </is>
      </c>
    </row>
    <row r="3592">
      <c r="A3592" t="inlineStr">
        <is>
          <t>J1183</t>
        </is>
      </c>
      <c r="B3592" s="10" t="n">
        <v>46310</v>
      </c>
      <c r="C3592" t="inlineStr">
        <is>
          <t>CL35</t>
        </is>
      </c>
      <c r="D3592" t="inlineStr">
        <is>
          <t>Completed</t>
        </is>
      </c>
    </row>
    <row r="3593">
      <c r="A3593" t="inlineStr">
        <is>
          <t>J1183</t>
        </is>
      </c>
      <c r="B3593" s="10" t="n">
        <v>46316</v>
      </c>
      <c r="C3593" t="inlineStr">
        <is>
          <t>CL35</t>
        </is>
      </c>
      <c r="D3593" t="inlineStr">
        <is>
          <t>Completed</t>
        </is>
      </c>
    </row>
    <row r="3594">
      <c r="A3594" t="inlineStr">
        <is>
          <t>J1183</t>
        </is>
      </c>
      <c r="B3594" s="10" t="n">
        <v>46317</v>
      </c>
      <c r="C3594" t="inlineStr">
        <is>
          <t>CL35</t>
        </is>
      </c>
      <c r="D3594" t="inlineStr">
        <is>
          <t>Completed</t>
        </is>
      </c>
    </row>
    <row r="3595">
      <c r="A3595" t="inlineStr">
        <is>
          <t>J1183</t>
        </is>
      </c>
      <c r="B3595" s="10" t="n">
        <v>46323</v>
      </c>
      <c r="C3595" t="inlineStr">
        <is>
          <t>CL35</t>
        </is>
      </c>
      <c r="D3595" t="inlineStr">
        <is>
          <t>Completed</t>
        </is>
      </c>
    </row>
    <row r="3596">
      <c r="A3596" t="inlineStr">
        <is>
          <t>J1183</t>
        </is>
      </c>
      <c r="B3596" s="10" t="n">
        <v>46324</v>
      </c>
      <c r="C3596" t="inlineStr">
        <is>
          <t>CL35</t>
        </is>
      </c>
      <c r="D3596" t="inlineStr">
        <is>
          <t>Completed</t>
        </is>
      </c>
    </row>
    <row r="3597">
      <c r="A3597" t="inlineStr">
        <is>
          <t>J1184</t>
        </is>
      </c>
      <c r="B3597" s="10" t="n">
        <v>46237</v>
      </c>
      <c r="C3597" t="inlineStr">
        <is>
          <t>CL47</t>
        </is>
      </c>
      <c r="D3597" t="inlineStr">
        <is>
          <t>Completed</t>
        </is>
      </c>
    </row>
    <row r="3598">
      <c r="A3598" t="inlineStr">
        <is>
          <t>J1184</t>
        </is>
      </c>
      <c r="B3598" s="10" t="n">
        <v>46241</v>
      </c>
      <c r="C3598" t="inlineStr">
        <is>
          <t>CL47</t>
        </is>
      </c>
      <c r="D3598" t="inlineStr">
        <is>
          <t>Completed</t>
        </is>
      </c>
    </row>
    <row r="3599">
      <c r="A3599" t="inlineStr">
        <is>
          <t>J1184</t>
        </is>
      </c>
      <c r="B3599" s="10" t="n">
        <v>46244</v>
      </c>
      <c r="C3599" t="inlineStr">
        <is>
          <t>CL47</t>
        </is>
      </c>
      <c r="D3599" t="inlineStr">
        <is>
          <t>Completed</t>
        </is>
      </c>
    </row>
    <row r="3600">
      <c r="A3600" t="inlineStr">
        <is>
          <t>J1184</t>
        </is>
      </c>
      <c r="B3600" s="10" t="n">
        <v>46248</v>
      </c>
      <c r="C3600" t="inlineStr">
        <is>
          <t>CL47</t>
        </is>
      </c>
      <c r="D3600" t="inlineStr">
        <is>
          <t>Skipped</t>
        </is>
      </c>
    </row>
    <row r="3601">
      <c r="A3601" t="inlineStr">
        <is>
          <t>J1184</t>
        </is>
      </c>
      <c r="B3601" s="10" t="n">
        <v>46251</v>
      </c>
      <c r="C3601" t="inlineStr">
        <is>
          <t>CL47</t>
        </is>
      </c>
      <c r="D3601" t="inlineStr">
        <is>
          <t>Completed</t>
        </is>
      </c>
    </row>
    <row r="3602">
      <c r="A3602" t="inlineStr">
        <is>
          <t>J1184</t>
        </is>
      </c>
      <c r="B3602" s="10" t="n">
        <v>46255</v>
      </c>
      <c r="C3602" t="inlineStr">
        <is>
          <t>CL47</t>
        </is>
      </c>
      <c r="D3602" t="inlineStr">
        <is>
          <t>Completed</t>
        </is>
      </c>
    </row>
    <row r="3603">
      <c r="A3603" t="inlineStr">
        <is>
          <t>J1184</t>
        </is>
      </c>
      <c r="B3603" s="10" t="n">
        <v>46258</v>
      </c>
      <c r="C3603" t="inlineStr">
        <is>
          <t>CL47</t>
        </is>
      </c>
      <c r="D3603" t="inlineStr">
        <is>
          <t>Completed</t>
        </is>
      </c>
    </row>
    <row r="3604">
      <c r="A3604" t="inlineStr">
        <is>
          <t>J1184</t>
        </is>
      </c>
      <c r="B3604" s="10" t="n">
        <v>46262</v>
      </c>
      <c r="C3604" t="inlineStr">
        <is>
          <t>CL47</t>
        </is>
      </c>
      <c r="D3604" t="inlineStr">
        <is>
          <t>Completed</t>
        </is>
      </c>
    </row>
    <row r="3605">
      <c r="A3605" t="inlineStr">
        <is>
          <t>J1184</t>
        </is>
      </c>
      <c r="B3605" s="10" t="n">
        <v>46265</v>
      </c>
      <c r="C3605" t="inlineStr">
        <is>
          <t>CL47</t>
        </is>
      </c>
      <c r="D3605" t="inlineStr">
        <is>
          <t>Completed</t>
        </is>
      </c>
    </row>
    <row r="3606">
      <c r="A3606" t="inlineStr">
        <is>
          <t>J1184</t>
        </is>
      </c>
      <c r="B3606" s="10" t="n">
        <v>46269</v>
      </c>
      <c r="C3606" t="inlineStr">
        <is>
          <t>CL47</t>
        </is>
      </c>
      <c r="D3606" t="inlineStr">
        <is>
          <t>Completed</t>
        </is>
      </c>
    </row>
    <row r="3607">
      <c r="A3607" t="inlineStr">
        <is>
          <t>J1184</t>
        </is>
      </c>
      <c r="B3607" s="10" t="n">
        <v>46272</v>
      </c>
      <c r="C3607" t="inlineStr">
        <is>
          <t>CL47</t>
        </is>
      </c>
      <c r="D3607" t="inlineStr">
        <is>
          <t>Completed</t>
        </is>
      </c>
    </row>
    <row r="3608">
      <c r="A3608" t="inlineStr">
        <is>
          <t>J1184</t>
        </is>
      </c>
      <c r="B3608" s="10" t="n">
        <v>46276</v>
      </c>
      <c r="C3608" t="inlineStr">
        <is>
          <t>CL47</t>
        </is>
      </c>
      <c r="D3608" t="inlineStr">
        <is>
          <t>Completed</t>
        </is>
      </c>
    </row>
    <row r="3609">
      <c r="A3609" t="inlineStr">
        <is>
          <t>J1184</t>
        </is>
      </c>
      <c r="B3609" s="10" t="n">
        <v>46279</v>
      </c>
      <c r="C3609" t="inlineStr">
        <is>
          <t>CL47</t>
        </is>
      </c>
      <c r="D3609" t="inlineStr">
        <is>
          <t>Completed</t>
        </is>
      </c>
    </row>
    <row r="3610">
      <c r="A3610" t="inlineStr">
        <is>
          <t>J1184</t>
        </is>
      </c>
      <c r="B3610" s="10" t="n">
        <v>46283</v>
      </c>
      <c r="C3610" t="inlineStr">
        <is>
          <t>CL47</t>
        </is>
      </c>
      <c r="D3610" t="inlineStr">
        <is>
          <t>Completed</t>
        </is>
      </c>
    </row>
    <row r="3611">
      <c r="A3611" t="inlineStr">
        <is>
          <t>J1184</t>
        </is>
      </c>
      <c r="B3611" s="10" t="n">
        <v>46286</v>
      </c>
      <c r="C3611" t="inlineStr">
        <is>
          <t>CL47</t>
        </is>
      </c>
      <c r="D3611" t="inlineStr">
        <is>
          <t>Completed</t>
        </is>
      </c>
    </row>
    <row r="3612">
      <c r="A3612" t="inlineStr">
        <is>
          <t>J1184</t>
        </is>
      </c>
      <c r="B3612" s="10" t="n">
        <v>46290</v>
      </c>
      <c r="C3612" t="inlineStr">
        <is>
          <t>CL47</t>
        </is>
      </c>
      <c r="D3612" t="inlineStr">
        <is>
          <t>Completed</t>
        </is>
      </c>
    </row>
    <row r="3613">
      <c r="A3613" t="inlineStr">
        <is>
          <t>J1184</t>
        </is>
      </c>
      <c r="B3613" s="10" t="n">
        <v>46293</v>
      </c>
      <c r="C3613" t="inlineStr">
        <is>
          <t>CL47</t>
        </is>
      </c>
      <c r="D3613" t="inlineStr">
        <is>
          <t>Completed</t>
        </is>
      </c>
    </row>
    <row r="3614">
      <c r="A3614" t="inlineStr">
        <is>
          <t>J1184</t>
        </is>
      </c>
      <c r="B3614" s="10" t="n">
        <v>46297</v>
      </c>
      <c r="C3614" t="inlineStr">
        <is>
          <t>CL47</t>
        </is>
      </c>
      <c r="D3614" t="inlineStr">
        <is>
          <t>Completed</t>
        </is>
      </c>
    </row>
    <row r="3615">
      <c r="A3615" t="inlineStr">
        <is>
          <t>J1184</t>
        </is>
      </c>
      <c r="B3615" s="10" t="n">
        <v>46300</v>
      </c>
      <c r="C3615" t="inlineStr">
        <is>
          <t>CL47</t>
        </is>
      </c>
      <c r="D3615" t="inlineStr">
        <is>
          <t>Completed</t>
        </is>
      </c>
    </row>
    <row r="3616">
      <c r="A3616" t="inlineStr">
        <is>
          <t>J1184</t>
        </is>
      </c>
      <c r="B3616" s="10" t="n">
        <v>46304</v>
      </c>
      <c r="C3616" t="inlineStr">
        <is>
          <t>CL47</t>
        </is>
      </c>
      <c r="D3616" t="inlineStr">
        <is>
          <t>Completed</t>
        </is>
      </c>
    </row>
    <row r="3617">
      <c r="A3617" t="inlineStr">
        <is>
          <t>J1184</t>
        </is>
      </c>
      <c r="B3617" s="10" t="n">
        <v>46307</v>
      </c>
      <c r="C3617" t="inlineStr">
        <is>
          <t>CL47</t>
        </is>
      </c>
      <c r="D3617" t="inlineStr">
        <is>
          <t>Completed</t>
        </is>
      </c>
    </row>
    <row r="3618">
      <c r="A3618" t="inlineStr">
        <is>
          <t>J1184</t>
        </is>
      </c>
      <c r="B3618" s="10" t="n">
        <v>46311</v>
      </c>
      <c r="C3618" t="inlineStr">
        <is>
          <t>CL47</t>
        </is>
      </c>
      <c r="D3618" t="inlineStr">
        <is>
          <t>Completed</t>
        </is>
      </c>
    </row>
    <row r="3619">
      <c r="A3619" t="inlineStr">
        <is>
          <t>J1184</t>
        </is>
      </c>
      <c r="B3619" s="10" t="n">
        <v>46314</v>
      </c>
      <c r="C3619" t="inlineStr">
        <is>
          <t>CL47</t>
        </is>
      </c>
      <c r="D3619" t="inlineStr">
        <is>
          <t>Completed</t>
        </is>
      </c>
    </row>
    <row r="3620">
      <c r="A3620" t="inlineStr">
        <is>
          <t>J1184</t>
        </is>
      </c>
      <c r="B3620" s="10" t="n">
        <v>46318</v>
      </c>
      <c r="C3620" t="inlineStr">
        <is>
          <t>CL47</t>
        </is>
      </c>
      <c r="D3620" t="inlineStr">
        <is>
          <t>Completed</t>
        </is>
      </c>
    </row>
    <row r="3621">
      <c r="A3621" t="inlineStr">
        <is>
          <t>J1184</t>
        </is>
      </c>
      <c r="B3621" s="10" t="n">
        <v>46321</v>
      </c>
      <c r="C3621" t="inlineStr">
        <is>
          <t>CL47</t>
        </is>
      </c>
      <c r="D3621" t="inlineStr">
        <is>
          <t>Completed</t>
        </is>
      </c>
    </row>
    <row r="3622">
      <c r="A3622" t="inlineStr">
        <is>
          <t>J1184</t>
        </is>
      </c>
      <c r="B3622" s="10" t="n">
        <v>46325</v>
      </c>
      <c r="C3622" t="inlineStr">
        <is>
          <t>CL47</t>
        </is>
      </c>
      <c r="D3622" t="inlineStr">
        <is>
          <t>Completed</t>
        </is>
      </c>
    </row>
    <row r="3623">
      <c r="A3623" t="inlineStr">
        <is>
          <t>J1185</t>
        </is>
      </c>
      <c r="B3623" s="10" t="n">
        <v>46248</v>
      </c>
      <c r="C3623" t="inlineStr">
        <is>
          <t>CL60</t>
        </is>
      </c>
      <c r="D3623" t="inlineStr">
        <is>
          <t>Completed</t>
        </is>
      </c>
    </row>
    <row r="3624">
      <c r="A3624" t="inlineStr">
        <is>
          <t>J1185</t>
        </is>
      </c>
      <c r="B3624" s="10" t="n">
        <v>46276</v>
      </c>
      <c r="C3624" t="inlineStr">
        <is>
          <t>CL60</t>
        </is>
      </c>
      <c r="D3624" t="inlineStr">
        <is>
          <t>Completed</t>
        </is>
      </c>
    </row>
    <row r="3625">
      <c r="A3625" t="inlineStr">
        <is>
          <t>J1185</t>
        </is>
      </c>
      <c r="B3625" s="10" t="n">
        <v>46304</v>
      </c>
      <c r="C3625" t="inlineStr">
        <is>
          <t>CL60</t>
        </is>
      </c>
      <c r="D3625" t="inlineStr">
        <is>
          <t>Completed</t>
        </is>
      </c>
    </row>
    <row r="3626">
      <c r="A3626" t="inlineStr">
        <is>
          <t>J1186</t>
        </is>
      </c>
      <c r="B3626" s="10" t="n">
        <v>46240</v>
      </c>
      <c r="C3626" t="inlineStr">
        <is>
          <t>CL03</t>
        </is>
      </c>
      <c r="D3626" t="inlineStr">
        <is>
          <t>Completed</t>
        </is>
      </c>
    </row>
    <row r="3627">
      <c r="A3627" t="inlineStr">
        <is>
          <t>J1186</t>
        </is>
      </c>
      <c r="B3627" s="10" t="n">
        <v>46247</v>
      </c>
      <c r="C3627" t="inlineStr">
        <is>
          <t>CL03</t>
        </is>
      </c>
      <c r="D3627" t="inlineStr">
        <is>
          <t>Completed</t>
        </is>
      </c>
    </row>
    <row r="3628">
      <c r="A3628" t="inlineStr">
        <is>
          <t>J1186</t>
        </is>
      </c>
      <c r="B3628" s="10" t="n">
        <v>46254</v>
      </c>
      <c r="C3628" t="inlineStr">
        <is>
          <t>CL03</t>
        </is>
      </c>
      <c r="D3628" t="inlineStr">
        <is>
          <t>Completed</t>
        </is>
      </c>
    </row>
    <row r="3629">
      <c r="A3629" t="inlineStr">
        <is>
          <t>J1186</t>
        </is>
      </c>
      <c r="B3629" s="10" t="n">
        <v>46261</v>
      </c>
      <c r="C3629" t="inlineStr">
        <is>
          <t>CL03</t>
        </is>
      </c>
      <c r="D3629" t="inlineStr">
        <is>
          <t>Completed</t>
        </is>
      </c>
    </row>
    <row r="3630">
      <c r="A3630" t="inlineStr">
        <is>
          <t>J1186</t>
        </is>
      </c>
      <c r="B3630" s="10" t="n">
        <v>46268</v>
      </c>
      <c r="C3630" t="inlineStr">
        <is>
          <t>CL03</t>
        </is>
      </c>
      <c r="D3630" t="inlineStr">
        <is>
          <t>Completed</t>
        </is>
      </c>
    </row>
    <row r="3631">
      <c r="A3631" t="inlineStr">
        <is>
          <t>J1186</t>
        </is>
      </c>
      <c r="B3631" s="10" t="n">
        <v>46275</v>
      </c>
      <c r="C3631" t="inlineStr">
        <is>
          <t>CL03</t>
        </is>
      </c>
      <c r="D3631" t="inlineStr">
        <is>
          <t>Completed</t>
        </is>
      </c>
    </row>
    <row r="3632">
      <c r="A3632" t="inlineStr">
        <is>
          <t>J1186</t>
        </is>
      </c>
      <c r="B3632" s="10" t="n">
        <v>46282</v>
      </c>
      <c r="C3632" t="inlineStr">
        <is>
          <t>CL03</t>
        </is>
      </c>
      <c r="D3632" t="inlineStr">
        <is>
          <t>Completed</t>
        </is>
      </c>
    </row>
    <row r="3633">
      <c r="A3633" t="inlineStr">
        <is>
          <t>J1186</t>
        </is>
      </c>
      <c r="B3633" s="10" t="n">
        <v>46289</v>
      </c>
      <c r="C3633" t="inlineStr">
        <is>
          <t>CL03</t>
        </is>
      </c>
      <c r="D3633" t="inlineStr">
        <is>
          <t>Completed</t>
        </is>
      </c>
    </row>
    <row r="3634">
      <c r="A3634" t="inlineStr">
        <is>
          <t>J1186</t>
        </is>
      </c>
      <c r="B3634" s="10" t="n">
        <v>46296</v>
      </c>
      <c r="C3634" t="inlineStr">
        <is>
          <t>CL03</t>
        </is>
      </c>
      <c r="D3634" t="inlineStr">
        <is>
          <t>Completed</t>
        </is>
      </c>
    </row>
    <row r="3635">
      <c r="A3635" t="inlineStr">
        <is>
          <t>J1186</t>
        </is>
      </c>
      <c r="B3635" s="10" t="n">
        <v>46303</v>
      </c>
      <c r="C3635" t="inlineStr">
        <is>
          <t>CL03</t>
        </is>
      </c>
      <c r="D3635" t="inlineStr">
        <is>
          <t>Completed</t>
        </is>
      </c>
    </row>
    <row r="3636">
      <c r="A3636" t="inlineStr">
        <is>
          <t>J1186</t>
        </is>
      </c>
      <c r="B3636" s="10" t="n">
        <v>46310</v>
      </c>
      <c r="C3636" t="inlineStr">
        <is>
          <t>CL03</t>
        </is>
      </c>
      <c r="D3636" t="inlineStr">
        <is>
          <t>Completed</t>
        </is>
      </c>
    </row>
    <row r="3637">
      <c r="A3637" t="inlineStr">
        <is>
          <t>J1186</t>
        </is>
      </c>
      <c r="B3637" s="10" t="n">
        <v>46317</v>
      </c>
      <c r="C3637" t="inlineStr">
        <is>
          <t>CL03</t>
        </is>
      </c>
      <c r="D3637" t="inlineStr">
        <is>
          <t>Completed</t>
        </is>
      </c>
    </row>
    <row r="3638">
      <c r="A3638" t="inlineStr">
        <is>
          <t>J1186</t>
        </is>
      </c>
      <c r="B3638" s="10" t="n">
        <v>46324</v>
      </c>
      <c r="C3638" t="inlineStr">
        <is>
          <t>CL03</t>
        </is>
      </c>
      <c r="D3638" t="inlineStr">
        <is>
          <t>Completed</t>
        </is>
      </c>
    </row>
    <row r="3639">
      <c r="A3639" t="inlineStr">
        <is>
          <t>J1187</t>
        </is>
      </c>
      <c r="B3639" s="10" t="n">
        <v>46239</v>
      </c>
      <c r="C3639" t="inlineStr">
        <is>
          <t>CL11</t>
        </is>
      </c>
      <c r="D3639" t="inlineStr">
        <is>
          <t>Completed</t>
        </is>
      </c>
    </row>
    <row r="3640">
      <c r="A3640" t="inlineStr">
        <is>
          <t>J1187</t>
        </is>
      </c>
      <c r="B3640" s="10" t="n">
        <v>46240</v>
      </c>
      <c r="C3640" t="inlineStr">
        <is>
          <t>CL11</t>
        </is>
      </c>
      <c r="D3640" t="inlineStr">
        <is>
          <t>Completed</t>
        </is>
      </c>
    </row>
    <row r="3641">
      <c r="A3641" t="inlineStr">
        <is>
          <t>J1187</t>
        </is>
      </c>
      <c r="B3641" s="10" t="n">
        <v>46246</v>
      </c>
      <c r="C3641" t="inlineStr">
        <is>
          <t>CL11</t>
        </is>
      </c>
      <c r="D3641" t="inlineStr">
        <is>
          <t>Completed</t>
        </is>
      </c>
    </row>
    <row r="3642">
      <c r="A3642" t="inlineStr">
        <is>
          <t>J1187</t>
        </is>
      </c>
      <c r="B3642" s="10" t="n">
        <v>46247</v>
      </c>
      <c r="C3642" t="inlineStr">
        <is>
          <t>CL11</t>
        </is>
      </c>
      <c r="D3642" t="inlineStr">
        <is>
          <t>Completed</t>
        </is>
      </c>
    </row>
    <row r="3643">
      <c r="A3643" t="inlineStr">
        <is>
          <t>J1187</t>
        </is>
      </c>
      <c r="B3643" s="10" t="n">
        <v>46253</v>
      </c>
      <c r="C3643" t="inlineStr">
        <is>
          <t>CL11</t>
        </is>
      </c>
      <c r="D3643" t="inlineStr">
        <is>
          <t>Completed</t>
        </is>
      </c>
    </row>
    <row r="3644">
      <c r="A3644" t="inlineStr">
        <is>
          <t>J1187</t>
        </is>
      </c>
      <c r="B3644" s="10" t="n">
        <v>46254</v>
      </c>
      <c r="C3644" t="inlineStr">
        <is>
          <t>CL11</t>
        </is>
      </c>
      <c r="D3644" t="inlineStr">
        <is>
          <t>Completed</t>
        </is>
      </c>
    </row>
    <row r="3645">
      <c r="A3645" t="inlineStr">
        <is>
          <t>J1187</t>
        </is>
      </c>
      <c r="B3645" s="10" t="n">
        <v>46260</v>
      </c>
      <c r="C3645" t="inlineStr">
        <is>
          <t>CL11</t>
        </is>
      </c>
      <c r="D3645" t="inlineStr">
        <is>
          <t>Skipped</t>
        </is>
      </c>
    </row>
    <row r="3646">
      <c r="A3646" t="inlineStr">
        <is>
          <t>J1187</t>
        </is>
      </c>
      <c r="B3646" s="10" t="n">
        <v>46261</v>
      </c>
      <c r="C3646" t="inlineStr">
        <is>
          <t>CL11</t>
        </is>
      </c>
      <c r="D3646" t="inlineStr">
        <is>
          <t>Completed</t>
        </is>
      </c>
    </row>
    <row r="3647">
      <c r="A3647" t="inlineStr">
        <is>
          <t>J1187</t>
        </is>
      </c>
      <c r="B3647" s="10" t="n">
        <v>46267</v>
      </c>
      <c r="C3647" t="inlineStr">
        <is>
          <t>CL11</t>
        </is>
      </c>
      <c r="D3647" t="inlineStr">
        <is>
          <t>Completed</t>
        </is>
      </c>
    </row>
    <row r="3648">
      <c r="A3648" t="inlineStr">
        <is>
          <t>J1187</t>
        </is>
      </c>
      <c r="B3648" s="10" t="n">
        <v>46268</v>
      </c>
      <c r="C3648" t="inlineStr">
        <is>
          <t>CL11</t>
        </is>
      </c>
      <c r="D3648" t="inlineStr">
        <is>
          <t>Completed</t>
        </is>
      </c>
    </row>
    <row r="3649">
      <c r="A3649" t="inlineStr">
        <is>
          <t>J1187</t>
        </is>
      </c>
      <c r="B3649" s="10" t="n">
        <v>46274</v>
      </c>
      <c r="C3649" t="inlineStr">
        <is>
          <t>CL11</t>
        </is>
      </c>
      <c r="D3649" t="inlineStr">
        <is>
          <t>Completed</t>
        </is>
      </c>
    </row>
    <row r="3650">
      <c r="A3650" t="inlineStr">
        <is>
          <t>J1187</t>
        </is>
      </c>
      <c r="B3650" s="10" t="n">
        <v>46275</v>
      </c>
      <c r="C3650" t="inlineStr">
        <is>
          <t>CL11</t>
        </is>
      </c>
      <c r="D3650" t="inlineStr">
        <is>
          <t>Completed</t>
        </is>
      </c>
    </row>
    <row r="3651">
      <c r="A3651" t="inlineStr">
        <is>
          <t>J1187</t>
        </is>
      </c>
      <c r="B3651" s="10" t="n">
        <v>46281</v>
      </c>
      <c r="C3651" t="inlineStr">
        <is>
          <t>CL11</t>
        </is>
      </c>
      <c r="D3651" t="inlineStr">
        <is>
          <t>Completed</t>
        </is>
      </c>
    </row>
    <row r="3652">
      <c r="A3652" t="inlineStr">
        <is>
          <t>J1187</t>
        </is>
      </c>
      <c r="B3652" s="10" t="n">
        <v>46282</v>
      </c>
      <c r="C3652" t="inlineStr">
        <is>
          <t>CL11</t>
        </is>
      </c>
      <c r="D3652" t="inlineStr">
        <is>
          <t>Completed</t>
        </is>
      </c>
    </row>
    <row r="3653">
      <c r="A3653" t="inlineStr">
        <is>
          <t>J1187</t>
        </is>
      </c>
      <c r="B3653" s="10" t="n">
        <v>46288</v>
      </c>
      <c r="C3653" t="inlineStr">
        <is>
          <t>CL11</t>
        </is>
      </c>
      <c r="D3653" t="inlineStr">
        <is>
          <t>Completed</t>
        </is>
      </c>
    </row>
    <row r="3654">
      <c r="A3654" t="inlineStr">
        <is>
          <t>J1187</t>
        </is>
      </c>
      <c r="B3654" s="10" t="n">
        <v>46289</v>
      </c>
      <c r="C3654" t="inlineStr">
        <is>
          <t>CL11</t>
        </is>
      </c>
      <c r="D3654" t="inlineStr">
        <is>
          <t>Completed</t>
        </is>
      </c>
    </row>
    <row r="3655">
      <c r="A3655" t="inlineStr">
        <is>
          <t>J1187</t>
        </is>
      </c>
      <c r="B3655" s="10" t="n">
        <v>46295</v>
      </c>
      <c r="C3655" t="inlineStr">
        <is>
          <t>CL11</t>
        </is>
      </c>
      <c r="D3655" t="inlineStr">
        <is>
          <t>Completed</t>
        </is>
      </c>
    </row>
    <row r="3656">
      <c r="A3656" t="inlineStr">
        <is>
          <t>J1187</t>
        </is>
      </c>
      <c r="B3656" s="10" t="n">
        <v>46296</v>
      </c>
      <c r="C3656" t="inlineStr">
        <is>
          <t>CL11</t>
        </is>
      </c>
      <c r="D3656" t="inlineStr">
        <is>
          <t>Completed</t>
        </is>
      </c>
    </row>
    <row r="3657">
      <c r="A3657" t="inlineStr">
        <is>
          <t>J1187</t>
        </is>
      </c>
      <c r="B3657" s="10" t="n">
        <v>46302</v>
      </c>
      <c r="C3657" t="inlineStr">
        <is>
          <t>CL11</t>
        </is>
      </c>
      <c r="D3657" t="inlineStr">
        <is>
          <t>Completed</t>
        </is>
      </c>
    </row>
    <row r="3658">
      <c r="A3658" t="inlineStr">
        <is>
          <t>J1187</t>
        </is>
      </c>
      <c r="B3658" s="10" t="n">
        <v>46303</v>
      </c>
      <c r="C3658" t="inlineStr">
        <is>
          <t>CL11</t>
        </is>
      </c>
      <c r="D3658" t="inlineStr">
        <is>
          <t>Completed</t>
        </is>
      </c>
    </row>
    <row r="3659">
      <c r="A3659" t="inlineStr">
        <is>
          <t>J1187</t>
        </is>
      </c>
      <c r="B3659" s="10" t="n">
        <v>46309</v>
      </c>
      <c r="C3659" t="inlineStr">
        <is>
          <t>CL11</t>
        </is>
      </c>
      <c r="D3659" t="inlineStr">
        <is>
          <t>Completed</t>
        </is>
      </c>
    </row>
    <row r="3660">
      <c r="A3660" t="inlineStr">
        <is>
          <t>J1187</t>
        </is>
      </c>
      <c r="B3660" s="10" t="n">
        <v>46310</v>
      </c>
      <c r="C3660" t="inlineStr">
        <is>
          <t>CL11</t>
        </is>
      </c>
      <c r="D3660" t="inlineStr">
        <is>
          <t>Completed</t>
        </is>
      </c>
    </row>
    <row r="3661">
      <c r="A3661" t="inlineStr">
        <is>
          <t>J1187</t>
        </is>
      </c>
      <c r="B3661" s="10" t="n">
        <v>46316</v>
      </c>
      <c r="C3661" t="inlineStr">
        <is>
          <t>CL11</t>
        </is>
      </c>
      <c r="D3661" t="inlineStr">
        <is>
          <t>Completed</t>
        </is>
      </c>
    </row>
    <row r="3662">
      <c r="A3662" t="inlineStr">
        <is>
          <t>J1187</t>
        </is>
      </c>
      <c r="B3662" s="10" t="n">
        <v>46317</v>
      </c>
      <c r="C3662" t="inlineStr">
        <is>
          <t>CL11</t>
        </is>
      </c>
      <c r="D3662" t="inlineStr">
        <is>
          <t>Completed</t>
        </is>
      </c>
    </row>
    <row r="3663">
      <c r="A3663" t="inlineStr">
        <is>
          <t>J1187</t>
        </is>
      </c>
      <c r="B3663" s="10" t="n">
        <v>46323</v>
      </c>
      <c r="C3663" t="inlineStr">
        <is>
          <t>CL11</t>
        </is>
      </c>
      <c r="D3663" t="inlineStr">
        <is>
          <t>Completed</t>
        </is>
      </c>
    </row>
    <row r="3664">
      <c r="A3664" t="inlineStr">
        <is>
          <t>J1187</t>
        </is>
      </c>
      <c r="B3664" s="10" t="n">
        <v>46324</v>
      </c>
      <c r="C3664" t="inlineStr">
        <is>
          <t>CL11</t>
        </is>
      </c>
      <c r="D3664" t="inlineStr">
        <is>
          <t>Completed</t>
        </is>
      </c>
    </row>
    <row r="3665">
      <c r="A3665" t="inlineStr">
        <is>
          <t>J1188</t>
        </is>
      </c>
      <c r="B3665" s="10" t="n">
        <v>46237</v>
      </c>
      <c r="C3665" t="inlineStr">
        <is>
          <t>CL30</t>
        </is>
      </c>
      <c r="D3665" t="inlineStr">
        <is>
          <t>Completed</t>
        </is>
      </c>
    </row>
    <row r="3666">
      <c r="A3666" t="inlineStr">
        <is>
          <t>J1188</t>
        </is>
      </c>
      <c r="B3666" s="10" t="n">
        <v>46239</v>
      </c>
      <c r="C3666" t="inlineStr">
        <is>
          <t>CL30</t>
        </is>
      </c>
      <c r="D3666" t="inlineStr">
        <is>
          <t>Completed</t>
        </is>
      </c>
    </row>
    <row r="3667">
      <c r="A3667" t="inlineStr">
        <is>
          <t>J1188</t>
        </is>
      </c>
      <c r="B3667" s="10" t="n">
        <v>46244</v>
      </c>
      <c r="C3667" t="inlineStr">
        <is>
          <t>CL30</t>
        </is>
      </c>
      <c r="D3667" t="inlineStr">
        <is>
          <t>Completed</t>
        </is>
      </c>
    </row>
    <row r="3668">
      <c r="A3668" t="inlineStr">
        <is>
          <t>J1188</t>
        </is>
      </c>
      <c r="B3668" s="10" t="n">
        <v>46246</v>
      </c>
      <c r="C3668" t="inlineStr">
        <is>
          <t>CL30</t>
        </is>
      </c>
      <c r="D3668" t="inlineStr">
        <is>
          <t>Completed</t>
        </is>
      </c>
    </row>
    <row r="3669">
      <c r="A3669" t="inlineStr">
        <is>
          <t>J1188</t>
        </is>
      </c>
      <c r="B3669" s="10" t="n">
        <v>46251</v>
      </c>
      <c r="C3669" t="inlineStr">
        <is>
          <t>CL30</t>
        </is>
      </c>
      <c r="D3669" t="inlineStr">
        <is>
          <t>Completed</t>
        </is>
      </c>
    </row>
    <row r="3670">
      <c r="A3670" t="inlineStr">
        <is>
          <t>J1188</t>
        </is>
      </c>
      <c r="B3670" s="10" t="n">
        <v>46253</v>
      </c>
      <c r="C3670" t="inlineStr">
        <is>
          <t>CL30</t>
        </is>
      </c>
      <c r="D3670" t="inlineStr">
        <is>
          <t>Completed</t>
        </is>
      </c>
    </row>
    <row r="3671">
      <c r="A3671" t="inlineStr">
        <is>
          <t>J1188</t>
        </is>
      </c>
      <c r="B3671" s="10" t="n">
        <v>46258</v>
      </c>
      <c r="C3671" t="inlineStr">
        <is>
          <t>CL30</t>
        </is>
      </c>
      <c r="D3671" t="inlineStr">
        <is>
          <t>Completed</t>
        </is>
      </c>
    </row>
    <row r="3672">
      <c r="A3672" t="inlineStr">
        <is>
          <t>J1188</t>
        </is>
      </c>
      <c r="B3672" s="10" t="n">
        <v>46260</v>
      </c>
      <c r="C3672" t="inlineStr">
        <is>
          <t>CL30</t>
        </is>
      </c>
      <c r="D3672" t="inlineStr">
        <is>
          <t>Completed</t>
        </is>
      </c>
    </row>
    <row r="3673">
      <c r="A3673" t="inlineStr">
        <is>
          <t>J1188</t>
        </is>
      </c>
      <c r="B3673" s="10" t="n">
        <v>46265</v>
      </c>
      <c r="C3673" t="inlineStr">
        <is>
          <t>CL30</t>
        </is>
      </c>
      <c r="D3673" t="inlineStr">
        <is>
          <t>Completed</t>
        </is>
      </c>
    </row>
    <row r="3674">
      <c r="A3674" t="inlineStr">
        <is>
          <t>J1188</t>
        </is>
      </c>
      <c r="B3674" s="10" t="n">
        <v>46267</v>
      </c>
      <c r="C3674" t="inlineStr">
        <is>
          <t>CL30</t>
        </is>
      </c>
      <c r="D3674" t="inlineStr">
        <is>
          <t>Completed</t>
        </is>
      </c>
    </row>
    <row r="3675">
      <c r="A3675" t="inlineStr">
        <is>
          <t>J1188</t>
        </is>
      </c>
      <c r="B3675" s="10" t="n">
        <v>46272</v>
      </c>
      <c r="C3675" t="inlineStr">
        <is>
          <t>CL30</t>
        </is>
      </c>
      <c r="D3675" t="inlineStr">
        <is>
          <t>Completed</t>
        </is>
      </c>
    </row>
    <row r="3676">
      <c r="A3676" t="inlineStr">
        <is>
          <t>J1188</t>
        </is>
      </c>
      <c r="B3676" s="10" t="n">
        <v>46274</v>
      </c>
      <c r="C3676" t="inlineStr">
        <is>
          <t>CL30</t>
        </is>
      </c>
      <c r="D3676" t="inlineStr">
        <is>
          <t>Completed</t>
        </is>
      </c>
    </row>
    <row r="3677">
      <c r="A3677" t="inlineStr">
        <is>
          <t>J1188</t>
        </is>
      </c>
      <c r="B3677" s="10" t="n">
        <v>46279</v>
      </c>
      <c r="C3677" t="inlineStr">
        <is>
          <t>CL30</t>
        </is>
      </c>
      <c r="D3677" t="inlineStr">
        <is>
          <t>Completed</t>
        </is>
      </c>
    </row>
    <row r="3678">
      <c r="A3678" t="inlineStr">
        <is>
          <t>J1188</t>
        </is>
      </c>
      <c r="B3678" s="10" t="n">
        <v>46281</v>
      </c>
      <c r="C3678" t="inlineStr">
        <is>
          <t>CL30</t>
        </is>
      </c>
      <c r="D3678" t="inlineStr">
        <is>
          <t>Completed</t>
        </is>
      </c>
    </row>
    <row r="3679">
      <c r="A3679" t="inlineStr">
        <is>
          <t>J1188</t>
        </is>
      </c>
      <c r="B3679" s="10" t="n">
        <v>46286</v>
      </c>
      <c r="C3679" t="inlineStr">
        <is>
          <t>CL30</t>
        </is>
      </c>
      <c r="D3679" t="inlineStr">
        <is>
          <t>Completed</t>
        </is>
      </c>
    </row>
    <row r="3680">
      <c r="A3680" t="inlineStr">
        <is>
          <t>J1188</t>
        </is>
      </c>
      <c r="B3680" s="10" t="n">
        <v>46288</v>
      </c>
      <c r="C3680" t="inlineStr">
        <is>
          <t>CL30</t>
        </is>
      </c>
      <c r="D3680" t="inlineStr">
        <is>
          <t>Completed</t>
        </is>
      </c>
    </row>
    <row r="3681">
      <c r="A3681" t="inlineStr">
        <is>
          <t>J1188</t>
        </is>
      </c>
      <c r="B3681" s="10" t="n">
        <v>46293</v>
      </c>
      <c r="C3681" t="inlineStr">
        <is>
          <t>CL30</t>
        </is>
      </c>
      <c r="D3681" t="inlineStr">
        <is>
          <t>Completed</t>
        </is>
      </c>
    </row>
    <row r="3682">
      <c r="A3682" t="inlineStr">
        <is>
          <t>J1188</t>
        </is>
      </c>
      <c r="B3682" s="10" t="n">
        <v>46295</v>
      </c>
      <c r="C3682" t="inlineStr">
        <is>
          <t>CL30</t>
        </is>
      </c>
      <c r="D3682" t="inlineStr">
        <is>
          <t>Completed</t>
        </is>
      </c>
    </row>
    <row r="3683">
      <c r="A3683" t="inlineStr">
        <is>
          <t>J1188</t>
        </is>
      </c>
      <c r="B3683" s="10" t="n">
        <v>46300</v>
      </c>
      <c r="C3683" t="inlineStr">
        <is>
          <t>CL30</t>
        </is>
      </c>
      <c r="D3683" t="inlineStr">
        <is>
          <t>Completed</t>
        </is>
      </c>
    </row>
    <row r="3684">
      <c r="A3684" t="inlineStr">
        <is>
          <t>J1188</t>
        </is>
      </c>
      <c r="B3684" s="10" t="n">
        <v>46302</v>
      </c>
      <c r="C3684" t="inlineStr">
        <is>
          <t>CL30</t>
        </is>
      </c>
      <c r="D3684" t="inlineStr">
        <is>
          <t>Completed</t>
        </is>
      </c>
    </row>
    <row r="3685">
      <c r="A3685" t="inlineStr">
        <is>
          <t>J1188</t>
        </is>
      </c>
      <c r="B3685" s="10" t="n">
        <v>46307</v>
      </c>
      <c r="C3685" t="inlineStr">
        <is>
          <t>CL30</t>
        </is>
      </c>
      <c r="D3685" t="inlineStr">
        <is>
          <t>Completed</t>
        </is>
      </c>
    </row>
    <row r="3686">
      <c r="A3686" t="inlineStr">
        <is>
          <t>J1188</t>
        </is>
      </c>
      <c r="B3686" s="10" t="n">
        <v>46309</v>
      </c>
      <c r="C3686" t="inlineStr">
        <is>
          <t>CL30</t>
        </is>
      </c>
      <c r="D3686" t="inlineStr">
        <is>
          <t>Completed</t>
        </is>
      </c>
    </row>
    <row r="3687">
      <c r="A3687" t="inlineStr">
        <is>
          <t>J1188</t>
        </is>
      </c>
      <c r="B3687" s="10" t="n">
        <v>46314</v>
      </c>
      <c r="C3687" t="inlineStr">
        <is>
          <t>CL30</t>
        </is>
      </c>
      <c r="D3687" t="inlineStr">
        <is>
          <t>Completed</t>
        </is>
      </c>
    </row>
    <row r="3688">
      <c r="A3688" t="inlineStr">
        <is>
          <t>J1188</t>
        </is>
      </c>
      <c r="B3688" s="10" t="n">
        <v>46316</v>
      </c>
      <c r="C3688" t="inlineStr">
        <is>
          <t>CL30</t>
        </is>
      </c>
      <c r="D3688" t="inlineStr">
        <is>
          <t>Skipped</t>
        </is>
      </c>
    </row>
    <row r="3689">
      <c r="A3689" t="inlineStr">
        <is>
          <t>J1188</t>
        </is>
      </c>
      <c r="B3689" s="10" t="n">
        <v>46321</v>
      </c>
      <c r="C3689" t="inlineStr">
        <is>
          <t>CL30</t>
        </is>
      </c>
      <c r="D3689" t="inlineStr">
        <is>
          <t>Completed</t>
        </is>
      </c>
    </row>
    <row r="3690">
      <c r="A3690" t="inlineStr">
        <is>
          <t>J1188</t>
        </is>
      </c>
      <c r="B3690" s="10" t="n">
        <v>46323</v>
      </c>
      <c r="C3690" t="inlineStr">
        <is>
          <t>CL30</t>
        </is>
      </c>
      <c r="D3690" t="inlineStr">
        <is>
          <t>Completed</t>
        </is>
      </c>
    </row>
    <row r="3691">
      <c r="A3691" t="inlineStr">
        <is>
          <t>J1189</t>
        </is>
      </c>
      <c r="B3691" s="10" t="n">
        <v>46237</v>
      </c>
      <c r="C3691" t="inlineStr">
        <is>
          <t>CL60</t>
        </is>
      </c>
      <c r="D3691" t="inlineStr">
        <is>
          <t>Completed</t>
        </is>
      </c>
    </row>
    <row r="3692">
      <c r="A3692" t="inlineStr">
        <is>
          <t>J1189</t>
        </is>
      </c>
      <c r="B3692" s="10" t="n">
        <v>46272</v>
      </c>
      <c r="C3692" t="inlineStr">
        <is>
          <t>CL60</t>
        </is>
      </c>
      <c r="D3692" t="inlineStr">
        <is>
          <t>Completed</t>
        </is>
      </c>
    </row>
    <row r="3693">
      <c r="A3693" t="inlineStr">
        <is>
          <t>J1189</t>
        </is>
      </c>
      <c r="B3693" s="10" t="n">
        <v>46300</v>
      </c>
      <c r="C3693" t="inlineStr">
        <is>
          <t>CL60</t>
        </is>
      </c>
      <c r="D3693" t="inlineStr">
        <is>
          <t>Completed</t>
        </is>
      </c>
    </row>
    <row r="3694">
      <c r="A3694" t="inlineStr">
        <is>
          <t>J1190</t>
        </is>
      </c>
      <c r="B3694" s="10" t="n">
        <v>46239</v>
      </c>
      <c r="C3694" t="inlineStr">
        <is>
          <t>CL42</t>
        </is>
      </c>
      <c r="D3694" t="inlineStr">
        <is>
          <t>Completed</t>
        </is>
      </c>
    </row>
    <row r="3695">
      <c r="A3695" t="inlineStr">
        <is>
          <t>J1190</t>
        </is>
      </c>
      <c r="B3695" s="10" t="n">
        <v>46246</v>
      </c>
      <c r="C3695" t="inlineStr">
        <is>
          <t>CL42</t>
        </is>
      </c>
      <c r="D3695" t="inlineStr">
        <is>
          <t>Completed</t>
        </is>
      </c>
    </row>
    <row r="3696">
      <c r="A3696" t="inlineStr">
        <is>
          <t>J1190</t>
        </is>
      </c>
      <c r="B3696" s="10" t="n">
        <v>46253</v>
      </c>
      <c r="C3696" t="inlineStr">
        <is>
          <t>CL42</t>
        </is>
      </c>
      <c r="D3696" t="inlineStr">
        <is>
          <t>Completed</t>
        </is>
      </c>
    </row>
    <row r="3697">
      <c r="A3697" t="inlineStr">
        <is>
          <t>J1190</t>
        </is>
      </c>
      <c r="B3697" s="10" t="n">
        <v>46260</v>
      </c>
      <c r="C3697" t="inlineStr">
        <is>
          <t>CL42</t>
        </is>
      </c>
      <c r="D3697" t="inlineStr">
        <is>
          <t>Completed</t>
        </is>
      </c>
    </row>
    <row r="3698">
      <c r="A3698" t="inlineStr">
        <is>
          <t>J1190</t>
        </is>
      </c>
      <c r="B3698" s="10" t="n">
        <v>46267</v>
      </c>
      <c r="C3698" t="inlineStr">
        <is>
          <t>CL42</t>
        </is>
      </c>
      <c r="D3698" t="inlineStr">
        <is>
          <t>Completed</t>
        </is>
      </c>
    </row>
    <row r="3699">
      <c r="A3699" t="inlineStr">
        <is>
          <t>J1190</t>
        </is>
      </c>
      <c r="B3699" s="10" t="n">
        <v>46274</v>
      </c>
      <c r="C3699" t="inlineStr">
        <is>
          <t>CL42</t>
        </is>
      </c>
      <c r="D3699" t="inlineStr">
        <is>
          <t>Completed</t>
        </is>
      </c>
    </row>
    <row r="3700">
      <c r="A3700" t="inlineStr">
        <is>
          <t>J1190</t>
        </is>
      </c>
      <c r="B3700" s="10" t="n">
        <v>46281</v>
      </c>
      <c r="C3700" t="inlineStr">
        <is>
          <t>CL42</t>
        </is>
      </c>
      <c r="D3700" t="inlineStr">
        <is>
          <t>Completed</t>
        </is>
      </c>
    </row>
    <row r="3701">
      <c r="A3701" t="inlineStr">
        <is>
          <t>J1190</t>
        </is>
      </c>
      <c r="B3701" s="10" t="n">
        <v>46288</v>
      </c>
      <c r="C3701" t="inlineStr">
        <is>
          <t>CL42</t>
        </is>
      </c>
      <c r="D3701" t="inlineStr">
        <is>
          <t>Completed</t>
        </is>
      </c>
    </row>
    <row r="3702">
      <c r="A3702" t="inlineStr">
        <is>
          <t>J1190</t>
        </is>
      </c>
      <c r="B3702" s="10" t="n">
        <v>46295</v>
      </c>
      <c r="C3702" t="inlineStr">
        <is>
          <t>CL42</t>
        </is>
      </c>
      <c r="D3702" t="inlineStr">
        <is>
          <t>Completed</t>
        </is>
      </c>
    </row>
    <row r="3703">
      <c r="A3703" t="inlineStr">
        <is>
          <t>J1190</t>
        </is>
      </c>
      <c r="B3703" s="10" t="n">
        <v>46302</v>
      </c>
      <c r="C3703" t="inlineStr">
        <is>
          <t>CL42</t>
        </is>
      </c>
      <c r="D3703" t="inlineStr">
        <is>
          <t>Completed</t>
        </is>
      </c>
    </row>
    <row r="3704">
      <c r="A3704" t="inlineStr">
        <is>
          <t>J1190</t>
        </is>
      </c>
      <c r="B3704" s="10" t="n">
        <v>46309</v>
      </c>
      <c r="C3704" t="inlineStr">
        <is>
          <t>CL42</t>
        </is>
      </c>
      <c r="D3704" t="inlineStr">
        <is>
          <t>Completed</t>
        </is>
      </c>
    </row>
    <row r="3705">
      <c r="A3705" t="inlineStr">
        <is>
          <t>J1190</t>
        </is>
      </c>
      <c r="B3705" s="10" t="n">
        <v>46316</v>
      </c>
      <c r="C3705" t="inlineStr">
        <is>
          <t>CL42</t>
        </is>
      </c>
      <c r="D3705" t="inlineStr">
        <is>
          <t>Skipped</t>
        </is>
      </c>
    </row>
    <row r="3706">
      <c r="A3706" t="inlineStr">
        <is>
          <t>J1190</t>
        </is>
      </c>
      <c r="B3706" s="10" t="n">
        <v>46323</v>
      </c>
      <c r="C3706" t="inlineStr">
        <is>
          <t>CL42</t>
        </is>
      </c>
      <c r="D3706" t="inlineStr">
        <is>
          <t>Completed</t>
        </is>
      </c>
    </row>
    <row r="3707">
      <c r="A3707" t="inlineStr">
        <is>
          <t>J1191</t>
        </is>
      </c>
      <c r="B3707" s="10" t="n">
        <v>46238</v>
      </c>
      <c r="C3707" t="inlineStr">
        <is>
          <t>CL25</t>
        </is>
      </c>
      <c r="D3707" t="inlineStr">
        <is>
          <t>Completed</t>
        </is>
      </c>
    </row>
    <row r="3708">
      <c r="A3708" t="inlineStr">
        <is>
          <t>J1191</t>
        </is>
      </c>
      <c r="B3708" s="10" t="n">
        <v>46245</v>
      </c>
      <c r="C3708" t="inlineStr">
        <is>
          <t>CL25</t>
        </is>
      </c>
      <c r="D3708" t="inlineStr">
        <is>
          <t>Completed</t>
        </is>
      </c>
    </row>
    <row r="3709">
      <c r="A3709" t="inlineStr">
        <is>
          <t>J1191</t>
        </is>
      </c>
      <c r="B3709" s="10" t="n">
        <v>46252</v>
      </c>
      <c r="C3709" t="inlineStr">
        <is>
          <t>CL25</t>
        </is>
      </c>
      <c r="D3709" t="inlineStr">
        <is>
          <t>Completed</t>
        </is>
      </c>
    </row>
    <row r="3710">
      <c r="A3710" t="inlineStr">
        <is>
          <t>J1191</t>
        </is>
      </c>
      <c r="B3710" s="10" t="n">
        <v>46259</v>
      </c>
      <c r="C3710" t="inlineStr">
        <is>
          <t>CL25</t>
        </is>
      </c>
      <c r="D3710" t="inlineStr">
        <is>
          <t>Completed</t>
        </is>
      </c>
    </row>
    <row r="3711">
      <c r="A3711" t="inlineStr">
        <is>
          <t>J1191</t>
        </is>
      </c>
      <c r="B3711" s="10" t="n">
        <v>46266</v>
      </c>
      <c r="C3711" t="inlineStr">
        <is>
          <t>CL25</t>
        </is>
      </c>
      <c r="D3711" t="inlineStr">
        <is>
          <t>Completed</t>
        </is>
      </c>
    </row>
    <row r="3712">
      <c r="A3712" t="inlineStr">
        <is>
          <t>J1191</t>
        </is>
      </c>
      <c r="B3712" s="10" t="n">
        <v>46273</v>
      </c>
      <c r="C3712" t="inlineStr">
        <is>
          <t>CL25</t>
        </is>
      </c>
      <c r="D3712" t="inlineStr">
        <is>
          <t>Completed</t>
        </is>
      </c>
    </row>
    <row r="3713">
      <c r="A3713" t="inlineStr">
        <is>
          <t>J1191</t>
        </is>
      </c>
      <c r="B3713" s="10" t="n">
        <v>46280</v>
      </c>
      <c r="C3713" t="inlineStr">
        <is>
          <t>CL25</t>
        </is>
      </c>
      <c r="D3713" t="inlineStr">
        <is>
          <t>Completed</t>
        </is>
      </c>
    </row>
    <row r="3714">
      <c r="A3714" t="inlineStr">
        <is>
          <t>J1191</t>
        </is>
      </c>
      <c r="B3714" s="10" t="n">
        <v>46287</v>
      </c>
      <c r="C3714" t="inlineStr">
        <is>
          <t>CL25</t>
        </is>
      </c>
      <c r="D3714" t="inlineStr">
        <is>
          <t>Completed</t>
        </is>
      </c>
    </row>
    <row r="3715">
      <c r="A3715" t="inlineStr">
        <is>
          <t>J1191</t>
        </is>
      </c>
      <c r="B3715" s="10" t="n">
        <v>46294</v>
      </c>
      <c r="C3715" t="inlineStr">
        <is>
          <t>CL25</t>
        </is>
      </c>
      <c r="D3715" t="inlineStr">
        <is>
          <t>Completed</t>
        </is>
      </c>
    </row>
    <row r="3716">
      <c r="A3716" t="inlineStr">
        <is>
          <t>J1191</t>
        </is>
      </c>
      <c r="B3716" s="10" t="n">
        <v>46301</v>
      </c>
      <c r="C3716" t="inlineStr">
        <is>
          <t>CL25</t>
        </is>
      </c>
      <c r="D3716" t="inlineStr">
        <is>
          <t>Completed</t>
        </is>
      </c>
    </row>
    <row r="3717">
      <c r="A3717" t="inlineStr">
        <is>
          <t>J1191</t>
        </is>
      </c>
      <c r="B3717" s="10" t="n">
        <v>46308</v>
      </c>
      <c r="C3717" t="inlineStr">
        <is>
          <t>CL25</t>
        </is>
      </c>
      <c r="D3717" t="inlineStr">
        <is>
          <t>Completed</t>
        </is>
      </c>
    </row>
    <row r="3718">
      <c r="A3718" t="inlineStr">
        <is>
          <t>J1191</t>
        </is>
      </c>
      <c r="B3718" s="10" t="n">
        <v>46315</v>
      </c>
      <c r="C3718" t="inlineStr">
        <is>
          <t>CL25</t>
        </is>
      </c>
      <c r="D3718" t="inlineStr">
        <is>
          <t>Completed</t>
        </is>
      </c>
    </row>
    <row r="3719">
      <c r="A3719" t="inlineStr">
        <is>
          <t>J1191</t>
        </is>
      </c>
      <c r="B3719" s="10" t="n">
        <v>46322</v>
      </c>
      <c r="C3719" t="inlineStr">
        <is>
          <t>CL25</t>
        </is>
      </c>
      <c r="D3719" t="inlineStr">
        <is>
          <t>Completed</t>
        </is>
      </c>
    </row>
    <row r="3720">
      <c r="A3720" t="inlineStr">
        <is>
          <t>J1192</t>
        </is>
      </c>
      <c r="B3720" s="10" t="n">
        <v>46239</v>
      </c>
      <c r="C3720" t="inlineStr">
        <is>
          <t>CL37</t>
        </is>
      </c>
      <c r="D3720" t="inlineStr">
        <is>
          <t>Completed</t>
        </is>
      </c>
    </row>
    <row r="3721">
      <c r="A3721" t="inlineStr">
        <is>
          <t>J1192</t>
        </is>
      </c>
      <c r="B3721" s="10" t="n">
        <v>46246</v>
      </c>
      <c r="C3721" t="inlineStr">
        <is>
          <t>CL37</t>
        </is>
      </c>
      <c r="D3721" t="inlineStr">
        <is>
          <t>Completed</t>
        </is>
      </c>
    </row>
    <row r="3722">
      <c r="A3722" t="inlineStr">
        <is>
          <t>J1192</t>
        </is>
      </c>
      <c r="B3722" s="10" t="n">
        <v>46253</v>
      </c>
      <c r="C3722" t="inlineStr">
        <is>
          <t>CL37</t>
        </is>
      </c>
      <c r="D3722" t="inlineStr">
        <is>
          <t>Completed</t>
        </is>
      </c>
    </row>
    <row r="3723">
      <c r="A3723" t="inlineStr">
        <is>
          <t>J1192</t>
        </is>
      </c>
      <c r="B3723" s="10" t="n">
        <v>46260</v>
      </c>
      <c r="C3723" t="inlineStr">
        <is>
          <t>CL37</t>
        </is>
      </c>
      <c r="D3723" t="inlineStr">
        <is>
          <t>Completed</t>
        </is>
      </c>
    </row>
    <row r="3724">
      <c r="A3724" t="inlineStr">
        <is>
          <t>J1192</t>
        </is>
      </c>
      <c r="B3724" s="10" t="n">
        <v>46267</v>
      </c>
      <c r="C3724" t="inlineStr">
        <is>
          <t>CL37</t>
        </is>
      </c>
      <c r="D3724" t="inlineStr">
        <is>
          <t>Completed</t>
        </is>
      </c>
    </row>
    <row r="3725">
      <c r="A3725" t="inlineStr">
        <is>
          <t>J1192</t>
        </is>
      </c>
      <c r="B3725" s="10" t="n">
        <v>46274</v>
      </c>
      <c r="C3725" t="inlineStr">
        <is>
          <t>CL37</t>
        </is>
      </c>
      <c r="D3725" t="inlineStr">
        <is>
          <t>Completed</t>
        </is>
      </c>
    </row>
    <row r="3726">
      <c r="A3726" t="inlineStr">
        <is>
          <t>J1192</t>
        </is>
      </c>
      <c r="B3726" s="10" t="n">
        <v>46281</v>
      </c>
      <c r="C3726" t="inlineStr">
        <is>
          <t>CL37</t>
        </is>
      </c>
      <c r="D3726" t="inlineStr">
        <is>
          <t>Completed</t>
        </is>
      </c>
    </row>
    <row r="3727">
      <c r="A3727" t="inlineStr">
        <is>
          <t>J1192</t>
        </is>
      </c>
      <c r="B3727" s="10" t="n">
        <v>46288</v>
      </c>
      <c r="C3727" t="inlineStr">
        <is>
          <t>CL37</t>
        </is>
      </c>
      <c r="D3727" t="inlineStr">
        <is>
          <t>Completed</t>
        </is>
      </c>
    </row>
    <row r="3728">
      <c r="A3728" t="inlineStr">
        <is>
          <t>J1192</t>
        </is>
      </c>
      <c r="B3728" s="10" t="n">
        <v>46295</v>
      </c>
      <c r="C3728" t="inlineStr">
        <is>
          <t>CL37</t>
        </is>
      </c>
      <c r="D3728" t="inlineStr">
        <is>
          <t>Completed</t>
        </is>
      </c>
    </row>
    <row r="3729">
      <c r="A3729" t="inlineStr">
        <is>
          <t>J1192</t>
        </is>
      </c>
      <c r="B3729" s="10" t="n">
        <v>46302</v>
      </c>
      <c r="C3729" t="inlineStr">
        <is>
          <t>CL37</t>
        </is>
      </c>
      <c r="D3729" t="inlineStr">
        <is>
          <t>Completed</t>
        </is>
      </c>
    </row>
    <row r="3730">
      <c r="A3730" t="inlineStr">
        <is>
          <t>J1192</t>
        </is>
      </c>
      <c r="B3730" s="10" t="n">
        <v>46309</v>
      </c>
      <c r="C3730" t="inlineStr">
        <is>
          <t>CL37</t>
        </is>
      </c>
      <c r="D3730" t="inlineStr">
        <is>
          <t>Completed</t>
        </is>
      </c>
    </row>
    <row r="3731">
      <c r="A3731" t="inlineStr">
        <is>
          <t>J1192</t>
        </is>
      </c>
      <c r="B3731" s="10" t="n">
        <v>46316</v>
      </c>
      <c r="C3731" t="inlineStr">
        <is>
          <t>CL37</t>
        </is>
      </c>
      <c r="D3731" t="inlineStr">
        <is>
          <t>Completed</t>
        </is>
      </c>
    </row>
    <row r="3732">
      <c r="A3732" t="inlineStr">
        <is>
          <t>J1192</t>
        </is>
      </c>
      <c r="B3732" s="10" t="n">
        <v>46323</v>
      </c>
      <c r="C3732" t="inlineStr">
        <is>
          <t>CL37</t>
        </is>
      </c>
      <c r="D3732" t="inlineStr">
        <is>
          <t>Completed</t>
        </is>
      </c>
    </row>
    <row r="3733">
      <c r="A3733" t="inlineStr">
        <is>
          <t>J1193</t>
        </is>
      </c>
      <c r="B3733" s="10" t="n">
        <v>46240</v>
      </c>
      <c r="C3733" t="inlineStr">
        <is>
          <t>CL13</t>
        </is>
      </c>
      <c r="D3733" t="inlineStr">
        <is>
          <t>Completed</t>
        </is>
      </c>
    </row>
    <row r="3734">
      <c r="A3734" t="inlineStr">
        <is>
          <t>J1193</t>
        </is>
      </c>
      <c r="B3734" s="10" t="n">
        <v>46247</v>
      </c>
      <c r="C3734" t="inlineStr">
        <is>
          <t>CL13</t>
        </is>
      </c>
      <c r="D3734" t="inlineStr">
        <is>
          <t>Completed</t>
        </is>
      </c>
    </row>
    <row r="3735">
      <c r="A3735" t="inlineStr">
        <is>
          <t>J1193</t>
        </is>
      </c>
      <c r="B3735" s="10" t="n">
        <v>46254</v>
      </c>
      <c r="C3735" t="inlineStr">
        <is>
          <t>CL13</t>
        </is>
      </c>
      <c r="D3735" t="inlineStr">
        <is>
          <t>Completed</t>
        </is>
      </c>
    </row>
    <row r="3736">
      <c r="A3736" t="inlineStr">
        <is>
          <t>J1193</t>
        </is>
      </c>
      <c r="B3736" s="10" t="n">
        <v>46261</v>
      </c>
      <c r="C3736" t="inlineStr">
        <is>
          <t>CL13</t>
        </is>
      </c>
      <c r="D3736" t="inlineStr">
        <is>
          <t>Completed</t>
        </is>
      </c>
    </row>
    <row r="3737">
      <c r="A3737" t="inlineStr">
        <is>
          <t>J1193</t>
        </is>
      </c>
      <c r="B3737" s="10" t="n">
        <v>46268</v>
      </c>
      <c r="C3737" t="inlineStr">
        <is>
          <t>CL13</t>
        </is>
      </c>
      <c r="D3737" t="inlineStr">
        <is>
          <t>Completed</t>
        </is>
      </c>
    </row>
    <row r="3738">
      <c r="A3738" t="inlineStr">
        <is>
          <t>J1193</t>
        </is>
      </c>
      <c r="B3738" s="10" t="n">
        <v>46275</v>
      </c>
      <c r="C3738" t="inlineStr">
        <is>
          <t>CL13</t>
        </is>
      </c>
      <c r="D3738" t="inlineStr">
        <is>
          <t>Completed</t>
        </is>
      </c>
    </row>
    <row r="3739">
      <c r="A3739" t="inlineStr">
        <is>
          <t>J1193</t>
        </is>
      </c>
      <c r="B3739" s="10" t="n">
        <v>46282</v>
      </c>
      <c r="C3739" t="inlineStr">
        <is>
          <t>CL13</t>
        </is>
      </c>
      <c r="D3739" t="inlineStr">
        <is>
          <t>Completed</t>
        </is>
      </c>
    </row>
    <row r="3740">
      <c r="A3740" t="inlineStr">
        <is>
          <t>J1193</t>
        </is>
      </c>
      <c r="B3740" s="10" t="n">
        <v>46289</v>
      </c>
      <c r="C3740" t="inlineStr">
        <is>
          <t>CL13</t>
        </is>
      </c>
      <c r="D3740" t="inlineStr">
        <is>
          <t>Completed</t>
        </is>
      </c>
    </row>
    <row r="3741">
      <c r="A3741" t="inlineStr">
        <is>
          <t>J1193</t>
        </is>
      </c>
      <c r="B3741" s="10" t="n">
        <v>46296</v>
      </c>
      <c r="C3741" t="inlineStr">
        <is>
          <t>CL13</t>
        </is>
      </c>
      <c r="D3741" t="inlineStr">
        <is>
          <t>Completed</t>
        </is>
      </c>
    </row>
    <row r="3742">
      <c r="A3742" t="inlineStr">
        <is>
          <t>J1193</t>
        </is>
      </c>
      <c r="B3742" s="10" t="n">
        <v>46303</v>
      </c>
      <c r="C3742" t="inlineStr">
        <is>
          <t>CL13</t>
        </is>
      </c>
      <c r="D3742" t="inlineStr">
        <is>
          <t>Completed</t>
        </is>
      </c>
    </row>
    <row r="3743">
      <c r="A3743" t="inlineStr">
        <is>
          <t>J1193</t>
        </is>
      </c>
      <c r="B3743" s="10" t="n">
        <v>46310</v>
      </c>
      <c r="C3743" t="inlineStr">
        <is>
          <t>CL13</t>
        </is>
      </c>
      <c r="D3743" t="inlineStr">
        <is>
          <t>Completed</t>
        </is>
      </c>
    </row>
    <row r="3744">
      <c r="A3744" t="inlineStr">
        <is>
          <t>J1193</t>
        </is>
      </c>
      <c r="B3744" s="10" t="n">
        <v>46317</v>
      </c>
      <c r="C3744" t="inlineStr">
        <is>
          <t>CL13</t>
        </is>
      </c>
      <c r="D3744" t="inlineStr">
        <is>
          <t>Completed</t>
        </is>
      </c>
    </row>
    <row r="3745">
      <c r="A3745" t="inlineStr">
        <is>
          <t>J1193</t>
        </is>
      </c>
      <c r="B3745" s="10" t="n">
        <v>46324</v>
      </c>
      <c r="C3745" t="inlineStr">
        <is>
          <t>CL13</t>
        </is>
      </c>
      <c r="D3745" t="inlineStr">
        <is>
          <t>Completed</t>
        </is>
      </c>
    </row>
    <row r="3746">
      <c r="A3746" t="inlineStr">
        <is>
          <t>J1194</t>
        </is>
      </c>
      <c r="B3746" s="10" t="n">
        <v>46237</v>
      </c>
      <c r="C3746" t="inlineStr">
        <is>
          <t>CL49</t>
        </is>
      </c>
      <c r="D3746" t="inlineStr">
        <is>
          <t>Completed</t>
        </is>
      </c>
    </row>
    <row r="3747">
      <c r="A3747" t="inlineStr">
        <is>
          <t>J1194</t>
        </is>
      </c>
      <c r="B3747" s="10" t="n">
        <v>46238</v>
      </c>
      <c r="C3747" t="inlineStr">
        <is>
          <t>CL49</t>
        </is>
      </c>
      <c r="D3747" t="inlineStr">
        <is>
          <t>Completed</t>
        </is>
      </c>
    </row>
    <row r="3748">
      <c r="A3748" t="inlineStr">
        <is>
          <t>J1194</t>
        </is>
      </c>
      <c r="B3748" s="10" t="n">
        <v>46239</v>
      </c>
      <c r="C3748" t="inlineStr">
        <is>
          <t>CL49</t>
        </is>
      </c>
      <c r="D3748" t="inlineStr">
        <is>
          <t>Completed</t>
        </is>
      </c>
    </row>
    <row r="3749">
      <c r="A3749" t="inlineStr">
        <is>
          <t>J1194</t>
        </is>
      </c>
      <c r="B3749" s="10" t="n">
        <v>46240</v>
      </c>
      <c r="C3749" t="inlineStr">
        <is>
          <t>CL49</t>
        </is>
      </c>
      <c r="D3749" t="inlineStr">
        <is>
          <t>Completed</t>
        </is>
      </c>
    </row>
    <row r="3750">
      <c r="A3750" t="inlineStr">
        <is>
          <t>J1194</t>
        </is>
      </c>
      <c r="B3750" s="10" t="n">
        <v>46241</v>
      </c>
      <c r="C3750" t="inlineStr">
        <is>
          <t>CL49</t>
        </is>
      </c>
      <c r="D3750" t="inlineStr">
        <is>
          <t>Completed</t>
        </is>
      </c>
    </row>
    <row r="3751">
      <c r="A3751" t="inlineStr">
        <is>
          <t>J1194</t>
        </is>
      </c>
      <c r="B3751" s="10" t="n">
        <v>46244</v>
      </c>
      <c r="C3751" t="inlineStr">
        <is>
          <t>CL49</t>
        </is>
      </c>
      <c r="D3751" t="inlineStr">
        <is>
          <t>Completed</t>
        </is>
      </c>
    </row>
    <row r="3752">
      <c r="A3752" t="inlineStr">
        <is>
          <t>J1194</t>
        </is>
      </c>
      <c r="B3752" s="10" t="n">
        <v>46245</v>
      </c>
      <c r="C3752" t="inlineStr">
        <is>
          <t>CL49</t>
        </is>
      </c>
      <c r="D3752" t="inlineStr">
        <is>
          <t>Completed</t>
        </is>
      </c>
    </row>
    <row r="3753">
      <c r="A3753" t="inlineStr">
        <is>
          <t>J1194</t>
        </is>
      </c>
      <c r="B3753" s="10" t="n">
        <v>46246</v>
      </c>
      <c r="C3753" t="inlineStr">
        <is>
          <t>CL49</t>
        </is>
      </c>
      <c r="D3753" t="inlineStr">
        <is>
          <t>Completed</t>
        </is>
      </c>
    </row>
    <row r="3754">
      <c r="A3754" t="inlineStr">
        <is>
          <t>J1194</t>
        </is>
      </c>
      <c r="B3754" s="10" t="n">
        <v>46247</v>
      </c>
      <c r="C3754" t="inlineStr">
        <is>
          <t>CL49</t>
        </is>
      </c>
      <c r="D3754" t="inlineStr">
        <is>
          <t>Completed</t>
        </is>
      </c>
    </row>
    <row r="3755">
      <c r="A3755" t="inlineStr">
        <is>
          <t>J1194</t>
        </is>
      </c>
      <c r="B3755" s="10" t="n">
        <v>46248</v>
      </c>
      <c r="C3755" t="inlineStr">
        <is>
          <t>CL49</t>
        </is>
      </c>
      <c r="D3755" t="inlineStr">
        <is>
          <t>Completed</t>
        </is>
      </c>
    </row>
    <row r="3756">
      <c r="A3756" t="inlineStr">
        <is>
          <t>J1194</t>
        </is>
      </c>
      <c r="B3756" s="10" t="n">
        <v>46251</v>
      </c>
      <c r="C3756" t="inlineStr">
        <is>
          <t>CL49</t>
        </is>
      </c>
      <c r="D3756" t="inlineStr">
        <is>
          <t>Completed</t>
        </is>
      </c>
    </row>
    <row r="3757">
      <c r="A3757" t="inlineStr">
        <is>
          <t>J1194</t>
        </is>
      </c>
      <c r="B3757" s="10" t="n">
        <v>46252</v>
      </c>
      <c r="C3757" t="inlineStr">
        <is>
          <t>CL49</t>
        </is>
      </c>
      <c r="D3757" t="inlineStr">
        <is>
          <t>Completed</t>
        </is>
      </c>
    </row>
    <row r="3758">
      <c r="A3758" t="inlineStr">
        <is>
          <t>J1194</t>
        </is>
      </c>
      <c r="B3758" s="10" t="n">
        <v>46253</v>
      </c>
      <c r="C3758" t="inlineStr">
        <is>
          <t>CL49</t>
        </is>
      </c>
      <c r="D3758" t="inlineStr">
        <is>
          <t>Completed</t>
        </is>
      </c>
    </row>
    <row r="3759">
      <c r="A3759" t="inlineStr">
        <is>
          <t>J1194</t>
        </is>
      </c>
      <c r="B3759" s="10" t="n">
        <v>46254</v>
      </c>
      <c r="C3759" t="inlineStr">
        <is>
          <t>CL49</t>
        </is>
      </c>
      <c r="D3759" t="inlineStr">
        <is>
          <t>Completed</t>
        </is>
      </c>
    </row>
    <row r="3760">
      <c r="A3760" t="inlineStr">
        <is>
          <t>J1194</t>
        </is>
      </c>
      <c r="B3760" s="10" t="n">
        <v>46255</v>
      </c>
      <c r="C3760" t="inlineStr">
        <is>
          <t>CL49</t>
        </is>
      </c>
      <c r="D3760" t="inlineStr">
        <is>
          <t>Completed</t>
        </is>
      </c>
    </row>
    <row r="3761">
      <c r="A3761" t="inlineStr">
        <is>
          <t>J1194</t>
        </is>
      </c>
      <c r="B3761" s="10" t="n">
        <v>46258</v>
      </c>
      <c r="C3761" t="inlineStr">
        <is>
          <t>CL49</t>
        </is>
      </c>
      <c r="D3761" t="inlineStr">
        <is>
          <t>Completed</t>
        </is>
      </c>
    </row>
    <row r="3762">
      <c r="A3762" t="inlineStr">
        <is>
          <t>J1194</t>
        </is>
      </c>
      <c r="B3762" s="10" t="n">
        <v>46259</v>
      </c>
      <c r="C3762" t="inlineStr">
        <is>
          <t>CL49</t>
        </is>
      </c>
      <c r="D3762" t="inlineStr">
        <is>
          <t>Completed</t>
        </is>
      </c>
    </row>
    <row r="3763">
      <c r="A3763" t="inlineStr">
        <is>
          <t>J1194</t>
        </is>
      </c>
      <c r="B3763" s="10" t="n">
        <v>46260</v>
      </c>
      <c r="C3763" t="inlineStr">
        <is>
          <t>CL49</t>
        </is>
      </c>
      <c r="D3763" t="inlineStr">
        <is>
          <t>Completed</t>
        </is>
      </c>
    </row>
    <row r="3764">
      <c r="A3764" t="inlineStr">
        <is>
          <t>J1194</t>
        </is>
      </c>
      <c r="B3764" s="10" t="n">
        <v>46261</v>
      </c>
      <c r="C3764" t="inlineStr">
        <is>
          <t>CL49</t>
        </is>
      </c>
      <c r="D3764" t="inlineStr">
        <is>
          <t>Completed</t>
        </is>
      </c>
    </row>
    <row r="3765">
      <c r="A3765" t="inlineStr">
        <is>
          <t>J1194</t>
        </is>
      </c>
      <c r="B3765" s="10" t="n">
        <v>46262</v>
      </c>
      <c r="C3765" t="inlineStr">
        <is>
          <t>CL49</t>
        </is>
      </c>
      <c r="D3765" t="inlineStr">
        <is>
          <t>Completed</t>
        </is>
      </c>
    </row>
    <row r="3766">
      <c r="A3766" t="inlineStr">
        <is>
          <t>J1194</t>
        </is>
      </c>
      <c r="B3766" s="10" t="n">
        <v>46265</v>
      </c>
      <c r="C3766" t="inlineStr">
        <is>
          <t>CL49</t>
        </is>
      </c>
      <c r="D3766" t="inlineStr">
        <is>
          <t>Completed</t>
        </is>
      </c>
    </row>
    <row r="3767">
      <c r="A3767" t="inlineStr">
        <is>
          <t>J1194</t>
        </is>
      </c>
      <c r="B3767" s="10" t="n">
        <v>46266</v>
      </c>
      <c r="C3767" t="inlineStr">
        <is>
          <t>CL49</t>
        </is>
      </c>
      <c r="D3767" t="inlineStr">
        <is>
          <t>Completed</t>
        </is>
      </c>
    </row>
    <row r="3768">
      <c r="A3768" t="inlineStr">
        <is>
          <t>J1194</t>
        </is>
      </c>
      <c r="B3768" s="10" t="n">
        <v>46267</v>
      </c>
      <c r="C3768" t="inlineStr">
        <is>
          <t>CL49</t>
        </is>
      </c>
      <c r="D3768" t="inlineStr">
        <is>
          <t>Completed</t>
        </is>
      </c>
    </row>
    <row r="3769">
      <c r="A3769" t="inlineStr">
        <is>
          <t>J1194</t>
        </is>
      </c>
      <c r="B3769" s="10" t="n">
        <v>46268</v>
      </c>
      <c r="C3769" t="inlineStr">
        <is>
          <t>CL49</t>
        </is>
      </c>
      <c r="D3769" t="inlineStr">
        <is>
          <t>Completed</t>
        </is>
      </c>
    </row>
    <row r="3770">
      <c r="A3770" t="inlineStr">
        <is>
          <t>J1194</t>
        </is>
      </c>
      <c r="B3770" s="10" t="n">
        <v>46269</v>
      </c>
      <c r="C3770" t="inlineStr">
        <is>
          <t>CL49</t>
        </is>
      </c>
      <c r="D3770" t="inlineStr">
        <is>
          <t>Completed</t>
        </is>
      </c>
    </row>
    <row r="3771">
      <c r="A3771" t="inlineStr">
        <is>
          <t>J1194</t>
        </is>
      </c>
      <c r="B3771" s="10" t="n">
        <v>46272</v>
      </c>
      <c r="C3771" t="inlineStr">
        <is>
          <t>CL49</t>
        </is>
      </c>
      <c r="D3771" t="inlineStr">
        <is>
          <t>Completed</t>
        </is>
      </c>
    </row>
    <row r="3772">
      <c r="A3772" t="inlineStr">
        <is>
          <t>J1194</t>
        </is>
      </c>
      <c r="B3772" s="10" t="n">
        <v>46273</v>
      </c>
      <c r="C3772" t="inlineStr">
        <is>
          <t>CL49</t>
        </is>
      </c>
      <c r="D3772" t="inlineStr">
        <is>
          <t>Completed</t>
        </is>
      </c>
    </row>
    <row r="3773">
      <c r="A3773" t="inlineStr">
        <is>
          <t>J1194</t>
        </is>
      </c>
      <c r="B3773" s="10" t="n">
        <v>46274</v>
      </c>
      <c r="C3773" t="inlineStr">
        <is>
          <t>CL49</t>
        </is>
      </c>
      <c r="D3773" t="inlineStr">
        <is>
          <t>Completed</t>
        </is>
      </c>
    </row>
    <row r="3774">
      <c r="A3774" t="inlineStr">
        <is>
          <t>J1194</t>
        </is>
      </c>
      <c r="B3774" s="10" t="n">
        <v>46275</v>
      </c>
      <c r="C3774" t="inlineStr">
        <is>
          <t>CL49</t>
        </is>
      </c>
      <c r="D3774" t="inlineStr">
        <is>
          <t>Completed</t>
        </is>
      </c>
    </row>
    <row r="3775">
      <c r="A3775" t="inlineStr">
        <is>
          <t>J1194</t>
        </is>
      </c>
      <c r="B3775" s="10" t="n">
        <v>46276</v>
      </c>
      <c r="C3775" t="inlineStr">
        <is>
          <t>CL49</t>
        </is>
      </c>
      <c r="D3775" t="inlineStr">
        <is>
          <t>Completed</t>
        </is>
      </c>
    </row>
    <row r="3776">
      <c r="A3776" t="inlineStr">
        <is>
          <t>J1194</t>
        </is>
      </c>
      <c r="B3776" s="10" t="n">
        <v>46279</v>
      </c>
      <c r="C3776" t="inlineStr">
        <is>
          <t>CL49</t>
        </is>
      </c>
      <c r="D3776" t="inlineStr">
        <is>
          <t>Completed</t>
        </is>
      </c>
    </row>
    <row r="3777">
      <c r="A3777" t="inlineStr">
        <is>
          <t>J1194</t>
        </is>
      </c>
      <c r="B3777" s="10" t="n">
        <v>46280</v>
      </c>
      <c r="C3777" t="inlineStr">
        <is>
          <t>CL49</t>
        </is>
      </c>
      <c r="D3777" t="inlineStr">
        <is>
          <t>Completed</t>
        </is>
      </c>
    </row>
    <row r="3778">
      <c r="A3778" t="inlineStr">
        <is>
          <t>J1194</t>
        </is>
      </c>
      <c r="B3778" s="10" t="n">
        <v>46281</v>
      </c>
      <c r="C3778" t="inlineStr">
        <is>
          <t>CL49</t>
        </is>
      </c>
      <c r="D3778" t="inlineStr">
        <is>
          <t>Completed</t>
        </is>
      </c>
    </row>
    <row r="3779">
      <c r="A3779" t="inlineStr">
        <is>
          <t>J1194</t>
        </is>
      </c>
      <c r="B3779" s="10" t="n">
        <v>46282</v>
      </c>
      <c r="C3779" t="inlineStr">
        <is>
          <t>CL49</t>
        </is>
      </c>
      <c r="D3779" t="inlineStr">
        <is>
          <t>Completed</t>
        </is>
      </c>
    </row>
    <row r="3780">
      <c r="A3780" t="inlineStr">
        <is>
          <t>J1194</t>
        </is>
      </c>
      <c r="B3780" s="10" t="n">
        <v>46283</v>
      </c>
      <c r="C3780" t="inlineStr">
        <is>
          <t>CL49</t>
        </is>
      </c>
      <c r="D3780" t="inlineStr">
        <is>
          <t>Completed</t>
        </is>
      </c>
    </row>
    <row r="3781">
      <c r="A3781" t="inlineStr">
        <is>
          <t>J1194</t>
        </is>
      </c>
      <c r="B3781" s="10" t="n">
        <v>46286</v>
      </c>
      <c r="C3781" t="inlineStr">
        <is>
          <t>CL49</t>
        </is>
      </c>
      <c r="D3781" t="inlineStr">
        <is>
          <t>Completed</t>
        </is>
      </c>
    </row>
    <row r="3782">
      <c r="A3782" t="inlineStr">
        <is>
          <t>J1194</t>
        </is>
      </c>
      <c r="B3782" s="10" t="n">
        <v>46287</v>
      </c>
      <c r="C3782" t="inlineStr">
        <is>
          <t>CL49</t>
        </is>
      </c>
      <c r="D3782" t="inlineStr">
        <is>
          <t>Completed</t>
        </is>
      </c>
    </row>
    <row r="3783">
      <c r="A3783" t="inlineStr">
        <is>
          <t>J1194</t>
        </is>
      </c>
      <c r="B3783" s="10" t="n">
        <v>46288</v>
      </c>
      <c r="C3783" t="inlineStr">
        <is>
          <t>CL49</t>
        </is>
      </c>
      <c r="D3783" t="inlineStr">
        <is>
          <t>Completed</t>
        </is>
      </c>
    </row>
    <row r="3784">
      <c r="A3784" t="inlineStr">
        <is>
          <t>J1194</t>
        </is>
      </c>
      <c r="B3784" s="10" t="n">
        <v>46289</v>
      </c>
      <c r="C3784" t="inlineStr">
        <is>
          <t>CL49</t>
        </is>
      </c>
      <c r="D3784" t="inlineStr">
        <is>
          <t>Completed</t>
        </is>
      </c>
    </row>
    <row r="3785">
      <c r="A3785" t="inlineStr">
        <is>
          <t>J1194</t>
        </is>
      </c>
      <c r="B3785" s="10" t="n">
        <v>46290</v>
      </c>
      <c r="C3785" t="inlineStr">
        <is>
          <t>CL49</t>
        </is>
      </c>
      <c r="D3785" t="inlineStr">
        <is>
          <t>Completed</t>
        </is>
      </c>
    </row>
    <row r="3786">
      <c r="A3786" t="inlineStr">
        <is>
          <t>J1194</t>
        </is>
      </c>
      <c r="B3786" s="10" t="n">
        <v>46293</v>
      </c>
      <c r="C3786" t="inlineStr">
        <is>
          <t>CL49</t>
        </is>
      </c>
      <c r="D3786" t="inlineStr">
        <is>
          <t>Completed</t>
        </is>
      </c>
    </row>
    <row r="3787">
      <c r="A3787" t="inlineStr">
        <is>
          <t>J1194</t>
        </is>
      </c>
      <c r="B3787" s="10" t="n">
        <v>46294</v>
      </c>
      <c r="C3787" t="inlineStr">
        <is>
          <t>CL49</t>
        </is>
      </c>
      <c r="D3787" t="inlineStr">
        <is>
          <t>Completed</t>
        </is>
      </c>
    </row>
    <row r="3788">
      <c r="A3788" t="inlineStr">
        <is>
          <t>J1194</t>
        </is>
      </c>
      <c r="B3788" s="10" t="n">
        <v>46295</v>
      </c>
      <c r="C3788" t="inlineStr">
        <is>
          <t>CL49</t>
        </is>
      </c>
      <c r="D3788" t="inlineStr">
        <is>
          <t>Completed</t>
        </is>
      </c>
    </row>
    <row r="3789">
      <c r="A3789" t="inlineStr">
        <is>
          <t>J1194</t>
        </is>
      </c>
      <c r="B3789" s="10" t="n">
        <v>46296</v>
      </c>
      <c r="C3789" t="inlineStr">
        <is>
          <t>CL49</t>
        </is>
      </c>
      <c r="D3789" t="inlineStr">
        <is>
          <t>Completed</t>
        </is>
      </c>
    </row>
    <row r="3790">
      <c r="A3790" t="inlineStr">
        <is>
          <t>J1194</t>
        </is>
      </c>
      <c r="B3790" s="10" t="n">
        <v>46297</v>
      </c>
      <c r="C3790" t="inlineStr">
        <is>
          <t>CL49</t>
        </is>
      </c>
      <c r="D3790" t="inlineStr">
        <is>
          <t>Completed</t>
        </is>
      </c>
    </row>
    <row r="3791">
      <c r="A3791" t="inlineStr">
        <is>
          <t>J1194</t>
        </is>
      </c>
      <c r="B3791" s="10" t="n">
        <v>46300</v>
      </c>
      <c r="C3791" t="inlineStr">
        <is>
          <t>CL49</t>
        </is>
      </c>
      <c r="D3791" t="inlineStr">
        <is>
          <t>Completed</t>
        </is>
      </c>
    </row>
    <row r="3792">
      <c r="A3792" t="inlineStr">
        <is>
          <t>J1194</t>
        </is>
      </c>
      <c r="B3792" s="10" t="n">
        <v>46301</v>
      </c>
      <c r="C3792" t="inlineStr">
        <is>
          <t>CL49</t>
        </is>
      </c>
      <c r="D3792" t="inlineStr">
        <is>
          <t>Completed</t>
        </is>
      </c>
    </row>
    <row r="3793">
      <c r="A3793" t="inlineStr">
        <is>
          <t>J1194</t>
        </is>
      </c>
      <c r="B3793" s="10" t="n">
        <v>46302</v>
      </c>
      <c r="C3793" t="inlineStr">
        <is>
          <t>CL49</t>
        </is>
      </c>
      <c r="D3793" t="inlineStr">
        <is>
          <t>Completed</t>
        </is>
      </c>
    </row>
    <row r="3794">
      <c r="A3794" t="inlineStr">
        <is>
          <t>J1194</t>
        </is>
      </c>
      <c r="B3794" s="10" t="n">
        <v>46303</v>
      </c>
      <c r="C3794" t="inlineStr">
        <is>
          <t>CL49</t>
        </is>
      </c>
      <c r="D3794" t="inlineStr">
        <is>
          <t>Completed</t>
        </is>
      </c>
    </row>
    <row r="3795">
      <c r="A3795" t="inlineStr">
        <is>
          <t>J1194</t>
        </is>
      </c>
      <c r="B3795" s="10" t="n">
        <v>46304</v>
      </c>
      <c r="C3795" t="inlineStr">
        <is>
          <t>CL49</t>
        </is>
      </c>
      <c r="D3795" t="inlineStr">
        <is>
          <t>Completed</t>
        </is>
      </c>
    </row>
    <row r="3796">
      <c r="A3796" t="inlineStr">
        <is>
          <t>J1194</t>
        </is>
      </c>
      <c r="B3796" s="10" t="n">
        <v>46307</v>
      </c>
      <c r="C3796" t="inlineStr">
        <is>
          <t>CL49</t>
        </is>
      </c>
      <c r="D3796" t="inlineStr">
        <is>
          <t>Completed</t>
        </is>
      </c>
    </row>
    <row r="3797">
      <c r="A3797" t="inlineStr">
        <is>
          <t>J1194</t>
        </is>
      </c>
      <c r="B3797" s="10" t="n">
        <v>46308</v>
      </c>
      <c r="C3797" t="inlineStr">
        <is>
          <t>CL49</t>
        </is>
      </c>
      <c r="D3797" t="inlineStr">
        <is>
          <t>Completed</t>
        </is>
      </c>
    </row>
    <row r="3798">
      <c r="A3798" t="inlineStr">
        <is>
          <t>J1194</t>
        </is>
      </c>
      <c r="B3798" s="10" t="n">
        <v>46309</v>
      </c>
      <c r="C3798" t="inlineStr">
        <is>
          <t>CL49</t>
        </is>
      </c>
      <c r="D3798" t="inlineStr">
        <is>
          <t>Completed</t>
        </is>
      </c>
    </row>
    <row r="3799">
      <c r="A3799" t="inlineStr">
        <is>
          <t>J1194</t>
        </is>
      </c>
      <c r="B3799" s="10" t="n">
        <v>46310</v>
      </c>
      <c r="C3799" t="inlineStr">
        <is>
          <t>CL49</t>
        </is>
      </c>
      <c r="D3799" t="inlineStr">
        <is>
          <t>Completed</t>
        </is>
      </c>
    </row>
    <row r="3800">
      <c r="A3800" t="inlineStr">
        <is>
          <t>J1194</t>
        </is>
      </c>
      <c r="B3800" s="10" t="n">
        <v>46311</v>
      </c>
      <c r="C3800" t="inlineStr">
        <is>
          <t>CL49</t>
        </is>
      </c>
      <c r="D3800" t="inlineStr">
        <is>
          <t>Completed</t>
        </is>
      </c>
    </row>
    <row r="3801">
      <c r="A3801" t="inlineStr">
        <is>
          <t>J1194</t>
        </is>
      </c>
      <c r="B3801" s="10" t="n">
        <v>46314</v>
      </c>
      <c r="C3801" t="inlineStr">
        <is>
          <t>CL49</t>
        </is>
      </c>
      <c r="D3801" t="inlineStr">
        <is>
          <t>Completed</t>
        </is>
      </c>
    </row>
    <row r="3802">
      <c r="A3802" t="inlineStr">
        <is>
          <t>J1194</t>
        </is>
      </c>
      <c r="B3802" s="10" t="n">
        <v>46315</v>
      </c>
      <c r="C3802" t="inlineStr">
        <is>
          <t>CL49</t>
        </is>
      </c>
      <c r="D3802" t="inlineStr">
        <is>
          <t>Completed</t>
        </is>
      </c>
    </row>
    <row r="3803">
      <c r="A3803" t="inlineStr">
        <is>
          <t>J1194</t>
        </is>
      </c>
      <c r="B3803" s="10" t="n">
        <v>46316</v>
      </c>
      <c r="C3803" t="inlineStr">
        <is>
          <t>CL49</t>
        </is>
      </c>
      <c r="D3803" t="inlineStr">
        <is>
          <t>Completed</t>
        </is>
      </c>
    </row>
    <row r="3804">
      <c r="A3804" t="inlineStr">
        <is>
          <t>J1194</t>
        </is>
      </c>
      <c r="B3804" s="10" t="n">
        <v>46317</v>
      </c>
      <c r="C3804" t="inlineStr">
        <is>
          <t>CL49</t>
        </is>
      </c>
      <c r="D3804" t="inlineStr">
        <is>
          <t>Completed</t>
        </is>
      </c>
    </row>
    <row r="3805">
      <c r="A3805" t="inlineStr">
        <is>
          <t>J1194</t>
        </is>
      </c>
      <c r="B3805" s="10" t="n">
        <v>46318</v>
      </c>
      <c r="C3805" t="inlineStr">
        <is>
          <t>CL49</t>
        </is>
      </c>
      <c r="D3805" t="inlineStr">
        <is>
          <t>Completed</t>
        </is>
      </c>
    </row>
    <row r="3806">
      <c r="A3806" t="inlineStr">
        <is>
          <t>J1194</t>
        </is>
      </c>
      <c r="B3806" s="10" t="n">
        <v>46321</v>
      </c>
      <c r="C3806" t="inlineStr">
        <is>
          <t>CL49</t>
        </is>
      </c>
      <c r="D3806" t="inlineStr">
        <is>
          <t>Completed</t>
        </is>
      </c>
    </row>
    <row r="3807">
      <c r="A3807" t="inlineStr">
        <is>
          <t>J1194</t>
        </is>
      </c>
      <c r="B3807" s="10" t="n">
        <v>46322</v>
      </c>
      <c r="C3807" t="inlineStr">
        <is>
          <t>CL49</t>
        </is>
      </c>
      <c r="D3807" t="inlineStr">
        <is>
          <t>Completed</t>
        </is>
      </c>
    </row>
    <row r="3808">
      <c r="A3808" t="inlineStr">
        <is>
          <t>J1194</t>
        </is>
      </c>
      <c r="B3808" s="10" t="n">
        <v>46323</v>
      </c>
      <c r="C3808" t="inlineStr">
        <is>
          <t>CL49</t>
        </is>
      </c>
      <c r="D3808" t="inlineStr">
        <is>
          <t>Completed</t>
        </is>
      </c>
    </row>
    <row r="3809">
      <c r="A3809" t="inlineStr">
        <is>
          <t>J1194</t>
        </is>
      </c>
      <c r="B3809" s="10" t="n">
        <v>46324</v>
      </c>
      <c r="C3809" t="inlineStr">
        <is>
          <t>CL49</t>
        </is>
      </c>
      <c r="D3809" t="inlineStr">
        <is>
          <t>Completed</t>
        </is>
      </c>
    </row>
    <row r="3810">
      <c r="A3810" t="inlineStr">
        <is>
          <t>J1194</t>
        </is>
      </c>
      <c r="B3810" s="10" t="n">
        <v>46325</v>
      </c>
      <c r="C3810" t="inlineStr">
        <is>
          <t>CL49</t>
        </is>
      </c>
      <c r="D3810" t="inlineStr">
        <is>
          <t>Completed</t>
        </is>
      </c>
    </row>
    <row r="3811">
      <c r="A3811" t="inlineStr">
        <is>
          <t>J1195</t>
        </is>
      </c>
      <c r="B3811" s="10" t="n">
        <v>46241</v>
      </c>
      <c r="C3811" t="inlineStr">
        <is>
          <t>CL01</t>
        </is>
      </c>
      <c r="D3811" t="inlineStr">
        <is>
          <t>Completed</t>
        </is>
      </c>
    </row>
    <row r="3812">
      <c r="A3812" t="inlineStr">
        <is>
          <t>J1195</t>
        </is>
      </c>
      <c r="B3812" s="10" t="n">
        <v>46248</v>
      </c>
      <c r="C3812" t="inlineStr">
        <is>
          <t>CL01</t>
        </is>
      </c>
      <c r="D3812" t="inlineStr">
        <is>
          <t>Completed</t>
        </is>
      </c>
    </row>
    <row r="3813">
      <c r="A3813" t="inlineStr">
        <is>
          <t>J1195</t>
        </is>
      </c>
      <c r="B3813" s="10" t="n">
        <v>46255</v>
      </c>
      <c r="C3813" t="inlineStr">
        <is>
          <t>CL01</t>
        </is>
      </c>
      <c r="D3813" t="inlineStr">
        <is>
          <t>Completed</t>
        </is>
      </c>
    </row>
    <row r="3814">
      <c r="A3814" t="inlineStr">
        <is>
          <t>J1195</t>
        </is>
      </c>
      <c r="B3814" s="10" t="n">
        <v>46262</v>
      </c>
      <c r="C3814" t="inlineStr">
        <is>
          <t>CL01</t>
        </is>
      </c>
      <c r="D3814" t="inlineStr">
        <is>
          <t>Completed</t>
        </is>
      </c>
    </row>
    <row r="3815">
      <c r="A3815" t="inlineStr">
        <is>
          <t>J1195</t>
        </is>
      </c>
      <c r="B3815" s="10" t="n">
        <v>46269</v>
      </c>
      <c r="C3815" t="inlineStr">
        <is>
          <t>CL01</t>
        </is>
      </c>
      <c r="D3815" t="inlineStr">
        <is>
          <t>Completed</t>
        </is>
      </c>
    </row>
    <row r="3816">
      <c r="A3816" t="inlineStr">
        <is>
          <t>J1195</t>
        </is>
      </c>
      <c r="B3816" s="10" t="n">
        <v>46276</v>
      </c>
      <c r="C3816" t="inlineStr">
        <is>
          <t>CL01</t>
        </is>
      </c>
      <c r="D3816" t="inlineStr">
        <is>
          <t>Completed</t>
        </is>
      </c>
    </row>
    <row r="3817">
      <c r="A3817" t="inlineStr">
        <is>
          <t>J1195</t>
        </is>
      </c>
      <c r="B3817" s="10" t="n">
        <v>46283</v>
      </c>
      <c r="C3817" t="inlineStr">
        <is>
          <t>CL01</t>
        </is>
      </c>
      <c r="D3817" t="inlineStr">
        <is>
          <t>Completed</t>
        </is>
      </c>
    </row>
    <row r="3818">
      <c r="A3818" t="inlineStr">
        <is>
          <t>J1195</t>
        </is>
      </c>
      <c r="B3818" s="10" t="n">
        <v>46290</v>
      </c>
      <c r="C3818" t="inlineStr">
        <is>
          <t>CL01</t>
        </is>
      </c>
      <c r="D3818" t="inlineStr">
        <is>
          <t>Completed</t>
        </is>
      </c>
    </row>
    <row r="3819">
      <c r="A3819" t="inlineStr">
        <is>
          <t>J1195</t>
        </is>
      </c>
      <c r="B3819" s="10" t="n">
        <v>46297</v>
      </c>
      <c r="C3819" t="inlineStr">
        <is>
          <t>CL01</t>
        </is>
      </c>
      <c r="D3819" t="inlineStr">
        <is>
          <t>Completed</t>
        </is>
      </c>
    </row>
    <row r="3820">
      <c r="A3820" t="inlineStr">
        <is>
          <t>J1195</t>
        </is>
      </c>
      <c r="B3820" s="10" t="n">
        <v>46304</v>
      </c>
      <c r="C3820" t="inlineStr">
        <is>
          <t>CL01</t>
        </is>
      </c>
      <c r="D3820" t="inlineStr">
        <is>
          <t>Completed</t>
        </is>
      </c>
    </row>
    <row r="3821">
      <c r="A3821" t="inlineStr">
        <is>
          <t>J1195</t>
        </is>
      </c>
      <c r="B3821" s="10" t="n">
        <v>46311</v>
      </c>
      <c r="C3821" t="inlineStr">
        <is>
          <t>CL01</t>
        </is>
      </c>
      <c r="D3821" t="inlineStr">
        <is>
          <t>Completed</t>
        </is>
      </c>
    </row>
    <row r="3822">
      <c r="A3822" t="inlineStr">
        <is>
          <t>J1195</t>
        </is>
      </c>
      <c r="B3822" s="10" t="n">
        <v>46318</v>
      </c>
      <c r="C3822" t="inlineStr">
        <is>
          <t>CL01</t>
        </is>
      </c>
      <c r="D3822" t="inlineStr">
        <is>
          <t>Completed</t>
        </is>
      </c>
    </row>
    <row r="3823">
      <c r="A3823" t="inlineStr">
        <is>
          <t>J1195</t>
        </is>
      </c>
      <c r="B3823" s="10" t="n">
        <v>46325</v>
      </c>
      <c r="C3823" t="inlineStr">
        <is>
          <t>CL01</t>
        </is>
      </c>
      <c r="D3823" t="inlineStr">
        <is>
          <t>Completed</t>
        </is>
      </c>
    </row>
    <row r="3824">
      <c r="A3824" t="inlineStr">
        <is>
          <t>J1196</t>
        </is>
      </c>
      <c r="B3824" s="10" t="n">
        <v>46237</v>
      </c>
      <c r="C3824" t="inlineStr">
        <is>
          <t>CL20</t>
        </is>
      </c>
      <c r="D3824" t="inlineStr">
        <is>
          <t>Completed</t>
        </is>
      </c>
    </row>
    <row r="3825">
      <c r="A3825" t="inlineStr">
        <is>
          <t>J1196</t>
        </is>
      </c>
      <c r="B3825" s="10" t="n">
        <v>46238</v>
      </c>
      <c r="C3825" t="inlineStr">
        <is>
          <t>CL20</t>
        </is>
      </c>
      <c r="D3825" t="inlineStr">
        <is>
          <t>Completed</t>
        </is>
      </c>
    </row>
    <row r="3826">
      <c r="A3826" t="inlineStr">
        <is>
          <t>J1196</t>
        </is>
      </c>
      <c r="B3826" s="10" t="n">
        <v>46244</v>
      </c>
      <c r="C3826" t="inlineStr">
        <is>
          <t>CL20</t>
        </is>
      </c>
      <c r="D3826" t="inlineStr">
        <is>
          <t>Completed</t>
        </is>
      </c>
    </row>
    <row r="3827">
      <c r="A3827" t="inlineStr">
        <is>
          <t>J1196</t>
        </is>
      </c>
      <c r="B3827" s="10" t="n">
        <v>46245</v>
      </c>
      <c r="C3827" t="inlineStr">
        <is>
          <t>CL20</t>
        </is>
      </c>
      <c r="D3827" t="inlineStr">
        <is>
          <t>Completed</t>
        </is>
      </c>
    </row>
    <row r="3828">
      <c r="A3828" t="inlineStr">
        <is>
          <t>J1196</t>
        </is>
      </c>
      <c r="B3828" s="10" t="n">
        <v>46251</v>
      </c>
      <c r="C3828" t="inlineStr">
        <is>
          <t>CL20</t>
        </is>
      </c>
      <c r="D3828" t="inlineStr">
        <is>
          <t>Completed</t>
        </is>
      </c>
    </row>
    <row r="3829">
      <c r="A3829" t="inlineStr">
        <is>
          <t>J1196</t>
        </is>
      </c>
      <c r="B3829" s="10" t="n">
        <v>46252</v>
      </c>
      <c r="C3829" t="inlineStr">
        <is>
          <t>CL20</t>
        </is>
      </c>
      <c r="D3829" t="inlineStr">
        <is>
          <t>Completed</t>
        </is>
      </c>
    </row>
    <row r="3830">
      <c r="A3830" t="inlineStr">
        <is>
          <t>J1196</t>
        </is>
      </c>
      <c r="B3830" s="10" t="n">
        <v>46258</v>
      </c>
      <c r="C3830" t="inlineStr">
        <is>
          <t>CL20</t>
        </is>
      </c>
      <c r="D3830" t="inlineStr">
        <is>
          <t>Completed</t>
        </is>
      </c>
    </row>
    <row r="3831">
      <c r="A3831" t="inlineStr">
        <is>
          <t>J1196</t>
        </is>
      </c>
      <c r="B3831" s="10" t="n">
        <v>46259</v>
      </c>
      <c r="C3831" t="inlineStr">
        <is>
          <t>CL20</t>
        </is>
      </c>
      <c r="D3831" t="inlineStr">
        <is>
          <t>Completed</t>
        </is>
      </c>
    </row>
    <row r="3832">
      <c r="A3832" t="inlineStr">
        <is>
          <t>J1196</t>
        </is>
      </c>
      <c r="B3832" s="10" t="n">
        <v>46265</v>
      </c>
      <c r="C3832" t="inlineStr">
        <is>
          <t>CL20</t>
        </is>
      </c>
      <c r="D3832" t="inlineStr">
        <is>
          <t>Completed</t>
        </is>
      </c>
    </row>
    <row r="3833">
      <c r="A3833" t="inlineStr">
        <is>
          <t>J1196</t>
        </is>
      </c>
      <c r="B3833" s="10" t="n">
        <v>46266</v>
      </c>
      <c r="C3833" t="inlineStr">
        <is>
          <t>CL20</t>
        </is>
      </c>
      <c r="D3833" t="inlineStr">
        <is>
          <t>Completed</t>
        </is>
      </c>
    </row>
    <row r="3834">
      <c r="A3834" t="inlineStr">
        <is>
          <t>J1196</t>
        </is>
      </c>
      <c r="B3834" s="10" t="n">
        <v>46272</v>
      </c>
      <c r="C3834" t="inlineStr">
        <is>
          <t>CL20</t>
        </is>
      </c>
      <c r="D3834" t="inlineStr">
        <is>
          <t>Completed</t>
        </is>
      </c>
    </row>
    <row r="3835">
      <c r="A3835" t="inlineStr">
        <is>
          <t>J1196</t>
        </is>
      </c>
      <c r="B3835" s="10" t="n">
        <v>46273</v>
      </c>
      <c r="C3835" t="inlineStr">
        <is>
          <t>CL20</t>
        </is>
      </c>
      <c r="D3835" t="inlineStr">
        <is>
          <t>Completed</t>
        </is>
      </c>
    </row>
    <row r="3836">
      <c r="A3836" t="inlineStr">
        <is>
          <t>J1196</t>
        </is>
      </c>
      <c r="B3836" s="10" t="n">
        <v>46279</v>
      </c>
      <c r="C3836" t="inlineStr">
        <is>
          <t>CL20</t>
        </is>
      </c>
      <c r="D3836" t="inlineStr">
        <is>
          <t>Completed</t>
        </is>
      </c>
    </row>
    <row r="3837">
      <c r="A3837" t="inlineStr">
        <is>
          <t>J1196</t>
        </is>
      </c>
      <c r="B3837" s="10" t="n">
        <v>46280</v>
      </c>
      <c r="C3837" t="inlineStr">
        <is>
          <t>CL20</t>
        </is>
      </c>
      <c r="D3837" t="inlineStr">
        <is>
          <t>Skipped</t>
        </is>
      </c>
    </row>
    <row r="3838">
      <c r="A3838" t="inlineStr">
        <is>
          <t>J1196</t>
        </is>
      </c>
      <c r="B3838" s="10" t="n">
        <v>46286</v>
      </c>
      <c r="C3838" t="inlineStr">
        <is>
          <t>CL20</t>
        </is>
      </c>
      <c r="D3838" t="inlineStr">
        <is>
          <t>Completed</t>
        </is>
      </c>
    </row>
    <row r="3839">
      <c r="A3839" t="inlineStr">
        <is>
          <t>J1196</t>
        </is>
      </c>
      <c r="B3839" s="10" t="n">
        <v>46287</v>
      </c>
      <c r="C3839" t="inlineStr">
        <is>
          <t>CL20</t>
        </is>
      </c>
      <c r="D3839" t="inlineStr">
        <is>
          <t>Completed</t>
        </is>
      </c>
    </row>
    <row r="3840">
      <c r="A3840" t="inlineStr">
        <is>
          <t>J1196</t>
        </is>
      </c>
      <c r="B3840" s="10" t="n">
        <v>46293</v>
      </c>
      <c r="C3840" t="inlineStr">
        <is>
          <t>CL20</t>
        </is>
      </c>
      <c r="D3840" t="inlineStr">
        <is>
          <t>Completed</t>
        </is>
      </c>
    </row>
    <row r="3841">
      <c r="A3841" t="inlineStr">
        <is>
          <t>J1196</t>
        </is>
      </c>
      <c r="B3841" s="10" t="n">
        <v>46294</v>
      </c>
      <c r="C3841" t="inlineStr">
        <is>
          <t>CL20</t>
        </is>
      </c>
      <c r="D3841" t="inlineStr">
        <is>
          <t>Completed</t>
        </is>
      </c>
    </row>
    <row r="3842">
      <c r="A3842" t="inlineStr">
        <is>
          <t>J1196</t>
        </is>
      </c>
      <c r="B3842" s="10" t="n">
        <v>46300</v>
      </c>
      <c r="C3842" t="inlineStr">
        <is>
          <t>CL20</t>
        </is>
      </c>
      <c r="D3842" t="inlineStr">
        <is>
          <t>Completed</t>
        </is>
      </c>
    </row>
    <row r="3843">
      <c r="A3843" t="inlineStr">
        <is>
          <t>J1196</t>
        </is>
      </c>
      <c r="B3843" s="10" t="n">
        <v>46301</v>
      </c>
      <c r="C3843" t="inlineStr">
        <is>
          <t>CL20</t>
        </is>
      </c>
      <c r="D3843" t="inlineStr">
        <is>
          <t>Completed</t>
        </is>
      </c>
    </row>
    <row r="3844">
      <c r="A3844" t="inlineStr">
        <is>
          <t>J1196</t>
        </is>
      </c>
      <c r="B3844" s="10" t="n">
        <v>46307</v>
      </c>
      <c r="C3844" t="inlineStr">
        <is>
          <t>CL20</t>
        </is>
      </c>
      <c r="D3844" t="inlineStr">
        <is>
          <t>Completed</t>
        </is>
      </c>
    </row>
    <row r="3845">
      <c r="A3845" t="inlineStr">
        <is>
          <t>J1196</t>
        </is>
      </c>
      <c r="B3845" s="10" t="n">
        <v>46308</v>
      </c>
      <c r="C3845" t="inlineStr">
        <is>
          <t>CL20</t>
        </is>
      </c>
      <c r="D3845" t="inlineStr">
        <is>
          <t>Completed</t>
        </is>
      </c>
    </row>
    <row r="3846">
      <c r="A3846" t="inlineStr">
        <is>
          <t>J1196</t>
        </is>
      </c>
      <c r="B3846" s="10" t="n">
        <v>46314</v>
      </c>
      <c r="C3846" t="inlineStr">
        <is>
          <t>CL20</t>
        </is>
      </c>
      <c r="D3846" t="inlineStr">
        <is>
          <t>Completed</t>
        </is>
      </c>
    </row>
    <row r="3847">
      <c r="A3847" t="inlineStr">
        <is>
          <t>J1196</t>
        </is>
      </c>
      <c r="B3847" s="10" t="n">
        <v>46315</v>
      </c>
      <c r="C3847" t="inlineStr">
        <is>
          <t>CL20</t>
        </is>
      </c>
      <c r="D3847" t="inlineStr">
        <is>
          <t>Completed</t>
        </is>
      </c>
    </row>
    <row r="3848">
      <c r="A3848" t="inlineStr">
        <is>
          <t>J1196</t>
        </is>
      </c>
      <c r="B3848" s="10" t="n">
        <v>46321</v>
      </c>
      <c r="C3848" t="inlineStr">
        <is>
          <t>CL20</t>
        </is>
      </c>
      <c r="D3848" t="inlineStr">
        <is>
          <t>Completed</t>
        </is>
      </c>
    </row>
    <row r="3849">
      <c r="A3849" t="inlineStr">
        <is>
          <t>J1196</t>
        </is>
      </c>
      <c r="B3849" s="10" t="n">
        <v>46322</v>
      </c>
      <c r="C3849" t="inlineStr">
        <is>
          <t>CL20</t>
        </is>
      </c>
      <c r="D3849" t="inlineStr">
        <is>
          <t>Completed</t>
        </is>
      </c>
    </row>
    <row r="3850">
      <c r="A3850" t="inlineStr">
        <is>
          <t>J1197</t>
        </is>
      </c>
      <c r="B3850" s="10" t="n">
        <v>46253</v>
      </c>
      <c r="C3850" t="inlineStr">
        <is>
          <t>CL60</t>
        </is>
      </c>
      <c r="D3850" t="inlineStr">
        <is>
          <t>Completed</t>
        </is>
      </c>
    </row>
    <row r="3851">
      <c r="A3851" t="inlineStr">
        <is>
          <t>J1197</t>
        </is>
      </c>
      <c r="B3851" s="10" t="n">
        <v>46281</v>
      </c>
      <c r="C3851" t="inlineStr">
        <is>
          <t>CL60</t>
        </is>
      </c>
      <c r="D3851" t="inlineStr">
        <is>
          <t>Completed</t>
        </is>
      </c>
    </row>
    <row r="3852">
      <c r="A3852" t="inlineStr">
        <is>
          <t>J1197</t>
        </is>
      </c>
      <c r="B3852" s="10" t="n">
        <v>46309</v>
      </c>
      <c r="C3852" t="inlineStr">
        <is>
          <t>CL60</t>
        </is>
      </c>
      <c r="D3852" t="inlineStr">
        <is>
          <t>Completed</t>
        </is>
      </c>
    </row>
    <row r="3853">
      <c r="A3853" t="inlineStr">
        <is>
          <t>J1198</t>
        </is>
      </c>
      <c r="B3853" s="10" t="n">
        <v>46237</v>
      </c>
      <c r="C3853" t="inlineStr">
        <is>
          <t>CL42</t>
        </is>
      </c>
      <c r="D3853" t="inlineStr">
        <is>
          <t>Completed</t>
        </is>
      </c>
    </row>
    <row r="3854">
      <c r="A3854" t="inlineStr">
        <is>
          <t>J1198</t>
        </is>
      </c>
      <c r="B3854" s="10" t="n">
        <v>46244</v>
      </c>
      <c r="C3854" t="inlineStr">
        <is>
          <t>CL42</t>
        </is>
      </c>
      <c r="D3854" t="inlineStr">
        <is>
          <t>Completed</t>
        </is>
      </c>
    </row>
    <row r="3855">
      <c r="A3855" t="inlineStr">
        <is>
          <t>J1198</t>
        </is>
      </c>
      <c r="B3855" s="10" t="n">
        <v>46251</v>
      </c>
      <c r="C3855" t="inlineStr">
        <is>
          <t>CL42</t>
        </is>
      </c>
      <c r="D3855" t="inlineStr">
        <is>
          <t>Completed</t>
        </is>
      </c>
    </row>
    <row r="3856">
      <c r="A3856" t="inlineStr">
        <is>
          <t>J1198</t>
        </is>
      </c>
      <c r="B3856" s="10" t="n">
        <v>46258</v>
      </c>
      <c r="C3856" t="inlineStr">
        <is>
          <t>CL42</t>
        </is>
      </c>
      <c r="D3856" t="inlineStr">
        <is>
          <t>Completed</t>
        </is>
      </c>
    </row>
    <row r="3857">
      <c r="A3857" t="inlineStr">
        <is>
          <t>J1198</t>
        </is>
      </c>
      <c r="B3857" s="10" t="n">
        <v>46265</v>
      </c>
      <c r="C3857" t="inlineStr">
        <is>
          <t>CL42</t>
        </is>
      </c>
      <c r="D3857" t="inlineStr">
        <is>
          <t>Completed</t>
        </is>
      </c>
    </row>
    <row r="3858">
      <c r="A3858" t="inlineStr">
        <is>
          <t>J1198</t>
        </is>
      </c>
      <c r="B3858" s="10" t="n">
        <v>46272</v>
      </c>
      <c r="C3858" t="inlineStr">
        <is>
          <t>CL42</t>
        </is>
      </c>
      <c r="D3858" t="inlineStr">
        <is>
          <t>Completed</t>
        </is>
      </c>
    </row>
    <row r="3859">
      <c r="A3859" t="inlineStr">
        <is>
          <t>J1198</t>
        </is>
      </c>
      <c r="B3859" s="10" t="n">
        <v>46279</v>
      </c>
      <c r="C3859" t="inlineStr">
        <is>
          <t>CL42</t>
        </is>
      </c>
      <c r="D3859" t="inlineStr">
        <is>
          <t>Skipped</t>
        </is>
      </c>
    </row>
    <row r="3860">
      <c r="A3860" t="inlineStr">
        <is>
          <t>J1198</t>
        </is>
      </c>
      <c r="B3860" s="10" t="n">
        <v>46286</v>
      </c>
      <c r="C3860" t="inlineStr">
        <is>
          <t>CL42</t>
        </is>
      </c>
      <c r="D3860" t="inlineStr">
        <is>
          <t>Completed</t>
        </is>
      </c>
    </row>
    <row r="3861">
      <c r="A3861" t="inlineStr">
        <is>
          <t>J1198</t>
        </is>
      </c>
      <c r="B3861" s="10" t="n">
        <v>46293</v>
      </c>
      <c r="C3861" t="inlineStr">
        <is>
          <t>CL42</t>
        </is>
      </c>
      <c r="D3861" t="inlineStr">
        <is>
          <t>Completed</t>
        </is>
      </c>
    </row>
    <row r="3862">
      <c r="A3862" t="inlineStr">
        <is>
          <t>J1198</t>
        </is>
      </c>
      <c r="B3862" s="10" t="n">
        <v>46300</v>
      </c>
      <c r="C3862" t="inlineStr">
        <is>
          <t>CL42</t>
        </is>
      </c>
      <c r="D3862" t="inlineStr">
        <is>
          <t>Completed</t>
        </is>
      </c>
    </row>
    <row r="3863">
      <c r="A3863" t="inlineStr">
        <is>
          <t>J1198</t>
        </is>
      </c>
      <c r="B3863" s="10" t="n">
        <v>46307</v>
      </c>
      <c r="C3863" t="inlineStr">
        <is>
          <t>CL42</t>
        </is>
      </c>
      <c r="D3863" t="inlineStr">
        <is>
          <t>Completed</t>
        </is>
      </c>
    </row>
    <row r="3864">
      <c r="A3864" t="inlineStr">
        <is>
          <t>J1198</t>
        </is>
      </c>
      <c r="B3864" s="10" t="n">
        <v>46314</v>
      </c>
      <c r="C3864" t="inlineStr">
        <is>
          <t>CL42</t>
        </is>
      </c>
      <c r="D3864" t="inlineStr">
        <is>
          <t>Completed</t>
        </is>
      </c>
    </row>
    <row r="3865">
      <c r="A3865" t="inlineStr">
        <is>
          <t>J1198</t>
        </is>
      </c>
      <c r="B3865" s="10" t="n">
        <v>46321</v>
      </c>
      <c r="C3865" t="inlineStr">
        <is>
          <t>CL42</t>
        </is>
      </c>
      <c r="D3865" t="inlineStr">
        <is>
          <t>Completed</t>
        </is>
      </c>
    </row>
    <row r="3866">
      <c r="A3866" t="inlineStr">
        <is>
          <t>J1199</t>
        </is>
      </c>
      <c r="B3866" s="10" t="n">
        <v>46240</v>
      </c>
      <c r="C3866" t="inlineStr">
        <is>
          <t>CL02</t>
        </is>
      </c>
      <c r="D3866" t="inlineStr">
        <is>
          <t>Completed</t>
        </is>
      </c>
    </row>
    <row r="3867">
      <c r="A3867" t="inlineStr">
        <is>
          <t>J1199</t>
        </is>
      </c>
      <c r="B3867" s="10" t="n">
        <v>46241</v>
      </c>
      <c r="C3867" t="inlineStr">
        <is>
          <t>CL02</t>
        </is>
      </c>
      <c r="D3867" t="inlineStr">
        <is>
          <t>Completed</t>
        </is>
      </c>
    </row>
    <row r="3868">
      <c r="A3868" t="inlineStr">
        <is>
          <t>J1199</t>
        </is>
      </c>
      <c r="B3868" s="10" t="n">
        <v>46247</v>
      </c>
      <c r="C3868" t="inlineStr">
        <is>
          <t>CL02</t>
        </is>
      </c>
      <c r="D3868" t="inlineStr">
        <is>
          <t>Completed</t>
        </is>
      </c>
    </row>
    <row r="3869">
      <c r="A3869" t="inlineStr">
        <is>
          <t>J1199</t>
        </is>
      </c>
      <c r="B3869" s="10" t="n">
        <v>46248</v>
      </c>
      <c r="C3869" t="inlineStr">
        <is>
          <t>CL02</t>
        </is>
      </c>
      <c r="D3869" t="inlineStr">
        <is>
          <t>Completed</t>
        </is>
      </c>
    </row>
    <row r="3870">
      <c r="A3870" t="inlineStr">
        <is>
          <t>J1199</t>
        </is>
      </c>
      <c r="B3870" s="10" t="n">
        <v>46254</v>
      </c>
      <c r="C3870" t="inlineStr">
        <is>
          <t>CL02</t>
        </is>
      </c>
      <c r="D3870" t="inlineStr">
        <is>
          <t>Completed</t>
        </is>
      </c>
    </row>
    <row r="3871">
      <c r="A3871" t="inlineStr">
        <is>
          <t>J1199</t>
        </is>
      </c>
      <c r="B3871" s="10" t="n">
        <v>46255</v>
      </c>
      <c r="C3871" t="inlineStr">
        <is>
          <t>CL02</t>
        </is>
      </c>
      <c r="D3871" t="inlineStr">
        <is>
          <t>Completed</t>
        </is>
      </c>
    </row>
    <row r="3872">
      <c r="A3872" t="inlineStr">
        <is>
          <t>J1199</t>
        </is>
      </c>
      <c r="B3872" s="10" t="n">
        <v>46261</v>
      </c>
      <c r="C3872" t="inlineStr">
        <is>
          <t>CL02</t>
        </is>
      </c>
      <c r="D3872" t="inlineStr">
        <is>
          <t>Completed</t>
        </is>
      </c>
    </row>
    <row r="3873">
      <c r="A3873" t="inlineStr">
        <is>
          <t>J1199</t>
        </is>
      </c>
      <c r="B3873" s="10" t="n">
        <v>46262</v>
      </c>
      <c r="C3873" t="inlineStr">
        <is>
          <t>CL02</t>
        </is>
      </c>
      <c r="D3873" t="inlineStr">
        <is>
          <t>Completed</t>
        </is>
      </c>
    </row>
    <row r="3874">
      <c r="A3874" t="inlineStr">
        <is>
          <t>J1199</t>
        </is>
      </c>
      <c r="B3874" s="10" t="n">
        <v>46268</v>
      </c>
      <c r="C3874" t="inlineStr">
        <is>
          <t>CL02</t>
        </is>
      </c>
      <c r="D3874" t="inlineStr">
        <is>
          <t>Completed</t>
        </is>
      </c>
    </row>
    <row r="3875">
      <c r="A3875" t="inlineStr">
        <is>
          <t>J1199</t>
        </is>
      </c>
      <c r="B3875" s="10" t="n">
        <v>46269</v>
      </c>
      <c r="C3875" t="inlineStr">
        <is>
          <t>CL02</t>
        </is>
      </c>
      <c r="D3875" t="inlineStr">
        <is>
          <t>Completed</t>
        </is>
      </c>
    </row>
    <row r="3876">
      <c r="A3876" t="inlineStr">
        <is>
          <t>J1199</t>
        </is>
      </c>
      <c r="B3876" s="10" t="n">
        <v>46275</v>
      </c>
      <c r="C3876" t="inlineStr">
        <is>
          <t>CL02</t>
        </is>
      </c>
      <c r="D3876" t="inlineStr">
        <is>
          <t>Completed</t>
        </is>
      </c>
    </row>
    <row r="3877">
      <c r="A3877" t="inlineStr">
        <is>
          <t>J1199</t>
        </is>
      </c>
      <c r="B3877" s="10" t="n">
        <v>46276</v>
      </c>
      <c r="C3877" t="inlineStr">
        <is>
          <t>CL02</t>
        </is>
      </c>
      <c r="D3877" t="inlineStr">
        <is>
          <t>Completed</t>
        </is>
      </c>
    </row>
    <row r="3878">
      <c r="A3878" t="inlineStr">
        <is>
          <t>J1199</t>
        </is>
      </c>
      <c r="B3878" s="10" t="n">
        <v>46282</v>
      </c>
      <c r="C3878" t="inlineStr">
        <is>
          <t>CL02</t>
        </is>
      </c>
      <c r="D3878" t="inlineStr">
        <is>
          <t>Completed</t>
        </is>
      </c>
    </row>
    <row r="3879">
      <c r="A3879" t="inlineStr">
        <is>
          <t>J1199</t>
        </is>
      </c>
      <c r="B3879" s="10" t="n">
        <v>46283</v>
      </c>
      <c r="C3879" t="inlineStr">
        <is>
          <t>CL02</t>
        </is>
      </c>
      <c r="D3879" t="inlineStr">
        <is>
          <t>Completed</t>
        </is>
      </c>
    </row>
    <row r="3880">
      <c r="A3880" t="inlineStr">
        <is>
          <t>J1199</t>
        </is>
      </c>
      <c r="B3880" s="10" t="n">
        <v>46289</v>
      </c>
      <c r="C3880" t="inlineStr">
        <is>
          <t>CL02</t>
        </is>
      </c>
      <c r="D3880" t="inlineStr">
        <is>
          <t>Completed</t>
        </is>
      </c>
    </row>
    <row r="3881">
      <c r="A3881" t="inlineStr">
        <is>
          <t>J1199</t>
        </is>
      </c>
      <c r="B3881" s="10" t="n">
        <v>46290</v>
      </c>
      <c r="C3881" t="inlineStr">
        <is>
          <t>CL02</t>
        </is>
      </c>
      <c r="D3881" t="inlineStr">
        <is>
          <t>Completed</t>
        </is>
      </c>
    </row>
    <row r="3882">
      <c r="A3882" t="inlineStr">
        <is>
          <t>J1199</t>
        </is>
      </c>
      <c r="B3882" s="10" t="n">
        <v>46296</v>
      </c>
      <c r="C3882" t="inlineStr">
        <is>
          <t>CL02</t>
        </is>
      </c>
      <c r="D3882" t="inlineStr">
        <is>
          <t>Completed</t>
        </is>
      </c>
    </row>
    <row r="3883">
      <c r="A3883" t="inlineStr">
        <is>
          <t>J1199</t>
        </is>
      </c>
      <c r="B3883" s="10" t="n">
        <v>46297</v>
      </c>
      <c r="C3883" t="inlineStr">
        <is>
          <t>CL02</t>
        </is>
      </c>
      <c r="D3883" t="inlineStr">
        <is>
          <t>Completed</t>
        </is>
      </c>
    </row>
    <row r="3884">
      <c r="A3884" t="inlineStr">
        <is>
          <t>J1199</t>
        </is>
      </c>
      <c r="B3884" s="10" t="n">
        <v>46303</v>
      </c>
      <c r="C3884" t="inlineStr">
        <is>
          <t>CL02</t>
        </is>
      </c>
      <c r="D3884" t="inlineStr">
        <is>
          <t>Completed</t>
        </is>
      </c>
    </row>
    <row r="3885">
      <c r="A3885" t="inlineStr">
        <is>
          <t>J1199</t>
        </is>
      </c>
      <c r="B3885" s="10" t="n">
        <v>46304</v>
      </c>
      <c r="C3885" t="inlineStr">
        <is>
          <t>CL02</t>
        </is>
      </c>
      <c r="D3885" t="inlineStr">
        <is>
          <t>Completed</t>
        </is>
      </c>
    </row>
    <row r="3886">
      <c r="A3886" t="inlineStr">
        <is>
          <t>J1199</t>
        </is>
      </c>
      <c r="B3886" s="10" t="n">
        <v>46310</v>
      </c>
      <c r="C3886" t="inlineStr">
        <is>
          <t>CL02</t>
        </is>
      </c>
      <c r="D3886" t="inlineStr">
        <is>
          <t>Completed</t>
        </is>
      </c>
    </row>
    <row r="3887">
      <c r="A3887" t="inlineStr">
        <is>
          <t>J1199</t>
        </is>
      </c>
      <c r="B3887" s="10" t="n">
        <v>46311</v>
      </c>
      <c r="C3887" t="inlineStr">
        <is>
          <t>CL02</t>
        </is>
      </c>
      <c r="D3887" t="inlineStr">
        <is>
          <t>Completed</t>
        </is>
      </c>
    </row>
    <row r="3888">
      <c r="A3888" t="inlineStr">
        <is>
          <t>J1199</t>
        </is>
      </c>
      <c r="B3888" s="10" t="n">
        <v>46317</v>
      </c>
      <c r="C3888" t="inlineStr">
        <is>
          <t>CL02</t>
        </is>
      </c>
      <c r="D3888" t="inlineStr">
        <is>
          <t>Completed</t>
        </is>
      </c>
    </row>
    <row r="3889">
      <c r="A3889" t="inlineStr">
        <is>
          <t>J1199</t>
        </is>
      </c>
      <c r="B3889" s="10" t="n">
        <v>46318</v>
      </c>
      <c r="C3889" t="inlineStr">
        <is>
          <t>CL02</t>
        </is>
      </c>
      <c r="D3889" t="inlineStr">
        <is>
          <t>Completed</t>
        </is>
      </c>
    </row>
    <row r="3890">
      <c r="A3890" t="inlineStr">
        <is>
          <t>J1199</t>
        </is>
      </c>
      <c r="B3890" s="10" t="n">
        <v>46324</v>
      </c>
      <c r="C3890" t="inlineStr">
        <is>
          <t>CL02</t>
        </is>
      </c>
      <c r="D3890" t="inlineStr">
        <is>
          <t>Completed</t>
        </is>
      </c>
    </row>
    <row r="3891">
      <c r="A3891" t="inlineStr">
        <is>
          <t>J1199</t>
        </is>
      </c>
      <c r="B3891" s="10" t="n">
        <v>46325</v>
      </c>
      <c r="C3891" t="inlineStr">
        <is>
          <t>CL02</t>
        </is>
      </c>
      <c r="D3891" t="inlineStr">
        <is>
          <t>Completed</t>
        </is>
      </c>
    </row>
    <row r="3892">
      <c r="A3892" t="inlineStr">
        <is>
          <t>J1200</t>
        </is>
      </c>
      <c r="B3892" s="10" t="n">
        <v>46241</v>
      </c>
      <c r="C3892" t="inlineStr">
        <is>
          <t>CL20</t>
        </is>
      </c>
      <c r="D3892" t="inlineStr">
        <is>
          <t>Completed</t>
        </is>
      </c>
    </row>
    <row r="3893">
      <c r="A3893" t="inlineStr">
        <is>
          <t>J1200</t>
        </is>
      </c>
      <c r="B3893" s="10" t="n">
        <v>46248</v>
      </c>
      <c r="C3893" t="inlineStr">
        <is>
          <t>CL20</t>
        </is>
      </c>
      <c r="D3893" t="inlineStr">
        <is>
          <t>Completed</t>
        </is>
      </c>
    </row>
    <row r="3894">
      <c r="A3894" t="inlineStr">
        <is>
          <t>J1200</t>
        </is>
      </c>
      <c r="B3894" s="10" t="n">
        <v>46255</v>
      </c>
      <c r="C3894" t="inlineStr">
        <is>
          <t>CL20</t>
        </is>
      </c>
      <c r="D3894" t="inlineStr">
        <is>
          <t>Completed</t>
        </is>
      </c>
    </row>
    <row r="3895">
      <c r="A3895" t="inlineStr">
        <is>
          <t>J1200</t>
        </is>
      </c>
      <c r="B3895" s="10" t="n">
        <v>46262</v>
      </c>
      <c r="C3895" t="inlineStr">
        <is>
          <t>CL20</t>
        </is>
      </c>
      <c r="D3895" t="inlineStr">
        <is>
          <t>Completed</t>
        </is>
      </c>
    </row>
    <row r="3896">
      <c r="A3896" t="inlineStr">
        <is>
          <t>J1200</t>
        </is>
      </c>
      <c r="B3896" s="10" t="n">
        <v>46269</v>
      </c>
      <c r="C3896" t="inlineStr">
        <is>
          <t>CL20</t>
        </is>
      </c>
      <c r="D3896" t="inlineStr">
        <is>
          <t>Completed</t>
        </is>
      </c>
    </row>
    <row r="3897">
      <c r="A3897" t="inlineStr">
        <is>
          <t>J1200</t>
        </is>
      </c>
      <c r="B3897" s="10" t="n">
        <v>46276</v>
      </c>
      <c r="C3897" t="inlineStr">
        <is>
          <t>CL20</t>
        </is>
      </c>
      <c r="D3897" t="inlineStr">
        <is>
          <t>Completed</t>
        </is>
      </c>
    </row>
    <row r="3898">
      <c r="A3898" t="inlineStr">
        <is>
          <t>J1200</t>
        </is>
      </c>
      <c r="B3898" s="10" t="n">
        <v>46283</v>
      </c>
      <c r="C3898" t="inlineStr">
        <is>
          <t>CL20</t>
        </is>
      </c>
      <c r="D3898" t="inlineStr">
        <is>
          <t>Completed</t>
        </is>
      </c>
    </row>
    <row r="3899">
      <c r="A3899" t="inlineStr">
        <is>
          <t>J1200</t>
        </is>
      </c>
      <c r="B3899" s="10" t="n">
        <v>46290</v>
      </c>
      <c r="C3899" t="inlineStr">
        <is>
          <t>CL20</t>
        </is>
      </c>
      <c r="D3899" t="inlineStr">
        <is>
          <t>Completed</t>
        </is>
      </c>
    </row>
    <row r="3900">
      <c r="A3900" t="inlineStr">
        <is>
          <t>J1200</t>
        </is>
      </c>
      <c r="B3900" s="10" t="n">
        <v>46297</v>
      </c>
      <c r="C3900" t="inlineStr">
        <is>
          <t>CL20</t>
        </is>
      </c>
      <c r="D3900" t="inlineStr">
        <is>
          <t>Completed</t>
        </is>
      </c>
    </row>
    <row r="3901">
      <c r="A3901" t="inlineStr">
        <is>
          <t>J1200</t>
        </is>
      </c>
      <c r="B3901" s="10" t="n">
        <v>46304</v>
      </c>
      <c r="C3901" t="inlineStr">
        <is>
          <t>CL20</t>
        </is>
      </c>
      <c r="D3901" t="inlineStr">
        <is>
          <t>Completed</t>
        </is>
      </c>
    </row>
    <row r="3902">
      <c r="A3902" t="inlineStr">
        <is>
          <t>J1200</t>
        </is>
      </c>
      <c r="B3902" s="10" t="n">
        <v>46311</v>
      </c>
      <c r="C3902" t="inlineStr">
        <is>
          <t>CL20</t>
        </is>
      </c>
      <c r="D3902" t="inlineStr">
        <is>
          <t>Completed</t>
        </is>
      </c>
    </row>
    <row r="3903">
      <c r="A3903" t="inlineStr">
        <is>
          <t>J1200</t>
        </is>
      </c>
      <c r="B3903" s="10" t="n">
        <v>46318</v>
      </c>
      <c r="C3903" t="inlineStr">
        <is>
          <t>CL20</t>
        </is>
      </c>
      <c r="D3903" t="inlineStr">
        <is>
          <t>Completed</t>
        </is>
      </c>
    </row>
    <row r="3904">
      <c r="A3904" t="inlineStr">
        <is>
          <t>J1200</t>
        </is>
      </c>
      <c r="B3904" s="10" t="n">
        <v>46325</v>
      </c>
      <c r="C3904" t="inlineStr">
        <is>
          <t>CL20</t>
        </is>
      </c>
      <c r="D3904" t="inlineStr">
        <is>
          <t>Completed</t>
        </is>
      </c>
    </row>
    <row r="3905">
      <c r="A3905" t="inlineStr">
        <is>
          <t>J1201</t>
        </is>
      </c>
      <c r="B3905" s="10" t="n">
        <v>46240</v>
      </c>
      <c r="C3905" t="inlineStr">
        <is>
          <t>CL32</t>
        </is>
      </c>
      <c r="D3905" t="inlineStr">
        <is>
          <t>Completed</t>
        </is>
      </c>
    </row>
    <row r="3906">
      <c r="A3906" t="inlineStr">
        <is>
          <t>J1201</t>
        </is>
      </c>
      <c r="B3906" s="10" t="n">
        <v>46247</v>
      </c>
      <c r="C3906" t="inlineStr">
        <is>
          <t>CL32</t>
        </is>
      </c>
      <c r="D3906" t="inlineStr">
        <is>
          <t>Completed</t>
        </is>
      </c>
    </row>
    <row r="3907">
      <c r="A3907" t="inlineStr">
        <is>
          <t>J1201</t>
        </is>
      </c>
      <c r="B3907" s="10" t="n">
        <v>46254</v>
      </c>
      <c r="C3907" t="inlineStr">
        <is>
          <t>CL32</t>
        </is>
      </c>
      <c r="D3907" t="inlineStr">
        <is>
          <t>Completed</t>
        </is>
      </c>
    </row>
    <row r="3908">
      <c r="A3908" t="inlineStr">
        <is>
          <t>J1201</t>
        </is>
      </c>
      <c r="B3908" s="10" t="n">
        <v>46261</v>
      </c>
      <c r="C3908" t="inlineStr">
        <is>
          <t>CL32</t>
        </is>
      </c>
      <c r="D3908" t="inlineStr">
        <is>
          <t>Completed</t>
        </is>
      </c>
    </row>
    <row r="3909">
      <c r="A3909" t="inlineStr">
        <is>
          <t>J1201</t>
        </is>
      </c>
      <c r="B3909" s="10" t="n">
        <v>46268</v>
      </c>
      <c r="C3909" t="inlineStr">
        <is>
          <t>CL32</t>
        </is>
      </c>
      <c r="D3909" t="inlineStr">
        <is>
          <t>Completed</t>
        </is>
      </c>
    </row>
    <row r="3910">
      <c r="A3910" t="inlineStr">
        <is>
          <t>J1201</t>
        </is>
      </c>
      <c r="B3910" s="10" t="n">
        <v>46275</v>
      </c>
      <c r="C3910" t="inlineStr">
        <is>
          <t>CL32</t>
        </is>
      </c>
      <c r="D3910" t="inlineStr">
        <is>
          <t>Completed</t>
        </is>
      </c>
    </row>
    <row r="3911">
      <c r="A3911" t="inlineStr">
        <is>
          <t>J1201</t>
        </is>
      </c>
      <c r="B3911" s="10" t="n">
        <v>46282</v>
      </c>
      <c r="C3911" t="inlineStr">
        <is>
          <t>CL32</t>
        </is>
      </c>
      <c r="D3911" t="inlineStr">
        <is>
          <t>Completed</t>
        </is>
      </c>
    </row>
    <row r="3912">
      <c r="A3912" t="inlineStr">
        <is>
          <t>J1201</t>
        </is>
      </c>
      <c r="B3912" s="10" t="n">
        <v>46289</v>
      </c>
      <c r="C3912" t="inlineStr">
        <is>
          <t>CL32</t>
        </is>
      </c>
      <c r="D3912" t="inlineStr">
        <is>
          <t>Completed</t>
        </is>
      </c>
    </row>
    <row r="3913">
      <c r="A3913" t="inlineStr">
        <is>
          <t>J1201</t>
        </is>
      </c>
      <c r="B3913" s="10" t="n">
        <v>46296</v>
      </c>
      <c r="C3913" t="inlineStr">
        <is>
          <t>CL32</t>
        </is>
      </c>
      <c r="D3913" t="inlineStr">
        <is>
          <t>Completed</t>
        </is>
      </c>
    </row>
    <row r="3914">
      <c r="A3914" t="inlineStr">
        <is>
          <t>J1201</t>
        </is>
      </c>
      <c r="B3914" s="10" t="n">
        <v>46303</v>
      </c>
      <c r="C3914" t="inlineStr">
        <is>
          <t>CL32</t>
        </is>
      </c>
      <c r="D3914" t="inlineStr">
        <is>
          <t>Completed</t>
        </is>
      </c>
    </row>
    <row r="3915">
      <c r="A3915" t="inlineStr">
        <is>
          <t>J1201</t>
        </is>
      </c>
      <c r="B3915" s="10" t="n">
        <v>46310</v>
      </c>
      <c r="C3915" t="inlineStr">
        <is>
          <t>CL32</t>
        </is>
      </c>
      <c r="D3915" t="inlineStr">
        <is>
          <t>Completed</t>
        </is>
      </c>
    </row>
    <row r="3916">
      <c r="A3916" t="inlineStr">
        <is>
          <t>J1201</t>
        </is>
      </c>
      <c r="B3916" s="10" t="n">
        <v>46317</v>
      </c>
      <c r="C3916" t="inlineStr">
        <is>
          <t>CL32</t>
        </is>
      </c>
      <c r="D3916" t="inlineStr">
        <is>
          <t>Completed</t>
        </is>
      </c>
    </row>
    <row r="3917">
      <c r="A3917" t="inlineStr">
        <is>
          <t>J1201</t>
        </is>
      </c>
      <c r="B3917" s="10" t="n">
        <v>46324</v>
      </c>
      <c r="C3917" t="inlineStr">
        <is>
          <t>CL32</t>
        </is>
      </c>
      <c r="D3917" t="inlineStr">
        <is>
          <t>Completed</t>
        </is>
      </c>
    </row>
    <row r="3918">
      <c r="A3918" t="inlineStr">
        <is>
          <t>J1202</t>
        </is>
      </c>
      <c r="B3918" s="10" t="n">
        <v>46261</v>
      </c>
      <c r="C3918" t="inlineStr">
        <is>
          <t>CL59</t>
        </is>
      </c>
      <c r="D3918" t="inlineStr">
        <is>
          <t>Completed</t>
        </is>
      </c>
    </row>
    <row r="3919">
      <c r="A3919" t="inlineStr">
        <is>
          <t>J1202</t>
        </is>
      </c>
      <c r="B3919" s="10" t="n">
        <v>46289</v>
      </c>
      <c r="C3919" t="inlineStr">
        <is>
          <t>CL59</t>
        </is>
      </c>
      <c r="D3919" t="inlineStr">
        <is>
          <t>Completed</t>
        </is>
      </c>
    </row>
    <row r="3920">
      <c r="A3920" t="inlineStr">
        <is>
          <t>J1202</t>
        </is>
      </c>
      <c r="B3920" s="10" t="n">
        <v>46317</v>
      </c>
      <c r="C3920" t="inlineStr">
        <is>
          <t>CL59</t>
        </is>
      </c>
      <c r="D3920" t="inlineStr">
        <is>
          <t>Completed</t>
        </is>
      </c>
    </row>
    <row r="3921">
      <c r="A3921" t="inlineStr">
        <is>
          <t>J1203</t>
        </is>
      </c>
      <c r="B3921" s="10" t="n">
        <v>46237</v>
      </c>
      <c r="C3921" t="inlineStr">
        <is>
          <t>CL50</t>
        </is>
      </c>
      <c r="D3921" t="inlineStr">
        <is>
          <t>Completed</t>
        </is>
      </c>
    </row>
    <row r="3922">
      <c r="A3922" t="inlineStr">
        <is>
          <t>J1203</t>
        </is>
      </c>
      <c r="B3922" s="10" t="n">
        <v>46239</v>
      </c>
      <c r="C3922" t="inlineStr">
        <is>
          <t>CL50</t>
        </is>
      </c>
      <c r="D3922" t="inlineStr">
        <is>
          <t>Completed</t>
        </is>
      </c>
    </row>
    <row r="3923">
      <c r="A3923" t="inlineStr">
        <is>
          <t>J1203</t>
        </is>
      </c>
      <c r="B3923" s="10" t="n">
        <v>46240</v>
      </c>
      <c r="C3923" t="inlineStr">
        <is>
          <t>CL50</t>
        </is>
      </c>
      <c r="D3923" t="inlineStr">
        <is>
          <t>Completed</t>
        </is>
      </c>
    </row>
    <row r="3924">
      <c r="A3924" t="inlineStr">
        <is>
          <t>J1203</t>
        </is>
      </c>
      <c r="B3924" s="10" t="n">
        <v>46244</v>
      </c>
      <c r="C3924" t="inlineStr">
        <is>
          <t>CL50</t>
        </is>
      </c>
      <c r="D3924" t="inlineStr">
        <is>
          <t>Completed</t>
        </is>
      </c>
    </row>
    <row r="3925">
      <c r="A3925" t="inlineStr">
        <is>
          <t>J1203</t>
        </is>
      </c>
      <c r="B3925" s="10" t="n">
        <v>46246</v>
      </c>
      <c r="C3925" t="inlineStr">
        <is>
          <t>CL50</t>
        </is>
      </c>
      <c r="D3925" t="inlineStr">
        <is>
          <t>Completed</t>
        </is>
      </c>
    </row>
    <row r="3926">
      <c r="A3926" t="inlineStr">
        <is>
          <t>J1203</t>
        </is>
      </c>
      <c r="B3926" s="10" t="n">
        <v>46247</v>
      </c>
      <c r="C3926" t="inlineStr">
        <is>
          <t>CL50</t>
        </is>
      </c>
      <c r="D3926" t="inlineStr">
        <is>
          <t>Completed</t>
        </is>
      </c>
    </row>
    <row r="3927">
      <c r="A3927" t="inlineStr">
        <is>
          <t>J1203</t>
        </is>
      </c>
      <c r="B3927" s="10" t="n">
        <v>46251</v>
      </c>
      <c r="C3927" t="inlineStr">
        <is>
          <t>CL50</t>
        </is>
      </c>
      <c r="D3927" t="inlineStr">
        <is>
          <t>Skipped</t>
        </is>
      </c>
    </row>
    <row r="3928">
      <c r="A3928" t="inlineStr">
        <is>
          <t>J1203</t>
        </is>
      </c>
      <c r="B3928" s="10" t="n">
        <v>46253</v>
      </c>
      <c r="C3928" t="inlineStr">
        <is>
          <t>CL50</t>
        </is>
      </c>
      <c r="D3928" t="inlineStr">
        <is>
          <t>Completed</t>
        </is>
      </c>
    </row>
    <row r="3929">
      <c r="A3929" t="inlineStr">
        <is>
          <t>J1203</t>
        </is>
      </c>
      <c r="B3929" s="10" t="n">
        <v>46254</v>
      </c>
      <c r="C3929" t="inlineStr">
        <is>
          <t>CL50</t>
        </is>
      </c>
      <c r="D3929" t="inlineStr">
        <is>
          <t>Completed</t>
        </is>
      </c>
    </row>
    <row r="3930">
      <c r="A3930" t="inlineStr">
        <is>
          <t>J1203</t>
        </is>
      </c>
      <c r="B3930" s="10" t="n">
        <v>46258</v>
      </c>
      <c r="C3930" t="inlineStr">
        <is>
          <t>CL50</t>
        </is>
      </c>
      <c r="D3930" t="inlineStr">
        <is>
          <t>Completed</t>
        </is>
      </c>
    </row>
    <row r="3931">
      <c r="A3931" t="inlineStr">
        <is>
          <t>J1203</t>
        </is>
      </c>
      <c r="B3931" s="10" t="n">
        <v>46260</v>
      </c>
      <c r="C3931" t="inlineStr">
        <is>
          <t>CL50</t>
        </is>
      </c>
      <c r="D3931" t="inlineStr">
        <is>
          <t>Completed</t>
        </is>
      </c>
    </row>
    <row r="3932">
      <c r="A3932" t="inlineStr">
        <is>
          <t>J1203</t>
        </is>
      </c>
      <c r="B3932" s="10" t="n">
        <v>46261</v>
      </c>
      <c r="C3932" t="inlineStr">
        <is>
          <t>CL50</t>
        </is>
      </c>
      <c r="D3932" t="inlineStr">
        <is>
          <t>Completed</t>
        </is>
      </c>
    </row>
    <row r="3933">
      <c r="A3933" t="inlineStr">
        <is>
          <t>J1203</t>
        </is>
      </c>
      <c r="B3933" s="10" t="n">
        <v>46265</v>
      </c>
      <c r="C3933" t="inlineStr">
        <is>
          <t>CL50</t>
        </is>
      </c>
      <c r="D3933" t="inlineStr">
        <is>
          <t>Completed</t>
        </is>
      </c>
    </row>
    <row r="3934">
      <c r="A3934" t="inlineStr">
        <is>
          <t>J1203</t>
        </is>
      </c>
      <c r="B3934" s="10" t="n">
        <v>46267</v>
      </c>
      <c r="C3934" t="inlineStr">
        <is>
          <t>CL50</t>
        </is>
      </c>
      <c r="D3934" t="inlineStr">
        <is>
          <t>Completed</t>
        </is>
      </c>
    </row>
    <row r="3935">
      <c r="A3935" t="inlineStr">
        <is>
          <t>J1203</t>
        </is>
      </c>
      <c r="B3935" s="10" t="n">
        <v>46268</v>
      </c>
      <c r="C3935" t="inlineStr">
        <is>
          <t>CL50</t>
        </is>
      </c>
      <c r="D3935" t="inlineStr">
        <is>
          <t>Completed</t>
        </is>
      </c>
    </row>
    <row r="3936">
      <c r="A3936" t="inlineStr">
        <is>
          <t>J1203</t>
        </is>
      </c>
      <c r="B3936" s="10" t="n">
        <v>46272</v>
      </c>
      <c r="C3936" t="inlineStr">
        <is>
          <t>CL50</t>
        </is>
      </c>
      <c r="D3936" t="inlineStr">
        <is>
          <t>Completed</t>
        </is>
      </c>
    </row>
    <row r="3937">
      <c r="A3937" t="inlineStr">
        <is>
          <t>J1203</t>
        </is>
      </c>
      <c r="B3937" s="10" t="n">
        <v>46274</v>
      </c>
      <c r="C3937" t="inlineStr">
        <is>
          <t>CL50</t>
        </is>
      </c>
      <c r="D3937" t="inlineStr">
        <is>
          <t>Completed</t>
        </is>
      </c>
    </row>
    <row r="3938">
      <c r="A3938" t="inlineStr">
        <is>
          <t>J1203</t>
        </is>
      </c>
      <c r="B3938" s="10" t="n">
        <v>46275</v>
      </c>
      <c r="C3938" t="inlineStr">
        <is>
          <t>CL50</t>
        </is>
      </c>
      <c r="D3938" t="inlineStr">
        <is>
          <t>Completed</t>
        </is>
      </c>
    </row>
    <row r="3939">
      <c r="A3939" t="inlineStr">
        <is>
          <t>J1203</t>
        </is>
      </c>
      <c r="B3939" s="10" t="n">
        <v>46279</v>
      </c>
      <c r="C3939" t="inlineStr">
        <is>
          <t>CL50</t>
        </is>
      </c>
      <c r="D3939" t="inlineStr">
        <is>
          <t>Completed</t>
        </is>
      </c>
    </row>
    <row r="3940">
      <c r="A3940" t="inlineStr">
        <is>
          <t>J1203</t>
        </is>
      </c>
      <c r="B3940" s="10" t="n">
        <v>46281</v>
      </c>
      <c r="C3940" t="inlineStr">
        <is>
          <t>CL50</t>
        </is>
      </c>
      <c r="D3940" t="inlineStr">
        <is>
          <t>Completed</t>
        </is>
      </c>
    </row>
    <row r="3941">
      <c r="A3941" t="inlineStr">
        <is>
          <t>J1203</t>
        </is>
      </c>
      <c r="B3941" s="10" t="n">
        <v>46282</v>
      </c>
      <c r="C3941" t="inlineStr">
        <is>
          <t>CL50</t>
        </is>
      </c>
      <c r="D3941" t="inlineStr">
        <is>
          <t>Completed</t>
        </is>
      </c>
    </row>
    <row r="3942">
      <c r="A3942" t="inlineStr">
        <is>
          <t>J1203</t>
        </is>
      </c>
      <c r="B3942" s="10" t="n">
        <v>46286</v>
      </c>
      <c r="C3942" t="inlineStr">
        <is>
          <t>CL50</t>
        </is>
      </c>
      <c r="D3942" t="inlineStr">
        <is>
          <t>Completed</t>
        </is>
      </c>
    </row>
    <row r="3943">
      <c r="A3943" t="inlineStr">
        <is>
          <t>J1203</t>
        </is>
      </c>
      <c r="B3943" s="10" t="n">
        <v>46288</v>
      </c>
      <c r="C3943" t="inlineStr">
        <is>
          <t>CL50</t>
        </is>
      </c>
      <c r="D3943" t="inlineStr">
        <is>
          <t>Completed</t>
        </is>
      </c>
    </row>
    <row r="3944">
      <c r="A3944" t="inlineStr">
        <is>
          <t>J1203</t>
        </is>
      </c>
      <c r="B3944" s="10" t="n">
        <v>46289</v>
      </c>
      <c r="C3944" t="inlineStr">
        <is>
          <t>CL50</t>
        </is>
      </c>
      <c r="D3944" t="inlineStr">
        <is>
          <t>Completed</t>
        </is>
      </c>
    </row>
    <row r="3945">
      <c r="A3945" t="inlineStr">
        <is>
          <t>J1203</t>
        </is>
      </c>
      <c r="B3945" s="10" t="n">
        <v>46293</v>
      </c>
      <c r="C3945" t="inlineStr">
        <is>
          <t>CL50</t>
        </is>
      </c>
      <c r="D3945" t="inlineStr">
        <is>
          <t>Completed</t>
        </is>
      </c>
    </row>
    <row r="3946">
      <c r="A3946" t="inlineStr">
        <is>
          <t>J1203</t>
        </is>
      </c>
      <c r="B3946" s="10" t="n">
        <v>46295</v>
      </c>
      <c r="C3946" t="inlineStr">
        <is>
          <t>CL50</t>
        </is>
      </c>
      <c r="D3946" t="inlineStr">
        <is>
          <t>Completed</t>
        </is>
      </c>
    </row>
    <row r="3947">
      <c r="A3947" t="inlineStr">
        <is>
          <t>J1203</t>
        </is>
      </c>
      <c r="B3947" s="10" t="n">
        <v>46296</v>
      </c>
      <c r="C3947" t="inlineStr">
        <is>
          <t>CL50</t>
        </is>
      </c>
      <c r="D3947" t="inlineStr">
        <is>
          <t>Completed</t>
        </is>
      </c>
    </row>
    <row r="3948">
      <c r="A3948" t="inlineStr">
        <is>
          <t>J1203</t>
        </is>
      </c>
      <c r="B3948" s="10" t="n">
        <v>46300</v>
      </c>
      <c r="C3948" t="inlineStr">
        <is>
          <t>CL50</t>
        </is>
      </c>
      <c r="D3948" t="inlineStr">
        <is>
          <t>Completed</t>
        </is>
      </c>
    </row>
    <row r="3949">
      <c r="A3949" t="inlineStr">
        <is>
          <t>J1203</t>
        </is>
      </c>
      <c r="B3949" s="10" t="n">
        <v>46302</v>
      </c>
      <c r="C3949" t="inlineStr">
        <is>
          <t>CL50</t>
        </is>
      </c>
      <c r="D3949" t="inlineStr">
        <is>
          <t>Completed</t>
        </is>
      </c>
    </row>
    <row r="3950">
      <c r="A3950" t="inlineStr">
        <is>
          <t>J1203</t>
        </is>
      </c>
      <c r="B3950" s="10" t="n">
        <v>46303</v>
      </c>
      <c r="C3950" t="inlineStr">
        <is>
          <t>CL50</t>
        </is>
      </c>
      <c r="D3950" t="inlineStr">
        <is>
          <t>Completed</t>
        </is>
      </c>
    </row>
    <row r="3951">
      <c r="A3951" t="inlineStr">
        <is>
          <t>J1203</t>
        </is>
      </c>
      <c r="B3951" s="10" t="n">
        <v>46307</v>
      </c>
      <c r="C3951" t="inlineStr">
        <is>
          <t>CL50</t>
        </is>
      </c>
      <c r="D3951" t="inlineStr">
        <is>
          <t>Completed</t>
        </is>
      </c>
    </row>
    <row r="3952">
      <c r="A3952" t="inlineStr">
        <is>
          <t>J1203</t>
        </is>
      </c>
      <c r="B3952" s="10" t="n">
        <v>46309</v>
      </c>
      <c r="C3952" t="inlineStr">
        <is>
          <t>CL50</t>
        </is>
      </c>
      <c r="D3952" t="inlineStr">
        <is>
          <t>Completed</t>
        </is>
      </c>
    </row>
    <row r="3953">
      <c r="A3953" t="inlineStr">
        <is>
          <t>J1203</t>
        </is>
      </c>
      <c r="B3953" s="10" t="n">
        <v>46310</v>
      </c>
      <c r="C3953" t="inlineStr">
        <is>
          <t>CL50</t>
        </is>
      </c>
      <c r="D3953" t="inlineStr">
        <is>
          <t>Completed</t>
        </is>
      </c>
    </row>
    <row r="3954">
      <c r="A3954" t="inlineStr">
        <is>
          <t>J1203</t>
        </is>
      </c>
      <c r="B3954" s="10" t="n">
        <v>46314</v>
      </c>
      <c r="C3954" t="inlineStr">
        <is>
          <t>CL50</t>
        </is>
      </c>
      <c r="D3954" t="inlineStr">
        <is>
          <t>Completed</t>
        </is>
      </c>
    </row>
    <row r="3955">
      <c r="A3955" t="inlineStr">
        <is>
          <t>J1203</t>
        </is>
      </c>
      <c r="B3955" s="10" t="n">
        <v>46316</v>
      </c>
      <c r="C3955" t="inlineStr">
        <is>
          <t>CL50</t>
        </is>
      </c>
      <c r="D3955" t="inlineStr">
        <is>
          <t>Completed</t>
        </is>
      </c>
    </row>
    <row r="3956">
      <c r="A3956" t="inlineStr">
        <is>
          <t>J1203</t>
        </is>
      </c>
      <c r="B3956" s="10" t="n">
        <v>46317</v>
      </c>
      <c r="C3956" t="inlineStr">
        <is>
          <t>CL50</t>
        </is>
      </c>
      <c r="D3956" t="inlineStr">
        <is>
          <t>Completed</t>
        </is>
      </c>
    </row>
    <row r="3957">
      <c r="A3957" t="inlineStr">
        <is>
          <t>J1203</t>
        </is>
      </c>
      <c r="B3957" s="10" t="n">
        <v>46321</v>
      </c>
      <c r="C3957" t="inlineStr">
        <is>
          <t>CL50</t>
        </is>
      </c>
      <c r="D3957" t="inlineStr">
        <is>
          <t>Completed</t>
        </is>
      </c>
    </row>
    <row r="3958">
      <c r="A3958" t="inlineStr">
        <is>
          <t>J1203</t>
        </is>
      </c>
      <c r="B3958" s="10" t="n">
        <v>46323</v>
      </c>
      <c r="C3958" t="inlineStr">
        <is>
          <t>CL50</t>
        </is>
      </c>
      <c r="D3958" t="inlineStr">
        <is>
          <t>Completed</t>
        </is>
      </c>
    </row>
    <row r="3959">
      <c r="A3959" t="inlineStr">
        <is>
          <t>J1203</t>
        </is>
      </c>
      <c r="B3959" s="10" t="n">
        <v>46324</v>
      </c>
      <c r="C3959" t="inlineStr">
        <is>
          <t>CL50</t>
        </is>
      </c>
      <c r="D3959" t="inlineStr">
        <is>
          <t>Completed</t>
        </is>
      </c>
    </row>
    <row r="3960">
      <c r="A3960" t="inlineStr">
        <is>
          <t>J1204</t>
        </is>
      </c>
      <c r="B3960" s="10" t="n">
        <v>46237</v>
      </c>
      <c r="C3960" t="inlineStr">
        <is>
          <t>CL48</t>
        </is>
      </c>
      <c r="D3960" t="inlineStr">
        <is>
          <t>Completed</t>
        </is>
      </c>
    </row>
    <row r="3961">
      <c r="A3961" t="inlineStr">
        <is>
          <t>J1204</t>
        </is>
      </c>
      <c r="B3961" s="10" t="n">
        <v>46238</v>
      </c>
      <c r="C3961" t="inlineStr">
        <is>
          <t>CL48</t>
        </is>
      </c>
      <c r="D3961" t="inlineStr">
        <is>
          <t>Completed</t>
        </is>
      </c>
    </row>
    <row r="3962">
      <c r="A3962" t="inlineStr">
        <is>
          <t>J1204</t>
        </is>
      </c>
      <c r="B3962" s="10" t="n">
        <v>46239</v>
      </c>
      <c r="C3962" t="inlineStr">
        <is>
          <t>CL48</t>
        </is>
      </c>
      <c r="D3962" t="inlineStr">
        <is>
          <t>Completed</t>
        </is>
      </c>
    </row>
    <row r="3963">
      <c r="A3963" t="inlineStr">
        <is>
          <t>J1204</t>
        </is>
      </c>
      <c r="B3963" s="10" t="n">
        <v>46240</v>
      </c>
      <c r="C3963" t="inlineStr">
        <is>
          <t>CL48</t>
        </is>
      </c>
      <c r="D3963" t="inlineStr">
        <is>
          <t>Completed</t>
        </is>
      </c>
    </row>
    <row r="3964">
      <c r="A3964" t="inlineStr">
        <is>
          <t>J1204</t>
        </is>
      </c>
      <c r="B3964" s="10" t="n">
        <v>46241</v>
      </c>
      <c r="C3964" t="inlineStr">
        <is>
          <t>CL48</t>
        </is>
      </c>
      <c r="D3964" t="inlineStr">
        <is>
          <t>Completed</t>
        </is>
      </c>
    </row>
    <row r="3965">
      <c r="A3965" t="inlineStr">
        <is>
          <t>J1204</t>
        </is>
      </c>
      <c r="B3965" s="10" t="n">
        <v>46244</v>
      </c>
      <c r="C3965" t="inlineStr">
        <is>
          <t>CL48</t>
        </is>
      </c>
      <c r="D3965" t="inlineStr">
        <is>
          <t>Completed</t>
        </is>
      </c>
    </row>
    <row r="3966">
      <c r="A3966" t="inlineStr">
        <is>
          <t>J1204</t>
        </is>
      </c>
      <c r="B3966" s="10" t="n">
        <v>46245</v>
      </c>
      <c r="C3966" t="inlineStr">
        <is>
          <t>CL48</t>
        </is>
      </c>
      <c r="D3966" t="inlineStr">
        <is>
          <t>Completed</t>
        </is>
      </c>
    </row>
    <row r="3967">
      <c r="A3967" t="inlineStr">
        <is>
          <t>J1204</t>
        </is>
      </c>
      <c r="B3967" s="10" t="n">
        <v>46246</v>
      </c>
      <c r="C3967" t="inlineStr">
        <is>
          <t>CL48</t>
        </is>
      </c>
      <c r="D3967" t="inlineStr">
        <is>
          <t>Completed</t>
        </is>
      </c>
    </row>
    <row r="3968">
      <c r="A3968" t="inlineStr">
        <is>
          <t>J1204</t>
        </is>
      </c>
      <c r="B3968" s="10" t="n">
        <v>46247</v>
      </c>
      <c r="C3968" t="inlineStr">
        <is>
          <t>CL48</t>
        </is>
      </c>
      <c r="D3968" t="inlineStr">
        <is>
          <t>Completed</t>
        </is>
      </c>
    </row>
    <row r="3969">
      <c r="A3969" t="inlineStr">
        <is>
          <t>J1204</t>
        </is>
      </c>
      <c r="B3969" s="10" t="n">
        <v>46248</v>
      </c>
      <c r="C3969" t="inlineStr">
        <is>
          <t>CL48</t>
        </is>
      </c>
      <c r="D3969" t="inlineStr">
        <is>
          <t>Completed</t>
        </is>
      </c>
    </row>
    <row r="3970">
      <c r="A3970" t="inlineStr">
        <is>
          <t>J1204</t>
        </is>
      </c>
      <c r="B3970" s="10" t="n">
        <v>46251</v>
      </c>
      <c r="C3970" t="inlineStr">
        <is>
          <t>CL48</t>
        </is>
      </c>
      <c r="D3970" t="inlineStr">
        <is>
          <t>Completed</t>
        </is>
      </c>
    </row>
    <row r="3971">
      <c r="A3971" t="inlineStr">
        <is>
          <t>J1204</t>
        </is>
      </c>
      <c r="B3971" s="10" t="n">
        <v>46252</v>
      </c>
      <c r="C3971" t="inlineStr">
        <is>
          <t>CL48</t>
        </is>
      </c>
      <c r="D3971" t="inlineStr">
        <is>
          <t>Completed</t>
        </is>
      </c>
    </row>
    <row r="3972">
      <c r="A3972" t="inlineStr">
        <is>
          <t>J1204</t>
        </is>
      </c>
      <c r="B3972" s="10" t="n">
        <v>46253</v>
      </c>
      <c r="C3972" t="inlineStr">
        <is>
          <t>CL48</t>
        </is>
      </c>
      <c r="D3972" t="inlineStr">
        <is>
          <t>Completed</t>
        </is>
      </c>
    </row>
    <row r="3973">
      <c r="A3973" t="inlineStr">
        <is>
          <t>J1204</t>
        </is>
      </c>
      <c r="B3973" s="10" t="n">
        <v>46254</v>
      </c>
      <c r="C3973" t="inlineStr">
        <is>
          <t>CL48</t>
        </is>
      </c>
      <c r="D3973" t="inlineStr">
        <is>
          <t>Completed</t>
        </is>
      </c>
    </row>
    <row r="3974">
      <c r="A3974" t="inlineStr">
        <is>
          <t>J1204</t>
        </is>
      </c>
      <c r="B3974" s="10" t="n">
        <v>46255</v>
      </c>
      <c r="C3974" t="inlineStr">
        <is>
          <t>CL48</t>
        </is>
      </c>
      <c r="D3974" t="inlineStr">
        <is>
          <t>Completed</t>
        </is>
      </c>
    </row>
    <row r="3975">
      <c r="A3975" t="inlineStr">
        <is>
          <t>J1204</t>
        </is>
      </c>
      <c r="B3975" s="10" t="n">
        <v>46258</v>
      </c>
      <c r="C3975" t="inlineStr">
        <is>
          <t>CL48</t>
        </is>
      </c>
      <c r="D3975" t="inlineStr">
        <is>
          <t>Completed</t>
        </is>
      </c>
    </row>
    <row r="3976">
      <c r="A3976" t="inlineStr">
        <is>
          <t>J1204</t>
        </is>
      </c>
      <c r="B3976" s="10" t="n">
        <v>46259</v>
      </c>
      <c r="C3976" t="inlineStr">
        <is>
          <t>CL48</t>
        </is>
      </c>
      <c r="D3976" t="inlineStr">
        <is>
          <t>Completed</t>
        </is>
      </c>
    </row>
    <row r="3977">
      <c r="A3977" t="inlineStr">
        <is>
          <t>J1204</t>
        </is>
      </c>
      <c r="B3977" s="10" t="n">
        <v>46260</v>
      </c>
      <c r="C3977" t="inlineStr">
        <is>
          <t>CL48</t>
        </is>
      </c>
      <c r="D3977" t="inlineStr">
        <is>
          <t>Completed</t>
        </is>
      </c>
    </row>
    <row r="3978">
      <c r="A3978" t="inlineStr">
        <is>
          <t>J1204</t>
        </is>
      </c>
      <c r="B3978" s="10" t="n">
        <v>46261</v>
      </c>
      <c r="C3978" t="inlineStr">
        <is>
          <t>CL48</t>
        </is>
      </c>
      <c r="D3978" t="inlineStr">
        <is>
          <t>Completed</t>
        </is>
      </c>
    </row>
    <row r="3979">
      <c r="A3979" t="inlineStr">
        <is>
          <t>J1204</t>
        </is>
      </c>
      <c r="B3979" s="10" t="n">
        <v>46262</v>
      </c>
      <c r="C3979" t="inlineStr">
        <is>
          <t>CL48</t>
        </is>
      </c>
      <c r="D3979" t="inlineStr">
        <is>
          <t>Completed</t>
        </is>
      </c>
    </row>
    <row r="3980">
      <c r="A3980" t="inlineStr">
        <is>
          <t>J1204</t>
        </is>
      </c>
      <c r="B3980" s="10" t="n">
        <v>46265</v>
      </c>
      <c r="C3980" t="inlineStr">
        <is>
          <t>CL48</t>
        </is>
      </c>
      <c r="D3980" t="inlineStr">
        <is>
          <t>Completed</t>
        </is>
      </c>
    </row>
    <row r="3981">
      <c r="A3981" t="inlineStr">
        <is>
          <t>J1204</t>
        </is>
      </c>
      <c r="B3981" s="10" t="n">
        <v>46266</v>
      </c>
      <c r="C3981" t="inlineStr">
        <is>
          <t>CL48</t>
        </is>
      </c>
      <c r="D3981" t="inlineStr">
        <is>
          <t>Completed</t>
        </is>
      </c>
    </row>
    <row r="3982">
      <c r="A3982" t="inlineStr">
        <is>
          <t>J1204</t>
        </is>
      </c>
      <c r="B3982" s="10" t="n">
        <v>46267</v>
      </c>
      <c r="C3982" t="inlineStr">
        <is>
          <t>CL48</t>
        </is>
      </c>
      <c r="D3982" t="inlineStr">
        <is>
          <t>Completed</t>
        </is>
      </c>
    </row>
    <row r="3983">
      <c r="A3983" t="inlineStr">
        <is>
          <t>J1204</t>
        </is>
      </c>
      <c r="B3983" s="10" t="n">
        <v>46268</v>
      </c>
      <c r="C3983" t="inlineStr">
        <is>
          <t>CL48</t>
        </is>
      </c>
      <c r="D3983" t="inlineStr">
        <is>
          <t>Completed</t>
        </is>
      </c>
    </row>
    <row r="3984">
      <c r="A3984" t="inlineStr">
        <is>
          <t>J1204</t>
        </is>
      </c>
      <c r="B3984" s="10" t="n">
        <v>46269</v>
      </c>
      <c r="C3984" t="inlineStr">
        <is>
          <t>CL48</t>
        </is>
      </c>
      <c r="D3984" t="inlineStr">
        <is>
          <t>Completed</t>
        </is>
      </c>
    </row>
    <row r="3985">
      <c r="A3985" t="inlineStr">
        <is>
          <t>J1204</t>
        </is>
      </c>
      <c r="B3985" s="10" t="n">
        <v>46272</v>
      </c>
      <c r="C3985" t="inlineStr">
        <is>
          <t>CL48</t>
        </is>
      </c>
      <c r="D3985" t="inlineStr">
        <is>
          <t>Completed</t>
        </is>
      </c>
    </row>
    <row r="3986">
      <c r="A3986" t="inlineStr">
        <is>
          <t>J1204</t>
        </is>
      </c>
      <c r="B3986" s="10" t="n">
        <v>46273</v>
      </c>
      <c r="C3986" t="inlineStr">
        <is>
          <t>CL48</t>
        </is>
      </c>
      <c r="D3986" t="inlineStr">
        <is>
          <t>Completed</t>
        </is>
      </c>
    </row>
    <row r="3987">
      <c r="A3987" t="inlineStr">
        <is>
          <t>J1204</t>
        </is>
      </c>
      <c r="B3987" s="10" t="n">
        <v>46274</v>
      </c>
      <c r="C3987" t="inlineStr">
        <is>
          <t>CL48</t>
        </is>
      </c>
      <c r="D3987" t="inlineStr">
        <is>
          <t>Completed</t>
        </is>
      </c>
    </row>
    <row r="3988">
      <c r="A3988" t="inlineStr">
        <is>
          <t>J1204</t>
        </is>
      </c>
      <c r="B3988" s="10" t="n">
        <v>46275</v>
      </c>
      <c r="C3988" t="inlineStr">
        <is>
          <t>CL48</t>
        </is>
      </c>
      <c r="D3988" t="inlineStr">
        <is>
          <t>Completed</t>
        </is>
      </c>
    </row>
    <row r="3989">
      <c r="A3989" t="inlineStr">
        <is>
          <t>J1204</t>
        </is>
      </c>
      <c r="B3989" s="10" t="n">
        <v>46276</v>
      </c>
      <c r="C3989" t="inlineStr">
        <is>
          <t>CL48</t>
        </is>
      </c>
      <c r="D3989" t="inlineStr">
        <is>
          <t>Completed</t>
        </is>
      </c>
    </row>
    <row r="3990">
      <c r="A3990" t="inlineStr">
        <is>
          <t>J1204</t>
        </is>
      </c>
      <c r="B3990" s="10" t="n">
        <v>46279</v>
      </c>
      <c r="C3990" t="inlineStr">
        <is>
          <t>CL48</t>
        </is>
      </c>
      <c r="D3990" t="inlineStr">
        <is>
          <t>Completed</t>
        </is>
      </c>
    </row>
    <row r="3991">
      <c r="A3991" t="inlineStr">
        <is>
          <t>J1204</t>
        </is>
      </c>
      <c r="B3991" s="10" t="n">
        <v>46280</v>
      </c>
      <c r="C3991" t="inlineStr">
        <is>
          <t>CL48</t>
        </is>
      </c>
      <c r="D3991" t="inlineStr">
        <is>
          <t>Completed</t>
        </is>
      </c>
    </row>
    <row r="3992">
      <c r="A3992" t="inlineStr">
        <is>
          <t>J1204</t>
        </is>
      </c>
      <c r="B3992" s="10" t="n">
        <v>46281</v>
      </c>
      <c r="C3992" t="inlineStr">
        <is>
          <t>CL48</t>
        </is>
      </c>
      <c r="D3992" t="inlineStr">
        <is>
          <t>Completed</t>
        </is>
      </c>
    </row>
    <row r="3993">
      <c r="A3993" t="inlineStr">
        <is>
          <t>J1204</t>
        </is>
      </c>
      <c r="B3993" s="10" t="n">
        <v>46282</v>
      </c>
      <c r="C3993" t="inlineStr">
        <is>
          <t>CL48</t>
        </is>
      </c>
      <c r="D3993" t="inlineStr">
        <is>
          <t>Completed</t>
        </is>
      </c>
    </row>
    <row r="3994">
      <c r="A3994" t="inlineStr">
        <is>
          <t>J1204</t>
        </is>
      </c>
      <c r="B3994" s="10" t="n">
        <v>46283</v>
      </c>
      <c r="C3994" t="inlineStr">
        <is>
          <t>CL48</t>
        </is>
      </c>
      <c r="D3994" t="inlineStr">
        <is>
          <t>Completed</t>
        </is>
      </c>
    </row>
    <row r="3995">
      <c r="A3995" t="inlineStr">
        <is>
          <t>J1204</t>
        </is>
      </c>
      <c r="B3995" s="10" t="n">
        <v>46286</v>
      </c>
      <c r="C3995" t="inlineStr">
        <is>
          <t>CL48</t>
        </is>
      </c>
      <c r="D3995" t="inlineStr">
        <is>
          <t>Completed</t>
        </is>
      </c>
    </row>
    <row r="3996">
      <c r="A3996" t="inlineStr">
        <is>
          <t>J1204</t>
        </is>
      </c>
      <c r="B3996" s="10" t="n">
        <v>46287</v>
      </c>
      <c r="C3996" t="inlineStr">
        <is>
          <t>CL48</t>
        </is>
      </c>
      <c r="D3996" t="inlineStr">
        <is>
          <t>Completed</t>
        </is>
      </c>
    </row>
    <row r="3997">
      <c r="A3997" t="inlineStr">
        <is>
          <t>J1204</t>
        </is>
      </c>
      <c r="B3997" s="10" t="n">
        <v>46288</v>
      </c>
      <c r="C3997" t="inlineStr">
        <is>
          <t>CL48</t>
        </is>
      </c>
      <c r="D3997" t="inlineStr">
        <is>
          <t>Completed</t>
        </is>
      </c>
    </row>
    <row r="3998">
      <c r="A3998" t="inlineStr">
        <is>
          <t>J1204</t>
        </is>
      </c>
      <c r="B3998" s="10" t="n">
        <v>46289</v>
      </c>
      <c r="C3998" t="inlineStr">
        <is>
          <t>CL48</t>
        </is>
      </c>
      <c r="D3998" t="inlineStr">
        <is>
          <t>Completed</t>
        </is>
      </c>
    </row>
    <row r="3999">
      <c r="A3999" t="inlineStr">
        <is>
          <t>J1204</t>
        </is>
      </c>
      <c r="B3999" s="10" t="n">
        <v>46290</v>
      </c>
      <c r="C3999" t="inlineStr">
        <is>
          <t>CL48</t>
        </is>
      </c>
      <c r="D3999" t="inlineStr">
        <is>
          <t>Completed</t>
        </is>
      </c>
    </row>
    <row r="4000">
      <c r="A4000" t="inlineStr">
        <is>
          <t>J1204</t>
        </is>
      </c>
      <c r="B4000" s="10" t="n">
        <v>46293</v>
      </c>
      <c r="C4000" t="inlineStr">
        <is>
          <t>CL48</t>
        </is>
      </c>
      <c r="D4000" t="inlineStr">
        <is>
          <t>Completed</t>
        </is>
      </c>
    </row>
    <row r="4001">
      <c r="A4001" t="inlineStr">
        <is>
          <t>J1204</t>
        </is>
      </c>
      <c r="B4001" s="10" t="n">
        <v>46294</v>
      </c>
      <c r="C4001" t="inlineStr">
        <is>
          <t>CL48</t>
        </is>
      </c>
      <c r="D4001" t="inlineStr">
        <is>
          <t>Completed</t>
        </is>
      </c>
    </row>
    <row r="4002">
      <c r="A4002" t="inlineStr">
        <is>
          <t>J1204</t>
        </is>
      </c>
      <c r="B4002" s="10" t="n">
        <v>46295</v>
      </c>
      <c r="C4002" t="inlineStr">
        <is>
          <t>CL48</t>
        </is>
      </c>
      <c r="D4002" t="inlineStr">
        <is>
          <t>Completed</t>
        </is>
      </c>
    </row>
    <row r="4003">
      <c r="A4003" t="inlineStr">
        <is>
          <t>J1204</t>
        </is>
      </c>
      <c r="B4003" s="10" t="n">
        <v>46296</v>
      </c>
      <c r="C4003" t="inlineStr">
        <is>
          <t>CL48</t>
        </is>
      </c>
      <c r="D4003" t="inlineStr">
        <is>
          <t>Completed</t>
        </is>
      </c>
    </row>
    <row r="4004">
      <c r="A4004" t="inlineStr">
        <is>
          <t>J1204</t>
        </is>
      </c>
      <c r="B4004" s="10" t="n">
        <v>46297</v>
      </c>
      <c r="C4004" t="inlineStr">
        <is>
          <t>CL48</t>
        </is>
      </c>
      <c r="D4004" t="inlineStr">
        <is>
          <t>Completed</t>
        </is>
      </c>
    </row>
    <row r="4005">
      <c r="A4005" t="inlineStr">
        <is>
          <t>J1204</t>
        </is>
      </c>
      <c r="B4005" s="10" t="n">
        <v>46300</v>
      </c>
      <c r="C4005" t="inlineStr">
        <is>
          <t>CL48</t>
        </is>
      </c>
      <c r="D4005" t="inlineStr">
        <is>
          <t>Completed</t>
        </is>
      </c>
    </row>
    <row r="4006">
      <c r="A4006" t="inlineStr">
        <is>
          <t>J1204</t>
        </is>
      </c>
      <c r="B4006" s="10" t="n">
        <v>46301</v>
      </c>
      <c r="C4006" t="inlineStr">
        <is>
          <t>CL48</t>
        </is>
      </c>
      <c r="D4006" t="inlineStr">
        <is>
          <t>Completed</t>
        </is>
      </c>
    </row>
    <row r="4007">
      <c r="A4007" t="inlineStr">
        <is>
          <t>J1204</t>
        </is>
      </c>
      <c r="B4007" s="10" t="n">
        <v>46302</v>
      </c>
      <c r="C4007" t="inlineStr">
        <is>
          <t>CL48</t>
        </is>
      </c>
      <c r="D4007" t="inlineStr">
        <is>
          <t>Completed</t>
        </is>
      </c>
    </row>
    <row r="4008">
      <c r="A4008" t="inlineStr">
        <is>
          <t>J1204</t>
        </is>
      </c>
      <c r="B4008" s="10" t="n">
        <v>46303</v>
      </c>
      <c r="C4008" t="inlineStr">
        <is>
          <t>CL48</t>
        </is>
      </c>
      <c r="D4008" t="inlineStr">
        <is>
          <t>Completed</t>
        </is>
      </c>
    </row>
    <row r="4009">
      <c r="A4009" t="inlineStr">
        <is>
          <t>J1204</t>
        </is>
      </c>
      <c r="B4009" s="10" t="n">
        <v>46304</v>
      </c>
      <c r="C4009" t="inlineStr">
        <is>
          <t>CL48</t>
        </is>
      </c>
      <c r="D4009" t="inlineStr">
        <is>
          <t>Completed</t>
        </is>
      </c>
    </row>
    <row r="4010">
      <c r="A4010" t="inlineStr">
        <is>
          <t>J1204</t>
        </is>
      </c>
      <c r="B4010" s="10" t="n">
        <v>46307</v>
      </c>
      <c r="C4010" t="inlineStr">
        <is>
          <t>CL48</t>
        </is>
      </c>
      <c r="D4010" t="inlineStr">
        <is>
          <t>Completed</t>
        </is>
      </c>
    </row>
    <row r="4011">
      <c r="A4011" t="inlineStr">
        <is>
          <t>J1204</t>
        </is>
      </c>
      <c r="B4011" s="10" t="n">
        <v>46308</v>
      </c>
      <c r="C4011" t="inlineStr">
        <is>
          <t>CL48</t>
        </is>
      </c>
      <c r="D4011" t="inlineStr">
        <is>
          <t>Completed</t>
        </is>
      </c>
    </row>
    <row r="4012">
      <c r="A4012" t="inlineStr">
        <is>
          <t>J1204</t>
        </is>
      </c>
      <c r="B4012" s="10" t="n">
        <v>46309</v>
      </c>
      <c r="C4012" t="inlineStr">
        <is>
          <t>CL48</t>
        </is>
      </c>
      <c r="D4012" t="inlineStr">
        <is>
          <t>Completed</t>
        </is>
      </c>
    </row>
    <row r="4013">
      <c r="A4013" t="inlineStr">
        <is>
          <t>J1204</t>
        </is>
      </c>
      <c r="B4013" s="10" t="n">
        <v>46310</v>
      </c>
      <c r="C4013" t="inlineStr">
        <is>
          <t>CL48</t>
        </is>
      </c>
      <c r="D4013" t="inlineStr">
        <is>
          <t>Completed</t>
        </is>
      </c>
    </row>
    <row r="4014">
      <c r="A4014" t="inlineStr">
        <is>
          <t>J1204</t>
        </is>
      </c>
      <c r="B4014" s="10" t="n">
        <v>46311</v>
      </c>
      <c r="C4014" t="inlineStr">
        <is>
          <t>CL48</t>
        </is>
      </c>
      <c r="D4014" t="inlineStr">
        <is>
          <t>Completed</t>
        </is>
      </c>
    </row>
    <row r="4015">
      <c r="A4015" t="inlineStr">
        <is>
          <t>J1204</t>
        </is>
      </c>
      <c r="B4015" s="10" t="n">
        <v>46314</v>
      </c>
      <c r="C4015" t="inlineStr">
        <is>
          <t>CL48</t>
        </is>
      </c>
      <c r="D4015" t="inlineStr">
        <is>
          <t>Completed</t>
        </is>
      </c>
    </row>
    <row r="4016">
      <c r="A4016" t="inlineStr">
        <is>
          <t>J1204</t>
        </is>
      </c>
      <c r="B4016" s="10" t="n">
        <v>46315</v>
      </c>
      <c r="C4016" t="inlineStr">
        <is>
          <t>CL48</t>
        </is>
      </c>
      <c r="D4016" t="inlineStr">
        <is>
          <t>Completed</t>
        </is>
      </c>
    </row>
    <row r="4017">
      <c r="A4017" t="inlineStr">
        <is>
          <t>J1204</t>
        </is>
      </c>
      <c r="B4017" s="10" t="n">
        <v>46316</v>
      </c>
      <c r="C4017" t="inlineStr">
        <is>
          <t>CL48</t>
        </is>
      </c>
      <c r="D4017" t="inlineStr">
        <is>
          <t>Completed</t>
        </is>
      </c>
    </row>
    <row r="4018">
      <c r="A4018" t="inlineStr">
        <is>
          <t>J1204</t>
        </is>
      </c>
      <c r="B4018" s="10" t="n">
        <v>46317</v>
      </c>
      <c r="C4018" t="inlineStr">
        <is>
          <t>CL48</t>
        </is>
      </c>
      <c r="D4018" t="inlineStr">
        <is>
          <t>Completed</t>
        </is>
      </c>
    </row>
    <row r="4019">
      <c r="A4019" t="inlineStr">
        <is>
          <t>J1204</t>
        </is>
      </c>
      <c r="B4019" s="10" t="n">
        <v>46318</v>
      </c>
      <c r="C4019" t="inlineStr">
        <is>
          <t>CL48</t>
        </is>
      </c>
      <c r="D4019" t="inlineStr">
        <is>
          <t>Completed</t>
        </is>
      </c>
    </row>
    <row r="4020">
      <c r="A4020" t="inlineStr">
        <is>
          <t>J1204</t>
        </is>
      </c>
      <c r="B4020" s="10" t="n">
        <v>46321</v>
      </c>
      <c r="C4020" t="inlineStr">
        <is>
          <t>CL48</t>
        </is>
      </c>
      <c r="D4020" t="inlineStr">
        <is>
          <t>Completed</t>
        </is>
      </c>
    </row>
    <row r="4021">
      <c r="A4021" t="inlineStr">
        <is>
          <t>J1204</t>
        </is>
      </c>
      <c r="B4021" s="10" t="n">
        <v>46322</v>
      </c>
      <c r="C4021" t="inlineStr">
        <is>
          <t>CL48</t>
        </is>
      </c>
      <c r="D4021" t="inlineStr">
        <is>
          <t>Completed</t>
        </is>
      </c>
    </row>
    <row r="4022">
      <c r="A4022" t="inlineStr">
        <is>
          <t>J1204</t>
        </is>
      </c>
      <c r="B4022" s="10" t="n">
        <v>46323</v>
      </c>
      <c r="C4022" t="inlineStr">
        <is>
          <t>CL48</t>
        </is>
      </c>
      <c r="D4022" t="inlineStr">
        <is>
          <t>Completed</t>
        </is>
      </c>
    </row>
    <row r="4023">
      <c r="A4023" t="inlineStr">
        <is>
          <t>J1204</t>
        </is>
      </c>
      <c r="B4023" s="10" t="n">
        <v>46324</v>
      </c>
      <c r="C4023" t="inlineStr">
        <is>
          <t>CL48</t>
        </is>
      </c>
      <c r="D4023" t="inlineStr">
        <is>
          <t>Completed</t>
        </is>
      </c>
    </row>
    <row r="4024">
      <c r="A4024" t="inlineStr">
        <is>
          <t>J1204</t>
        </is>
      </c>
      <c r="B4024" s="10" t="n">
        <v>46325</v>
      </c>
      <c r="C4024" t="inlineStr">
        <is>
          <t>CL48</t>
        </is>
      </c>
      <c r="D4024" t="inlineStr">
        <is>
          <t>Completed</t>
        </is>
      </c>
    </row>
    <row r="4025">
      <c r="A4025" t="inlineStr">
        <is>
          <t>J1205</t>
        </is>
      </c>
      <c r="B4025" s="10" t="n">
        <v>46239</v>
      </c>
      <c r="C4025" t="inlineStr">
        <is>
          <t>CL29</t>
        </is>
      </c>
      <c r="D4025" t="inlineStr">
        <is>
          <t>Completed</t>
        </is>
      </c>
    </row>
    <row r="4026">
      <c r="A4026" t="inlineStr">
        <is>
          <t>J1205</t>
        </is>
      </c>
      <c r="B4026" s="10" t="n">
        <v>46240</v>
      </c>
      <c r="C4026" t="inlineStr">
        <is>
          <t>CL29</t>
        </is>
      </c>
      <c r="D4026" t="inlineStr">
        <is>
          <t>Completed</t>
        </is>
      </c>
    </row>
    <row r="4027">
      <c r="A4027" t="inlineStr">
        <is>
          <t>J1205</t>
        </is>
      </c>
      <c r="B4027" s="10" t="n">
        <v>46241</v>
      </c>
      <c r="C4027" t="inlineStr">
        <is>
          <t>CL29</t>
        </is>
      </c>
      <c r="D4027" t="inlineStr">
        <is>
          <t>Completed</t>
        </is>
      </c>
    </row>
    <row r="4028">
      <c r="A4028" t="inlineStr">
        <is>
          <t>J1205</t>
        </is>
      </c>
      <c r="B4028" s="10" t="n">
        <v>46246</v>
      </c>
      <c r="C4028" t="inlineStr">
        <is>
          <t>CL29</t>
        </is>
      </c>
      <c r="D4028" t="inlineStr">
        <is>
          <t>Completed</t>
        </is>
      </c>
    </row>
    <row r="4029">
      <c r="A4029" t="inlineStr">
        <is>
          <t>J1205</t>
        </is>
      </c>
      <c r="B4029" s="10" t="n">
        <v>46247</v>
      </c>
      <c r="C4029" t="inlineStr">
        <is>
          <t>CL29</t>
        </is>
      </c>
      <c r="D4029" t="inlineStr">
        <is>
          <t>Completed</t>
        </is>
      </c>
    </row>
    <row r="4030">
      <c r="A4030" t="inlineStr">
        <is>
          <t>J1205</t>
        </is>
      </c>
      <c r="B4030" s="10" t="n">
        <v>46248</v>
      </c>
      <c r="C4030" t="inlineStr">
        <is>
          <t>CL29</t>
        </is>
      </c>
      <c r="D4030" t="inlineStr">
        <is>
          <t>Completed</t>
        </is>
      </c>
    </row>
    <row r="4031">
      <c r="A4031" t="inlineStr">
        <is>
          <t>J1205</t>
        </is>
      </c>
      <c r="B4031" s="10" t="n">
        <v>46253</v>
      </c>
      <c r="C4031" t="inlineStr">
        <is>
          <t>CL29</t>
        </is>
      </c>
      <c r="D4031" t="inlineStr">
        <is>
          <t>Completed</t>
        </is>
      </c>
    </row>
    <row r="4032">
      <c r="A4032" t="inlineStr">
        <is>
          <t>J1205</t>
        </is>
      </c>
      <c r="B4032" s="10" t="n">
        <v>46254</v>
      </c>
      <c r="C4032" t="inlineStr">
        <is>
          <t>CL29</t>
        </is>
      </c>
      <c r="D4032" t="inlineStr">
        <is>
          <t>Completed</t>
        </is>
      </c>
    </row>
    <row r="4033">
      <c r="A4033" t="inlineStr">
        <is>
          <t>J1205</t>
        </is>
      </c>
      <c r="B4033" s="10" t="n">
        <v>46255</v>
      </c>
      <c r="C4033" t="inlineStr">
        <is>
          <t>CL29</t>
        </is>
      </c>
      <c r="D4033" t="inlineStr">
        <is>
          <t>Completed</t>
        </is>
      </c>
    </row>
    <row r="4034">
      <c r="A4034" t="inlineStr">
        <is>
          <t>J1205</t>
        </is>
      </c>
      <c r="B4034" s="10" t="n">
        <v>46260</v>
      </c>
      <c r="C4034" t="inlineStr">
        <is>
          <t>CL29</t>
        </is>
      </c>
      <c r="D4034" t="inlineStr">
        <is>
          <t>Completed</t>
        </is>
      </c>
    </row>
    <row r="4035">
      <c r="A4035" t="inlineStr">
        <is>
          <t>J1205</t>
        </is>
      </c>
      <c r="B4035" s="10" t="n">
        <v>46261</v>
      </c>
      <c r="C4035" t="inlineStr">
        <is>
          <t>CL29</t>
        </is>
      </c>
      <c r="D4035" t="inlineStr">
        <is>
          <t>Completed</t>
        </is>
      </c>
    </row>
    <row r="4036">
      <c r="A4036" t="inlineStr">
        <is>
          <t>J1205</t>
        </is>
      </c>
      <c r="B4036" s="10" t="n">
        <v>46262</v>
      </c>
      <c r="C4036" t="inlineStr">
        <is>
          <t>CL29</t>
        </is>
      </c>
      <c r="D4036" t="inlineStr">
        <is>
          <t>Completed</t>
        </is>
      </c>
    </row>
    <row r="4037">
      <c r="A4037" t="inlineStr">
        <is>
          <t>J1205</t>
        </is>
      </c>
      <c r="B4037" s="10" t="n">
        <v>46267</v>
      </c>
      <c r="C4037" t="inlineStr">
        <is>
          <t>CL29</t>
        </is>
      </c>
      <c r="D4037" t="inlineStr">
        <is>
          <t>Completed</t>
        </is>
      </c>
    </row>
    <row r="4038">
      <c r="A4038" t="inlineStr">
        <is>
          <t>J1205</t>
        </is>
      </c>
      <c r="B4038" s="10" t="n">
        <v>46268</v>
      </c>
      <c r="C4038" t="inlineStr">
        <is>
          <t>CL29</t>
        </is>
      </c>
      <c r="D4038" t="inlineStr">
        <is>
          <t>Completed</t>
        </is>
      </c>
    </row>
    <row r="4039">
      <c r="A4039" t="inlineStr">
        <is>
          <t>J1205</t>
        </is>
      </c>
      <c r="B4039" s="10" t="n">
        <v>46269</v>
      </c>
      <c r="C4039" t="inlineStr">
        <is>
          <t>CL29</t>
        </is>
      </c>
      <c r="D4039" t="inlineStr">
        <is>
          <t>Completed</t>
        </is>
      </c>
    </row>
    <row r="4040">
      <c r="A4040" t="inlineStr">
        <is>
          <t>J1205</t>
        </is>
      </c>
      <c r="B4040" s="10" t="n">
        <v>46274</v>
      </c>
      <c r="C4040" t="inlineStr">
        <is>
          <t>CL29</t>
        </is>
      </c>
      <c r="D4040" t="inlineStr">
        <is>
          <t>Completed</t>
        </is>
      </c>
    </row>
    <row r="4041">
      <c r="A4041" t="inlineStr">
        <is>
          <t>J1205</t>
        </is>
      </c>
      <c r="B4041" s="10" t="n">
        <v>46275</v>
      </c>
      <c r="C4041" t="inlineStr">
        <is>
          <t>CL29</t>
        </is>
      </c>
      <c r="D4041" t="inlineStr">
        <is>
          <t>Completed</t>
        </is>
      </c>
    </row>
    <row r="4042">
      <c r="A4042" t="inlineStr">
        <is>
          <t>J1205</t>
        </is>
      </c>
      <c r="B4042" s="10" t="n">
        <v>46276</v>
      </c>
      <c r="C4042" t="inlineStr">
        <is>
          <t>CL29</t>
        </is>
      </c>
      <c r="D4042" t="inlineStr">
        <is>
          <t>Completed</t>
        </is>
      </c>
    </row>
    <row r="4043">
      <c r="A4043" t="inlineStr">
        <is>
          <t>J1205</t>
        </is>
      </c>
      <c r="B4043" s="10" t="n">
        <v>46281</v>
      </c>
      <c r="C4043" t="inlineStr">
        <is>
          <t>CL29</t>
        </is>
      </c>
      <c r="D4043" t="inlineStr">
        <is>
          <t>Skipped</t>
        </is>
      </c>
    </row>
    <row r="4044">
      <c r="A4044" t="inlineStr">
        <is>
          <t>J1205</t>
        </is>
      </c>
      <c r="B4044" s="10" t="n">
        <v>46282</v>
      </c>
      <c r="C4044" t="inlineStr">
        <is>
          <t>CL29</t>
        </is>
      </c>
      <c r="D4044" t="inlineStr">
        <is>
          <t>Completed</t>
        </is>
      </c>
    </row>
    <row r="4045">
      <c r="A4045" t="inlineStr">
        <is>
          <t>J1205</t>
        </is>
      </c>
      <c r="B4045" s="10" t="n">
        <v>46283</v>
      </c>
      <c r="C4045" t="inlineStr">
        <is>
          <t>CL29</t>
        </is>
      </c>
      <c r="D4045" t="inlineStr">
        <is>
          <t>Completed</t>
        </is>
      </c>
    </row>
    <row r="4046">
      <c r="A4046" t="inlineStr">
        <is>
          <t>J1205</t>
        </is>
      </c>
      <c r="B4046" s="10" t="n">
        <v>46288</v>
      </c>
      <c r="C4046" t="inlineStr">
        <is>
          <t>CL29</t>
        </is>
      </c>
      <c r="D4046" t="inlineStr">
        <is>
          <t>Completed</t>
        </is>
      </c>
    </row>
    <row r="4047">
      <c r="A4047" t="inlineStr">
        <is>
          <t>J1205</t>
        </is>
      </c>
      <c r="B4047" s="10" t="n">
        <v>46289</v>
      </c>
      <c r="C4047" t="inlineStr">
        <is>
          <t>CL29</t>
        </is>
      </c>
      <c r="D4047" t="inlineStr">
        <is>
          <t>Completed</t>
        </is>
      </c>
    </row>
    <row r="4048">
      <c r="A4048" t="inlineStr">
        <is>
          <t>J1205</t>
        </is>
      </c>
      <c r="B4048" s="10" t="n">
        <v>46290</v>
      </c>
      <c r="C4048" t="inlineStr">
        <is>
          <t>CL29</t>
        </is>
      </c>
      <c r="D4048" t="inlineStr">
        <is>
          <t>Completed</t>
        </is>
      </c>
    </row>
    <row r="4049">
      <c r="A4049" t="inlineStr">
        <is>
          <t>J1205</t>
        </is>
      </c>
      <c r="B4049" s="10" t="n">
        <v>46295</v>
      </c>
      <c r="C4049" t="inlineStr">
        <is>
          <t>CL29</t>
        </is>
      </c>
      <c r="D4049" t="inlineStr">
        <is>
          <t>Completed</t>
        </is>
      </c>
    </row>
    <row r="4050">
      <c r="A4050" t="inlineStr">
        <is>
          <t>J1205</t>
        </is>
      </c>
      <c r="B4050" s="10" t="n">
        <v>46296</v>
      </c>
      <c r="C4050" t="inlineStr">
        <is>
          <t>CL29</t>
        </is>
      </c>
      <c r="D4050" t="inlineStr">
        <is>
          <t>Completed</t>
        </is>
      </c>
    </row>
    <row r="4051">
      <c r="A4051" t="inlineStr">
        <is>
          <t>J1205</t>
        </is>
      </c>
      <c r="B4051" s="10" t="n">
        <v>46297</v>
      </c>
      <c r="C4051" t="inlineStr">
        <is>
          <t>CL29</t>
        </is>
      </c>
      <c r="D4051" t="inlineStr">
        <is>
          <t>Completed</t>
        </is>
      </c>
    </row>
    <row r="4052">
      <c r="A4052" t="inlineStr">
        <is>
          <t>J1205</t>
        </is>
      </c>
      <c r="B4052" s="10" t="n">
        <v>46302</v>
      </c>
      <c r="C4052" t="inlineStr">
        <is>
          <t>CL29</t>
        </is>
      </c>
      <c r="D4052" t="inlineStr">
        <is>
          <t>Completed</t>
        </is>
      </c>
    </row>
    <row r="4053">
      <c r="A4053" t="inlineStr">
        <is>
          <t>J1205</t>
        </is>
      </c>
      <c r="B4053" s="10" t="n">
        <v>46303</v>
      </c>
      <c r="C4053" t="inlineStr">
        <is>
          <t>CL29</t>
        </is>
      </c>
      <c r="D4053" t="inlineStr">
        <is>
          <t>Completed</t>
        </is>
      </c>
    </row>
    <row r="4054">
      <c r="A4054" t="inlineStr">
        <is>
          <t>J1205</t>
        </is>
      </c>
      <c r="B4054" s="10" t="n">
        <v>46304</v>
      </c>
      <c r="C4054" t="inlineStr">
        <is>
          <t>CL29</t>
        </is>
      </c>
      <c r="D4054" t="inlineStr">
        <is>
          <t>Completed</t>
        </is>
      </c>
    </row>
    <row r="4055">
      <c r="A4055" t="inlineStr">
        <is>
          <t>J1205</t>
        </is>
      </c>
      <c r="B4055" s="10" t="n">
        <v>46309</v>
      </c>
      <c r="C4055" t="inlineStr">
        <is>
          <t>CL29</t>
        </is>
      </c>
      <c r="D4055" t="inlineStr">
        <is>
          <t>Completed</t>
        </is>
      </c>
    </row>
    <row r="4056">
      <c r="A4056" t="inlineStr">
        <is>
          <t>J1205</t>
        </is>
      </c>
      <c r="B4056" s="10" t="n">
        <v>46310</v>
      </c>
      <c r="C4056" t="inlineStr">
        <is>
          <t>CL29</t>
        </is>
      </c>
      <c r="D4056" t="inlineStr">
        <is>
          <t>Completed</t>
        </is>
      </c>
    </row>
    <row r="4057">
      <c r="A4057" t="inlineStr">
        <is>
          <t>J1205</t>
        </is>
      </c>
      <c r="B4057" s="10" t="n">
        <v>46311</v>
      </c>
      <c r="C4057" t="inlineStr">
        <is>
          <t>CL29</t>
        </is>
      </c>
      <c r="D4057" t="inlineStr">
        <is>
          <t>Completed</t>
        </is>
      </c>
    </row>
    <row r="4058">
      <c r="A4058" t="inlineStr">
        <is>
          <t>J1205</t>
        </is>
      </c>
      <c r="B4058" s="10" t="n">
        <v>46316</v>
      </c>
      <c r="C4058" t="inlineStr">
        <is>
          <t>CL29</t>
        </is>
      </c>
      <c r="D4058" t="inlineStr">
        <is>
          <t>Completed</t>
        </is>
      </c>
    </row>
    <row r="4059">
      <c r="A4059" t="inlineStr">
        <is>
          <t>J1205</t>
        </is>
      </c>
      <c r="B4059" s="10" t="n">
        <v>46317</v>
      </c>
      <c r="C4059" t="inlineStr">
        <is>
          <t>CL29</t>
        </is>
      </c>
      <c r="D4059" t="inlineStr">
        <is>
          <t>Completed</t>
        </is>
      </c>
    </row>
    <row r="4060">
      <c r="A4060" t="inlineStr">
        <is>
          <t>J1205</t>
        </is>
      </c>
      <c r="B4060" s="10" t="n">
        <v>46318</v>
      </c>
      <c r="C4060" t="inlineStr">
        <is>
          <t>CL29</t>
        </is>
      </c>
      <c r="D4060" t="inlineStr">
        <is>
          <t>Completed</t>
        </is>
      </c>
    </row>
    <row r="4061">
      <c r="A4061" t="inlineStr">
        <is>
          <t>J1205</t>
        </is>
      </c>
      <c r="B4061" s="10" t="n">
        <v>46323</v>
      </c>
      <c r="C4061" t="inlineStr">
        <is>
          <t>CL29</t>
        </is>
      </c>
      <c r="D4061" t="inlineStr">
        <is>
          <t>Completed</t>
        </is>
      </c>
    </row>
    <row r="4062">
      <c r="A4062" t="inlineStr">
        <is>
          <t>J1205</t>
        </is>
      </c>
      <c r="B4062" s="10" t="n">
        <v>46324</v>
      </c>
      <c r="C4062" t="inlineStr">
        <is>
          <t>CL29</t>
        </is>
      </c>
      <c r="D4062" t="inlineStr">
        <is>
          <t>Skipped</t>
        </is>
      </c>
    </row>
    <row r="4063">
      <c r="A4063" t="inlineStr">
        <is>
          <t>J1205</t>
        </is>
      </c>
      <c r="B4063" s="10" t="n">
        <v>46325</v>
      </c>
      <c r="C4063" t="inlineStr">
        <is>
          <t>CL29</t>
        </is>
      </c>
      <c r="D4063" t="inlineStr">
        <is>
          <t>Completed</t>
        </is>
      </c>
    </row>
    <row r="4064">
      <c r="A4064" t="inlineStr">
        <is>
          <t>J1206</t>
        </is>
      </c>
      <c r="B4064" s="10" t="n">
        <v>46258</v>
      </c>
      <c r="C4064" t="inlineStr">
        <is>
          <t>CL56</t>
        </is>
      </c>
      <c r="D4064" t="inlineStr">
        <is>
          <t>Completed</t>
        </is>
      </c>
    </row>
    <row r="4065">
      <c r="A4065" t="inlineStr">
        <is>
          <t>J1206</t>
        </is>
      </c>
      <c r="B4065" s="10" t="n">
        <v>46286</v>
      </c>
      <c r="C4065" t="inlineStr">
        <is>
          <t>CL56</t>
        </is>
      </c>
      <c r="D4065" t="inlineStr">
        <is>
          <t>Completed</t>
        </is>
      </c>
    </row>
    <row r="4066">
      <c r="A4066" t="inlineStr">
        <is>
          <t>J1206</t>
        </is>
      </c>
      <c r="B4066" s="10" t="n">
        <v>46314</v>
      </c>
      <c r="C4066" t="inlineStr">
        <is>
          <t>CL56</t>
        </is>
      </c>
      <c r="D4066" t="inlineStr">
        <is>
          <t>Completed</t>
        </is>
      </c>
    </row>
    <row r="4067">
      <c r="A4067" t="inlineStr">
        <is>
          <t>J1207</t>
        </is>
      </c>
      <c r="B4067" s="10" t="n">
        <v>46238</v>
      </c>
      <c r="C4067" t="inlineStr">
        <is>
          <t>CL25</t>
        </is>
      </c>
      <c r="D4067" t="inlineStr">
        <is>
          <t>Completed</t>
        </is>
      </c>
    </row>
    <row r="4068">
      <c r="A4068" t="inlineStr">
        <is>
          <t>J1207</t>
        </is>
      </c>
      <c r="B4068" s="10" t="n">
        <v>46241</v>
      </c>
      <c r="C4068" t="inlineStr">
        <is>
          <t>CL25</t>
        </is>
      </c>
      <c r="D4068" t="inlineStr">
        <is>
          <t>Completed</t>
        </is>
      </c>
    </row>
    <row r="4069">
      <c r="A4069" t="inlineStr">
        <is>
          <t>J1207</t>
        </is>
      </c>
      <c r="B4069" s="10" t="n">
        <v>46245</v>
      </c>
      <c r="C4069" t="inlineStr">
        <is>
          <t>CL25</t>
        </is>
      </c>
      <c r="D4069" t="inlineStr">
        <is>
          <t>Completed</t>
        </is>
      </c>
    </row>
    <row r="4070">
      <c r="A4070" t="inlineStr">
        <is>
          <t>J1207</t>
        </is>
      </c>
      <c r="B4070" s="10" t="n">
        <v>46248</v>
      </c>
      <c r="C4070" t="inlineStr">
        <is>
          <t>CL25</t>
        </is>
      </c>
      <c r="D4070" t="inlineStr">
        <is>
          <t>Completed</t>
        </is>
      </c>
    </row>
    <row r="4071">
      <c r="A4071" t="inlineStr">
        <is>
          <t>J1207</t>
        </is>
      </c>
      <c r="B4071" s="10" t="n">
        <v>46252</v>
      </c>
      <c r="C4071" t="inlineStr">
        <is>
          <t>CL25</t>
        </is>
      </c>
      <c r="D4071" t="inlineStr">
        <is>
          <t>Completed</t>
        </is>
      </c>
    </row>
    <row r="4072">
      <c r="A4072" t="inlineStr">
        <is>
          <t>J1207</t>
        </is>
      </c>
      <c r="B4072" s="10" t="n">
        <v>46255</v>
      </c>
      <c r="C4072" t="inlineStr">
        <is>
          <t>CL25</t>
        </is>
      </c>
      <c r="D4072" t="inlineStr">
        <is>
          <t>Completed</t>
        </is>
      </c>
    </row>
    <row r="4073">
      <c r="A4073" t="inlineStr">
        <is>
          <t>J1207</t>
        </is>
      </c>
      <c r="B4073" s="10" t="n">
        <v>46259</v>
      </c>
      <c r="C4073" t="inlineStr">
        <is>
          <t>CL25</t>
        </is>
      </c>
      <c r="D4073" t="inlineStr">
        <is>
          <t>Completed</t>
        </is>
      </c>
    </row>
    <row r="4074">
      <c r="A4074" t="inlineStr">
        <is>
          <t>J1207</t>
        </is>
      </c>
      <c r="B4074" s="10" t="n">
        <v>46262</v>
      </c>
      <c r="C4074" t="inlineStr">
        <is>
          <t>CL25</t>
        </is>
      </c>
      <c r="D4074" t="inlineStr">
        <is>
          <t>Completed</t>
        </is>
      </c>
    </row>
    <row r="4075">
      <c r="A4075" t="inlineStr">
        <is>
          <t>J1207</t>
        </is>
      </c>
      <c r="B4075" s="10" t="n">
        <v>46266</v>
      </c>
      <c r="C4075" t="inlineStr">
        <is>
          <t>CL25</t>
        </is>
      </c>
      <c r="D4075" t="inlineStr">
        <is>
          <t>Completed</t>
        </is>
      </c>
    </row>
    <row r="4076">
      <c r="A4076" t="inlineStr">
        <is>
          <t>J1207</t>
        </is>
      </c>
      <c r="B4076" s="10" t="n">
        <v>46269</v>
      </c>
      <c r="C4076" t="inlineStr">
        <is>
          <t>CL25</t>
        </is>
      </c>
      <c r="D4076" t="inlineStr">
        <is>
          <t>Completed</t>
        </is>
      </c>
    </row>
    <row r="4077">
      <c r="A4077" t="inlineStr">
        <is>
          <t>J1207</t>
        </is>
      </c>
      <c r="B4077" s="10" t="n">
        <v>46273</v>
      </c>
      <c r="C4077" t="inlineStr">
        <is>
          <t>CL25</t>
        </is>
      </c>
      <c r="D4077" t="inlineStr">
        <is>
          <t>Completed</t>
        </is>
      </c>
    </row>
    <row r="4078">
      <c r="A4078" t="inlineStr">
        <is>
          <t>J1207</t>
        </is>
      </c>
      <c r="B4078" s="10" t="n">
        <v>46276</v>
      </c>
      <c r="C4078" t="inlineStr">
        <is>
          <t>CL25</t>
        </is>
      </c>
      <c r="D4078" t="inlineStr">
        <is>
          <t>Completed</t>
        </is>
      </c>
    </row>
    <row r="4079">
      <c r="A4079" t="inlineStr">
        <is>
          <t>J1207</t>
        </is>
      </c>
      <c r="B4079" s="10" t="n">
        <v>46280</v>
      </c>
      <c r="C4079" t="inlineStr">
        <is>
          <t>CL25</t>
        </is>
      </c>
      <c r="D4079" t="inlineStr">
        <is>
          <t>Completed</t>
        </is>
      </c>
    </row>
    <row r="4080">
      <c r="A4080" t="inlineStr">
        <is>
          <t>J1207</t>
        </is>
      </c>
      <c r="B4080" s="10" t="n">
        <v>46283</v>
      </c>
      <c r="C4080" t="inlineStr">
        <is>
          <t>CL25</t>
        </is>
      </c>
      <c r="D4080" t="inlineStr">
        <is>
          <t>Completed</t>
        </is>
      </c>
    </row>
    <row r="4081">
      <c r="A4081" t="inlineStr">
        <is>
          <t>J1207</t>
        </is>
      </c>
      <c r="B4081" s="10" t="n">
        <v>46287</v>
      </c>
      <c r="C4081" t="inlineStr">
        <is>
          <t>CL25</t>
        </is>
      </c>
      <c r="D4081" t="inlineStr">
        <is>
          <t>Completed</t>
        </is>
      </c>
    </row>
    <row r="4082">
      <c r="A4082" t="inlineStr">
        <is>
          <t>J1207</t>
        </is>
      </c>
      <c r="B4082" s="10" t="n">
        <v>46290</v>
      </c>
      <c r="C4082" t="inlineStr">
        <is>
          <t>CL25</t>
        </is>
      </c>
      <c r="D4082" t="inlineStr">
        <is>
          <t>Completed</t>
        </is>
      </c>
    </row>
    <row r="4083">
      <c r="A4083" t="inlineStr">
        <is>
          <t>J1207</t>
        </is>
      </c>
      <c r="B4083" s="10" t="n">
        <v>46294</v>
      </c>
      <c r="C4083" t="inlineStr">
        <is>
          <t>CL25</t>
        </is>
      </c>
      <c r="D4083" t="inlineStr">
        <is>
          <t>Completed</t>
        </is>
      </c>
    </row>
    <row r="4084">
      <c r="A4084" t="inlineStr">
        <is>
          <t>J1207</t>
        </is>
      </c>
      <c r="B4084" s="10" t="n">
        <v>46297</v>
      </c>
      <c r="C4084" t="inlineStr">
        <is>
          <t>CL25</t>
        </is>
      </c>
      <c r="D4084" t="inlineStr">
        <is>
          <t>Completed</t>
        </is>
      </c>
    </row>
    <row r="4085">
      <c r="A4085" t="inlineStr">
        <is>
          <t>J1207</t>
        </is>
      </c>
      <c r="B4085" s="10" t="n">
        <v>46301</v>
      </c>
      <c r="C4085" t="inlineStr">
        <is>
          <t>CL25</t>
        </is>
      </c>
      <c r="D4085" t="inlineStr">
        <is>
          <t>Completed</t>
        </is>
      </c>
    </row>
    <row r="4086">
      <c r="A4086" t="inlineStr">
        <is>
          <t>J1207</t>
        </is>
      </c>
      <c r="B4086" s="10" t="n">
        <v>46304</v>
      </c>
      <c r="C4086" t="inlineStr">
        <is>
          <t>CL25</t>
        </is>
      </c>
      <c r="D4086" t="inlineStr">
        <is>
          <t>Completed</t>
        </is>
      </c>
    </row>
    <row r="4087">
      <c r="A4087" t="inlineStr">
        <is>
          <t>J1207</t>
        </is>
      </c>
      <c r="B4087" s="10" t="n">
        <v>46308</v>
      </c>
      <c r="C4087" t="inlineStr">
        <is>
          <t>CL25</t>
        </is>
      </c>
      <c r="D4087" t="inlineStr">
        <is>
          <t>Completed</t>
        </is>
      </c>
    </row>
    <row r="4088">
      <c r="A4088" t="inlineStr">
        <is>
          <t>J1207</t>
        </is>
      </c>
      <c r="B4088" s="10" t="n">
        <v>46311</v>
      </c>
      <c r="C4088" t="inlineStr">
        <is>
          <t>CL25</t>
        </is>
      </c>
      <c r="D4088" t="inlineStr">
        <is>
          <t>Completed</t>
        </is>
      </c>
    </row>
    <row r="4089">
      <c r="A4089" t="inlineStr">
        <is>
          <t>J1207</t>
        </is>
      </c>
      <c r="B4089" s="10" t="n">
        <v>46315</v>
      </c>
      <c r="C4089" t="inlineStr">
        <is>
          <t>CL25</t>
        </is>
      </c>
      <c r="D4089" t="inlineStr">
        <is>
          <t>Completed</t>
        </is>
      </c>
    </row>
    <row r="4090">
      <c r="A4090" t="inlineStr">
        <is>
          <t>J1207</t>
        </is>
      </c>
      <c r="B4090" s="10" t="n">
        <v>46318</v>
      </c>
      <c r="C4090" t="inlineStr">
        <is>
          <t>CL25</t>
        </is>
      </c>
      <c r="D4090" t="inlineStr">
        <is>
          <t>Completed</t>
        </is>
      </c>
    </row>
    <row r="4091">
      <c r="A4091" t="inlineStr">
        <is>
          <t>J1207</t>
        </is>
      </c>
      <c r="B4091" s="10" t="n">
        <v>46322</v>
      </c>
      <c r="C4091" t="inlineStr">
        <is>
          <t>CL25</t>
        </is>
      </c>
      <c r="D4091" t="inlineStr">
        <is>
          <t>Completed</t>
        </is>
      </c>
    </row>
    <row r="4092">
      <c r="A4092" t="inlineStr">
        <is>
          <t>J1207</t>
        </is>
      </c>
      <c r="B4092" s="10" t="n">
        <v>46325</v>
      </c>
      <c r="C4092" t="inlineStr">
        <is>
          <t>CL25</t>
        </is>
      </c>
      <c r="D4092" t="inlineStr">
        <is>
          <t>Completed</t>
        </is>
      </c>
    </row>
    <row r="4093">
      <c r="A4093" t="inlineStr">
        <is>
          <t>J1208</t>
        </is>
      </c>
      <c r="B4093" s="10" t="n">
        <v>46258</v>
      </c>
      <c r="C4093" t="inlineStr">
        <is>
          <t>CL58</t>
        </is>
      </c>
      <c r="D4093" t="inlineStr">
        <is>
          <t>Completed</t>
        </is>
      </c>
    </row>
    <row r="4094">
      <c r="A4094" t="inlineStr">
        <is>
          <t>J1208</t>
        </is>
      </c>
      <c r="B4094" s="10" t="n">
        <v>46286</v>
      </c>
      <c r="C4094" t="inlineStr">
        <is>
          <t>CL58</t>
        </is>
      </c>
      <c r="D4094" t="inlineStr">
        <is>
          <t>Completed</t>
        </is>
      </c>
    </row>
    <row r="4095">
      <c r="A4095" t="inlineStr">
        <is>
          <t>J1208</t>
        </is>
      </c>
      <c r="B4095" s="10" t="n">
        <v>46314</v>
      </c>
      <c r="C4095" t="inlineStr">
        <is>
          <t>CL58</t>
        </is>
      </c>
      <c r="D4095" t="inlineStr">
        <is>
          <t>Completed</t>
        </is>
      </c>
    </row>
    <row r="4096">
      <c r="A4096" t="inlineStr">
        <is>
          <t>J1209</t>
        </is>
      </c>
      <c r="B4096" s="10" t="n">
        <v>46239</v>
      </c>
      <c r="C4096" t="inlineStr">
        <is>
          <t>CL46</t>
        </is>
      </c>
      <c r="D4096" t="inlineStr">
        <is>
          <t>Completed</t>
        </is>
      </c>
    </row>
    <row r="4097">
      <c r="A4097" t="inlineStr">
        <is>
          <t>J1209</t>
        </is>
      </c>
      <c r="B4097" s="10" t="n">
        <v>46246</v>
      </c>
      <c r="C4097" t="inlineStr">
        <is>
          <t>CL46</t>
        </is>
      </c>
      <c r="D4097" t="inlineStr">
        <is>
          <t>Completed</t>
        </is>
      </c>
    </row>
    <row r="4098">
      <c r="A4098" t="inlineStr">
        <is>
          <t>J1209</t>
        </is>
      </c>
      <c r="B4098" s="10" t="n">
        <v>46253</v>
      </c>
      <c r="C4098" t="inlineStr">
        <is>
          <t>CL46</t>
        </is>
      </c>
      <c r="D4098" t="inlineStr">
        <is>
          <t>Completed</t>
        </is>
      </c>
    </row>
    <row r="4099">
      <c r="A4099" t="inlineStr">
        <is>
          <t>J1209</t>
        </is>
      </c>
      <c r="B4099" s="10" t="n">
        <v>46260</v>
      </c>
      <c r="C4099" t="inlineStr">
        <is>
          <t>CL46</t>
        </is>
      </c>
      <c r="D4099" t="inlineStr">
        <is>
          <t>Completed</t>
        </is>
      </c>
    </row>
    <row r="4100">
      <c r="A4100" t="inlineStr">
        <is>
          <t>J1209</t>
        </is>
      </c>
      <c r="B4100" s="10" t="n">
        <v>46267</v>
      </c>
      <c r="C4100" t="inlineStr">
        <is>
          <t>CL46</t>
        </is>
      </c>
      <c r="D4100" t="inlineStr">
        <is>
          <t>Completed</t>
        </is>
      </c>
    </row>
    <row r="4101">
      <c r="A4101" t="inlineStr">
        <is>
          <t>J1209</t>
        </is>
      </c>
      <c r="B4101" s="10" t="n">
        <v>46274</v>
      </c>
      <c r="C4101" t="inlineStr">
        <is>
          <t>CL46</t>
        </is>
      </c>
      <c r="D4101" t="inlineStr">
        <is>
          <t>Completed</t>
        </is>
      </c>
    </row>
    <row r="4102">
      <c r="A4102" t="inlineStr">
        <is>
          <t>J1209</t>
        </is>
      </c>
      <c r="B4102" s="10" t="n">
        <v>46281</v>
      </c>
      <c r="C4102" t="inlineStr">
        <is>
          <t>CL46</t>
        </is>
      </c>
      <c r="D4102" t="inlineStr">
        <is>
          <t>Completed</t>
        </is>
      </c>
    </row>
    <row r="4103">
      <c r="A4103" t="inlineStr">
        <is>
          <t>J1209</t>
        </is>
      </c>
      <c r="B4103" s="10" t="n">
        <v>46288</v>
      </c>
      <c r="C4103" t="inlineStr">
        <is>
          <t>CL46</t>
        </is>
      </c>
      <c r="D4103" t="inlineStr">
        <is>
          <t>Completed</t>
        </is>
      </c>
    </row>
    <row r="4104">
      <c r="A4104" t="inlineStr">
        <is>
          <t>J1209</t>
        </is>
      </c>
      <c r="B4104" s="10" t="n">
        <v>46295</v>
      </c>
      <c r="C4104" t="inlineStr">
        <is>
          <t>CL46</t>
        </is>
      </c>
      <c r="D4104" t="inlineStr">
        <is>
          <t>Completed</t>
        </is>
      </c>
    </row>
    <row r="4105">
      <c r="A4105" t="inlineStr">
        <is>
          <t>J1209</t>
        </is>
      </c>
      <c r="B4105" s="10" t="n">
        <v>46302</v>
      </c>
      <c r="C4105" t="inlineStr">
        <is>
          <t>CL46</t>
        </is>
      </c>
      <c r="D4105" t="inlineStr">
        <is>
          <t>Completed</t>
        </is>
      </c>
    </row>
    <row r="4106">
      <c r="A4106" t="inlineStr">
        <is>
          <t>J1209</t>
        </is>
      </c>
      <c r="B4106" s="10" t="n">
        <v>46309</v>
      </c>
      <c r="C4106" t="inlineStr">
        <is>
          <t>CL46</t>
        </is>
      </c>
      <c r="D4106" t="inlineStr">
        <is>
          <t>Completed</t>
        </is>
      </c>
    </row>
    <row r="4107">
      <c r="A4107" t="inlineStr">
        <is>
          <t>J1209</t>
        </is>
      </c>
      <c r="B4107" s="10" t="n">
        <v>46316</v>
      </c>
      <c r="C4107" t="inlineStr">
        <is>
          <t>CL46</t>
        </is>
      </c>
      <c r="D4107" t="inlineStr">
        <is>
          <t>Completed</t>
        </is>
      </c>
    </row>
    <row r="4108">
      <c r="A4108" t="inlineStr">
        <is>
          <t>J1209</t>
        </is>
      </c>
      <c r="B4108" s="10" t="n">
        <v>46323</v>
      </c>
      <c r="C4108" t="inlineStr">
        <is>
          <t>CL46</t>
        </is>
      </c>
      <c r="D4108" t="inlineStr">
        <is>
          <t>Completed</t>
        </is>
      </c>
    </row>
    <row r="4109">
      <c r="A4109" t="inlineStr">
        <is>
          <t>J1210</t>
        </is>
      </c>
      <c r="B4109" s="10" t="n">
        <v>46237</v>
      </c>
      <c r="C4109" t="inlineStr">
        <is>
          <t>CL26</t>
        </is>
      </c>
      <c r="D4109" t="inlineStr">
        <is>
          <t>Completed</t>
        </is>
      </c>
    </row>
    <row r="4110">
      <c r="A4110" t="inlineStr">
        <is>
          <t>J1210</t>
        </is>
      </c>
      <c r="B4110" s="10" t="n">
        <v>46244</v>
      </c>
      <c r="C4110" t="inlineStr">
        <is>
          <t>CL26</t>
        </is>
      </c>
      <c r="D4110" t="inlineStr">
        <is>
          <t>Completed</t>
        </is>
      </c>
    </row>
    <row r="4111">
      <c r="A4111" t="inlineStr">
        <is>
          <t>J1210</t>
        </is>
      </c>
      <c r="B4111" s="10" t="n">
        <v>46251</v>
      </c>
      <c r="C4111" t="inlineStr">
        <is>
          <t>CL26</t>
        </is>
      </c>
      <c r="D4111" t="inlineStr">
        <is>
          <t>Completed</t>
        </is>
      </c>
    </row>
    <row r="4112">
      <c r="A4112" t="inlineStr">
        <is>
          <t>J1210</t>
        </is>
      </c>
      <c r="B4112" s="10" t="n">
        <v>46258</v>
      </c>
      <c r="C4112" t="inlineStr">
        <is>
          <t>CL26</t>
        </is>
      </c>
      <c r="D4112" t="inlineStr">
        <is>
          <t>Completed</t>
        </is>
      </c>
    </row>
    <row r="4113">
      <c r="A4113" t="inlineStr">
        <is>
          <t>J1210</t>
        </is>
      </c>
      <c r="B4113" s="10" t="n">
        <v>46265</v>
      </c>
      <c r="C4113" t="inlineStr">
        <is>
          <t>CL26</t>
        </is>
      </c>
      <c r="D4113" t="inlineStr">
        <is>
          <t>Completed</t>
        </is>
      </c>
    </row>
    <row r="4114">
      <c r="A4114" t="inlineStr">
        <is>
          <t>J1210</t>
        </is>
      </c>
      <c r="B4114" s="10" t="n">
        <v>46272</v>
      </c>
      <c r="C4114" t="inlineStr">
        <is>
          <t>CL26</t>
        </is>
      </c>
      <c r="D4114" t="inlineStr">
        <is>
          <t>Completed</t>
        </is>
      </c>
    </row>
    <row r="4115">
      <c r="A4115" t="inlineStr">
        <is>
          <t>J1210</t>
        </is>
      </c>
      <c r="B4115" s="10" t="n">
        <v>46279</v>
      </c>
      <c r="C4115" t="inlineStr">
        <is>
          <t>CL26</t>
        </is>
      </c>
      <c r="D4115" t="inlineStr">
        <is>
          <t>Completed</t>
        </is>
      </c>
    </row>
    <row r="4116">
      <c r="A4116" t="inlineStr">
        <is>
          <t>J1210</t>
        </is>
      </c>
      <c r="B4116" s="10" t="n">
        <v>46286</v>
      </c>
      <c r="C4116" t="inlineStr">
        <is>
          <t>CL26</t>
        </is>
      </c>
      <c r="D4116" t="inlineStr">
        <is>
          <t>Completed</t>
        </is>
      </c>
    </row>
    <row r="4117">
      <c r="A4117" t="inlineStr">
        <is>
          <t>J1210</t>
        </is>
      </c>
      <c r="B4117" s="10" t="n">
        <v>46293</v>
      </c>
      <c r="C4117" t="inlineStr">
        <is>
          <t>CL26</t>
        </is>
      </c>
      <c r="D4117" t="inlineStr">
        <is>
          <t>Completed</t>
        </is>
      </c>
    </row>
    <row r="4118">
      <c r="A4118" t="inlineStr">
        <is>
          <t>J1210</t>
        </is>
      </c>
      <c r="B4118" s="10" t="n">
        <v>46300</v>
      </c>
      <c r="C4118" t="inlineStr">
        <is>
          <t>CL26</t>
        </is>
      </c>
      <c r="D4118" t="inlineStr">
        <is>
          <t>Completed</t>
        </is>
      </c>
    </row>
    <row r="4119">
      <c r="A4119" t="inlineStr">
        <is>
          <t>J1210</t>
        </is>
      </c>
      <c r="B4119" s="10" t="n">
        <v>46307</v>
      </c>
      <c r="C4119" t="inlineStr">
        <is>
          <t>CL26</t>
        </is>
      </c>
      <c r="D4119" t="inlineStr">
        <is>
          <t>Completed</t>
        </is>
      </c>
    </row>
    <row r="4120">
      <c r="A4120" t="inlineStr">
        <is>
          <t>J1210</t>
        </is>
      </c>
      <c r="B4120" s="10" t="n">
        <v>46314</v>
      </c>
      <c r="C4120" t="inlineStr">
        <is>
          <t>CL26</t>
        </is>
      </c>
      <c r="D4120" t="inlineStr">
        <is>
          <t>Completed</t>
        </is>
      </c>
    </row>
    <row r="4121">
      <c r="A4121" t="inlineStr">
        <is>
          <t>J1210</t>
        </is>
      </c>
      <c r="B4121" s="10" t="n">
        <v>46321</v>
      </c>
      <c r="C4121" t="inlineStr">
        <is>
          <t>CL26</t>
        </is>
      </c>
      <c r="D4121" t="inlineStr">
        <is>
          <t>Completed</t>
        </is>
      </c>
    </row>
    <row r="4122">
      <c r="A4122" t="inlineStr">
        <is>
          <t>J1211</t>
        </is>
      </c>
      <c r="B4122" s="10" t="n">
        <v>46262</v>
      </c>
      <c r="C4122" t="inlineStr">
        <is>
          <t>CL60</t>
        </is>
      </c>
      <c r="D4122" t="inlineStr">
        <is>
          <t>Completed</t>
        </is>
      </c>
    </row>
    <row r="4123">
      <c r="A4123" t="inlineStr">
        <is>
          <t>J1211</t>
        </is>
      </c>
      <c r="B4123" s="10" t="n">
        <v>46290</v>
      </c>
      <c r="C4123" t="inlineStr">
        <is>
          <t>CL60</t>
        </is>
      </c>
      <c r="D4123" t="inlineStr">
        <is>
          <t>Completed</t>
        </is>
      </c>
    </row>
    <row r="4124">
      <c r="A4124" t="inlineStr">
        <is>
          <t>J1211</t>
        </is>
      </c>
      <c r="B4124" s="10" t="n">
        <v>46318</v>
      </c>
      <c r="C4124" t="inlineStr">
        <is>
          <t>CL60</t>
        </is>
      </c>
      <c r="D4124" t="inlineStr">
        <is>
          <t>Completed</t>
        </is>
      </c>
    </row>
    <row r="4125">
      <c r="A4125" t="inlineStr">
        <is>
          <t>J1212</t>
        </is>
      </c>
      <c r="B4125" s="10" t="n">
        <v>46237</v>
      </c>
      <c r="C4125" t="inlineStr">
        <is>
          <t>CL14</t>
        </is>
      </c>
      <c r="D4125" t="inlineStr">
        <is>
          <t>Completed</t>
        </is>
      </c>
    </row>
    <row r="4126">
      <c r="A4126" t="inlineStr">
        <is>
          <t>J1212</t>
        </is>
      </c>
      <c r="B4126" s="10" t="n">
        <v>46238</v>
      </c>
      <c r="C4126" t="inlineStr">
        <is>
          <t>CL14</t>
        </is>
      </c>
      <c r="D4126" t="inlineStr">
        <is>
          <t>Completed</t>
        </is>
      </c>
    </row>
    <row r="4127">
      <c r="A4127" t="inlineStr">
        <is>
          <t>J1212</t>
        </is>
      </c>
      <c r="B4127" s="10" t="n">
        <v>46239</v>
      </c>
      <c r="C4127" t="inlineStr">
        <is>
          <t>CL14</t>
        </is>
      </c>
      <c r="D4127" t="inlineStr">
        <is>
          <t>Completed</t>
        </is>
      </c>
    </row>
    <row r="4128">
      <c r="A4128" t="inlineStr">
        <is>
          <t>J1212</t>
        </is>
      </c>
      <c r="B4128" s="10" t="n">
        <v>46240</v>
      </c>
      <c r="C4128" t="inlineStr">
        <is>
          <t>CL14</t>
        </is>
      </c>
      <c r="D4128" t="inlineStr">
        <is>
          <t>Completed</t>
        </is>
      </c>
    </row>
    <row r="4129">
      <c r="A4129" t="inlineStr">
        <is>
          <t>J1212</t>
        </is>
      </c>
      <c r="B4129" s="10" t="n">
        <v>46241</v>
      </c>
      <c r="C4129" t="inlineStr">
        <is>
          <t>CL14</t>
        </is>
      </c>
      <c r="D4129" t="inlineStr">
        <is>
          <t>Completed</t>
        </is>
      </c>
    </row>
    <row r="4130">
      <c r="A4130" t="inlineStr">
        <is>
          <t>J1212</t>
        </is>
      </c>
      <c r="B4130" s="10" t="n">
        <v>46244</v>
      </c>
      <c r="C4130" t="inlineStr">
        <is>
          <t>CL14</t>
        </is>
      </c>
      <c r="D4130" t="inlineStr">
        <is>
          <t>Completed</t>
        </is>
      </c>
    </row>
    <row r="4131">
      <c r="A4131" t="inlineStr">
        <is>
          <t>J1212</t>
        </is>
      </c>
      <c r="B4131" s="10" t="n">
        <v>46245</v>
      </c>
      <c r="C4131" t="inlineStr">
        <is>
          <t>CL14</t>
        </is>
      </c>
      <c r="D4131" t="inlineStr">
        <is>
          <t>Completed</t>
        </is>
      </c>
    </row>
    <row r="4132">
      <c r="A4132" t="inlineStr">
        <is>
          <t>J1212</t>
        </is>
      </c>
      <c r="B4132" s="10" t="n">
        <v>46246</v>
      </c>
      <c r="C4132" t="inlineStr">
        <is>
          <t>CL14</t>
        </is>
      </c>
      <c r="D4132" t="inlineStr">
        <is>
          <t>Completed</t>
        </is>
      </c>
    </row>
    <row r="4133">
      <c r="A4133" t="inlineStr">
        <is>
          <t>J1212</t>
        </is>
      </c>
      <c r="B4133" s="10" t="n">
        <v>46247</v>
      </c>
      <c r="C4133" t="inlineStr">
        <is>
          <t>CL14</t>
        </is>
      </c>
      <c r="D4133" t="inlineStr">
        <is>
          <t>Completed</t>
        </is>
      </c>
    </row>
    <row r="4134">
      <c r="A4134" t="inlineStr">
        <is>
          <t>J1212</t>
        </is>
      </c>
      <c r="B4134" s="10" t="n">
        <v>46248</v>
      </c>
      <c r="C4134" t="inlineStr">
        <is>
          <t>CL14</t>
        </is>
      </c>
      <c r="D4134" t="inlineStr">
        <is>
          <t>Completed</t>
        </is>
      </c>
    </row>
    <row r="4135">
      <c r="A4135" t="inlineStr">
        <is>
          <t>J1212</t>
        </is>
      </c>
      <c r="B4135" s="10" t="n">
        <v>46251</v>
      </c>
      <c r="C4135" t="inlineStr">
        <is>
          <t>CL14</t>
        </is>
      </c>
      <c r="D4135" t="inlineStr">
        <is>
          <t>Completed</t>
        </is>
      </c>
    </row>
    <row r="4136">
      <c r="A4136" t="inlineStr">
        <is>
          <t>J1212</t>
        </is>
      </c>
      <c r="B4136" s="10" t="n">
        <v>46252</v>
      </c>
      <c r="C4136" t="inlineStr">
        <is>
          <t>CL14</t>
        </is>
      </c>
      <c r="D4136" t="inlineStr">
        <is>
          <t>Completed</t>
        </is>
      </c>
    </row>
    <row r="4137">
      <c r="A4137" t="inlineStr">
        <is>
          <t>J1212</t>
        </is>
      </c>
      <c r="B4137" s="10" t="n">
        <v>46253</v>
      </c>
      <c r="C4137" t="inlineStr">
        <is>
          <t>CL14</t>
        </is>
      </c>
      <c r="D4137" t="inlineStr">
        <is>
          <t>Completed</t>
        </is>
      </c>
    </row>
    <row r="4138">
      <c r="A4138" t="inlineStr">
        <is>
          <t>J1212</t>
        </is>
      </c>
      <c r="B4138" s="10" t="n">
        <v>46254</v>
      </c>
      <c r="C4138" t="inlineStr">
        <is>
          <t>CL14</t>
        </is>
      </c>
      <c r="D4138" t="inlineStr">
        <is>
          <t>Completed</t>
        </is>
      </c>
    </row>
    <row r="4139">
      <c r="A4139" t="inlineStr">
        <is>
          <t>J1212</t>
        </is>
      </c>
      <c r="B4139" s="10" t="n">
        <v>46255</v>
      </c>
      <c r="C4139" t="inlineStr">
        <is>
          <t>CL14</t>
        </is>
      </c>
      <c r="D4139" t="inlineStr">
        <is>
          <t>Completed</t>
        </is>
      </c>
    </row>
    <row r="4140">
      <c r="A4140" t="inlineStr">
        <is>
          <t>J1212</t>
        </is>
      </c>
      <c r="B4140" s="10" t="n">
        <v>46258</v>
      </c>
      <c r="C4140" t="inlineStr">
        <is>
          <t>CL14</t>
        </is>
      </c>
      <c r="D4140" t="inlineStr">
        <is>
          <t>Completed</t>
        </is>
      </c>
    </row>
    <row r="4141">
      <c r="A4141" t="inlineStr">
        <is>
          <t>J1212</t>
        </is>
      </c>
      <c r="B4141" s="10" t="n">
        <v>46259</v>
      </c>
      <c r="C4141" t="inlineStr">
        <is>
          <t>CL14</t>
        </is>
      </c>
      <c r="D4141" t="inlineStr">
        <is>
          <t>Completed</t>
        </is>
      </c>
    </row>
    <row r="4142">
      <c r="A4142" t="inlineStr">
        <is>
          <t>J1212</t>
        </is>
      </c>
      <c r="B4142" s="10" t="n">
        <v>46260</v>
      </c>
      <c r="C4142" t="inlineStr">
        <is>
          <t>CL14</t>
        </is>
      </c>
      <c r="D4142" t="inlineStr">
        <is>
          <t>Completed</t>
        </is>
      </c>
    </row>
    <row r="4143">
      <c r="A4143" t="inlineStr">
        <is>
          <t>J1212</t>
        </is>
      </c>
      <c r="B4143" s="10" t="n">
        <v>46261</v>
      </c>
      <c r="C4143" t="inlineStr">
        <is>
          <t>CL14</t>
        </is>
      </c>
      <c r="D4143" t="inlineStr">
        <is>
          <t>Completed</t>
        </is>
      </c>
    </row>
    <row r="4144">
      <c r="A4144" t="inlineStr">
        <is>
          <t>J1212</t>
        </is>
      </c>
      <c r="B4144" s="10" t="n">
        <v>46262</v>
      </c>
      <c r="C4144" t="inlineStr">
        <is>
          <t>CL14</t>
        </is>
      </c>
      <c r="D4144" t="inlineStr">
        <is>
          <t>Completed</t>
        </is>
      </c>
    </row>
    <row r="4145">
      <c r="A4145" t="inlineStr">
        <is>
          <t>J1212</t>
        </is>
      </c>
      <c r="B4145" s="10" t="n">
        <v>46265</v>
      </c>
      <c r="C4145" t="inlineStr">
        <is>
          <t>CL14</t>
        </is>
      </c>
      <c r="D4145" t="inlineStr">
        <is>
          <t>Completed</t>
        </is>
      </c>
    </row>
    <row r="4146">
      <c r="A4146" t="inlineStr">
        <is>
          <t>J1212</t>
        </is>
      </c>
      <c r="B4146" s="10" t="n">
        <v>46266</v>
      </c>
      <c r="C4146" t="inlineStr">
        <is>
          <t>CL14</t>
        </is>
      </c>
      <c r="D4146" t="inlineStr">
        <is>
          <t>Completed</t>
        </is>
      </c>
    </row>
    <row r="4147">
      <c r="A4147" t="inlineStr">
        <is>
          <t>J1212</t>
        </is>
      </c>
      <c r="B4147" s="10" t="n">
        <v>46267</v>
      </c>
      <c r="C4147" t="inlineStr">
        <is>
          <t>CL14</t>
        </is>
      </c>
      <c r="D4147" t="inlineStr">
        <is>
          <t>Completed</t>
        </is>
      </c>
    </row>
    <row r="4148">
      <c r="A4148" t="inlineStr">
        <is>
          <t>J1212</t>
        </is>
      </c>
      <c r="B4148" s="10" t="n">
        <v>46268</v>
      </c>
      <c r="C4148" t="inlineStr">
        <is>
          <t>CL14</t>
        </is>
      </c>
      <c r="D4148" t="inlineStr">
        <is>
          <t>Completed</t>
        </is>
      </c>
    </row>
    <row r="4149">
      <c r="A4149" t="inlineStr">
        <is>
          <t>J1212</t>
        </is>
      </c>
      <c r="B4149" s="10" t="n">
        <v>46269</v>
      </c>
      <c r="C4149" t="inlineStr">
        <is>
          <t>CL14</t>
        </is>
      </c>
      <c r="D4149" t="inlineStr">
        <is>
          <t>Completed</t>
        </is>
      </c>
    </row>
    <row r="4150">
      <c r="A4150" t="inlineStr">
        <is>
          <t>J1212</t>
        </is>
      </c>
      <c r="B4150" s="10" t="n">
        <v>46272</v>
      </c>
      <c r="C4150" t="inlineStr">
        <is>
          <t>CL14</t>
        </is>
      </c>
      <c r="D4150" t="inlineStr">
        <is>
          <t>Completed</t>
        </is>
      </c>
    </row>
    <row r="4151">
      <c r="A4151" t="inlineStr">
        <is>
          <t>J1212</t>
        </is>
      </c>
      <c r="B4151" s="10" t="n">
        <v>46273</v>
      </c>
      <c r="C4151" t="inlineStr">
        <is>
          <t>CL14</t>
        </is>
      </c>
      <c r="D4151" t="inlineStr">
        <is>
          <t>Completed</t>
        </is>
      </c>
    </row>
    <row r="4152">
      <c r="A4152" t="inlineStr">
        <is>
          <t>J1212</t>
        </is>
      </c>
      <c r="B4152" s="10" t="n">
        <v>46274</v>
      </c>
      <c r="C4152" t="inlineStr">
        <is>
          <t>CL14</t>
        </is>
      </c>
      <c r="D4152" t="inlineStr">
        <is>
          <t>Completed</t>
        </is>
      </c>
    </row>
    <row r="4153">
      <c r="A4153" t="inlineStr">
        <is>
          <t>J1212</t>
        </is>
      </c>
      <c r="B4153" s="10" t="n">
        <v>46275</v>
      </c>
      <c r="C4153" t="inlineStr">
        <is>
          <t>CL14</t>
        </is>
      </c>
      <c r="D4153" t="inlineStr">
        <is>
          <t>Completed</t>
        </is>
      </c>
    </row>
    <row r="4154">
      <c r="A4154" t="inlineStr">
        <is>
          <t>J1212</t>
        </is>
      </c>
      <c r="B4154" s="10" t="n">
        <v>46276</v>
      </c>
      <c r="C4154" t="inlineStr">
        <is>
          <t>CL14</t>
        </is>
      </c>
      <c r="D4154" t="inlineStr">
        <is>
          <t>Completed</t>
        </is>
      </c>
    </row>
    <row r="4155">
      <c r="A4155" t="inlineStr">
        <is>
          <t>J1212</t>
        </is>
      </c>
      <c r="B4155" s="10" t="n">
        <v>46279</v>
      </c>
      <c r="C4155" t="inlineStr">
        <is>
          <t>CL14</t>
        </is>
      </c>
      <c r="D4155" t="inlineStr">
        <is>
          <t>Completed</t>
        </is>
      </c>
    </row>
    <row r="4156">
      <c r="A4156" t="inlineStr">
        <is>
          <t>J1212</t>
        </is>
      </c>
      <c r="B4156" s="10" t="n">
        <v>46280</v>
      </c>
      <c r="C4156" t="inlineStr">
        <is>
          <t>CL14</t>
        </is>
      </c>
      <c r="D4156" t="inlineStr">
        <is>
          <t>Completed</t>
        </is>
      </c>
    </row>
    <row r="4157">
      <c r="A4157" t="inlineStr">
        <is>
          <t>J1212</t>
        </is>
      </c>
      <c r="B4157" s="10" t="n">
        <v>46281</v>
      </c>
      <c r="C4157" t="inlineStr">
        <is>
          <t>CL14</t>
        </is>
      </c>
      <c r="D4157" t="inlineStr">
        <is>
          <t>Completed</t>
        </is>
      </c>
    </row>
    <row r="4158">
      <c r="A4158" t="inlineStr">
        <is>
          <t>J1212</t>
        </is>
      </c>
      <c r="B4158" s="10" t="n">
        <v>46282</v>
      </c>
      <c r="C4158" t="inlineStr">
        <is>
          <t>CL14</t>
        </is>
      </c>
      <c r="D4158" t="inlineStr">
        <is>
          <t>Completed</t>
        </is>
      </c>
    </row>
    <row r="4159">
      <c r="A4159" t="inlineStr">
        <is>
          <t>J1212</t>
        </is>
      </c>
      <c r="B4159" s="10" t="n">
        <v>46283</v>
      </c>
      <c r="C4159" t="inlineStr">
        <is>
          <t>CL14</t>
        </is>
      </c>
      <c r="D4159" t="inlineStr">
        <is>
          <t>Completed</t>
        </is>
      </c>
    </row>
    <row r="4160">
      <c r="A4160" t="inlineStr">
        <is>
          <t>J1212</t>
        </is>
      </c>
      <c r="B4160" s="10" t="n">
        <v>46286</v>
      </c>
      <c r="C4160" t="inlineStr">
        <is>
          <t>CL14</t>
        </is>
      </c>
      <c r="D4160" t="inlineStr">
        <is>
          <t>Completed</t>
        </is>
      </c>
    </row>
    <row r="4161">
      <c r="A4161" t="inlineStr">
        <is>
          <t>J1212</t>
        </is>
      </c>
      <c r="B4161" s="10" t="n">
        <v>46287</v>
      </c>
      <c r="C4161" t="inlineStr">
        <is>
          <t>CL14</t>
        </is>
      </c>
      <c r="D4161" t="inlineStr">
        <is>
          <t>Completed</t>
        </is>
      </c>
    </row>
    <row r="4162">
      <c r="A4162" t="inlineStr">
        <is>
          <t>J1212</t>
        </is>
      </c>
      <c r="B4162" s="10" t="n">
        <v>46288</v>
      </c>
      <c r="C4162" t="inlineStr">
        <is>
          <t>CL14</t>
        </is>
      </c>
      <c r="D4162" t="inlineStr">
        <is>
          <t>Completed</t>
        </is>
      </c>
    </row>
    <row r="4163">
      <c r="A4163" t="inlineStr">
        <is>
          <t>J1212</t>
        </is>
      </c>
      <c r="B4163" s="10" t="n">
        <v>46289</v>
      </c>
      <c r="C4163" t="inlineStr">
        <is>
          <t>CL14</t>
        </is>
      </c>
      <c r="D4163" t="inlineStr">
        <is>
          <t>Completed</t>
        </is>
      </c>
    </row>
    <row r="4164">
      <c r="A4164" t="inlineStr">
        <is>
          <t>J1212</t>
        </is>
      </c>
      <c r="B4164" s="10" t="n">
        <v>46290</v>
      </c>
      <c r="C4164" t="inlineStr">
        <is>
          <t>CL14</t>
        </is>
      </c>
      <c r="D4164" t="inlineStr">
        <is>
          <t>Completed</t>
        </is>
      </c>
    </row>
    <row r="4165">
      <c r="A4165" t="inlineStr">
        <is>
          <t>J1212</t>
        </is>
      </c>
      <c r="B4165" s="10" t="n">
        <v>46293</v>
      </c>
      <c r="C4165" t="inlineStr">
        <is>
          <t>CL14</t>
        </is>
      </c>
      <c r="D4165" t="inlineStr">
        <is>
          <t>Completed</t>
        </is>
      </c>
    </row>
    <row r="4166">
      <c r="A4166" t="inlineStr">
        <is>
          <t>J1212</t>
        </is>
      </c>
      <c r="B4166" s="10" t="n">
        <v>46294</v>
      </c>
      <c r="C4166" t="inlineStr">
        <is>
          <t>CL14</t>
        </is>
      </c>
      <c r="D4166" t="inlineStr">
        <is>
          <t>Completed</t>
        </is>
      </c>
    </row>
    <row r="4167">
      <c r="A4167" t="inlineStr">
        <is>
          <t>J1212</t>
        </is>
      </c>
      <c r="B4167" s="10" t="n">
        <v>46295</v>
      </c>
      <c r="C4167" t="inlineStr">
        <is>
          <t>CL14</t>
        </is>
      </c>
      <c r="D4167" t="inlineStr">
        <is>
          <t>Completed</t>
        </is>
      </c>
    </row>
    <row r="4168">
      <c r="A4168" t="inlineStr">
        <is>
          <t>J1212</t>
        </is>
      </c>
      <c r="B4168" s="10" t="n">
        <v>46296</v>
      </c>
      <c r="C4168" t="inlineStr">
        <is>
          <t>CL14</t>
        </is>
      </c>
      <c r="D4168" t="inlineStr">
        <is>
          <t>Completed</t>
        </is>
      </c>
    </row>
    <row r="4169">
      <c r="A4169" t="inlineStr">
        <is>
          <t>J1212</t>
        </is>
      </c>
      <c r="B4169" s="10" t="n">
        <v>46297</v>
      </c>
      <c r="C4169" t="inlineStr">
        <is>
          <t>CL14</t>
        </is>
      </c>
      <c r="D4169" t="inlineStr">
        <is>
          <t>Skipped</t>
        </is>
      </c>
    </row>
    <row r="4170">
      <c r="A4170" t="inlineStr">
        <is>
          <t>J1212</t>
        </is>
      </c>
      <c r="B4170" s="10" t="n">
        <v>46300</v>
      </c>
      <c r="C4170" t="inlineStr">
        <is>
          <t>CL14</t>
        </is>
      </c>
      <c r="D4170" t="inlineStr">
        <is>
          <t>Completed</t>
        </is>
      </c>
    </row>
    <row r="4171">
      <c r="A4171" t="inlineStr">
        <is>
          <t>J1212</t>
        </is>
      </c>
      <c r="B4171" s="10" t="n">
        <v>46301</v>
      </c>
      <c r="C4171" t="inlineStr">
        <is>
          <t>CL14</t>
        </is>
      </c>
      <c r="D4171" t="inlineStr">
        <is>
          <t>Completed</t>
        </is>
      </c>
    </row>
    <row r="4172">
      <c r="A4172" t="inlineStr">
        <is>
          <t>J1212</t>
        </is>
      </c>
      <c r="B4172" s="10" t="n">
        <v>46302</v>
      </c>
      <c r="C4172" t="inlineStr">
        <is>
          <t>CL14</t>
        </is>
      </c>
      <c r="D4172" t="inlineStr">
        <is>
          <t>Completed</t>
        </is>
      </c>
    </row>
    <row r="4173">
      <c r="A4173" t="inlineStr">
        <is>
          <t>J1212</t>
        </is>
      </c>
      <c r="B4173" s="10" t="n">
        <v>46303</v>
      </c>
      <c r="C4173" t="inlineStr">
        <is>
          <t>CL14</t>
        </is>
      </c>
      <c r="D4173" t="inlineStr">
        <is>
          <t>Completed</t>
        </is>
      </c>
    </row>
    <row r="4174">
      <c r="A4174" t="inlineStr">
        <is>
          <t>J1212</t>
        </is>
      </c>
      <c r="B4174" s="10" t="n">
        <v>46304</v>
      </c>
      <c r="C4174" t="inlineStr">
        <is>
          <t>CL14</t>
        </is>
      </c>
      <c r="D4174" t="inlineStr">
        <is>
          <t>Completed</t>
        </is>
      </c>
    </row>
    <row r="4175">
      <c r="A4175" t="inlineStr">
        <is>
          <t>J1212</t>
        </is>
      </c>
      <c r="B4175" s="10" t="n">
        <v>46307</v>
      </c>
      <c r="C4175" t="inlineStr">
        <is>
          <t>CL14</t>
        </is>
      </c>
      <c r="D4175" t="inlineStr">
        <is>
          <t>Completed</t>
        </is>
      </c>
    </row>
    <row r="4176">
      <c r="A4176" t="inlineStr">
        <is>
          <t>J1212</t>
        </is>
      </c>
      <c r="B4176" s="10" t="n">
        <v>46308</v>
      </c>
      <c r="C4176" t="inlineStr">
        <is>
          <t>CL14</t>
        </is>
      </c>
      <c r="D4176" t="inlineStr">
        <is>
          <t>Completed</t>
        </is>
      </c>
    </row>
    <row r="4177">
      <c r="A4177" t="inlineStr">
        <is>
          <t>J1212</t>
        </is>
      </c>
      <c r="B4177" s="10" t="n">
        <v>46309</v>
      </c>
      <c r="C4177" t="inlineStr">
        <is>
          <t>CL14</t>
        </is>
      </c>
      <c r="D4177" t="inlineStr">
        <is>
          <t>Completed</t>
        </is>
      </c>
    </row>
    <row r="4178">
      <c r="A4178" t="inlineStr">
        <is>
          <t>J1212</t>
        </is>
      </c>
      <c r="B4178" s="10" t="n">
        <v>46310</v>
      </c>
      <c r="C4178" t="inlineStr">
        <is>
          <t>CL14</t>
        </is>
      </c>
      <c r="D4178" t="inlineStr">
        <is>
          <t>Completed</t>
        </is>
      </c>
    </row>
    <row r="4179">
      <c r="A4179" t="inlineStr">
        <is>
          <t>J1212</t>
        </is>
      </c>
      <c r="B4179" s="10" t="n">
        <v>46311</v>
      </c>
      <c r="C4179" t="inlineStr">
        <is>
          <t>CL14</t>
        </is>
      </c>
      <c r="D4179" t="inlineStr">
        <is>
          <t>Completed</t>
        </is>
      </c>
    </row>
    <row r="4180">
      <c r="A4180" t="inlineStr">
        <is>
          <t>J1212</t>
        </is>
      </c>
      <c r="B4180" s="10" t="n">
        <v>46314</v>
      </c>
      <c r="C4180" t="inlineStr">
        <is>
          <t>CL14</t>
        </is>
      </c>
      <c r="D4180" t="inlineStr">
        <is>
          <t>Completed</t>
        </is>
      </c>
    </row>
    <row r="4181">
      <c r="A4181" t="inlineStr">
        <is>
          <t>J1212</t>
        </is>
      </c>
      <c r="B4181" s="10" t="n">
        <v>46315</v>
      </c>
      <c r="C4181" t="inlineStr">
        <is>
          <t>CL14</t>
        </is>
      </c>
      <c r="D4181" t="inlineStr">
        <is>
          <t>Completed</t>
        </is>
      </c>
    </row>
    <row r="4182">
      <c r="A4182" t="inlineStr">
        <is>
          <t>J1212</t>
        </is>
      </c>
      <c r="B4182" s="10" t="n">
        <v>46316</v>
      </c>
      <c r="C4182" t="inlineStr">
        <is>
          <t>CL14</t>
        </is>
      </c>
      <c r="D4182" t="inlineStr">
        <is>
          <t>Completed</t>
        </is>
      </c>
    </row>
    <row r="4183">
      <c r="A4183" t="inlineStr">
        <is>
          <t>J1212</t>
        </is>
      </c>
      <c r="B4183" s="10" t="n">
        <v>46317</v>
      </c>
      <c r="C4183" t="inlineStr">
        <is>
          <t>CL14</t>
        </is>
      </c>
      <c r="D4183" t="inlineStr">
        <is>
          <t>Completed</t>
        </is>
      </c>
    </row>
    <row r="4184">
      <c r="A4184" t="inlineStr">
        <is>
          <t>J1212</t>
        </is>
      </c>
      <c r="B4184" s="10" t="n">
        <v>46318</v>
      </c>
      <c r="C4184" t="inlineStr">
        <is>
          <t>CL14</t>
        </is>
      </c>
      <c r="D4184" t="inlineStr">
        <is>
          <t>Completed</t>
        </is>
      </c>
    </row>
    <row r="4185">
      <c r="A4185" t="inlineStr">
        <is>
          <t>J1212</t>
        </is>
      </c>
      <c r="B4185" s="10" t="n">
        <v>46321</v>
      </c>
      <c r="C4185" t="inlineStr">
        <is>
          <t>CL14</t>
        </is>
      </c>
      <c r="D4185" t="inlineStr">
        <is>
          <t>Completed</t>
        </is>
      </c>
    </row>
    <row r="4186">
      <c r="A4186" t="inlineStr">
        <is>
          <t>J1212</t>
        </is>
      </c>
      <c r="B4186" s="10" t="n">
        <v>46322</v>
      </c>
      <c r="C4186" t="inlineStr">
        <is>
          <t>CL14</t>
        </is>
      </c>
      <c r="D4186" t="inlineStr">
        <is>
          <t>Completed</t>
        </is>
      </c>
    </row>
    <row r="4187">
      <c r="A4187" t="inlineStr">
        <is>
          <t>J1212</t>
        </is>
      </c>
      <c r="B4187" s="10" t="n">
        <v>46323</v>
      </c>
      <c r="C4187" t="inlineStr">
        <is>
          <t>CL14</t>
        </is>
      </c>
      <c r="D4187" t="inlineStr">
        <is>
          <t>Completed</t>
        </is>
      </c>
    </row>
    <row r="4188">
      <c r="A4188" t="inlineStr">
        <is>
          <t>J1212</t>
        </is>
      </c>
      <c r="B4188" s="10" t="n">
        <v>46324</v>
      </c>
      <c r="C4188" t="inlineStr">
        <is>
          <t>CL14</t>
        </is>
      </c>
      <c r="D4188" t="inlineStr">
        <is>
          <t>Completed</t>
        </is>
      </c>
    </row>
    <row r="4189">
      <c r="A4189" t="inlineStr">
        <is>
          <t>J1212</t>
        </is>
      </c>
      <c r="B4189" s="10" t="n">
        <v>46325</v>
      </c>
      <c r="C4189" t="inlineStr">
        <is>
          <t>CL14</t>
        </is>
      </c>
      <c r="D4189" t="inlineStr">
        <is>
          <t>Completed</t>
        </is>
      </c>
    </row>
    <row r="4190">
      <c r="A4190" t="inlineStr">
        <is>
          <t>J1213</t>
        </is>
      </c>
      <c r="B4190" s="10" t="n">
        <v>46237</v>
      </c>
      <c r="C4190" t="inlineStr">
        <is>
          <t>CL04</t>
        </is>
      </c>
      <c r="D4190" t="inlineStr">
        <is>
          <t>Completed</t>
        </is>
      </c>
    </row>
    <row r="4191">
      <c r="A4191" t="inlineStr">
        <is>
          <t>J1213</t>
        </is>
      </c>
      <c r="B4191" s="10" t="n">
        <v>46238</v>
      </c>
      <c r="C4191" t="inlineStr">
        <is>
          <t>CL04</t>
        </is>
      </c>
      <c r="D4191" t="inlineStr">
        <is>
          <t>Completed</t>
        </is>
      </c>
    </row>
    <row r="4192">
      <c r="A4192" t="inlineStr">
        <is>
          <t>J1213</t>
        </is>
      </c>
      <c r="B4192" s="10" t="n">
        <v>46241</v>
      </c>
      <c r="C4192" t="inlineStr">
        <is>
          <t>CL04</t>
        </is>
      </c>
      <c r="D4192" t="inlineStr">
        <is>
          <t>Completed</t>
        </is>
      </c>
    </row>
    <row r="4193">
      <c r="A4193" t="inlineStr">
        <is>
          <t>J1213</t>
        </is>
      </c>
      <c r="B4193" s="10" t="n">
        <v>46244</v>
      </c>
      <c r="C4193" t="inlineStr">
        <is>
          <t>CL04</t>
        </is>
      </c>
      <c r="D4193" t="inlineStr">
        <is>
          <t>Completed</t>
        </is>
      </c>
    </row>
    <row r="4194">
      <c r="A4194" t="inlineStr">
        <is>
          <t>J1213</t>
        </is>
      </c>
      <c r="B4194" s="10" t="n">
        <v>46245</v>
      </c>
      <c r="C4194" t="inlineStr">
        <is>
          <t>CL04</t>
        </is>
      </c>
      <c r="D4194" t="inlineStr">
        <is>
          <t>Completed</t>
        </is>
      </c>
    </row>
    <row r="4195">
      <c r="A4195" t="inlineStr">
        <is>
          <t>J1213</t>
        </is>
      </c>
      <c r="B4195" s="10" t="n">
        <v>46248</v>
      </c>
      <c r="C4195" t="inlineStr">
        <is>
          <t>CL04</t>
        </is>
      </c>
      <c r="D4195" t="inlineStr">
        <is>
          <t>Completed</t>
        </is>
      </c>
    </row>
    <row r="4196">
      <c r="A4196" t="inlineStr">
        <is>
          <t>J1213</t>
        </is>
      </c>
      <c r="B4196" s="10" t="n">
        <v>46251</v>
      </c>
      <c r="C4196" t="inlineStr">
        <is>
          <t>CL04</t>
        </is>
      </c>
      <c r="D4196" t="inlineStr">
        <is>
          <t>Completed</t>
        </is>
      </c>
    </row>
    <row r="4197">
      <c r="A4197" t="inlineStr">
        <is>
          <t>J1213</t>
        </is>
      </c>
      <c r="B4197" s="10" t="n">
        <v>46252</v>
      </c>
      <c r="C4197" t="inlineStr">
        <is>
          <t>CL04</t>
        </is>
      </c>
      <c r="D4197" t="inlineStr">
        <is>
          <t>Completed</t>
        </is>
      </c>
    </row>
    <row r="4198">
      <c r="A4198" t="inlineStr">
        <is>
          <t>J1213</t>
        </is>
      </c>
      <c r="B4198" s="10" t="n">
        <v>46255</v>
      </c>
      <c r="C4198" t="inlineStr">
        <is>
          <t>CL04</t>
        </is>
      </c>
      <c r="D4198" t="inlineStr">
        <is>
          <t>Completed</t>
        </is>
      </c>
    </row>
    <row r="4199">
      <c r="A4199" t="inlineStr">
        <is>
          <t>J1213</t>
        </is>
      </c>
      <c r="B4199" s="10" t="n">
        <v>46258</v>
      </c>
      <c r="C4199" t="inlineStr">
        <is>
          <t>CL04</t>
        </is>
      </c>
      <c r="D4199" t="inlineStr">
        <is>
          <t>Completed</t>
        </is>
      </c>
    </row>
    <row r="4200">
      <c r="A4200" t="inlineStr">
        <is>
          <t>J1213</t>
        </is>
      </c>
      <c r="B4200" s="10" t="n">
        <v>46259</v>
      </c>
      <c r="C4200" t="inlineStr">
        <is>
          <t>CL04</t>
        </is>
      </c>
      <c r="D4200" t="inlineStr">
        <is>
          <t>Completed</t>
        </is>
      </c>
    </row>
    <row r="4201">
      <c r="A4201" t="inlineStr">
        <is>
          <t>J1213</t>
        </is>
      </c>
      <c r="B4201" s="10" t="n">
        <v>46262</v>
      </c>
      <c r="C4201" t="inlineStr">
        <is>
          <t>CL04</t>
        </is>
      </c>
      <c r="D4201" t="inlineStr">
        <is>
          <t>Completed</t>
        </is>
      </c>
    </row>
    <row r="4202">
      <c r="A4202" t="inlineStr">
        <is>
          <t>J1213</t>
        </is>
      </c>
      <c r="B4202" s="10" t="n">
        <v>46265</v>
      </c>
      <c r="C4202" t="inlineStr">
        <is>
          <t>CL04</t>
        </is>
      </c>
      <c r="D4202" t="inlineStr">
        <is>
          <t>Completed</t>
        </is>
      </c>
    </row>
    <row r="4203">
      <c r="A4203" t="inlineStr">
        <is>
          <t>J1213</t>
        </is>
      </c>
      <c r="B4203" s="10" t="n">
        <v>46266</v>
      </c>
      <c r="C4203" t="inlineStr">
        <is>
          <t>CL04</t>
        </is>
      </c>
      <c r="D4203" t="inlineStr">
        <is>
          <t>Completed</t>
        </is>
      </c>
    </row>
    <row r="4204">
      <c r="A4204" t="inlineStr">
        <is>
          <t>J1213</t>
        </is>
      </c>
      <c r="B4204" s="10" t="n">
        <v>46269</v>
      </c>
      <c r="C4204" t="inlineStr">
        <is>
          <t>CL04</t>
        </is>
      </c>
      <c r="D4204" t="inlineStr">
        <is>
          <t>Completed</t>
        </is>
      </c>
    </row>
    <row r="4205">
      <c r="A4205" t="inlineStr">
        <is>
          <t>J1213</t>
        </is>
      </c>
      <c r="B4205" s="10" t="n">
        <v>46272</v>
      </c>
      <c r="C4205" t="inlineStr">
        <is>
          <t>CL04</t>
        </is>
      </c>
      <c r="D4205" t="inlineStr">
        <is>
          <t>Completed</t>
        </is>
      </c>
    </row>
    <row r="4206">
      <c r="A4206" t="inlineStr">
        <is>
          <t>J1213</t>
        </is>
      </c>
      <c r="B4206" s="10" t="n">
        <v>46273</v>
      </c>
      <c r="C4206" t="inlineStr">
        <is>
          <t>CL04</t>
        </is>
      </c>
      <c r="D4206" t="inlineStr">
        <is>
          <t>Completed</t>
        </is>
      </c>
    </row>
    <row r="4207">
      <c r="A4207" t="inlineStr">
        <is>
          <t>J1213</t>
        </is>
      </c>
      <c r="B4207" s="10" t="n">
        <v>46276</v>
      </c>
      <c r="C4207" t="inlineStr">
        <is>
          <t>CL04</t>
        </is>
      </c>
      <c r="D4207" t="inlineStr">
        <is>
          <t>Completed</t>
        </is>
      </c>
    </row>
    <row r="4208">
      <c r="A4208" t="inlineStr">
        <is>
          <t>J1213</t>
        </is>
      </c>
      <c r="B4208" s="10" t="n">
        <v>46279</v>
      </c>
      <c r="C4208" t="inlineStr">
        <is>
          <t>CL04</t>
        </is>
      </c>
      <c r="D4208" t="inlineStr">
        <is>
          <t>Completed</t>
        </is>
      </c>
    </row>
    <row r="4209">
      <c r="A4209" t="inlineStr">
        <is>
          <t>J1213</t>
        </is>
      </c>
      <c r="B4209" s="10" t="n">
        <v>46280</v>
      </c>
      <c r="C4209" t="inlineStr">
        <is>
          <t>CL04</t>
        </is>
      </c>
      <c r="D4209" t="inlineStr">
        <is>
          <t>Completed</t>
        </is>
      </c>
    </row>
    <row r="4210">
      <c r="A4210" t="inlineStr">
        <is>
          <t>J1213</t>
        </is>
      </c>
      <c r="B4210" s="10" t="n">
        <v>46283</v>
      </c>
      <c r="C4210" t="inlineStr">
        <is>
          <t>CL04</t>
        </is>
      </c>
      <c r="D4210" t="inlineStr">
        <is>
          <t>Completed</t>
        </is>
      </c>
    </row>
    <row r="4211">
      <c r="A4211" t="inlineStr">
        <is>
          <t>J1213</t>
        </is>
      </c>
      <c r="B4211" s="10" t="n">
        <v>46286</v>
      </c>
      <c r="C4211" t="inlineStr">
        <is>
          <t>CL04</t>
        </is>
      </c>
      <c r="D4211" t="inlineStr">
        <is>
          <t>Completed</t>
        </is>
      </c>
    </row>
    <row r="4212">
      <c r="A4212" t="inlineStr">
        <is>
          <t>J1213</t>
        </is>
      </c>
      <c r="B4212" s="10" t="n">
        <v>46287</v>
      </c>
      <c r="C4212" t="inlineStr">
        <is>
          <t>CL04</t>
        </is>
      </c>
      <c r="D4212" t="inlineStr">
        <is>
          <t>Completed</t>
        </is>
      </c>
    </row>
    <row r="4213">
      <c r="A4213" t="inlineStr">
        <is>
          <t>J1213</t>
        </is>
      </c>
      <c r="B4213" s="10" t="n">
        <v>46290</v>
      </c>
      <c r="C4213" t="inlineStr">
        <is>
          <t>CL04</t>
        </is>
      </c>
      <c r="D4213" t="inlineStr">
        <is>
          <t>Completed</t>
        </is>
      </c>
    </row>
    <row r="4214">
      <c r="A4214" t="inlineStr">
        <is>
          <t>J1213</t>
        </is>
      </c>
      <c r="B4214" s="10" t="n">
        <v>46293</v>
      </c>
      <c r="C4214" t="inlineStr">
        <is>
          <t>CL04</t>
        </is>
      </c>
      <c r="D4214" t="inlineStr">
        <is>
          <t>Completed</t>
        </is>
      </c>
    </row>
    <row r="4215">
      <c r="A4215" t="inlineStr">
        <is>
          <t>J1213</t>
        </is>
      </c>
      <c r="B4215" s="10" t="n">
        <v>46294</v>
      </c>
      <c r="C4215" t="inlineStr">
        <is>
          <t>CL04</t>
        </is>
      </c>
      <c r="D4215" t="inlineStr">
        <is>
          <t>Completed</t>
        </is>
      </c>
    </row>
    <row r="4216">
      <c r="A4216" t="inlineStr">
        <is>
          <t>J1213</t>
        </is>
      </c>
      <c r="B4216" s="10" t="n">
        <v>46297</v>
      </c>
      <c r="C4216" t="inlineStr">
        <is>
          <t>CL04</t>
        </is>
      </c>
      <c r="D4216" t="inlineStr">
        <is>
          <t>Completed</t>
        </is>
      </c>
    </row>
    <row r="4217">
      <c r="A4217" t="inlineStr">
        <is>
          <t>J1213</t>
        </is>
      </c>
      <c r="B4217" s="10" t="n">
        <v>46300</v>
      </c>
      <c r="C4217" t="inlineStr">
        <is>
          <t>CL04</t>
        </is>
      </c>
      <c r="D4217" t="inlineStr">
        <is>
          <t>Completed</t>
        </is>
      </c>
    </row>
    <row r="4218">
      <c r="A4218" t="inlineStr">
        <is>
          <t>J1213</t>
        </is>
      </c>
      <c r="B4218" s="10" t="n">
        <v>46301</v>
      </c>
      <c r="C4218" t="inlineStr">
        <is>
          <t>CL04</t>
        </is>
      </c>
      <c r="D4218" t="inlineStr">
        <is>
          <t>Completed</t>
        </is>
      </c>
    </row>
    <row r="4219">
      <c r="A4219" t="inlineStr">
        <is>
          <t>J1213</t>
        </is>
      </c>
      <c r="B4219" s="10" t="n">
        <v>46304</v>
      </c>
      <c r="C4219" t="inlineStr">
        <is>
          <t>CL04</t>
        </is>
      </c>
      <c r="D4219" t="inlineStr">
        <is>
          <t>Completed</t>
        </is>
      </c>
    </row>
    <row r="4220">
      <c r="A4220" t="inlineStr">
        <is>
          <t>J1213</t>
        </is>
      </c>
      <c r="B4220" s="10" t="n">
        <v>46307</v>
      </c>
      <c r="C4220" t="inlineStr">
        <is>
          <t>CL04</t>
        </is>
      </c>
      <c r="D4220" t="inlineStr">
        <is>
          <t>Completed</t>
        </is>
      </c>
    </row>
    <row r="4221">
      <c r="A4221" t="inlineStr">
        <is>
          <t>J1213</t>
        </is>
      </c>
      <c r="B4221" s="10" t="n">
        <v>46308</v>
      </c>
      <c r="C4221" t="inlineStr">
        <is>
          <t>CL04</t>
        </is>
      </c>
      <c r="D4221" t="inlineStr">
        <is>
          <t>Completed</t>
        </is>
      </c>
    </row>
    <row r="4222">
      <c r="A4222" t="inlineStr">
        <is>
          <t>J1213</t>
        </is>
      </c>
      <c r="B4222" s="10" t="n">
        <v>46311</v>
      </c>
      <c r="C4222" t="inlineStr">
        <is>
          <t>CL04</t>
        </is>
      </c>
      <c r="D4222" t="inlineStr">
        <is>
          <t>Completed</t>
        </is>
      </c>
    </row>
    <row r="4223">
      <c r="A4223" t="inlineStr">
        <is>
          <t>J1213</t>
        </is>
      </c>
      <c r="B4223" s="10" t="n">
        <v>46314</v>
      </c>
      <c r="C4223" t="inlineStr">
        <is>
          <t>CL04</t>
        </is>
      </c>
      <c r="D4223" t="inlineStr">
        <is>
          <t>Completed</t>
        </is>
      </c>
    </row>
    <row r="4224">
      <c r="A4224" t="inlineStr">
        <is>
          <t>J1213</t>
        </is>
      </c>
      <c r="B4224" s="10" t="n">
        <v>46315</v>
      </c>
      <c r="C4224" t="inlineStr">
        <is>
          <t>CL04</t>
        </is>
      </c>
      <c r="D4224" t="inlineStr">
        <is>
          <t>Completed</t>
        </is>
      </c>
    </row>
    <row r="4225">
      <c r="A4225" t="inlineStr">
        <is>
          <t>J1213</t>
        </is>
      </c>
      <c r="B4225" s="10" t="n">
        <v>46318</v>
      </c>
      <c r="C4225" t="inlineStr">
        <is>
          <t>CL04</t>
        </is>
      </c>
      <c r="D4225" t="inlineStr">
        <is>
          <t>Completed</t>
        </is>
      </c>
    </row>
    <row r="4226">
      <c r="A4226" t="inlineStr">
        <is>
          <t>J1213</t>
        </is>
      </c>
      <c r="B4226" s="10" t="n">
        <v>46321</v>
      </c>
      <c r="C4226" t="inlineStr">
        <is>
          <t>CL04</t>
        </is>
      </c>
      <c r="D4226" t="inlineStr">
        <is>
          <t>Completed</t>
        </is>
      </c>
    </row>
    <row r="4227">
      <c r="A4227" t="inlineStr">
        <is>
          <t>J1213</t>
        </is>
      </c>
      <c r="B4227" s="10" t="n">
        <v>46322</v>
      </c>
      <c r="C4227" t="inlineStr">
        <is>
          <t>CL04</t>
        </is>
      </c>
      <c r="D4227" t="inlineStr">
        <is>
          <t>Completed</t>
        </is>
      </c>
    </row>
    <row r="4228">
      <c r="A4228" t="inlineStr">
        <is>
          <t>J1213</t>
        </is>
      </c>
      <c r="B4228" s="10" t="n">
        <v>46325</v>
      </c>
      <c r="C4228" t="inlineStr">
        <is>
          <t>CL04</t>
        </is>
      </c>
      <c r="D4228" t="inlineStr">
        <is>
          <t>Completed</t>
        </is>
      </c>
    </row>
    <row r="4229">
      <c r="A4229" t="inlineStr">
        <is>
          <t>J1214</t>
        </is>
      </c>
      <c r="B4229" s="10" t="n">
        <v>46239</v>
      </c>
      <c r="C4229" t="inlineStr">
        <is>
          <t>CL19</t>
        </is>
      </c>
      <c r="D4229" t="inlineStr">
        <is>
          <t>Completed</t>
        </is>
      </c>
    </row>
    <row r="4230">
      <c r="A4230" t="inlineStr">
        <is>
          <t>J1214</t>
        </is>
      </c>
      <c r="B4230" s="10" t="n">
        <v>46246</v>
      </c>
      <c r="C4230" t="inlineStr">
        <is>
          <t>CL19</t>
        </is>
      </c>
      <c r="D4230" t="inlineStr">
        <is>
          <t>Completed</t>
        </is>
      </c>
    </row>
    <row r="4231">
      <c r="A4231" t="inlineStr">
        <is>
          <t>J1214</t>
        </is>
      </c>
      <c r="B4231" s="10" t="n">
        <v>46253</v>
      </c>
      <c r="C4231" t="inlineStr">
        <is>
          <t>CL19</t>
        </is>
      </c>
      <c r="D4231" t="inlineStr">
        <is>
          <t>Completed</t>
        </is>
      </c>
    </row>
    <row r="4232">
      <c r="A4232" t="inlineStr">
        <is>
          <t>J1214</t>
        </is>
      </c>
      <c r="B4232" s="10" t="n">
        <v>46260</v>
      </c>
      <c r="C4232" t="inlineStr">
        <is>
          <t>CL19</t>
        </is>
      </c>
      <c r="D4232" t="inlineStr">
        <is>
          <t>Completed</t>
        </is>
      </c>
    </row>
    <row r="4233">
      <c r="A4233" t="inlineStr">
        <is>
          <t>J1214</t>
        </is>
      </c>
      <c r="B4233" s="10" t="n">
        <v>46267</v>
      </c>
      <c r="C4233" t="inlineStr">
        <is>
          <t>CL19</t>
        </is>
      </c>
      <c r="D4233" t="inlineStr">
        <is>
          <t>Skipped</t>
        </is>
      </c>
    </row>
    <row r="4234">
      <c r="A4234" t="inlineStr">
        <is>
          <t>J1214</t>
        </is>
      </c>
      <c r="B4234" s="10" t="n">
        <v>46274</v>
      </c>
      <c r="C4234" t="inlineStr">
        <is>
          <t>CL19</t>
        </is>
      </c>
      <c r="D4234" t="inlineStr">
        <is>
          <t>Completed</t>
        </is>
      </c>
    </row>
    <row r="4235">
      <c r="A4235" t="inlineStr">
        <is>
          <t>J1214</t>
        </is>
      </c>
      <c r="B4235" s="10" t="n">
        <v>46281</v>
      </c>
      <c r="C4235" t="inlineStr">
        <is>
          <t>CL19</t>
        </is>
      </c>
      <c r="D4235" t="inlineStr">
        <is>
          <t>Completed</t>
        </is>
      </c>
    </row>
    <row r="4236">
      <c r="A4236" t="inlineStr">
        <is>
          <t>J1214</t>
        </is>
      </c>
      <c r="B4236" s="10" t="n">
        <v>46288</v>
      </c>
      <c r="C4236" t="inlineStr">
        <is>
          <t>CL19</t>
        </is>
      </c>
      <c r="D4236" t="inlineStr">
        <is>
          <t>Completed</t>
        </is>
      </c>
    </row>
    <row r="4237">
      <c r="A4237" t="inlineStr">
        <is>
          <t>J1214</t>
        </is>
      </c>
      <c r="B4237" s="10" t="n">
        <v>46295</v>
      </c>
      <c r="C4237" t="inlineStr">
        <is>
          <t>CL19</t>
        </is>
      </c>
      <c r="D4237" t="inlineStr">
        <is>
          <t>Completed</t>
        </is>
      </c>
    </row>
    <row r="4238">
      <c r="A4238" t="inlineStr">
        <is>
          <t>J1214</t>
        </is>
      </c>
      <c r="B4238" s="10" t="n">
        <v>46302</v>
      </c>
      <c r="C4238" t="inlineStr">
        <is>
          <t>CL19</t>
        </is>
      </c>
      <c r="D4238" t="inlineStr">
        <is>
          <t>Completed</t>
        </is>
      </c>
    </row>
    <row r="4239">
      <c r="A4239" t="inlineStr">
        <is>
          <t>J1214</t>
        </is>
      </c>
      <c r="B4239" s="10" t="n">
        <v>46309</v>
      </c>
      <c r="C4239" t="inlineStr">
        <is>
          <t>CL19</t>
        </is>
      </c>
      <c r="D4239" t="inlineStr">
        <is>
          <t>Completed</t>
        </is>
      </c>
    </row>
    <row r="4240">
      <c r="A4240" t="inlineStr">
        <is>
          <t>J1214</t>
        </is>
      </c>
      <c r="B4240" s="10" t="n">
        <v>46316</v>
      </c>
      <c r="C4240" t="inlineStr">
        <is>
          <t>CL19</t>
        </is>
      </c>
      <c r="D4240" t="inlineStr">
        <is>
          <t>Completed</t>
        </is>
      </c>
    </row>
    <row r="4241">
      <c r="A4241" t="inlineStr">
        <is>
          <t>J1214</t>
        </is>
      </c>
      <c r="B4241" s="10" t="n">
        <v>46323</v>
      </c>
      <c r="C4241" t="inlineStr">
        <is>
          <t>CL19</t>
        </is>
      </c>
      <c r="D4241" t="inlineStr">
        <is>
          <t>Completed</t>
        </is>
      </c>
    </row>
    <row r="4242">
      <c r="A4242" t="inlineStr">
        <is>
          <t>J1215</t>
        </is>
      </c>
      <c r="B4242" s="10" t="n">
        <v>46237</v>
      </c>
      <c r="C4242" t="inlineStr">
        <is>
          <t>CL02</t>
        </is>
      </c>
      <c r="D4242" t="inlineStr">
        <is>
          <t>Completed</t>
        </is>
      </c>
    </row>
    <row r="4243">
      <c r="A4243" t="inlineStr">
        <is>
          <t>J1215</t>
        </is>
      </c>
      <c r="B4243" s="10" t="n">
        <v>46238</v>
      </c>
      <c r="C4243" t="inlineStr">
        <is>
          <t>CL02</t>
        </is>
      </c>
      <c r="D4243" t="inlineStr">
        <is>
          <t>Completed</t>
        </is>
      </c>
    </row>
    <row r="4244">
      <c r="A4244" t="inlineStr">
        <is>
          <t>J1215</t>
        </is>
      </c>
      <c r="B4244" s="10" t="n">
        <v>46239</v>
      </c>
      <c r="C4244" t="inlineStr">
        <is>
          <t>CL02</t>
        </is>
      </c>
      <c r="D4244" t="inlineStr">
        <is>
          <t>Completed</t>
        </is>
      </c>
    </row>
    <row r="4245">
      <c r="A4245" t="inlineStr">
        <is>
          <t>J1215</t>
        </is>
      </c>
      <c r="B4245" s="10" t="n">
        <v>46240</v>
      </c>
      <c r="C4245" t="inlineStr">
        <is>
          <t>CL02</t>
        </is>
      </c>
      <c r="D4245" t="inlineStr">
        <is>
          <t>Completed</t>
        </is>
      </c>
    </row>
    <row r="4246">
      <c r="A4246" t="inlineStr">
        <is>
          <t>J1215</t>
        </is>
      </c>
      <c r="B4246" s="10" t="n">
        <v>46241</v>
      </c>
      <c r="C4246" t="inlineStr">
        <is>
          <t>CL02</t>
        </is>
      </c>
      <c r="D4246" t="inlineStr">
        <is>
          <t>Completed</t>
        </is>
      </c>
    </row>
    <row r="4247">
      <c r="A4247" t="inlineStr">
        <is>
          <t>J1215</t>
        </is>
      </c>
      <c r="B4247" s="10" t="n">
        <v>46244</v>
      </c>
      <c r="C4247" t="inlineStr">
        <is>
          <t>CL02</t>
        </is>
      </c>
      <c r="D4247" t="inlineStr">
        <is>
          <t>Completed</t>
        </is>
      </c>
    </row>
    <row r="4248">
      <c r="A4248" t="inlineStr">
        <is>
          <t>J1215</t>
        </is>
      </c>
      <c r="B4248" s="10" t="n">
        <v>46245</v>
      </c>
      <c r="C4248" t="inlineStr">
        <is>
          <t>CL02</t>
        </is>
      </c>
      <c r="D4248" t="inlineStr">
        <is>
          <t>Completed</t>
        </is>
      </c>
    </row>
    <row r="4249">
      <c r="A4249" t="inlineStr">
        <is>
          <t>J1215</t>
        </is>
      </c>
      <c r="B4249" s="10" t="n">
        <v>46246</v>
      </c>
      <c r="C4249" t="inlineStr">
        <is>
          <t>CL02</t>
        </is>
      </c>
      <c r="D4249" t="inlineStr">
        <is>
          <t>Completed</t>
        </is>
      </c>
    </row>
    <row r="4250">
      <c r="A4250" t="inlineStr">
        <is>
          <t>J1215</t>
        </is>
      </c>
      <c r="B4250" s="10" t="n">
        <v>46247</v>
      </c>
      <c r="C4250" t="inlineStr">
        <is>
          <t>CL02</t>
        </is>
      </c>
      <c r="D4250" t="inlineStr">
        <is>
          <t>Completed</t>
        </is>
      </c>
    </row>
    <row r="4251">
      <c r="A4251" t="inlineStr">
        <is>
          <t>J1215</t>
        </is>
      </c>
      <c r="B4251" s="10" t="n">
        <v>46248</v>
      </c>
      <c r="C4251" t="inlineStr">
        <is>
          <t>CL02</t>
        </is>
      </c>
      <c r="D4251" t="inlineStr">
        <is>
          <t>Completed</t>
        </is>
      </c>
    </row>
    <row r="4252">
      <c r="A4252" t="inlineStr">
        <is>
          <t>J1215</t>
        </is>
      </c>
      <c r="B4252" s="10" t="n">
        <v>46251</v>
      </c>
      <c r="C4252" t="inlineStr">
        <is>
          <t>CL02</t>
        </is>
      </c>
      <c r="D4252" t="inlineStr">
        <is>
          <t>Completed</t>
        </is>
      </c>
    </row>
    <row r="4253">
      <c r="A4253" t="inlineStr">
        <is>
          <t>J1215</t>
        </is>
      </c>
      <c r="B4253" s="10" t="n">
        <v>46252</v>
      </c>
      <c r="C4253" t="inlineStr">
        <is>
          <t>CL02</t>
        </is>
      </c>
      <c r="D4253" t="inlineStr">
        <is>
          <t>Completed</t>
        </is>
      </c>
    </row>
    <row r="4254">
      <c r="A4254" t="inlineStr">
        <is>
          <t>J1215</t>
        </is>
      </c>
      <c r="B4254" s="10" t="n">
        <v>46253</v>
      </c>
      <c r="C4254" t="inlineStr">
        <is>
          <t>CL02</t>
        </is>
      </c>
      <c r="D4254" t="inlineStr">
        <is>
          <t>Completed</t>
        </is>
      </c>
    </row>
    <row r="4255">
      <c r="A4255" t="inlineStr">
        <is>
          <t>J1215</t>
        </is>
      </c>
      <c r="B4255" s="10" t="n">
        <v>46254</v>
      </c>
      <c r="C4255" t="inlineStr">
        <is>
          <t>CL02</t>
        </is>
      </c>
      <c r="D4255" t="inlineStr">
        <is>
          <t>Completed</t>
        </is>
      </c>
    </row>
    <row r="4256">
      <c r="A4256" t="inlineStr">
        <is>
          <t>J1215</t>
        </is>
      </c>
      <c r="B4256" s="10" t="n">
        <v>46255</v>
      </c>
      <c r="C4256" t="inlineStr">
        <is>
          <t>CL02</t>
        </is>
      </c>
      <c r="D4256" t="inlineStr">
        <is>
          <t>Skipped</t>
        </is>
      </c>
    </row>
    <row r="4257">
      <c r="A4257" t="inlineStr">
        <is>
          <t>J1215</t>
        </is>
      </c>
      <c r="B4257" s="10" t="n">
        <v>46258</v>
      </c>
      <c r="C4257" t="inlineStr">
        <is>
          <t>CL02</t>
        </is>
      </c>
      <c r="D4257" t="inlineStr">
        <is>
          <t>Completed</t>
        </is>
      </c>
    </row>
    <row r="4258">
      <c r="A4258" t="inlineStr">
        <is>
          <t>J1215</t>
        </is>
      </c>
      <c r="B4258" s="10" t="n">
        <v>46259</v>
      </c>
      <c r="C4258" t="inlineStr">
        <is>
          <t>CL02</t>
        </is>
      </c>
      <c r="D4258" t="inlineStr">
        <is>
          <t>Completed</t>
        </is>
      </c>
    </row>
    <row r="4259">
      <c r="A4259" t="inlineStr">
        <is>
          <t>J1215</t>
        </is>
      </c>
      <c r="B4259" s="10" t="n">
        <v>46260</v>
      </c>
      <c r="C4259" t="inlineStr">
        <is>
          <t>CL02</t>
        </is>
      </c>
      <c r="D4259" t="inlineStr">
        <is>
          <t>Completed</t>
        </is>
      </c>
    </row>
    <row r="4260">
      <c r="A4260" t="inlineStr">
        <is>
          <t>J1215</t>
        </is>
      </c>
      <c r="B4260" s="10" t="n">
        <v>46261</v>
      </c>
      <c r="C4260" t="inlineStr">
        <is>
          <t>CL02</t>
        </is>
      </c>
      <c r="D4260" t="inlineStr">
        <is>
          <t>Completed</t>
        </is>
      </c>
    </row>
    <row r="4261">
      <c r="A4261" t="inlineStr">
        <is>
          <t>J1215</t>
        </is>
      </c>
      <c r="B4261" s="10" t="n">
        <v>46262</v>
      </c>
      <c r="C4261" t="inlineStr">
        <is>
          <t>CL02</t>
        </is>
      </c>
      <c r="D4261" t="inlineStr">
        <is>
          <t>Completed</t>
        </is>
      </c>
    </row>
    <row r="4262">
      <c r="A4262" t="inlineStr">
        <is>
          <t>J1215</t>
        </is>
      </c>
      <c r="B4262" s="10" t="n">
        <v>46265</v>
      </c>
      <c r="C4262" t="inlineStr">
        <is>
          <t>CL02</t>
        </is>
      </c>
      <c r="D4262" t="inlineStr">
        <is>
          <t>Completed</t>
        </is>
      </c>
    </row>
    <row r="4263">
      <c r="A4263" t="inlineStr">
        <is>
          <t>J1215</t>
        </is>
      </c>
      <c r="B4263" s="10" t="n">
        <v>46266</v>
      </c>
      <c r="C4263" t="inlineStr">
        <is>
          <t>CL02</t>
        </is>
      </c>
      <c r="D4263" t="inlineStr">
        <is>
          <t>Completed</t>
        </is>
      </c>
    </row>
    <row r="4264">
      <c r="A4264" t="inlineStr">
        <is>
          <t>J1215</t>
        </is>
      </c>
      <c r="B4264" s="10" t="n">
        <v>46267</v>
      </c>
      <c r="C4264" t="inlineStr">
        <is>
          <t>CL02</t>
        </is>
      </c>
      <c r="D4264" t="inlineStr">
        <is>
          <t>Completed</t>
        </is>
      </c>
    </row>
    <row r="4265">
      <c r="A4265" t="inlineStr">
        <is>
          <t>J1215</t>
        </is>
      </c>
      <c r="B4265" s="10" t="n">
        <v>46268</v>
      </c>
      <c r="C4265" t="inlineStr">
        <is>
          <t>CL02</t>
        </is>
      </c>
      <c r="D4265" t="inlineStr">
        <is>
          <t>Completed</t>
        </is>
      </c>
    </row>
    <row r="4266">
      <c r="A4266" t="inlineStr">
        <is>
          <t>J1215</t>
        </is>
      </c>
      <c r="B4266" s="10" t="n">
        <v>46269</v>
      </c>
      <c r="C4266" t="inlineStr">
        <is>
          <t>CL02</t>
        </is>
      </c>
      <c r="D4266" t="inlineStr">
        <is>
          <t>Completed</t>
        </is>
      </c>
    </row>
    <row r="4267">
      <c r="A4267" t="inlineStr">
        <is>
          <t>J1215</t>
        </is>
      </c>
      <c r="B4267" s="10" t="n">
        <v>46272</v>
      </c>
      <c r="C4267" t="inlineStr">
        <is>
          <t>CL02</t>
        </is>
      </c>
      <c r="D4267" t="inlineStr">
        <is>
          <t>Completed</t>
        </is>
      </c>
    </row>
    <row r="4268">
      <c r="A4268" t="inlineStr">
        <is>
          <t>J1215</t>
        </is>
      </c>
      <c r="B4268" s="10" t="n">
        <v>46273</v>
      </c>
      <c r="C4268" t="inlineStr">
        <is>
          <t>CL02</t>
        </is>
      </c>
      <c r="D4268" t="inlineStr">
        <is>
          <t>Completed</t>
        </is>
      </c>
    </row>
    <row r="4269">
      <c r="A4269" t="inlineStr">
        <is>
          <t>J1215</t>
        </is>
      </c>
      <c r="B4269" s="10" t="n">
        <v>46274</v>
      </c>
      <c r="C4269" t="inlineStr">
        <is>
          <t>CL02</t>
        </is>
      </c>
      <c r="D4269" t="inlineStr">
        <is>
          <t>Completed</t>
        </is>
      </c>
    </row>
    <row r="4270">
      <c r="A4270" t="inlineStr">
        <is>
          <t>J1215</t>
        </is>
      </c>
      <c r="B4270" s="10" t="n">
        <v>46275</v>
      </c>
      <c r="C4270" t="inlineStr">
        <is>
          <t>CL02</t>
        </is>
      </c>
      <c r="D4270" t="inlineStr">
        <is>
          <t>Completed</t>
        </is>
      </c>
    </row>
    <row r="4271">
      <c r="A4271" t="inlineStr">
        <is>
          <t>J1215</t>
        </is>
      </c>
      <c r="B4271" s="10" t="n">
        <v>46276</v>
      </c>
      <c r="C4271" t="inlineStr">
        <is>
          <t>CL02</t>
        </is>
      </c>
      <c r="D4271" t="inlineStr">
        <is>
          <t>Completed</t>
        </is>
      </c>
    </row>
    <row r="4272">
      <c r="A4272" t="inlineStr">
        <is>
          <t>J1215</t>
        </is>
      </c>
      <c r="B4272" s="10" t="n">
        <v>46279</v>
      </c>
      <c r="C4272" t="inlineStr">
        <is>
          <t>CL02</t>
        </is>
      </c>
      <c r="D4272" t="inlineStr">
        <is>
          <t>Completed</t>
        </is>
      </c>
    </row>
    <row r="4273">
      <c r="A4273" t="inlineStr">
        <is>
          <t>J1215</t>
        </is>
      </c>
      <c r="B4273" s="10" t="n">
        <v>46280</v>
      </c>
      <c r="C4273" t="inlineStr">
        <is>
          <t>CL02</t>
        </is>
      </c>
      <c r="D4273" t="inlineStr">
        <is>
          <t>Completed</t>
        </is>
      </c>
    </row>
    <row r="4274">
      <c r="A4274" t="inlineStr">
        <is>
          <t>J1215</t>
        </is>
      </c>
      <c r="B4274" s="10" t="n">
        <v>46281</v>
      </c>
      <c r="C4274" t="inlineStr">
        <is>
          <t>CL02</t>
        </is>
      </c>
      <c r="D4274" t="inlineStr">
        <is>
          <t>Completed</t>
        </is>
      </c>
    </row>
    <row r="4275">
      <c r="A4275" t="inlineStr">
        <is>
          <t>J1215</t>
        </is>
      </c>
      <c r="B4275" s="10" t="n">
        <v>46282</v>
      </c>
      <c r="C4275" t="inlineStr">
        <is>
          <t>CL02</t>
        </is>
      </c>
      <c r="D4275" t="inlineStr">
        <is>
          <t>Completed</t>
        </is>
      </c>
    </row>
    <row r="4276">
      <c r="A4276" t="inlineStr">
        <is>
          <t>J1215</t>
        </is>
      </c>
      <c r="B4276" s="10" t="n">
        <v>46283</v>
      </c>
      <c r="C4276" t="inlineStr">
        <is>
          <t>CL02</t>
        </is>
      </c>
      <c r="D4276" t="inlineStr">
        <is>
          <t>Completed</t>
        </is>
      </c>
    </row>
    <row r="4277">
      <c r="A4277" t="inlineStr">
        <is>
          <t>J1215</t>
        </is>
      </c>
      <c r="B4277" s="10" t="n">
        <v>46286</v>
      </c>
      <c r="C4277" t="inlineStr">
        <is>
          <t>CL02</t>
        </is>
      </c>
      <c r="D4277" t="inlineStr">
        <is>
          <t>Completed</t>
        </is>
      </c>
    </row>
    <row r="4278">
      <c r="A4278" t="inlineStr">
        <is>
          <t>J1215</t>
        </is>
      </c>
      <c r="B4278" s="10" t="n">
        <v>46287</v>
      </c>
      <c r="C4278" t="inlineStr">
        <is>
          <t>CL02</t>
        </is>
      </c>
      <c r="D4278" t="inlineStr">
        <is>
          <t>Completed</t>
        </is>
      </c>
    </row>
    <row r="4279">
      <c r="A4279" t="inlineStr">
        <is>
          <t>J1215</t>
        </is>
      </c>
      <c r="B4279" s="10" t="n">
        <v>46288</v>
      </c>
      <c r="C4279" t="inlineStr">
        <is>
          <t>CL02</t>
        </is>
      </c>
      <c r="D4279" t="inlineStr">
        <is>
          <t>Completed</t>
        </is>
      </c>
    </row>
    <row r="4280">
      <c r="A4280" t="inlineStr">
        <is>
          <t>J1215</t>
        </is>
      </c>
      <c r="B4280" s="10" t="n">
        <v>46289</v>
      </c>
      <c r="C4280" t="inlineStr">
        <is>
          <t>CL02</t>
        </is>
      </c>
      <c r="D4280" t="inlineStr">
        <is>
          <t>Completed</t>
        </is>
      </c>
    </row>
    <row r="4281">
      <c r="A4281" t="inlineStr">
        <is>
          <t>J1215</t>
        </is>
      </c>
      <c r="B4281" s="10" t="n">
        <v>46290</v>
      </c>
      <c r="C4281" t="inlineStr">
        <is>
          <t>CL02</t>
        </is>
      </c>
      <c r="D4281" t="inlineStr">
        <is>
          <t>Completed</t>
        </is>
      </c>
    </row>
    <row r="4282">
      <c r="A4282" t="inlineStr">
        <is>
          <t>J1215</t>
        </is>
      </c>
      <c r="B4282" s="10" t="n">
        <v>46293</v>
      </c>
      <c r="C4282" t="inlineStr">
        <is>
          <t>CL02</t>
        </is>
      </c>
      <c r="D4282" t="inlineStr">
        <is>
          <t>Completed</t>
        </is>
      </c>
    </row>
    <row r="4283">
      <c r="A4283" t="inlineStr">
        <is>
          <t>J1215</t>
        </is>
      </c>
      <c r="B4283" s="10" t="n">
        <v>46294</v>
      </c>
      <c r="C4283" t="inlineStr">
        <is>
          <t>CL02</t>
        </is>
      </c>
      <c r="D4283" t="inlineStr">
        <is>
          <t>Completed</t>
        </is>
      </c>
    </row>
    <row r="4284">
      <c r="A4284" t="inlineStr">
        <is>
          <t>J1215</t>
        </is>
      </c>
      <c r="B4284" s="10" t="n">
        <v>46295</v>
      </c>
      <c r="C4284" t="inlineStr">
        <is>
          <t>CL02</t>
        </is>
      </c>
      <c r="D4284" t="inlineStr">
        <is>
          <t>Completed</t>
        </is>
      </c>
    </row>
    <row r="4285">
      <c r="A4285" t="inlineStr">
        <is>
          <t>J1215</t>
        </is>
      </c>
      <c r="B4285" s="10" t="n">
        <v>46296</v>
      </c>
      <c r="C4285" t="inlineStr">
        <is>
          <t>CL02</t>
        </is>
      </c>
      <c r="D4285" t="inlineStr">
        <is>
          <t>Completed</t>
        </is>
      </c>
    </row>
    <row r="4286">
      <c r="A4286" t="inlineStr">
        <is>
          <t>J1215</t>
        </is>
      </c>
      <c r="B4286" s="10" t="n">
        <v>46297</v>
      </c>
      <c r="C4286" t="inlineStr">
        <is>
          <t>CL02</t>
        </is>
      </c>
      <c r="D4286" t="inlineStr">
        <is>
          <t>Completed</t>
        </is>
      </c>
    </row>
    <row r="4287">
      <c r="A4287" t="inlineStr">
        <is>
          <t>J1215</t>
        </is>
      </c>
      <c r="B4287" s="10" t="n">
        <v>46300</v>
      </c>
      <c r="C4287" t="inlineStr">
        <is>
          <t>CL02</t>
        </is>
      </c>
      <c r="D4287" t="inlineStr">
        <is>
          <t>Completed</t>
        </is>
      </c>
    </row>
    <row r="4288">
      <c r="A4288" t="inlineStr">
        <is>
          <t>J1215</t>
        </is>
      </c>
      <c r="B4288" s="10" t="n">
        <v>46301</v>
      </c>
      <c r="C4288" t="inlineStr">
        <is>
          <t>CL02</t>
        </is>
      </c>
      <c r="D4288" t="inlineStr">
        <is>
          <t>Completed</t>
        </is>
      </c>
    </row>
    <row r="4289">
      <c r="A4289" t="inlineStr">
        <is>
          <t>J1215</t>
        </is>
      </c>
      <c r="B4289" s="10" t="n">
        <v>46302</v>
      </c>
      <c r="C4289" t="inlineStr">
        <is>
          <t>CL02</t>
        </is>
      </c>
      <c r="D4289" t="inlineStr">
        <is>
          <t>Completed</t>
        </is>
      </c>
    </row>
    <row r="4290">
      <c r="A4290" t="inlineStr">
        <is>
          <t>J1215</t>
        </is>
      </c>
      <c r="B4290" s="10" t="n">
        <v>46303</v>
      </c>
      <c r="C4290" t="inlineStr">
        <is>
          <t>CL02</t>
        </is>
      </c>
      <c r="D4290" t="inlineStr">
        <is>
          <t>Completed</t>
        </is>
      </c>
    </row>
    <row r="4291">
      <c r="A4291" t="inlineStr">
        <is>
          <t>J1215</t>
        </is>
      </c>
      <c r="B4291" s="10" t="n">
        <v>46304</v>
      </c>
      <c r="C4291" t="inlineStr">
        <is>
          <t>CL02</t>
        </is>
      </c>
      <c r="D4291" t="inlineStr">
        <is>
          <t>Completed</t>
        </is>
      </c>
    </row>
    <row r="4292">
      <c r="A4292" t="inlineStr">
        <is>
          <t>J1215</t>
        </is>
      </c>
      <c r="B4292" s="10" t="n">
        <v>46307</v>
      </c>
      <c r="C4292" t="inlineStr">
        <is>
          <t>CL02</t>
        </is>
      </c>
      <c r="D4292" t="inlineStr">
        <is>
          <t>Completed</t>
        </is>
      </c>
    </row>
    <row r="4293">
      <c r="A4293" t="inlineStr">
        <is>
          <t>J1215</t>
        </is>
      </c>
      <c r="B4293" s="10" t="n">
        <v>46308</v>
      </c>
      <c r="C4293" t="inlineStr">
        <is>
          <t>CL02</t>
        </is>
      </c>
      <c r="D4293" t="inlineStr">
        <is>
          <t>Completed</t>
        </is>
      </c>
    </row>
    <row r="4294">
      <c r="A4294" t="inlineStr">
        <is>
          <t>J1215</t>
        </is>
      </c>
      <c r="B4294" s="10" t="n">
        <v>46309</v>
      </c>
      <c r="C4294" t="inlineStr">
        <is>
          <t>CL02</t>
        </is>
      </c>
      <c r="D4294" t="inlineStr">
        <is>
          <t>Completed</t>
        </is>
      </c>
    </row>
    <row r="4295">
      <c r="A4295" t="inlineStr">
        <is>
          <t>J1215</t>
        </is>
      </c>
      <c r="B4295" s="10" t="n">
        <v>46310</v>
      </c>
      <c r="C4295" t="inlineStr">
        <is>
          <t>CL02</t>
        </is>
      </c>
      <c r="D4295" t="inlineStr">
        <is>
          <t>Completed</t>
        </is>
      </c>
    </row>
    <row r="4296">
      <c r="A4296" t="inlineStr">
        <is>
          <t>J1215</t>
        </is>
      </c>
      <c r="B4296" s="10" t="n">
        <v>46311</v>
      </c>
      <c r="C4296" t="inlineStr">
        <is>
          <t>CL02</t>
        </is>
      </c>
      <c r="D4296" t="inlineStr">
        <is>
          <t>Completed</t>
        </is>
      </c>
    </row>
    <row r="4297">
      <c r="A4297" t="inlineStr">
        <is>
          <t>J1215</t>
        </is>
      </c>
      <c r="B4297" s="10" t="n">
        <v>46314</v>
      </c>
      <c r="C4297" t="inlineStr">
        <is>
          <t>CL02</t>
        </is>
      </c>
      <c r="D4297" t="inlineStr">
        <is>
          <t>Completed</t>
        </is>
      </c>
    </row>
    <row r="4298">
      <c r="A4298" t="inlineStr">
        <is>
          <t>J1215</t>
        </is>
      </c>
      <c r="B4298" s="10" t="n">
        <v>46315</v>
      </c>
      <c r="C4298" t="inlineStr">
        <is>
          <t>CL02</t>
        </is>
      </c>
      <c r="D4298" t="inlineStr">
        <is>
          <t>Completed</t>
        </is>
      </c>
    </row>
    <row r="4299">
      <c r="A4299" t="inlineStr">
        <is>
          <t>J1215</t>
        </is>
      </c>
      <c r="B4299" s="10" t="n">
        <v>46316</v>
      </c>
      <c r="C4299" t="inlineStr">
        <is>
          <t>CL02</t>
        </is>
      </c>
      <c r="D4299" t="inlineStr">
        <is>
          <t>Completed</t>
        </is>
      </c>
    </row>
    <row r="4300">
      <c r="A4300" t="inlineStr">
        <is>
          <t>J1215</t>
        </is>
      </c>
      <c r="B4300" s="10" t="n">
        <v>46317</v>
      </c>
      <c r="C4300" t="inlineStr">
        <is>
          <t>CL02</t>
        </is>
      </c>
      <c r="D4300" t="inlineStr">
        <is>
          <t>Completed</t>
        </is>
      </c>
    </row>
    <row r="4301">
      <c r="A4301" t="inlineStr">
        <is>
          <t>J1215</t>
        </is>
      </c>
      <c r="B4301" s="10" t="n">
        <v>46318</v>
      </c>
      <c r="C4301" t="inlineStr">
        <is>
          <t>CL02</t>
        </is>
      </c>
      <c r="D4301" t="inlineStr">
        <is>
          <t>Completed</t>
        </is>
      </c>
    </row>
    <row r="4302">
      <c r="A4302" t="inlineStr">
        <is>
          <t>J1215</t>
        </is>
      </c>
      <c r="B4302" s="10" t="n">
        <v>46321</v>
      </c>
      <c r="C4302" t="inlineStr">
        <is>
          <t>CL02</t>
        </is>
      </c>
      <c r="D4302" t="inlineStr">
        <is>
          <t>Completed</t>
        </is>
      </c>
    </row>
    <row r="4303">
      <c r="A4303" t="inlineStr">
        <is>
          <t>J1215</t>
        </is>
      </c>
      <c r="B4303" s="10" t="n">
        <v>46322</v>
      </c>
      <c r="C4303" t="inlineStr">
        <is>
          <t>CL02</t>
        </is>
      </c>
      <c r="D4303" t="inlineStr">
        <is>
          <t>Completed</t>
        </is>
      </c>
    </row>
    <row r="4304">
      <c r="A4304" t="inlineStr">
        <is>
          <t>J1215</t>
        </is>
      </c>
      <c r="B4304" s="10" t="n">
        <v>46323</v>
      </c>
      <c r="C4304" t="inlineStr">
        <is>
          <t>CL02</t>
        </is>
      </c>
      <c r="D4304" t="inlineStr">
        <is>
          <t>Completed</t>
        </is>
      </c>
    </row>
    <row r="4305">
      <c r="A4305" t="inlineStr">
        <is>
          <t>J1215</t>
        </is>
      </c>
      <c r="B4305" s="10" t="n">
        <v>46324</v>
      </c>
      <c r="C4305" t="inlineStr">
        <is>
          <t>CL02</t>
        </is>
      </c>
      <c r="D4305" t="inlineStr">
        <is>
          <t>Completed</t>
        </is>
      </c>
    </row>
    <row r="4306">
      <c r="A4306" t="inlineStr">
        <is>
          <t>J1215</t>
        </is>
      </c>
      <c r="B4306" s="10" t="n">
        <v>46325</v>
      </c>
      <c r="C4306" t="inlineStr">
        <is>
          <t>CL02</t>
        </is>
      </c>
      <c r="D4306" t="inlineStr">
        <is>
          <t>Completed</t>
        </is>
      </c>
    </row>
    <row r="4307">
      <c r="A4307" t="inlineStr">
        <is>
          <t>J1216</t>
        </is>
      </c>
      <c r="B4307" s="10" t="n">
        <v>46237</v>
      </c>
      <c r="C4307" t="inlineStr">
        <is>
          <t>CL38</t>
        </is>
      </c>
      <c r="D4307" t="inlineStr">
        <is>
          <t>Completed</t>
        </is>
      </c>
    </row>
    <row r="4308">
      <c r="A4308" t="inlineStr">
        <is>
          <t>J1216</t>
        </is>
      </c>
      <c r="B4308" s="10" t="n">
        <v>46238</v>
      </c>
      <c r="C4308" t="inlineStr">
        <is>
          <t>CL38</t>
        </is>
      </c>
      <c r="D4308" t="inlineStr">
        <is>
          <t>Completed</t>
        </is>
      </c>
    </row>
    <row r="4309">
      <c r="A4309" t="inlineStr">
        <is>
          <t>J1216</t>
        </is>
      </c>
      <c r="B4309" s="10" t="n">
        <v>46239</v>
      </c>
      <c r="C4309" t="inlineStr">
        <is>
          <t>CL38</t>
        </is>
      </c>
      <c r="D4309" t="inlineStr">
        <is>
          <t>Completed</t>
        </is>
      </c>
    </row>
    <row r="4310">
      <c r="A4310" t="inlineStr">
        <is>
          <t>J1216</t>
        </is>
      </c>
      <c r="B4310" s="10" t="n">
        <v>46244</v>
      </c>
      <c r="C4310" t="inlineStr">
        <is>
          <t>CL38</t>
        </is>
      </c>
      <c r="D4310" t="inlineStr">
        <is>
          <t>Completed</t>
        </is>
      </c>
    </row>
    <row r="4311">
      <c r="A4311" t="inlineStr">
        <is>
          <t>J1216</t>
        </is>
      </c>
      <c r="B4311" s="10" t="n">
        <v>46245</v>
      </c>
      <c r="C4311" t="inlineStr">
        <is>
          <t>CL38</t>
        </is>
      </c>
      <c r="D4311" t="inlineStr">
        <is>
          <t>Completed</t>
        </is>
      </c>
    </row>
    <row r="4312">
      <c r="A4312" t="inlineStr">
        <is>
          <t>J1216</t>
        </is>
      </c>
      <c r="B4312" s="10" t="n">
        <v>46246</v>
      </c>
      <c r="C4312" t="inlineStr">
        <is>
          <t>CL38</t>
        </is>
      </c>
      <c r="D4312" t="inlineStr">
        <is>
          <t>Completed</t>
        </is>
      </c>
    </row>
    <row r="4313">
      <c r="A4313" t="inlineStr">
        <is>
          <t>J1216</t>
        </is>
      </c>
      <c r="B4313" s="10" t="n">
        <v>46251</v>
      </c>
      <c r="C4313" t="inlineStr">
        <is>
          <t>CL38</t>
        </is>
      </c>
      <c r="D4313" t="inlineStr">
        <is>
          <t>Completed</t>
        </is>
      </c>
    </row>
    <row r="4314">
      <c r="A4314" t="inlineStr">
        <is>
          <t>J1216</t>
        </is>
      </c>
      <c r="B4314" s="10" t="n">
        <v>46252</v>
      </c>
      <c r="C4314" t="inlineStr">
        <is>
          <t>CL38</t>
        </is>
      </c>
      <c r="D4314" t="inlineStr">
        <is>
          <t>Completed</t>
        </is>
      </c>
    </row>
    <row r="4315">
      <c r="A4315" t="inlineStr">
        <is>
          <t>J1216</t>
        </is>
      </c>
      <c r="B4315" s="10" t="n">
        <v>46253</v>
      </c>
      <c r="C4315" t="inlineStr">
        <is>
          <t>CL38</t>
        </is>
      </c>
      <c r="D4315" t="inlineStr">
        <is>
          <t>Completed</t>
        </is>
      </c>
    </row>
    <row r="4316">
      <c r="A4316" t="inlineStr">
        <is>
          <t>J1216</t>
        </is>
      </c>
      <c r="B4316" s="10" t="n">
        <v>46258</v>
      </c>
      <c r="C4316" t="inlineStr">
        <is>
          <t>CL38</t>
        </is>
      </c>
      <c r="D4316" t="inlineStr">
        <is>
          <t>Completed</t>
        </is>
      </c>
    </row>
    <row r="4317">
      <c r="A4317" t="inlineStr">
        <is>
          <t>J1216</t>
        </is>
      </c>
      <c r="B4317" s="10" t="n">
        <v>46259</v>
      </c>
      <c r="C4317" t="inlineStr">
        <is>
          <t>CL38</t>
        </is>
      </c>
      <c r="D4317" t="inlineStr">
        <is>
          <t>Completed</t>
        </is>
      </c>
    </row>
    <row r="4318">
      <c r="A4318" t="inlineStr">
        <is>
          <t>J1216</t>
        </is>
      </c>
      <c r="B4318" s="10" t="n">
        <v>46260</v>
      </c>
      <c r="C4318" t="inlineStr">
        <is>
          <t>CL38</t>
        </is>
      </c>
      <c r="D4318" t="inlineStr">
        <is>
          <t>Completed</t>
        </is>
      </c>
    </row>
    <row r="4319">
      <c r="A4319" t="inlineStr">
        <is>
          <t>J1216</t>
        </is>
      </c>
      <c r="B4319" s="10" t="n">
        <v>46265</v>
      </c>
      <c r="C4319" t="inlineStr">
        <is>
          <t>CL38</t>
        </is>
      </c>
      <c r="D4319" t="inlineStr">
        <is>
          <t>Completed</t>
        </is>
      </c>
    </row>
    <row r="4320">
      <c r="A4320" t="inlineStr">
        <is>
          <t>J1216</t>
        </is>
      </c>
      <c r="B4320" s="10" t="n">
        <v>46266</v>
      </c>
      <c r="C4320" t="inlineStr">
        <is>
          <t>CL38</t>
        </is>
      </c>
      <c r="D4320" t="inlineStr">
        <is>
          <t>Completed</t>
        </is>
      </c>
    </row>
    <row r="4321">
      <c r="A4321" t="inlineStr">
        <is>
          <t>J1216</t>
        </is>
      </c>
      <c r="B4321" s="10" t="n">
        <v>46267</v>
      </c>
      <c r="C4321" t="inlineStr">
        <is>
          <t>CL38</t>
        </is>
      </c>
      <c r="D4321" t="inlineStr">
        <is>
          <t>Completed</t>
        </is>
      </c>
    </row>
    <row r="4322">
      <c r="A4322" t="inlineStr">
        <is>
          <t>J1216</t>
        </is>
      </c>
      <c r="B4322" s="10" t="n">
        <v>46272</v>
      </c>
      <c r="C4322" t="inlineStr">
        <is>
          <t>CL38</t>
        </is>
      </c>
      <c r="D4322" t="inlineStr">
        <is>
          <t>Completed</t>
        </is>
      </c>
    </row>
    <row r="4323">
      <c r="A4323" t="inlineStr">
        <is>
          <t>J1216</t>
        </is>
      </c>
      <c r="B4323" s="10" t="n">
        <v>46273</v>
      </c>
      <c r="C4323" t="inlineStr">
        <is>
          <t>CL38</t>
        </is>
      </c>
      <c r="D4323" t="inlineStr">
        <is>
          <t>Completed</t>
        </is>
      </c>
    </row>
    <row r="4324">
      <c r="A4324" t="inlineStr">
        <is>
          <t>J1216</t>
        </is>
      </c>
      <c r="B4324" s="10" t="n">
        <v>46274</v>
      </c>
      <c r="C4324" t="inlineStr">
        <is>
          <t>CL38</t>
        </is>
      </c>
      <c r="D4324" t="inlineStr">
        <is>
          <t>Skipped</t>
        </is>
      </c>
    </row>
    <row r="4325">
      <c r="A4325" t="inlineStr">
        <is>
          <t>J1216</t>
        </is>
      </c>
      <c r="B4325" s="10" t="n">
        <v>46279</v>
      </c>
      <c r="C4325" t="inlineStr">
        <is>
          <t>CL38</t>
        </is>
      </c>
      <c r="D4325" t="inlineStr">
        <is>
          <t>Completed</t>
        </is>
      </c>
    </row>
    <row r="4326">
      <c r="A4326" t="inlineStr">
        <is>
          <t>J1216</t>
        </is>
      </c>
      <c r="B4326" s="10" t="n">
        <v>46280</v>
      </c>
      <c r="C4326" t="inlineStr">
        <is>
          <t>CL38</t>
        </is>
      </c>
      <c r="D4326" t="inlineStr">
        <is>
          <t>Completed</t>
        </is>
      </c>
    </row>
    <row r="4327">
      <c r="A4327" t="inlineStr">
        <is>
          <t>J1216</t>
        </is>
      </c>
      <c r="B4327" s="10" t="n">
        <v>46281</v>
      </c>
      <c r="C4327" t="inlineStr">
        <is>
          <t>CL38</t>
        </is>
      </c>
      <c r="D4327" t="inlineStr">
        <is>
          <t>Completed</t>
        </is>
      </c>
    </row>
    <row r="4328">
      <c r="A4328" t="inlineStr">
        <is>
          <t>J1216</t>
        </is>
      </c>
      <c r="B4328" s="10" t="n">
        <v>46286</v>
      </c>
      <c r="C4328" t="inlineStr">
        <is>
          <t>CL38</t>
        </is>
      </c>
      <c r="D4328" t="inlineStr">
        <is>
          <t>Completed</t>
        </is>
      </c>
    </row>
    <row r="4329">
      <c r="A4329" t="inlineStr">
        <is>
          <t>J1216</t>
        </is>
      </c>
      <c r="B4329" s="10" t="n">
        <v>46287</v>
      </c>
      <c r="C4329" t="inlineStr">
        <is>
          <t>CL38</t>
        </is>
      </c>
      <c r="D4329" t="inlineStr">
        <is>
          <t>Completed</t>
        </is>
      </c>
    </row>
    <row r="4330">
      <c r="A4330" t="inlineStr">
        <is>
          <t>J1216</t>
        </is>
      </c>
      <c r="B4330" s="10" t="n">
        <v>46288</v>
      </c>
      <c r="C4330" t="inlineStr">
        <is>
          <t>CL38</t>
        </is>
      </c>
      <c r="D4330" t="inlineStr">
        <is>
          <t>Completed</t>
        </is>
      </c>
    </row>
    <row r="4331">
      <c r="A4331" t="inlineStr">
        <is>
          <t>J1216</t>
        </is>
      </c>
      <c r="B4331" s="10" t="n">
        <v>46293</v>
      </c>
      <c r="C4331" t="inlineStr">
        <is>
          <t>CL38</t>
        </is>
      </c>
      <c r="D4331" t="inlineStr">
        <is>
          <t>Completed</t>
        </is>
      </c>
    </row>
    <row r="4332">
      <c r="A4332" t="inlineStr">
        <is>
          <t>J1216</t>
        </is>
      </c>
      <c r="B4332" s="10" t="n">
        <v>46294</v>
      </c>
      <c r="C4332" t="inlineStr">
        <is>
          <t>CL38</t>
        </is>
      </c>
      <c r="D4332" t="inlineStr">
        <is>
          <t>Completed</t>
        </is>
      </c>
    </row>
    <row r="4333">
      <c r="A4333" t="inlineStr">
        <is>
          <t>J1216</t>
        </is>
      </c>
      <c r="B4333" s="10" t="n">
        <v>46295</v>
      </c>
      <c r="C4333" t="inlineStr">
        <is>
          <t>CL38</t>
        </is>
      </c>
      <c r="D4333" t="inlineStr">
        <is>
          <t>Completed</t>
        </is>
      </c>
    </row>
    <row r="4334">
      <c r="A4334" t="inlineStr">
        <is>
          <t>J1216</t>
        </is>
      </c>
      <c r="B4334" s="10" t="n">
        <v>46300</v>
      </c>
      <c r="C4334" t="inlineStr">
        <is>
          <t>CL38</t>
        </is>
      </c>
      <c r="D4334" t="inlineStr">
        <is>
          <t>Completed</t>
        </is>
      </c>
    </row>
    <row r="4335">
      <c r="A4335" t="inlineStr">
        <is>
          <t>J1216</t>
        </is>
      </c>
      <c r="B4335" s="10" t="n">
        <v>46301</v>
      </c>
      <c r="C4335" t="inlineStr">
        <is>
          <t>CL38</t>
        </is>
      </c>
      <c r="D4335" t="inlineStr">
        <is>
          <t>Completed</t>
        </is>
      </c>
    </row>
    <row r="4336">
      <c r="A4336" t="inlineStr">
        <is>
          <t>J1216</t>
        </is>
      </c>
      <c r="B4336" s="10" t="n">
        <v>46302</v>
      </c>
      <c r="C4336" t="inlineStr">
        <is>
          <t>CL38</t>
        </is>
      </c>
      <c r="D4336" t="inlineStr">
        <is>
          <t>Completed</t>
        </is>
      </c>
    </row>
    <row r="4337">
      <c r="A4337" t="inlineStr">
        <is>
          <t>J1216</t>
        </is>
      </c>
      <c r="B4337" s="10" t="n">
        <v>46307</v>
      </c>
      <c r="C4337" t="inlineStr">
        <is>
          <t>CL38</t>
        </is>
      </c>
      <c r="D4337" t="inlineStr">
        <is>
          <t>Completed</t>
        </is>
      </c>
    </row>
    <row r="4338">
      <c r="A4338" t="inlineStr">
        <is>
          <t>J1216</t>
        </is>
      </c>
      <c r="B4338" s="10" t="n">
        <v>46308</v>
      </c>
      <c r="C4338" t="inlineStr">
        <is>
          <t>CL38</t>
        </is>
      </c>
      <c r="D4338" t="inlineStr">
        <is>
          <t>Completed</t>
        </is>
      </c>
    </row>
    <row r="4339">
      <c r="A4339" t="inlineStr">
        <is>
          <t>J1216</t>
        </is>
      </c>
      <c r="B4339" s="10" t="n">
        <v>46309</v>
      </c>
      <c r="C4339" t="inlineStr">
        <is>
          <t>CL38</t>
        </is>
      </c>
      <c r="D4339" t="inlineStr">
        <is>
          <t>Completed</t>
        </is>
      </c>
    </row>
    <row r="4340">
      <c r="A4340" t="inlineStr">
        <is>
          <t>J1216</t>
        </is>
      </c>
      <c r="B4340" s="10" t="n">
        <v>46314</v>
      </c>
      <c r="C4340" t="inlineStr">
        <is>
          <t>CL38</t>
        </is>
      </c>
      <c r="D4340" t="inlineStr">
        <is>
          <t>Completed</t>
        </is>
      </c>
    </row>
    <row r="4341">
      <c r="A4341" t="inlineStr">
        <is>
          <t>J1216</t>
        </is>
      </c>
      <c r="B4341" s="10" t="n">
        <v>46315</v>
      </c>
      <c r="C4341" t="inlineStr">
        <is>
          <t>CL38</t>
        </is>
      </c>
      <c r="D4341" t="inlineStr">
        <is>
          <t>Completed</t>
        </is>
      </c>
    </row>
    <row r="4342">
      <c r="A4342" t="inlineStr">
        <is>
          <t>J1216</t>
        </is>
      </c>
      <c r="B4342" s="10" t="n">
        <v>46316</v>
      </c>
      <c r="C4342" t="inlineStr">
        <is>
          <t>CL38</t>
        </is>
      </c>
      <c r="D4342" t="inlineStr">
        <is>
          <t>Completed</t>
        </is>
      </c>
    </row>
    <row r="4343">
      <c r="A4343" t="inlineStr">
        <is>
          <t>J1216</t>
        </is>
      </c>
      <c r="B4343" s="10" t="n">
        <v>46321</v>
      </c>
      <c r="C4343" t="inlineStr">
        <is>
          <t>CL38</t>
        </is>
      </c>
      <c r="D4343" t="inlineStr">
        <is>
          <t>Completed</t>
        </is>
      </c>
    </row>
    <row r="4344">
      <c r="A4344" t="inlineStr">
        <is>
          <t>J1216</t>
        </is>
      </c>
      <c r="B4344" s="10" t="n">
        <v>46322</v>
      </c>
      <c r="C4344" t="inlineStr">
        <is>
          <t>CL38</t>
        </is>
      </c>
      <c r="D4344" t="inlineStr">
        <is>
          <t>Completed</t>
        </is>
      </c>
    </row>
    <row r="4345">
      <c r="A4345" t="inlineStr">
        <is>
          <t>J1216</t>
        </is>
      </c>
      <c r="B4345" s="10" t="n">
        <v>46323</v>
      </c>
      <c r="C4345" t="inlineStr">
        <is>
          <t>CL38</t>
        </is>
      </c>
      <c r="D4345" t="inlineStr">
        <is>
          <t>Completed</t>
        </is>
      </c>
    </row>
    <row r="4346">
      <c r="A4346" t="inlineStr">
        <is>
          <t>J1217</t>
        </is>
      </c>
      <c r="B4346" s="10" t="n">
        <v>46238</v>
      </c>
      <c r="C4346" t="inlineStr">
        <is>
          <t>CL18</t>
        </is>
      </c>
      <c r="D4346" t="inlineStr">
        <is>
          <t>Completed</t>
        </is>
      </c>
    </row>
    <row r="4347">
      <c r="A4347" t="inlineStr">
        <is>
          <t>J1217</t>
        </is>
      </c>
      <c r="B4347" s="10" t="n">
        <v>46239</v>
      </c>
      <c r="C4347" t="inlineStr">
        <is>
          <t>CL18</t>
        </is>
      </c>
      <c r="D4347" t="inlineStr">
        <is>
          <t>Completed</t>
        </is>
      </c>
    </row>
    <row r="4348">
      <c r="A4348" t="inlineStr">
        <is>
          <t>J1217</t>
        </is>
      </c>
      <c r="B4348" s="10" t="n">
        <v>46245</v>
      </c>
      <c r="C4348" t="inlineStr">
        <is>
          <t>CL18</t>
        </is>
      </c>
      <c r="D4348" t="inlineStr">
        <is>
          <t>Completed</t>
        </is>
      </c>
    </row>
    <row r="4349">
      <c r="A4349" t="inlineStr">
        <is>
          <t>J1217</t>
        </is>
      </c>
      <c r="B4349" s="10" t="n">
        <v>46246</v>
      </c>
      <c r="C4349" t="inlineStr">
        <is>
          <t>CL18</t>
        </is>
      </c>
      <c r="D4349" t="inlineStr">
        <is>
          <t>Completed</t>
        </is>
      </c>
    </row>
    <row r="4350">
      <c r="A4350" t="inlineStr">
        <is>
          <t>J1217</t>
        </is>
      </c>
      <c r="B4350" s="10" t="n">
        <v>46252</v>
      </c>
      <c r="C4350" t="inlineStr">
        <is>
          <t>CL18</t>
        </is>
      </c>
      <c r="D4350" t="inlineStr">
        <is>
          <t>Completed</t>
        </is>
      </c>
    </row>
    <row r="4351">
      <c r="A4351" t="inlineStr">
        <is>
          <t>J1217</t>
        </is>
      </c>
      <c r="B4351" s="10" t="n">
        <v>46253</v>
      </c>
      <c r="C4351" t="inlineStr">
        <is>
          <t>CL18</t>
        </is>
      </c>
      <c r="D4351" t="inlineStr">
        <is>
          <t>Completed</t>
        </is>
      </c>
    </row>
    <row r="4352">
      <c r="A4352" t="inlineStr">
        <is>
          <t>J1217</t>
        </is>
      </c>
      <c r="B4352" s="10" t="n">
        <v>46259</v>
      </c>
      <c r="C4352" t="inlineStr">
        <is>
          <t>CL18</t>
        </is>
      </c>
      <c r="D4352" t="inlineStr">
        <is>
          <t>Completed</t>
        </is>
      </c>
    </row>
    <row r="4353">
      <c r="A4353" t="inlineStr">
        <is>
          <t>J1217</t>
        </is>
      </c>
      <c r="B4353" s="10" t="n">
        <v>46260</v>
      </c>
      <c r="C4353" t="inlineStr">
        <is>
          <t>CL18</t>
        </is>
      </c>
      <c r="D4353" t="inlineStr">
        <is>
          <t>Completed</t>
        </is>
      </c>
    </row>
    <row r="4354">
      <c r="A4354" t="inlineStr">
        <is>
          <t>J1217</t>
        </is>
      </c>
      <c r="B4354" s="10" t="n">
        <v>46266</v>
      </c>
      <c r="C4354" t="inlineStr">
        <is>
          <t>CL18</t>
        </is>
      </c>
      <c r="D4354" t="inlineStr">
        <is>
          <t>Completed</t>
        </is>
      </c>
    </row>
    <row r="4355">
      <c r="A4355" t="inlineStr">
        <is>
          <t>J1217</t>
        </is>
      </c>
      <c r="B4355" s="10" t="n">
        <v>46267</v>
      </c>
      <c r="C4355" t="inlineStr">
        <is>
          <t>CL18</t>
        </is>
      </c>
      <c r="D4355" t="inlineStr">
        <is>
          <t>Completed</t>
        </is>
      </c>
    </row>
    <row r="4356">
      <c r="A4356" t="inlineStr">
        <is>
          <t>J1217</t>
        </is>
      </c>
      <c r="B4356" s="10" t="n">
        <v>46273</v>
      </c>
      <c r="C4356" t="inlineStr">
        <is>
          <t>CL18</t>
        </is>
      </c>
      <c r="D4356" t="inlineStr">
        <is>
          <t>Completed</t>
        </is>
      </c>
    </row>
    <row r="4357">
      <c r="A4357" t="inlineStr">
        <is>
          <t>J1217</t>
        </is>
      </c>
      <c r="B4357" s="10" t="n">
        <v>46274</v>
      </c>
      <c r="C4357" t="inlineStr">
        <is>
          <t>CL18</t>
        </is>
      </c>
      <c r="D4357" t="inlineStr">
        <is>
          <t>Completed</t>
        </is>
      </c>
    </row>
    <row r="4358">
      <c r="A4358" t="inlineStr">
        <is>
          <t>J1217</t>
        </is>
      </c>
      <c r="B4358" s="10" t="n">
        <v>46280</v>
      </c>
      <c r="C4358" t="inlineStr">
        <is>
          <t>CL18</t>
        </is>
      </c>
      <c r="D4358" t="inlineStr">
        <is>
          <t>Completed</t>
        </is>
      </c>
    </row>
    <row r="4359">
      <c r="A4359" t="inlineStr">
        <is>
          <t>J1217</t>
        </is>
      </c>
      <c r="B4359" s="10" t="n">
        <v>46281</v>
      </c>
      <c r="C4359" t="inlineStr">
        <is>
          <t>CL18</t>
        </is>
      </c>
      <c r="D4359" t="inlineStr">
        <is>
          <t>Completed</t>
        </is>
      </c>
    </row>
    <row r="4360">
      <c r="A4360" t="inlineStr">
        <is>
          <t>J1217</t>
        </is>
      </c>
      <c r="B4360" s="10" t="n">
        <v>46287</v>
      </c>
      <c r="C4360" t="inlineStr">
        <is>
          <t>CL18</t>
        </is>
      </c>
      <c r="D4360" t="inlineStr">
        <is>
          <t>Completed</t>
        </is>
      </c>
    </row>
    <row r="4361">
      <c r="A4361" t="inlineStr">
        <is>
          <t>J1217</t>
        </is>
      </c>
      <c r="B4361" s="10" t="n">
        <v>46288</v>
      </c>
      <c r="C4361" t="inlineStr">
        <is>
          <t>CL18</t>
        </is>
      </c>
      <c r="D4361" t="inlineStr">
        <is>
          <t>Completed</t>
        </is>
      </c>
    </row>
    <row r="4362">
      <c r="A4362" t="inlineStr">
        <is>
          <t>J1217</t>
        </is>
      </c>
      <c r="B4362" s="10" t="n">
        <v>46294</v>
      </c>
      <c r="C4362" t="inlineStr">
        <is>
          <t>CL18</t>
        </is>
      </c>
      <c r="D4362" t="inlineStr">
        <is>
          <t>Completed</t>
        </is>
      </c>
    </row>
    <row r="4363">
      <c r="A4363" t="inlineStr">
        <is>
          <t>J1217</t>
        </is>
      </c>
      <c r="B4363" s="10" t="n">
        <v>46295</v>
      </c>
      <c r="C4363" t="inlineStr">
        <is>
          <t>CL18</t>
        </is>
      </c>
      <c r="D4363" t="inlineStr">
        <is>
          <t>Completed</t>
        </is>
      </c>
    </row>
    <row r="4364">
      <c r="A4364" t="inlineStr">
        <is>
          <t>J1217</t>
        </is>
      </c>
      <c r="B4364" s="10" t="n">
        <v>46301</v>
      </c>
      <c r="C4364" t="inlineStr">
        <is>
          <t>CL18</t>
        </is>
      </c>
      <c r="D4364" t="inlineStr">
        <is>
          <t>Completed</t>
        </is>
      </c>
    </row>
    <row r="4365">
      <c r="A4365" t="inlineStr">
        <is>
          <t>J1217</t>
        </is>
      </c>
      <c r="B4365" s="10" t="n">
        <v>46302</v>
      </c>
      <c r="C4365" t="inlineStr">
        <is>
          <t>CL18</t>
        </is>
      </c>
      <c r="D4365" t="inlineStr">
        <is>
          <t>Completed</t>
        </is>
      </c>
    </row>
    <row r="4366">
      <c r="A4366" t="inlineStr">
        <is>
          <t>J1217</t>
        </is>
      </c>
      <c r="B4366" s="10" t="n">
        <v>46308</v>
      </c>
      <c r="C4366" t="inlineStr">
        <is>
          <t>CL18</t>
        </is>
      </c>
      <c r="D4366" t="inlineStr">
        <is>
          <t>Completed</t>
        </is>
      </c>
    </row>
    <row r="4367">
      <c r="A4367" t="inlineStr">
        <is>
          <t>J1217</t>
        </is>
      </c>
      <c r="B4367" s="10" t="n">
        <v>46309</v>
      </c>
      <c r="C4367" t="inlineStr">
        <is>
          <t>CL18</t>
        </is>
      </c>
      <c r="D4367" t="inlineStr">
        <is>
          <t>Completed</t>
        </is>
      </c>
    </row>
    <row r="4368">
      <c r="A4368" t="inlineStr">
        <is>
          <t>J1217</t>
        </is>
      </c>
      <c r="B4368" s="10" t="n">
        <v>46315</v>
      </c>
      <c r="C4368" t="inlineStr">
        <is>
          <t>CL18</t>
        </is>
      </c>
      <c r="D4368" t="inlineStr">
        <is>
          <t>Completed</t>
        </is>
      </c>
    </row>
    <row r="4369">
      <c r="A4369" t="inlineStr">
        <is>
          <t>J1217</t>
        </is>
      </c>
      <c r="B4369" s="10" t="n">
        <v>46316</v>
      </c>
      <c r="C4369" t="inlineStr">
        <is>
          <t>CL18</t>
        </is>
      </c>
      <c r="D4369" t="inlineStr">
        <is>
          <t>Completed</t>
        </is>
      </c>
    </row>
    <row r="4370">
      <c r="A4370" t="inlineStr">
        <is>
          <t>J1217</t>
        </is>
      </c>
      <c r="B4370" s="10" t="n">
        <v>46322</v>
      </c>
      <c r="C4370" t="inlineStr">
        <is>
          <t>CL18</t>
        </is>
      </c>
      <c r="D4370" t="inlineStr">
        <is>
          <t>Skipped</t>
        </is>
      </c>
    </row>
    <row r="4371">
      <c r="A4371" t="inlineStr">
        <is>
          <t>J1217</t>
        </is>
      </c>
      <c r="B4371" s="10" t="n">
        <v>46323</v>
      </c>
      <c r="C4371" t="inlineStr">
        <is>
          <t>CL18</t>
        </is>
      </c>
      <c r="D4371" t="inlineStr">
        <is>
          <t>Completed</t>
        </is>
      </c>
    </row>
    <row r="4372">
      <c r="A4372" t="inlineStr">
        <is>
          <t>J1218</t>
        </is>
      </c>
      <c r="B4372" s="10" t="n">
        <v>46237</v>
      </c>
      <c r="C4372" t="inlineStr">
        <is>
          <t>CL36</t>
        </is>
      </c>
      <c r="D4372" t="inlineStr">
        <is>
          <t>Completed</t>
        </is>
      </c>
    </row>
    <row r="4373">
      <c r="A4373" t="inlineStr">
        <is>
          <t>J1218</t>
        </is>
      </c>
      <c r="B4373" s="10" t="n">
        <v>46240</v>
      </c>
      <c r="C4373" t="inlineStr">
        <is>
          <t>CL36</t>
        </is>
      </c>
      <c r="D4373" t="inlineStr">
        <is>
          <t>Completed</t>
        </is>
      </c>
    </row>
    <row r="4374">
      <c r="A4374" t="inlineStr">
        <is>
          <t>J1218</t>
        </is>
      </c>
      <c r="B4374" s="10" t="n">
        <v>46244</v>
      </c>
      <c r="C4374" t="inlineStr">
        <is>
          <t>CL36</t>
        </is>
      </c>
      <c r="D4374" t="inlineStr">
        <is>
          <t>Completed</t>
        </is>
      </c>
    </row>
    <row r="4375">
      <c r="A4375" t="inlineStr">
        <is>
          <t>J1218</t>
        </is>
      </c>
      <c r="B4375" s="10" t="n">
        <v>46247</v>
      </c>
      <c r="C4375" t="inlineStr">
        <is>
          <t>CL36</t>
        </is>
      </c>
      <c r="D4375" t="inlineStr">
        <is>
          <t>Completed</t>
        </is>
      </c>
    </row>
    <row r="4376">
      <c r="A4376" t="inlineStr">
        <is>
          <t>J1218</t>
        </is>
      </c>
      <c r="B4376" s="10" t="n">
        <v>46251</v>
      </c>
      <c r="C4376" t="inlineStr">
        <is>
          <t>CL36</t>
        </is>
      </c>
      <c r="D4376" t="inlineStr">
        <is>
          <t>Completed</t>
        </is>
      </c>
    </row>
    <row r="4377">
      <c r="A4377" t="inlineStr">
        <is>
          <t>J1218</t>
        </is>
      </c>
      <c r="B4377" s="10" t="n">
        <v>46254</v>
      </c>
      <c r="C4377" t="inlineStr">
        <is>
          <t>CL36</t>
        </is>
      </c>
      <c r="D4377" t="inlineStr">
        <is>
          <t>Completed</t>
        </is>
      </c>
    </row>
    <row r="4378">
      <c r="A4378" t="inlineStr">
        <is>
          <t>J1218</t>
        </is>
      </c>
      <c r="B4378" s="10" t="n">
        <v>46258</v>
      </c>
      <c r="C4378" t="inlineStr">
        <is>
          <t>CL36</t>
        </is>
      </c>
      <c r="D4378" t="inlineStr">
        <is>
          <t>Completed</t>
        </is>
      </c>
    </row>
    <row r="4379">
      <c r="A4379" t="inlineStr">
        <is>
          <t>J1218</t>
        </is>
      </c>
      <c r="B4379" s="10" t="n">
        <v>46261</v>
      </c>
      <c r="C4379" t="inlineStr">
        <is>
          <t>CL36</t>
        </is>
      </c>
      <c r="D4379" t="inlineStr">
        <is>
          <t>Completed</t>
        </is>
      </c>
    </row>
    <row r="4380">
      <c r="A4380" t="inlineStr">
        <is>
          <t>J1218</t>
        </is>
      </c>
      <c r="B4380" s="10" t="n">
        <v>46265</v>
      </c>
      <c r="C4380" t="inlineStr">
        <is>
          <t>CL36</t>
        </is>
      </c>
      <c r="D4380" t="inlineStr">
        <is>
          <t>Completed</t>
        </is>
      </c>
    </row>
    <row r="4381">
      <c r="A4381" t="inlineStr">
        <is>
          <t>J1218</t>
        </is>
      </c>
      <c r="B4381" s="10" t="n">
        <v>46268</v>
      </c>
      <c r="C4381" t="inlineStr">
        <is>
          <t>CL36</t>
        </is>
      </c>
      <c r="D4381" t="inlineStr">
        <is>
          <t>Completed</t>
        </is>
      </c>
    </row>
    <row r="4382">
      <c r="A4382" t="inlineStr">
        <is>
          <t>J1218</t>
        </is>
      </c>
      <c r="B4382" s="10" t="n">
        <v>46272</v>
      </c>
      <c r="C4382" t="inlineStr">
        <is>
          <t>CL36</t>
        </is>
      </c>
      <c r="D4382" t="inlineStr">
        <is>
          <t>Completed</t>
        </is>
      </c>
    </row>
    <row r="4383">
      <c r="A4383" t="inlineStr">
        <is>
          <t>J1218</t>
        </is>
      </c>
      <c r="B4383" s="10" t="n">
        <v>46275</v>
      </c>
      <c r="C4383" t="inlineStr">
        <is>
          <t>CL36</t>
        </is>
      </c>
      <c r="D4383" t="inlineStr">
        <is>
          <t>Completed</t>
        </is>
      </c>
    </row>
    <row r="4384">
      <c r="A4384" t="inlineStr">
        <is>
          <t>J1218</t>
        </is>
      </c>
      <c r="B4384" s="10" t="n">
        <v>46279</v>
      </c>
      <c r="C4384" t="inlineStr">
        <is>
          <t>CL36</t>
        </is>
      </c>
      <c r="D4384" t="inlineStr">
        <is>
          <t>Completed</t>
        </is>
      </c>
    </row>
    <row r="4385">
      <c r="A4385" t="inlineStr">
        <is>
          <t>J1218</t>
        </is>
      </c>
      <c r="B4385" s="10" t="n">
        <v>46282</v>
      </c>
      <c r="C4385" t="inlineStr">
        <is>
          <t>CL36</t>
        </is>
      </c>
      <c r="D4385" t="inlineStr">
        <is>
          <t>Completed</t>
        </is>
      </c>
    </row>
    <row r="4386">
      <c r="A4386" t="inlineStr">
        <is>
          <t>J1218</t>
        </is>
      </c>
      <c r="B4386" s="10" t="n">
        <v>46286</v>
      </c>
      <c r="C4386" t="inlineStr">
        <is>
          <t>CL36</t>
        </is>
      </c>
      <c r="D4386" t="inlineStr">
        <is>
          <t>Completed</t>
        </is>
      </c>
    </row>
    <row r="4387">
      <c r="A4387" t="inlineStr">
        <is>
          <t>J1218</t>
        </is>
      </c>
      <c r="B4387" s="10" t="n">
        <v>46289</v>
      </c>
      <c r="C4387" t="inlineStr">
        <is>
          <t>CL36</t>
        </is>
      </c>
      <c r="D4387" t="inlineStr">
        <is>
          <t>Completed</t>
        </is>
      </c>
    </row>
    <row r="4388">
      <c r="A4388" t="inlineStr">
        <is>
          <t>J1218</t>
        </is>
      </c>
      <c r="B4388" s="10" t="n">
        <v>46293</v>
      </c>
      <c r="C4388" t="inlineStr">
        <is>
          <t>CL36</t>
        </is>
      </c>
      <c r="D4388" t="inlineStr">
        <is>
          <t>Completed</t>
        </is>
      </c>
    </row>
    <row r="4389">
      <c r="A4389" t="inlineStr">
        <is>
          <t>J1218</t>
        </is>
      </c>
      <c r="B4389" s="10" t="n">
        <v>46296</v>
      </c>
      <c r="C4389" t="inlineStr">
        <is>
          <t>CL36</t>
        </is>
      </c>
      <c r="D4389" t="inlineStr">
        <is>
          <t>Completed</t>
        </is>
      </c>
    </row>
    <row r="4390">
      <c r="A4390" t="inlineStr">
        <is>
          <t>J1218</t>
        </is>
      </c>
      <c r="B4390" s="10" t="n">
        <v>46300</v>
      </c>
      <c r="C4390" t="inlineStr">
        <is>
          <t>CL36</t>
        </is>
      </c>
      <c r="D4390" t="inlineStr">
        <is>
          <t>Completed</t>
        </is>
      </c>
    </row>
    <row r="4391">
      <c r="A4391" t="inlineStr">
        <is>
          <t>J1218</t>
        </is>
      </c>
      <c r="B4391" s="10" t="n">
        <v>46303</v>
      </c>
      <c r="C4391" t="inlineStr">
        <is>
          <t>CL36</t>
        </is>
      </c>
      <c r="D4391" t="inlineStr">
        <is>
          <t>Completed</t>
        </is>
      </c>
    </row>
    <row r="4392">
      <c r="A4392" t="inlineStr">
        <is>
          <t>J1218</t>
        </is>
      </c>
      <c r="B4392" s="10" t="n">
        <v>46307</v>
      </c>
      <c r="C4392" t="inlineStr">
        <is>
          <t>CL36</t>
        </is>
      </c>
      <c r="D4392" t="inlineStr">
        <is>
          <t>Completed</t>
        </is>
      </c>
    </row>
    <row r="4393">
      <c r="A4393" t="inlineStr">
        <is>
          <t>J1218</t>
        </is>
      </c>
      <c r="B4393" s="10" t="n">
        <v>46310</v>
      </c>
      <c r="C4393" t="inlineStr">
        <is>
          <t>CL36</t>
        </is>
      </c>
      <c r="D4393" t="inlineStr">
        <is>
          <t>Completed</t>
        </is>
      </c>
    </row>
    <row r="4394">
      <c r="A4394" t="inlineStr">
        <is>
          <t>J1218</t>
        </is>
      </c>
      <c r="B4394" s="10" t="n">
        <v>46314</v>
      </c>
      <c r="C4394" t="inlineStr">
        <is>
          <t>CL36</t>
        </is>
      </c>
      <c r="D4394" t="inlineStr">
        <is>
          <t>Completed</t>
        </is>
      </c>
    </row>
    <row r="4395">
      <c r="A4395" t="inlineStr">
        <is>
          <t>J1218</t>
        </is>
      </c>
      <c r="B4395" s="10" t="n">
        <v>46317</v>
      </c>
      <c r="C4395" t="inlineStr">
        <is>
          <t>CL36</t>
        </is>
      </c>
      <c r="D4395" t="inlineStr">
        <is>
          <t>Completed</t>
        </is>
      </c>
    </row>
    <row r="4396">
      <c r="A4396" t="inlineStr">
        <is>
          <t>J1218</t>
        </is>
      </c>
      <c r="B4396" s="10" t="n">
        <v>46321</v>
      </c>
      <c r="C4396" t="inlineStr">
        <is>
          <t>CL36</t>
        </is>
      </c>
      <c r="D4396" t="inlineStr">
        <is>
          <t>Completed</t>
        </is>
      </c>
    </row>
    <row r="4397">
      <c r="A4397" t="inlineStr">
        <is>
          <t>J1218</t>
        </is>
      </c>
      <c r="B4397" s="10" t="n">
        <v>46324</v>
      </c>
      <c r="C4397" t="inlineStr">
        <is>
          <t>CL36</t>
        </is>
      </c>
      <c r="D4397" t="inlineStr">
        <is>
          <t>Completed</t>
        </is>
      </c>
    </row>
    <row r="4398">
      <c r="A4398" t="inlineStr">
        <is>
          <t>J1219</t>
        </is>
      </c>
      <c r="B4398" s="10" t="n">
        <v>46237</v>
      </c>
      <c r="C4398" t="inlineStr">
        <is>
          <t>CL07</t>
        </is>
      </c>
      <c r="D4398" t="inlineStr">
        <is>
          <t>Completed</t>
        </is>
      </c>
    </row>
    <row r="4399">
      <c r="A4399" t="inlineStr">
        <is>
          <t>J1219</t>
        </is>
      </c>
      <c r="B4399" s="10" t="n">
        <v>46240</v>
      </c>
      <c r="C4399" t="inlineStr">
        <is>
          <t>CL07</t>
        </is>
      </c>
      <c r="D4399" t="inlineStr">
        <is>
          <t>Completed</t>
        </is>
      </c>
    </row>
    <row r="4400">
      <c r="A4400" t="inlineStr">
        <is>
          <t>J1219</t>
        </is>
      </c>
      <c r="B4400" s="10" t="n">
        <v>46244</v>
      </c>
      <c r="C4400" t="inlineStr">
        <is>
          <t>CL07</t>
        </is>
      </c>
      <c r="D4400" t="inlineStr">
        <is>
          <t>Completed</t>
        </is>
      </c>
    </row>
    <row r="4401">
      <c r="A4401" t="inlineStr">
        <is>
          <t>J1219</t>
        </is>
      </c>
      <c r="B4401" s="10" t="n">
        <v>46247</v>
      </c>
      <c r="C4401" t="inlineStr">
        <is>
          <t>CL07</t>
        </is>
      </c>
      <c r="D4401" t="inlineStr">
        <is>
          <t>Completed</t>
        </is>
      </c>
    </row>
    <row r="4402">
      <c r="A4402" t="inlineStr">
        <is>
          <t>J1219</t>
        </is>
      </c>
      <c r="B4402" s="10" t="n">
        <v>46251</v>
      </c>
      <c r="C4402" t="inlineStr">
        <is>
          <t>CL07</t>
        </is>
      </c>
      <c r="D4402" t="inlineStr">
        <is>
          <t>Completed</t>
        </is>
      </c>
    </row>
    <row r="4403">
      <c r="A4403" t="inlineStr">
        <is>
          <t>J1219</t>
        </is>
      </c>
      <c r="B4403" s="10" t="n">
        <v>46254</v>
      </c>
      <c r="C4403" t="inlineStr">
        <is>
          <t>CL07</t>
        </is>
      </c>
      <c r="D4403" t="inlineStr">
        <is>
          <t>Completed</t>
        </is>
      </c>
    </row>
    <row r="4404">
      <c r="A4404" t="inlineStr">
        <is>
          <t>J1219</t>
        </is>
      </c>
      <c r="B4404" s="10" t="n">
        <v>46258</v>
      </c>
      <c r="C4404" t="inlineStr">
        <is>
          <t>CL07</t>
        </is>
      </c>
      <c r="D4404" t="inlineStr">
        <is>
          <t>Completed</t>
        </is>
      </c>
    </row>
    <row r="4405">
      <c r="A4405" t="inlineStr">
        <is>
          <t>J1219</t>
        </is>
      </c>
      <c r="B4405" s="10" t="n">
        <v>46261</v>
      </c>
      <c r="C4405" t="inlineStr">
        <is>
          <t>CL07</t>
        </is>
      </c>
      <c r="D4405" t="inlineStr">
        <is>
          <t>Completed</t>
        </is>
      </c>
    </row>
    <row r="4406">
      <c r="A4406" t="inlineStr">
        <is>
          <t>J1219</t>
        </is>
      </c>
      <c r="B4406" s="10" t="n">
        <v>46265</v>
      </c>
      <c r="C4406" t="inlineStr">
        <is>
          <t>CL07</t>
        </is>
      </c>
      <c r="D4406" t="inlineStr">
        <is>
          <t>Completed</t>
        </is>
      </c>
    </row>
    <row r="4407">
      <c r="A4407" t="inlineStr">
        <is>
          <t>J1219</t>
        </is>
      </c>
      <c r="B4407" s="10" t="n">
        <v>46268</v>
      </c>
      <c r="C4407" t="inlineStr">
        <is>
          <t>CL07</t>
        </is>
      </c>
      <c r="D4407" t="inlineStr">
        <is>
          <t>Completed</t>
        </is>
      </c>
    </row>
    <row r="4408">
      <c r="A4408" t="inlineStr">
        <is>
          <t>J1219</t>
        </is>
      </c>
      <c r="B4408" s="10" t="n">
        <v>46272</v>
      </c>
      <c r="C4408" t="inlineStr">
        <is>
          <t>CL07</t>
        </is>
      </c>
      <c r="D4408" t="inlineStr">
        <is>
          <t>Completed</t>
        </is>
      </c>
    </row>
    <row r="4409">
      <c r="A4409" t="inlineStr">
        <is>
          <t>J1219</t>
        </is>
      </c>
      <c r="B4409" s="10" t="n">
        <v>46275</v>
      </c>
      <c r="C4409" t="inlineStr">
        <is>
          <t>CL07</t>
        </is>
      </c>
      <c r="D4409" t="inlineStr">
        <is>
          <t>Completed</t>
        </is>
      </c>
    </row>
    <row r="4410">
      <c r="A4410" t="inlineStr">
        <is>
          <t>J1219</t>
        </is>
      </c>
      <c r="B4410" s="10" t="n">
        <v>46279</v>
      </c>
      <c r="C4410" t="inlineStr">
        <is>
          <t>CL07</t>
        </is>
      </c>
      <c r="D4410" t="inlineStr">
        <is>
          <t>Completed</t>
        </is>
      </c>
    </row>
    <row r="4411">
      <c r="A4411" t="inlineStr">
        <is>
          <t>J1219</t>
        </is>
      </c>
      <c r="B4411" s="10" t="n">
        <v>46282</v>
      </c>
      <c r="C4411" t="inlineStr">
        <is>
          <t>CL07</t>
        </is>
      </c>
      <c r="D4411" t="inlineStr">
        <is>
          <t>Completed</t>
        </is>
      </c>
    </row>
    <row r="4412">
      <c r="A4412" t="inlineStr">
        <is>
          <t>J1219</t>
        </is>
      </c>
      <c r="B4412" s="10" t="n">
        <v>46286</v>
      </c>
      <c r="C4412" t="inlineStr">
        <is>
          <t>CL07</t>
        </is>
      </c>
      <c r="D4412" t="inlineStr">
        <is>
          <t>Completed</t>
        </is>
      </c>
    </row>
    <row r="4413">
      <c r="A4413" t="inlineStr">
        <is>
          <t>J1219</t>
        </is>
      </c>
      <c r="B4413" s="10" t="n">
        <v>46289</v>
      </c>
      <c r="C4413" t="inlineStr">
        <is>
          <t>CL07</t>
        </is>
      </c>
      <c r="D4413" t="inlineStr">
        <is>
          <t>Completed</t>
        </is>
      </c>
    </row>
    <row r="4414">
      <c r="A4414" t="inlineStr">
        <is>
          <t>J1219</t>
        </is>
      </c>
      <c r="B4414" s="10" t="n">
        <v>46293</v>
      </c>
      <c r="C4414" t="inlineStr">
        <is>
          <t>CL07</t>
        </is>
      </c>
      <c r="D4414" t="inlineStr">
        <is>
          <t>Completed</t>
        </is>
      </c>
    </row>
    <row r="4415">
      <c r="A4415" t="inlineStr">
        <is>
          <t>J1219</t>
        </is>
      </c>
      <c r="B4415" s="10" t="n">
        <v>46296</v>
      </c>
      <c r="C4415" t="inlineStr">
        <is>
          <t>CL07</t>
        </is>
      </c>
      <c r="D4415" t="inlineStr">
        <is>
          <t>Completed</t>
        </is>
      </c>
    </row>
    <row r="4416">
      <c r="A4416" t="inlineStr">
        <is>
          <t>J1219</t>
        </is>
      </c>
      <c r="B4416" s="10" t="n">
        <v>46300</v>
      </c>
      <c r="C4416" t="inlineStr">
        <is>
          <t>CL07</t>
        </is>
      </c>
      <c r="D4416" t="inlineStr">
        <is>
          <t>Completed</t>
        </is>
      </c>
    </row>
    <row r="4417">
      <c r="A4417" t="inlineStr">
        <is>
          <t>J1219</t>
        </is>
      </c>
      <c r="B4417" s="10" t="n">
        <v>46303</v>
      </c>
      <c r="C4417" t="inlineStr">
        <is>
          <t>CL07</t>
        </is>
      </c>
      <c r="D4417" t="inlineStr">
        <is>
          <t>Completed</t>
        </is>
      </c>
    </row>
    <row r="4418">
      <c r="A4418" t="inlineStr">
        <is>
          <t>J1219</t>
        </is>
      </c>
      <c r="B4418" s="10" t="n">
        <v>46307</v>
      </c>
      <c r="C4418" t="inlineStr">
        <is>
          <t>CL07</t>
        </is>
      </c>
      <c r="D4418" t="inlineStr">
        <is>
          <t>Completed</t>
        </is>
      </c>
    </row>
    <row r="4419">
      <c r="A4419" t="inlineStr">
        <is>
          <t>J1219</t>
        </is>
      </c>
      <c r="B4419" s="10" t="n">
        <v>46310</v>
      </c>
      <c r="C4419" t="inlineStr">
        <is>
          <t>CL07</t>
        </is>
      </c>
      <c r="D4419" t="inlineStr">
        <is>
          <t>Completed</t>
        </is>
      </c>
    </row>
    <row r="4420">
      <c r="A4420" t="inlineStr">
        <is>
          <t>J1219</t>
        </is>
      </c>
      <c r="B4420" s="10" t="n">
        <v>46314</v>
      </c>
      <c r="C4420" t="inlineStr">
        <is>
          <t>CL07</t>
        </is>
      </c>
      <c r="D4420" t="inlineStr">
        <is>
          <t>Completed</t>
        </is>
      </c>
    </row>
    <row r="4421">
      <c r="A4421" t="inlineStr">
        <is>
          <t>J1219</t>
        </is>
      </c>
      <c r="B4421" s="10" t="n">
        <v>46317</v>
      </c>
      <c r="C4421" t="inlineStr">
        <is>
          <t>CL07</t>
        </is>
      </c>
      <c r="D4421" t="inlineStr">
        <is>
          <t>Completed</t>
        </is>
      </c>
    </row>
    <row r="4422">
      <c r="A4422" t="inlineStr">
        <is>
          <t>J1219</t>
        </is>
      </c>
      <c r="B4422" s="10" t="n">
        <v>46321</v>
      </c>
      <c r="C4422" t="inlineStr">
        <is>
          <t>CL07</t>
        </is>
      </c>
      <c r="D4422" t="inlineStr">
        <is>
          <t>Completed</t>
        </is>
      </c>
    </row>
    <row r="4423">
      <c r="A4423" t="inlineStr">
        <is>
          <t>J1219</t>
        </is>
      </c>
      <c r="B4423" s="10" t="n">
        <v>46324</v>
      </c>
      <c r="C4423" t="inlineStr">
        <is>
          <t>CL07</t>
        </is>
      </c>
      <c r="D4423" t="inlineStr">
        <is>
          <t>Completed</t>
        </is>
      </c>
    </row>
    <row r="4424">
      <c r="A4424" t="inlineStr">
        <is>
          <t>J1220</t>
        </is>
      </c>
      <c r="B4424" s="10" t="n">
        <v>46251</v>
      </c>
      <c r="C4424" t="inlineStr">
        <is>
          <t>CL54</t>
        </is>
      </c>
      <c r="D4424" t="inlineStr">
        <is>
          <t>Completed</t>
        </is>
      </c>
    </row>
    <row r="4425">
      <c r="A4425" t="inlineStr">
        <is>
          <t>J1220</t>
        </is>
      </c>
      <c r="B4425" s="10" t="n">
        <v>46279</v>
      </c>
      <c r="C4425" t="inlineStr">
        <is>
          <t>CL54</t>
        </is>
      </c>
      <c r="D4425" t="inlineStr">
        <is>
          <t>Completed</t>
        </is>
      </c>
    </row>
    <row r="4426">
      <c r="A4426" t="inlineStr">
        <is>
          <t>J1220</t>
        </is>
      </c>
      <c r="B4426" s="10" t="n">
        <v>46307</v>
      </c>
      <c r="C4426" t="inlineStr">
        <is>
          <t>CL54</t>
        </is>
      </c>
      <c r="D4426" t="inlineStr">
        <is>
          <t>Completed</t>
        </is>
      </c>
    </row>
    <row r="4427">
      <c r="A4427" t="inlineStr">
        <is>
          <t>J1221</t>
        </is>
      </c>
      <c r="B4427" s="10" t="n">
        <v>46237</v>
      </c>
      <c r="C4427" t="inlineStr">
        <is>
          <t>CL35</t>
        </is>
      </c>
      <c r="D4427" t="inlineStr">
        <is>
          <t>Completed</t>
        </is>
      </c>
    </row>
    <row r="4428">
      <c r="A4428" t="inlineStr">
        <is>
          <t>J1221</t>
        </is>
      </c>
      <c r="B4428" s="10" t="n">
        <v>46238</v>
      </c>
      <c r="C4428" t="inlineStr">
        <is>
          <t>CL35</t>
        </is>
      </c>
      <c r="D4428" t="inlineStr">
        <is>
          <t>Completed</t>
        </is>
      </c>
    </row>
    <row r="4429">
      <c r="A4429" t="inlineStr">
        <is>
          <t>J1221</t>
        </is>
      </c>
      <c r="B4429" s="10" t="n">
        <v>46244</v>
      </c>
      <c r="C4429" t="inlineStr">
        <is>
          <t>CL35</t>
        </is>
      </c>
      <c r="D4429" t="inlineStr">
        <is>
          <t>Completed</t>
        </is>
      </c>
    </row>
    <row r="4430">
      <c r="A4430" t="inlineStr">
        <is>
          <t>J1221</t>
        </is>
      </c>
      <c r="B4430" s="10" t="n">
        <v>46245</v>
      </c>
      <c r="C4430" t="inlineStr">
        <is>
          <t>CL35</t>
        </is>
      </c>
      <c r="D4430" t="inlineStr">
        <is>
          <t>Completed</t>
        </is>
      </c>
    </row>
    <row r="4431">
      <c r="A4431" t="inlineStr">
        <is>
          <t>J1221</t>
        </is>
      </c>
      <c r="B4431" s="10" t="n">
        <v>46251</v>
      </c>
      <c r="C4431" t="inlineStr">
        <is>
          <t>CL35</t>
        </is>
      </c>
      <c r="D4431" t="inlineStr">
        <is>
          <t>Completed</t>
        </is>
      </c>
    </row>
    <row r="4432">
      <c r="A4432" t="inlineStr">
        <is>
          <t>J1221</t>
        </is>
      </c>
      <c r="B4432" s="10" t="n">
        <v>46252</v>
      </c>
      <c r="C4432" t="inlineStr">
        <is>
          <t>CL35</t>
        </is>
      </c>
      <c r="D4432" t="inlineStr">
        <is>
          <t>Completed</t>
        </is>
      </c>
    </row>
    <row r="4433">
      <c r="A4433" t="inlineStr">
        <is>
          <t>J1221</t>
        </is>
      </c>
      <c r="B4433" s="10" t="n">
        <v>46258</v>
      </c>
      <c r="C4433" t="inlineStr">
        <is>
          <t>CL35</t>
        </is>
      </c>
      <c r="D4433" t="inlineStr">
        <is>
          <t>Completed</t>
        </is>
      </c>
    </row>
    <row r="4434">
      <c r="A4434" t="inlineStr">
        <is>
          <t>J1221</t>
        </is>
      </c>
      <c r="B4434" s="10" t="n">
        <v>46259</v>
      </c>
      <c r="C4434" t="inlineStr">
        <is>
          <t>CL35</t>
        </is>
      </c>
      <c r="D4434" t="inlineStr">
        <is>
          <t>Completed</t>
        </is>
      </c>
    </row>
    <row r="4435">
      <c r="A4435" t="inlineStr">
        <is>
          <t>J1221</t>
        </is>
      </c>
      <c r="B4435" s="10" t="n">
        <v>46265</v>
      </c>
      <c r="C4435" t="inlineStr">
        <is>
          <t>CL35</t>
        </is>
      </c>
      <c r="D4435" t="inlineStr">
        <is>
          <t>Completed</t>
        </is>
      </c>
    </row>
    <row r="4436">
      <c r="A4436" t="inlineStr">
        <is>
          <t>J1221</t>
        </is>
      </c>
      <c r="B4436" s="10" t="n">
        <v>46266</v>
      </c>
      <c r="C4436" t="inlineStr">
        <is>
          <t>CL35</t>
        </is>
      </c>
      <c r="D4436" t="inlineStr">
        <is>
          <t>Completed</t>
        </is>
      </c>
    </row>
    <row r="4437">
      <c r="A4437" t="inlineStr">
        <is>
          <t>J1221</t>
        </is>
      </c>
      <c r="B4437" s="10" t="n">
        <v>46272</v>
      </c>
      <c r="C4437" t="inlineStr">
        <is>
          <t>CL35</t>
        </is>
      </c>
      <c r="D4437" t="inlineStr">
        <is>
          <t>Completed</t>
        </is>
      </c>
    </row>
    <row r="4438">
      <c r="A4438" t="inlineStr">
        <is>
          <t>J1221</t>
        </is>
      </c>
      <c r="B4438" s="10" t="n">
        <v>46273</v>
      </c>
      <c r="C4438" t="inlineStr">
        <is>
          <t>CL35</t>
        </is>
      </c>
      <c r="D4438" t="inlineStr">
        <is>
          <t>Completed</t>
        </is>
      </c>
    </row>
    <row r="4439">
      <c r="A4439" t="inlineStr">
        <is>
          <t>J1221</t>
        </is>
      </c>
      <c r="B4439" s="10" t="n">
        <v>46279</v>
      </c>
      <c r="C4439" t="inlineStr">
        <is>
          <t>CL35</t>
        </is>
      </c>
      <c r="D4439" t="inlineStr">
        <is>
          <t>Completed</t>
        </is>
      </c>
    </row>
    <row r="4440">
      <c r="A4440" t="inlineStr">
        <is>
          <t>J1221</t>
        </is>
      </c>
      <c r="B4440" s="10" t="n">
        <v>46280</v>
      </c>
      <c r="C4440" t="inlineStr">
        <is>
          <t>CL35</t>
        </is>
      </c>
      <c r="D4440" t="inlineStr">
        <is>
          <t>Completed</t>
        </is>
      </c>
    </row>
    <row r="4441">
      <c r="A4441" t="inlineStr">
        <is>
          <t>J1221</t>
        </is>
      </c>
      <c r="B4441" s="10" t="n">
        <v>46286</v>
      </c>
      <c r="C4441" t="inlineStr">
        <is>
          <t>CL35</t>
        </is>
      </c>
      <c r="D4441" t="inlineStr">
        <is>
          <t>Completed</t>
        </is>
      </c>
    </row>
    <row r="4442">
      <c r="A4442" t="inlineStr">
        <is>
          <t>J1221</t>
        </is>
      </c>
      <c r="B4442" s="10" t="n">
        <v>46287</v>
      </c>
      <c r="C4442" t="inlineStr">
        <is>
          <t>CL35</t>
        </is>
      </c>
      <c r="D4442" t="inlineStr">
        <is>
          <t>Completed</t>
        </is>
      </c>
    </row>
    <row r="4443">
      <c r="A4443" t="inlineStr">
        <is>
          <t>J1221</t>
        </is>
      </c>
      <c r="B4443" s="10" t="n">
        <v>46293</v>
      </c>
      <c r="C4443" t="inlineStr">
        <is>
          <t>CL35</t>
        </is>
      </c>
      <c r="D4443" t="inlineStr">
        <is>
          <t>Completed</t>
        </is>
      </c>
    </row>
    <row r="4444">
      <c r="A4444" t="inlineStr">
        <is>
          <t>J1221</t>
        </is>
      </c>
      <c r="B4444" s="10" t="n">
        <v>46294</v>
      </c>
      <c r="C4444" t="inlineStr">
        <is>
          <t>CL35</t>
        </is>
      </c>
      <c r="D4444" t="inlineStr">
        <is>
          <t>Completed</t>
        </is>
      </c>
    </row>
    <row r="4445">
      <c r="A4445" t="inlineStr">
        <is>
          <t>J1221</t>
        </is>
      </c>
      <c r="B4445" s="10" t="n">
        <v>46300</v>
      </c>
      <c r="C4445" t="inlineStr">
        <is>
          <t>CL35</t>
        </is>
      </c>
      <c r="D4445" t="inlineStr">
        <is>
          <t>Completed</t>
        </is>
      </c>
    </row>
    <row r="4446">
      <c r="A4446" t="inlineStr">
        <is>
          <t>J1221</t>
        </is>
      </c>
      <c r="B4446" s="10" t="n">
        <v>46301</v>
      </c>
      <c r="C4446" t="inlineStr">
        <is>
          <t>CL35</t>
        </is>
      </c>
      <c r="D4446" t="inlineStr">
        <is>
          <t>Completed</t>
        </is>
      </c>
    </row>
    <row r="4447">
      <c r="A4447" t="inlineStr">
        <is>
          <t>J1221</t>
        </is>
      </c>
      <c r="B4447" s="10" t="n">
        <v>46307</v>
      </c>
      <c r="C4447" t="inlineStr">
        <is>
          <t>CL35</t>
        </is>
      </c>
      <c r="D4447" t="inlineStr">
        <is>
          <t>Completed</t>
        </is>
      </c>
    </row>
    <row r="4448">
      <c r="A4448" t="inlineStr">
        <is>
          <t>J1221</t>
        </is>
      </c>
      <c r="B4448" s="10" t="n">
        <v>46308</v>
      </c>
      <c r="C4448" t="inlineStr">
        <is>
          <t>CL35</t>
        </is>
      </c>
      <c r="D4448" t="inlineStr">
        <is>
          <t>Completed</t>
        </is>
      </c>
    </row>
    <row r="4449">
      <c r="A4449" t="inlineStr">
        <is>
          <t>J1221</t>
        </is>
      </c>
      <c r="B4449" s="10" t="n">
        <v>46314</v>
      </c>
      <c r="C4449" t="inlineStr">
        <is>
          <t>CL35</t>
        </is>
      </c>
      <c r="D4449" t="inlineStr">
        <is>
          <t>Completed</t>
        </is>
      </c>
    </row>
    <row r="4450">
      <c r="A4450" t="inlineStr">
        <is>
          <t>J1221</t>
        </is>
      </c>
      <c r="B4450" s="10" t="n">
        <v>46315</v>
      </c>
      <c r="C4450" t="inlineStr">
        <is>
          <t>CL35</t>
        </is>
      </c>
      <c r="D4450" t="inlineStr">
        <is>
          <t>Completed</t>
        </is>
      </c>
    </row>
    <row r="4451">
      <c r="A4451" t="inlineStr">
        <is>
          <t>J1221</t>
        </is>
      </c>
      <c r="B4451" s="10" t="n">
        <v>46321</v>
      </c>
      <c r="C4451" t="inlineStr">
        <is>
          <t>CL35</t>
        </is>
      </c>
      <c r="D4451" t="inlineStr">
        <is>
          <t>Completed</t>
        </is>
      </c>
    </row>
    <row r="4452">
      <c r="A4452" t="inlineStr">
        <is>
          <t>J1221</t>
        </is>
      </c>
      <c r="B4452" s="10" t="n">
        <v>46322</v>
      </c>
      <c r="C4452" t="inlineStr">
        <is>
          <t>CL35</t>
        </is>
      </c>
      <c r="D4452" t="inlineStr">
        <is>
          <t>Completed</t>
        </is>
      </c>
    </row>
    <row r="4453">
      <c r="A4453" t="inlineStr">
        <is>
          <t>J1222</t>
        </is>
      </c>
      <c r="B4453" s="10" t="n">
        <v>46238</v>
      </c>
      <c r="C4453" t="inlineStr">
        <is>
          <t>CL19</t>
        </is>
      </c>
      <c r="D4453" t="inlineStr">
        <is>
          <t>Completed</t>
        </is>
      </c>
    </row>
    <row r="4454">
      <c r="A4454" t="inlineStr">
        <is>
          <t>J1222</t>
        </is>
      </c>
      <c r="B4454" s="10" t="n">
        <v>46239</v>
      </c>
      <c r="C4454" t="inlineStr">
        <is>
          <t>CL19</t>
        </is>
      </c>
      <c r="D4454" t="inlineStr">
        <is>
          <t>Completed</t>
        </is>
      </c>
    </row>
    <row r="4455">
      <c r="A4455" t="inlineStr">
        <is>
          <t>J1222</t>
        </is>
      </c>
      <c r="B4455" s="10" t="n">
        <v>46245</v>
      </c>
      <c r="C4455" t="inlineStr">
        <is>
          <t>CL19</t>
        </is>
      </c>
      <c r="D4455" t="inlineStr">
        <is>
          <t>Completed</t>
        </is>
      </c>
    </row>
    <row r="4456">
      <c r="A4456" t="inlineStr">
        <is>
          <t>J1222</t>
        </is>
      </c>
      <c r="B4456" s="10" t="n">
        <v>46246</v>
      </c>
      <c r="C4456" t="inlineStr">
        <is>
          <t>CL19</t>
        </is>
      </c>
      <c r="D4456" t="inlineStr">
        <is>
          <t>Completed</t>
        </is>
      </c>
    </row>
    <row r="4457">
      <c r="A4457" t="inlineStr">
        <is>
          <t>J1222</t>
        </is>
      </c>
      <c r="B4457" s="10" t="n">
        <v>46252</v>
      </c>
      <c r="C4457" t="inlineStr">
        <is>
          <t>CL19</t>
        </is>
      </c>
      <c r="D4457" t="inlineStr">
        <is>
          <t>Completed</t>
        </is>
      </c>
    </row>
    <row r="4458">
      <c r="A4458" t="inlineStr">
        <is>
          <t>J1222</t>
        </is>
      </c>
      <c r="B4458" s="10" t="n">
        <v>46253</v>
      </c>
      <c r="C4458" t="inlineStr">
        <is>
          <t>CL19</t>
        </is>
      </c>
      <c r="D4458" t="inlineStr">
        <is>
          <t>Completed</t>
        </is>
      </c>
    </row>
    <row r="4459">
      <c r="A4459" t="inlineStr">
        <is>
          <t>J1222</t>
        </is>
      </c>
      <c r="B4459" s="10" t="n">
        <v>46259</v>
      </c>
      <c r="C4459" t="inlineStr">
        <is>
          <t>CL19</t>
        </is>
      </c>
      <c r="D4459" t="inlineStr">
        <is>
          <t>Completed</t>
        </is>
      </c>
    </row>
    <row r="4460">
      <c r="A4460" t="inlineStr">
        <is>
          <t>J1222</t>
        </is>
      </c>
      <c r="B4460" s="10" t="n">
        <v>46260</v>
      </c>
      <c r="C4460" t="inlineStr">
        <is>
          <t>CL19</t>
        </is>
      </c>
      <c r="D4460" t="inlineStr">
        <is>
          <t>Completed</t>
        </is>
      </c>
    </row>
    <row r="4461">
      <c r="A4461" t="inlineStr">
        <is>
          <t>J1222</t>
        </is>
      </c>
      <c r="B4461" s="10" t="n">
        <v>46266</v>
      </c>
      <c r="C4461" t="inlineStr">
        <is>
          <t>CL19</t>
        </is>
      </c>
      <c r="D4461" t="inlineStr">
        <is>
          <t>Completed</t>
        </is>
      </c>
    </row>
    <row r="4462">
      <c r="A4462" t="inlineStr">
        <is>
          <t>J1222</t>
        </is>
      </c>
      <c r="B4462" s="10" t="n">
        <v>46267</v>
      </c>
      <c r="C4462" t="inlineStr">
        <is>
          <t>CL19</t>
        </is>
      </c>
      <c r="D4462" t="inlineStr">
        <is>
          <t>Completed</t>
        </is>
      </c>
    </row>
    <row r="4463">
      <c r="A4463" t="inlineStr">
        <is>
          <t>J1222</t>
        </is>
      </c>
      <c r="B4463" s="10" t="n">
        <v>46273</v>
      </c>
      <c r="C4463" t="inlineStr">
        <is>
          <t>CL19</t>
        </is>
      </c>
      <c r="D4463" t="inlineStr">
        <is>
          <t>Completed</t>
        </is>
      </c>
    </row>
    <row r="4464">
      <c r="A4464" t="inlineStr">
        <is>
          <t>J1222</t>
        </is>
      </c>
      <c r="B4464" s="10" t="n">
        <v>46274</v>
      </c>
      <c r="C4464" t="inlineStr">
        <is>
          <t>CL19</t>
        </is>
      </c>
      <c r="D4464" t="inlineStr">
        <is>
          <t>Skipped</t>
        </is>
      </c>
    </row>
    <row r="4465">
      <c r="A4465" t="inlineStr">
        <is>
          <t>J1222</t>
        </is>
      </c>
      <c r="B4465" s="10" t="n">
        <v>46280</v>
      </c>
      <c r="C4465" t="inlineStr">
        <is>
          <t>CL19</t>
        </is>
      </c>
      <c r="D4465" t="inlineStr">
        <is>
          <t>Completed</t>
        </is>
      </c>
    </row>
    <row r="4466">
      <c r="A4466" t="inlineStr">
        <is>
          <t>J1222</t>
        </is>
      </c>
      <c r="B4466" s="10" t="n">
        <v>46281</v>
      </c>
      <c r="C4466" t="inlineStr">
        <is>
          <t>CL19</t>
        </is>
      </c>
      <c r="D4466" t="inlineStr">
        <is>
          <t>Completed</t>
        </is>
      </c>
    </row>
    <row r="4467">
      <c r="A4467" t="inlineStr">
        <is>
          <t>J1222</t>
        </is>
      </c>
      <c r="B4467" s="10" t="n">
        <v>46287</v>
      </c>
      <c r="C4467" t="inlineStr">
        <is>
          <t>CL19</t>
        </is>
      </c>
      <c r="D4467" t="inlineStr">
        <is>
          <t>Completed</t>
        </is>
      </c>
    </row>
    <row r="4468">
      <c r="A4468" t="inlineStr">
        <is>
          <t>J1222</t>
        </is>
      </c>
      <c r="B4468" s="10" t="n">
        <v>46288</v>
      </c>
      <c r="C4468" t="inlineStr">
        <is>
          <t>CL19</t>
        </is>
      </c>
      <c r="D4468" t="inlineStr">
        <is>
          <t>Completed</t>
        </is>
      </c>
    </row>
    <row r="4469">
      <c r="A4469" t="inlineStr">
        <is>
          <t>J1222</t>
        </is>
      </c>
      <c r="B4469" s="10" t="n">
        <v>46294</v>
      </c>
      <c r="C4469" t="inlineStr">
        <is>
          <t>CL19</t>
        </is>
      </c>
      <c r="D4469" t="inlineStr">
        <is>
          <t>Completed</t>
        </is>
      </c>
    </row>
    <row r="4470">
      <c r="A4470" t="inlineStr">
        <is>
          <t>J1222</t>
        </is>
      </c>
      <c r="B4470" s="10" t="n">
        <v>46295</v>
      </c>
      <c r="C4470" t="inlineStr">
        <is>
          <t>CL19</t>
        </is>
      </c>
      <c r="D4470" t="inlineStr">
        <is>
          <t>Completed</t>
        </is>
      </c>
    </row>
    <row r="4471">
      <c r="A4471" t="inlineStr">
        <is>
          <t>J1222</t>
        </is>
      </c>
      <c r="B4471" s="10" t="n">
        <v>46301</v>
      </c>
      <c r="C4471" t="inlineStr">
        <is>
          <t>CL19</t>
        </is>
      </c>
      <c r="D4471" t="inlineStr">
        <is>
          <t>Completed</t>
        </is>
      </c>
    </row>
    <row r="4472">
      <c r="A4472" t="inlineStr">
        <is>
          <t>J1222</t>
        </is>
      </c>
      <c r="B4472" s="10" t="n">
        <v>46302</v>
      </c>
      <c r="C4472" t="inlineStr">
        <is>
          <t>CL19</t>
        </is>
      </c>
      <c r="D4472" t="inlineStr">
        <is>
          <t>Completed</t>
        </is>
      </c>
    </row>
    <row r="4473">
      <c r="A4473" t="inlineStr">
        <is>
          <t>J1222</t>
        </is>
      </c>
      <c r="B4473" s="10" t="n">
        <v>46308</v>
      </c>
      <c r="C4473" t="inlineStr">
        <is>
          <t>CL19</t>
        </is>
      </c>
      <c r="D4473" t="inlineStr">
        <is>
          <t>Completed</t>
        </is>
      </c>
    </row>
    <row r="4474">
      <c r="A4474" t="inlineStr">
        <is>
          <t>J1222</t>
        </is>
      </c>
      <c r="B4474" s="10" t="n">
        <v>46309</v>
      </c>
      <c r="C4474" t="inlineStr">
        <is>
          <t>CL19</t>
        </is>
      </c>
      <c r="D4474" t="inlineStr">
        <is>
          <t>Completed</t>
        </is>
      </c>
    </row>
    <row r="4475">
      <c r="A4475" t="inlineStr">
        <is>
          <t>J1222</t>
        </is>
      </c>
      <c r="B4475" s="10" t="n">
        <v>46315</v>
      </c>
      <c r="C4475" t="inlineStr">
        <is>
          <t>CL19</t>
        </is>
      </c>
      <c r="D4475" t="inlineStr">
        <is>
          <t>Completed</t>
        </is>
      </c>
    </row>
    <row r="4476">
      <c r="A4476" t="inlineStr">
        <is>
          <t>J1222</t>
        </is>
      </c>
      <c r="B4476" s="10" t="n">
        <v>46316</v>
      </c>
      <c r="C4476" t="inlineStr">
        <is>
          <t>CL19</t>
        </is>
      </c>
      <c r="D4476" t="inlineStr">
        <is>
          <t>Completed</t>
        </is>
      </c>
    </row>
    <row r="4477">
      <c r="A4477" t="inlineStr">
        <is>
          <t>J1222</t>
        </is>
      </c>
      <c r="B4477" s="10" t="n">
        <v>46322</v>
      </c>
      <c r="C4477" t="inlineStr">
        <is>
          <t>CL19</t>
        </is>
      </c>
      <c r="D4477" t="inlineStr">
        <is>
          <t>Completed</t>
        </is>
      </c>
    </row>
    <row r="4478">
      <c r="A4478" t="inlineStr">
        <is>
          <t>J1222</t>
        </is>
      </c>
      <c r="B4478" s="10" t="n">
        <v>46323</v>
      </c>
      <c r="C4478" t="inlineStr">
        <is>
          <t>CL19</t>
        </is>
      </c>
      <c r="D4478" t="inlineStr">
        <is>
          <t>Completed</t>
        </is>
      </c>
    </row>
    <row r="4479">
      <c r="A4479" t="inlineStr">
        <is>
          <t>J1223</t>
        </is>
      </c>
      <c r="B4479" s="10" t="n">
        <v>46255</v>
      </c>
      <c r="C4479" t="inlineStr">
        <is>
          <t>CL54</t>
        </is>
      </c>
      <c r="D4479" t="inlineStr">
        <is>
          <t>Completed</t>
        </is>
      </c>
    </row>
    <row r="4480">
      <c r="A4480" t="inlineStr">
        <is>
          <t>J1223</t>
        </is>
      </c>
      <c r="B4480" s="10" t="n">
        <v>46283</v>
      </c>
      <c r="C4480" t="inlineStr">
        <is>
          <t>CL54</t>
        </is>
      </c>
      <c r="D4480" t="inlineStr">
        <is>
          <t>Completed</t>
        </is>
      </c>
    </row>
    <row r="4481">
      <c r="A4481" t="inlineStr">
        <is>
          <t>J1223</t>
        </is>
      </c>
      <c r="B4481" s="10" t="n">
        <v>46311</v>
      </c>
      <c r="C4481" t="inlineStr">
        <is>
          <t>CL54</t>
        </is>
      </c>
      <c r="D4481" t="inlineStr">
        <is>
          <t>Completed</t>
        </is>
      </c>
    </row>
    <row r="4482">
      <c r="A4482" t="inlineStr">
        <is>
          <t>J1224</t>
        </is>
      </c>
      <c r="B4482" s="10" t="n">
        <v>46237</v>
      </c>
      <c r="C4482" t="inlineStr">
        <is>
          <t>CL51</t>
        </is>
      </c>
      <c r="D4482" t="inlineStr">
        <is>
          <t>Completed</t>
        </is>
      </c>
    </row>
    <row r="4483">
      <c r="A4483" t="inlineStr">
        <is>
          <t>J1224</t>
        </is>
      </c>
      <c r="B4483" s="10" t="n">
        <v>46238</v>
      </c>
      <c r="C4483" t="inlineStr">
        <is>
          <t>CL51</t>
        </is>
      </c>
      <c r="D4483" t="inlineStr">
        <is>
          <t>Completed</t>
        </is>
      </c>
    </row>
    <row r="4484">
      <c r="A4484" t="inlineStr">
        <is>
          <t>J1224</t>
        </is>
      </c>
      <c r="B4484" s="10" t="n">
        <v>46239</v>
      </c>
      <c r="C4484" t="inlineStr">
        <is>
          <t>CL51</t>
        </is>
      </c>
      <c r="D4484" t="inlineStr">
        <is>
          <t>Completed</t>
        </is>
      </c>
    </row>
    <row r="4485">
      <c r="A4485" t="inlineStr">
        <is>
          <t>J1224</t>
        </is>
      </c>
      <c r="B4485" s="10" t="n">
        <v>46240</v>
      </c>
      <c r="C4485" t="inlineStr">
        <is>
          <t>CL51</t>
        </is>
      </c>
      <c r="D4485" t="inlineStr">
        <is>
          <t>Completed</t>
        </is>
      </c>
    </row>
    <row r="4486">
      <c r="A4486" t="inlineStr">
        <is>
          <t>J1224</t>
        </is>
      </c>
      <c r="B4486" s="10" t="n">
        <v>46241</v>
      </c>
      <c r="C4486" t="inlineStr">
        <is>
          <t>CL51</t>
        </is>
      </c>
      <c r="D4486" t="inlineStr">
        <is>
          <t>Completed</t>
        </is>
      </c>
    </row>
    <row r="4487">
      <c r="A4487" t="inlineStr">
        <is>
          <t>J1224</t>
        </is>
      </c>
      <c r="B4487" s="10" t="n">
        <v>46244</v>
      </c>
      <c r="C4487" t="inlineStr">
        <is>
          <t>CL51</t>
        </is>
      </c>
      <c r="D4487" t="inlineStr">
        <is>
          <t>Completed</t>
        </is>
      </c>
    </row>
    <row r="4488">
      <c r="A4488" t="inlineStr">
        <is>
          <t>J1224</t>
        </is>
      </c>
      <c r="B4488" s="10" t="n">
        <v>46245</v>
      </c>
      <c r="C4488" t="inlineStr">
        <is>
          <t>CL51</t>
        </is>
      </c>
      <c r="D4488" t="inlineStr">
        <is>
          <t>Completed</t>
        </is>
      </c>
    </row>
    <row r="4489">
      <c r="A4489" t="inlineStr">
        <is>
          <t>J1224</t>
        </is>
      </c>
      <c r="B4489" s="10" t="n">
        <v>46246</v>
      </c>
      <c r="C4489" t="inlineStr">
        <is>
          <t>CL51</t>
        </is>
      </c>
      <c r="D4489" t="inlineStr">
        <is>
          <t>Completed</t>
        </is>
      </c>
    </row>
    <row r="4490">
      <c r="A4490" t="inlineStr">
        <is>
          <t>J1224</t>
        </is>
      </c>
      <c r="B4490" s="10" t="n">
        <v>46247</v>
      </c>
      <c r="C4490" t="inlineStr">
        <is>
          <t>CL51</t>
        </is>
      </c>
      <c r="D4490" t="inlineStr">
        <is>
          <t>Completed</t>
        </is>
      </c>
    </row>
    <row r="4491">
      <c r="A4491" t="inlineStr">
        <is>
          <t>J1224</t>
        </is>
      </c>
      <c r="B4491" s="10" t="n">
        <v>46248</v>
      </c>
      <c r="C4491" t="inlineStr">
        <is>
          <t>CL51</t>
        </is>
      </c>
      <c r="D4491" t="inlineStr">
        <is>
          <t>Completed</t>
        </is>
      </c>
    </row>
    <row r="4492">
      <c r="A4492" t="inlineStr">
        <is>
          <t>J1224</t>
        </is>
      </c>
      <c r="B4492" s="10" t="n">
        <v>46251</v>
      </c>
      <c r="C4492" t="inlineStr">
        <is>
          <t>CL51</t>
        </is>
      </c>
      <c r="D4492" t="inlineStr">
        <is>
          <t>Completed</t>
        </is>
      </c>
    </row>
    <row r="4493">
      <c r="A4493" t="inlineStr">
        <is>
          <t>J1224</t>
        </is>
      </c>
      <c r="B4493" s="10" t="n">
        <v>46252</v>
      </c>
      <c r="C4493" t="inlineStr">
        <is>
          <t>CL51</t>
        </is>
      </c>
      <c r="D4493" t="inlineStr">
        <is>
          <t>Skipped</t>
        </is>
      </c>
    </row>
    <row r="4494">
      <c r="A4494" t="inlineStr">
        <is>
          <t>J1224</t>
        </is>
      </c>
      <c r="B4494" s="10" t="n">
        <v>46253</v>
      </c>
      <c r="C4494" t="inlineStr">
        <is>
          <t>CL51</t>
        </is>
      </c>
      <c r="D4494" t="inlineStr">
        <is>
          <t>Completed</t>
        </is>
      </c>
    </row>
    <row r="4495">
      <c r="A4495" t="inlineStr">
        <is>
          <t>J1224</t>
        </is>
      </c>
      <c r="B4495" s="10" t="n">
        <v>46254</v>
      </c>
      <c r="C4495" t="inlineStr">
        <is>
          <t>CL51</t>
        </is>
      </c>
      <c r="D4495" t="inlineStr">
        <is>
          <t>Completed</t>
        </is>
      </c>
    </row>
    <row r="4496">
      <c r="A4496" t="inlineStr">
        <is>
          <t>J1224</t>
        </is>
      </c>
      <c r="B4496" s="10" t="n">
        <v>46255</v>
      </c>
      <c r="C4496" t="inlineStr">
        <is>
          <t>CL51</t>
        </is>
      </c>
      <c r="D4496" t="inlineStr">
        <is>
          <t>Completed</t>
        </is>
      </c>
    </row>
    <row r="4497">
      <c r="A4497" t="inlineStr">
        <is>
          <t>J1224</t>
        </is>
      </c>
      <c r="B4497" s="10" t="n">
        <v>46258</v>
      </c>
      <c r="C4497" t="inlineStr">
        <is>
          <t>CL51</t>
        </is>
      </c>
      <c r="D4497" t="inlineStr">
        <is>
          <t>Completed</t>
        </is>
      </c>
    </row>
    <row r="4498">
      <c r="A4498" t="inlineStr">
        <is>
          <t>J1224</t>
        </is>
      </c>
      <c r="B4498" s="10" t="n">
        <v>46259</v>
      </c>
      <c r="C4498" t="inlineStr">
        <is>
          <t>CL51</t>
        </is>
      </c>
      <c r="D4498" t="inlineStr">
        <is>
          <t>Completed</t>
        </is>
      </c>
    </row>
    <row r="4499">
      <c r="A4499" t="inlineStr">
        <is>
          <t>J1224</t>
        </is>
      </c>
      <c r="B4499" s="10" t="n">
        <v>46260</v>
      </c>
      <c r="C4499" t="inlineStr">
        <is>
          <t>CL51</t>
        </is>
      </c>
      <c r="D4499" t="inlineStr">
        <is>
          <t>Completed</t>
        </is>
      </c>
    </row>
    <row r="4500">
      <c r="A4500" t="inlineStr">
        <is>
          <t>J1224</t>
        </is>
      </c>
      <c r="B4500" s="10" t="n">
        <v>46261</v>
      </c>
      <c r="C4500" t="inlineStr">
        <is>
          <t>CL51</t>
        </is>
      </c>
      <c r="D4500" t="inlineStr">
        <is>
          <t>Completed</t>
        </is>
      </c>
    </row>
    <row r="4501">
      <c r="A4501" t="inlineStr">
        <is>
          <t>J1224</t>
        </is>
      </c>
      <c r="B4501" s="10" t="n">
        <v>46262</v>
      </c>
      <c r="C4501" t="inlineStr">
        <is>
          <t>CL51</t>
        </is>
      </c>
      <c r="D4501" t="inlineStr">
        <is>
          <t>Completed</t>
        </is>
      </c>
    </row>
    <row r="4502">
      <c r="A4502" t="inlineStr">
        <is>
          <t>J1224</t>
        </is>
      </c>
      <c r="B4502" s="10" t="n">
        <v>46265</v>
      </c>
      <c r="C4502" t="inlineStr">
        <is>
          <t>CL51</t>
        </is>
      </c>
      <c r="D4502" t="inlineStr">
        <is>
          <t>Completed</t>
        </is>
      </c>
    </row>
    <row r="4503">
      <c r="A4503" t="inlineStr">
        <is>
          <t>J1224</t>
        </is>
      </c>
      <c r="B4503" s="10" t="n">
        <v>46266</v>
      </c>
      <c r="C4503" t="inlineStr">
        <is>
          <t>CL51</t>
        </is>
      </c>
      <c r="D4503" t="inlineStr">
        <is>
          <t>Completed</t>
        </is>
      </c>
    </row>
    <row r="4504">
      <c r="A4504" t="inlineStr">
        <is>
          <t>J1224</t>
        </is>
      </c>
      <c r="B4504" s="10" t="n">
        <v>46267</v>
      </c>
      <c r="C4504" t="inlineStr">
        <is>
          <t>CL51</t>
        </is>
      </c>
      <c r="D4504" t="inlineStr">
        <is>
          <t>Completed</t>
        </is>
      </c>
    </row>
    <row r="4505">
      <c r="A4505" t="inlineStr">
        <is>
          <t>J1224</t>
        </is>
      </c>
      <c r="B4505" s="10" t="n">
        <v>46268</v>
      </c>
      <c r="C4505" t="inlineStr">
        <is>
          <t>CL51</t>
        </is>
      </c>
      <c r="D4505" t="inlineStr">
        <is>
          <t>Completed</t>
        </is>
      </c>
    </row>
    <row r="4506">
      <c r="A4506" t="inlineStr">
        <is>
          <t>J1224</t>
        </is>
      </c>
      <c r="B4506" s="10" t="n">
        <v>46269</v>
      </c>
      <c r="C4506" t="inlineStr">
        <is>
          <t>CL51</t>
        </is>
      </c>
      <c r="D4506" t="inlineStr">
        <is>
          <t>Completed</t>
        </is>
      </c>
    </row>
    <row r="4507">
      <c r="A4507" t="inlineStr">
        <is>
          <t>J1224</t>
        </is>
      </c>
      <c r="B4507" s="10" t="n">
        <v>46272</v>
      </c>
      <c r="C4507" t="inlineStr">
        <is>
          <t>CL51</t>
        </is>
      </c>
      <c r="D4507" t="inlineStr">
        <is>
          <t>Completed</t>
        </is>
      </c>
    </row>
    <row r="4508">
      <c r="A4508" t="inlineStr">
        <is>
          <t>J1224</t>
        </is>
      </c>
      <c r="B4508" s="10" t="n">
        <v>46273</v>
      </c>
      <c r="C4508" t="inlineStr">
        <is>
          <t>CL51</t>
        </is>
      </c>
      <c r="D4508" t="inlineStr">
        <is>
          <t>Completed</t>
        </is>
      </c>
    </row>
    <row r="4509">
      <c r="A4509" t="inlineStr">
        <is>
          <t>J1224</t>
        </is>
      </c>
      <c r="B4509" s="10" t="n">
        <v>46274</v>
      </c>
      <c r="C4509" t="inlineStr">
        <is>
          <t>CL51</t>
        </is>
      </c>
      <c r="D4509" t="inlineStr">
        <is>
          <t>Completed</t>
        </is>
      </c>
    </row>
    <row r="4510">
      <c r="A4510" t="inlineStr">
        <is>
          <t>J1224</t>
        </is>
      </c>
      <c r="B4510" s="10" t="n">
        <v>46275</v>
      </c>
      <c r="C4510" t="inlineStr">
        <is>
          <t>CL51</t>
        </is>
      </c>
      <c r="D4510" t="inlineStr">
        <is>
          <t>Completed</t>
        </is>
      </c>
    </row>
    <row r="4511">
      <c r="A4511" t="inlineStr">
        <is>
          <t>J1224</t>
        </is>
      </c>
      <c r="B4511" s="10" t="n">
        <v>46276</v>
      </c>
      <c r="C4511" t="inlineStr">
        <is>
          <t>CL51</t>
        </is>
      </c>
      <c r="D4511" t="inlineStr">
        <is>
          <t>Completed</t>
        </is>
      </c>
    </row>
    <row r="4512">
      <c r="A4512" t="inlineStr">
        <is>
          <t>J1224</t>
        </is>
      </c>
      <c r="B4512" s="10" t="n">
        <v>46279</v>
      </c>
      <c r="C4512" t="inlineStr">
        <is>
          <t>CL51</t>
        </is>
      </c>
      <c r="D4512" t="inlineStr">
        <is>
          <t>Completed</t>
        </is>
      </c>
    </row>
    <row r="4513">
      <c r="A4513" t="inlineStr">
        <is>
          <t>J1224</t>
        </is>
      </c>
      <c r="B4513" s="10" t="n">
        <v>46280</v>
      </c>
      <c r="C4513" t="inlineStr">
        <is>
          <t>CL51</t>
        </is>
      </c>
      <c r="D4513" t="inlineStr">
        <is>
          <t>Completed</t>
        </is>
      </c>
    </row>
    <row r="4514">
      <c r="A4514" t="inlineStr">
        <is>
          <t>J1224</t>
        </is>
      </c>
      <c r="B4514" s="10" t="n">
        <v>46281</v>
      </c>
      <c r="C4514" t="inlineStr">
        <is>
          <t>CL51</t>
        </is>
      </c>
      <c r="D4514" t="inlineStr">
        <is>
          <t>Completed</t>
        </is>
      </c>
    </row>
    <row r="4515">
      <c r="A4515" t="inlineStr">
        <is>
          <t>J1224</t>
        </is>
      </c>
      <c r="B4515" s="10" t="n">
        <v>46282</v>
      </c>
      <c r="C4515" t="inlineStr">
        <is>
          <t>CL51</t>
        </is>
      </c>
      <c r="D4515" t="inlineStr">
        <is>
          <t>Completed</t>
        </is>
      </c>
    </row>
    <row r="4516">
      <c r="A4516" t="inlineStr">
        <is>
          <t>J1224</t>
        </is>
      </c>
      <c r="B4516" s="10" t="n">
        <v>46283</v>
      </c>
      <c r="C4516" t="inlineStr">
        <is>
          <t>CL51</t>
        </is>
      </c>
      <c r="D4516" t="inlineStr">
        <is>
          <t>Completed</t>
        </is>
      </c>
    </row>
    <row r="4517">
      <c r="A4517" t="inlineStr">
        <is>
          <t>J1224</t>
        </is>
      </c>
      <c r="B4517" s="10" t="n">
        <v>46286</v>
      </c>
      <c r="C4517" t="inlineStr">
        <is>
          <t>CL51</t>
        </is>
      </c>
      <c r="D4517" t="inlineStr">
        <is>
          <t>Completed</t>
        </is>
      </c>
    </row>
    <row r="4518">
      <c r="A4518" t="inlineStr">
        <is>
          <t>J1224</t>
        </is>
      </c>
      <c r="B4518" s="10" t="n">
        <v>46287</v>
      </c>
      <c r="C4518" t="inlineStr">
        <is>
          <t>CL51</t>
        </is>
      </c>
      <c r="D4518" t="inlineStr">
        <is>
          <t>Completed</t>
        </is>
      </c>
    </row>
    <row r="4519">
      <c r="A4519" t="inlineStr">
        <is>
          <t>J1224</t>
        </is>
      </c>
      <c r="B4519" s="10" t="n">
        <v>46288</v>
      </c>
      <c r="C4519" t="inlineStr">
        <is>
          <t>CL51</t>
        </is>
      </c>
      <c r="D4519" t="inlineStr">
        <is>
          <t>Completed</t>
        </is>
      </c>
    </row>
    <row r="4520">
      <c r="A4520" t="inlineStr">
        <is>
          <t>J1224</t>
        </is>
      </c>
      <c r="B4520" s="10" t="n">
        <v>46289</v>
      </c>
      <c r="C4520" t="inlineStr">
        <is>
          <t>CL51</t>
        </is>
      </c>
      <c r="D4520" t="inlineStr">
        <is>
          <t>Completed</t>
        </is>
      </c>
    </row>
    <row r="4521">
      <c r="A4521" t="inlineStr">
        <is>
          <t>J1224</t>
        </is>
      </c>
      <c r="B4521" s="10" t="n">
        <v>46290</v>
      </c>
      <c r="C4521" t="inlineStr">
        <is>
          <t>CL51</t>
        </is>
      </c>
      <c r="D4521" t="inlineStr">
        <is>
          <t>Completed</t>
        </is>
      </c>
    </row>
    <row r="4522">
      <c r="A4522" t="inlineStr">
        <is>
          <t>J1224</t>
        </is>
      </c>
      <c r="B4522" s="10" t="n">
        <v>46293</v>
      </c>
      <c r="C4522" t="inlineStr">
        <is>
          <t>CL51</t>
        </is>
      </c>
      <c r="D4522" t="inlineStr">
        <is>
          <t>Completed</t>
        </is>
      </c>
    </row>
    <row r="4523">
      <c r="A4523" t="inlineStr">
        <is>
          <t>J1224</t>
        </is>
      </c>
      <c r="B4523" s="10" t="n">
        <v>46294</v>
      </c>
      <c r="C4523" t="inlineStr">
        <is>
          <t>CL51</t>
        </is>
      </c>
      <c r="D4523" t="inlineStr">
        <is>
          <t>Completed</t>
        </is>
      </c>
    </row>
    <row r="4524">
      <c r="A4524" t="inlineStr">
        <is>
          <t>J1224</t>
        </is>
      </c>
      <c r="B4524" s="10" t="n">
        <v>46295</v>
      </c>
      <c r="C4524" t="inlineStr">
        <is>
          <t>CL51</t>
        </is>
      </c>
      <c r="D4524" t="inlineStr">
        <is>
          <t>Completed</t>
        </is>
      </c>
    </row>
    <row r="4525">
      <c r="A4525" t="inlineStr">
        <is>
          <t>J1224</t>
        </is>
      </c>
      <c r="B4525" s="10" t="n">
        <v>46296</v>
      </c>
      <c r="C4525" t="inlineStr">
        <is>
          <t>CL51</t>
        </is>
      </c>
      <c r="D4525" t="inlineStr">
        <is>
          <t>Completed</t>
        </is>
      </c>
    </row>
    <row r="4526">
      <c r="A4526" t="inlineStr">
        <is>
          <t>J1224</t>
        </is>
      </c>
      <c r="B4526" s="10" t="n">
        <v>46297</v>
      </c>
      <c r="C4526" t="inlineStr">
        <is>
          <t>CL51</t>
        </is>
      </c>
      <c r="D4526" t="inlineStr">
        <is>
          <t>Completed</t>
        </is>
      </c>
    </row>
    <row r="4527">
      <c r="A4527" t="inlineStr">
        <is>
          <t>J1224</t>
        </is>
      </c>
      <c r="B4527" s="10" t="n">
        <v>46300</v>
      </c>
      <c r="C4527" t="inlineStr">
        <is>
          <t>CL51</t>
        </is>
      </c>
      <c r="D4527" t="inlineStr">
        <is>
          <t>Completed</t>
        </is>
      </c>
    </row>
    <row r="4528">
      <c r="A4528" t="inlineStr">
        <is>
          <t>J1224</t>
        </is>
      </c>
      <c r="B4528" s="10" t="n">
        <v>46301</v>
      </c>
      <c r="C4528" t="inlineStr">
        <is>
          <t>CL51</t>
        </is>
      </c>
      <c r="D4528" t="inlineStr">
        <is>
          <t>Completed</t>
        </is>
      </c>
    </row>
    <row r="4529">
      <c r="A4529" t="inlineStr">
        <is>
          <t>J1224</t>
        </is>
      </c>
      <c r="B4529" s="10" t="n">
        <v>46302</v>
      </c>
      <c r="C4529" t="inlineStr">
        <is>
          <t>CL51</t>
        </is>
      </c>
      <c r="D4529" t="inlineStr">
        <is>
          <t>Completed</t>
        </is>
      </c>
    </row>
    <row r="4530">
      <c r="A4530" t="inlineStr">
        <is>
          <t>J1224</t>
        </is>
      </c>
      <c r="B4530" s="10" t="n">
        <v>46303</v>
      </c>
      <c r="C4530" t="inlineStr">
        <is>
          <t>CL51</t>
        </is>
      </c>
      <c r="D4530" t="inlineStr">
        <is>
          <t>Completed</t>
        </is>
      </c>
    </row>
    <row r="4531">
      <c r="A4531" t="inlineStr">
        <is>
          <t>J1224</t>
        </is>
      </c>
      <c r="B4531" s="10" t="n">
        <v>46304</v>
      </c>
      <c r="C4531" t="inlineStr">
        <is>
          <t>CL51</t>
        </is>
      </c>
      <c r="D4531" t="inlineStr">
        <is>
          <t>Completed</t>
        </is>
      </c>
    </row>
    <row r="4532">
      <c r="A4532" t="inlineStr">
        <is>
          <t>J1224</t>
        </is>
      </c>
      <c r="B4532" s="10" t="n">
        <v>46307</v>
      </c>
      <c r="C4532" t="inlineStr">
        <is>
          <t>CL51</t>
        </is>
      </c>
      <c r="D4532" t="inlineStr">
        <is>
          <t>Completed</t>
        </is>
      </c>
    </row>
    <row r="4533">
      <c r="A4533" t="inlineStr">
        <is>
          <t>J1224</t>
        </is>
      </c>
      <c r="B4533" s="10" t="n">
        <v>46308</v>
      </c>
      <c r="C4533" t="inlineStr">
        <is>
          <t>CL51</t>
        </is>
      </c>
      <c r="D4533" t="inlineStr">
        <is>
          <t>Completed</t>
        </is>
      </c>
    </row>
    <row r="4534">
      <c r="A4534" t="inlineStr">
        <is>
          <t>J1224</t>
        </is>
      </c>
      <c r="B4534" s="10" t="n">
        <v>46309</v>
      </c>
      <c r="C4534" t="inlineStr">
        <is>
          <t>CL51</t>
        </is>
      </c>
      <c r="D4534" t="inlineStr">
        <is>
          <t>Completed</t>
        </is>
      </c>
    </row>
    <row r="4535">
      <c r="A4535" t="inlineStr">
        <is>
          <t>J1224</t>
        </is>
      </c>
      <c r="B4535" s="10" t="n">
        <v>46310</v>
      </c>
      <c r="C4535" t="inlineStr">
        <is>
          <t>CL51</t>
        </is>
      </c>
      <c r="D4535" t="inlineStr">
        <is>
          <t>Completed</t>
        </is>
      </c>
    </row>
    <row r="4536">
      <c r="A4536" t="inlineStr">
        <is>
          <t>J1224</t>
        </is>
      </c>
      <c r="B4536" s="10" t="n">
        <v>46311</v>
      </c>
      <c r="C4536" t="inlineStr">
        <is>
          <t>CL51</t>
        </is>
      </c>
      <c r="D4536" t="inlineStr">
        <is>
          <t>Completed</t>
        </is>
      </c>
    </row>
    <row r="4537">
      <c r="A4537" t="inlineStr">
        <is>
          <t>J1224</t>
        </is>
      </c>
      <c r="B4537" s="10" t="n">
        <v>46314</v>
      </c>
      <c r="C4537" t="inlineStr">
        <is>
          <t>CL51</t>
        </is>
      </c>
      <c r="D4537" t="inlineStr">
        <is>
          <t>Completed</t>
        </is>
      </c>
    </row>
    <row r="4538">
      <c r="A4538" t="inlineStr">
        <is>
          <t>J1224</t>
        </is>
      </c>
      <c r="B4538" s="10" t="n">
        <v>46315</v>
      </c>
      <c r="C4538" t="inlineStr">
        <is>
          <t>CL51</t>
        </is>
      </c>
      <c r="D4538" t="inlineStr">
        <is>
          <t>Completed</t>
        </is>
      </c>
    </row>
    <row r="4539">
      <c r="A4539" t="inlineStr">
        <is>
          <t>J1224</t>
        </is>
      </c>
      <c r="B4539" s="10" t="n">
        <v>46316</v>
      </c>
      <c r="C4539" t="inlineStr">
        <is>
          <t>CL51</t>
        </is>
      </c>
      <c r="D4539" t="inlineStr">
        <is>
          <t>Completed</t>
        </is>
      </c>
    </row>
    <row r="4540">
      <c r="A4540" t="inlineStr">
        <is>
          <t>J1224</t>
        </is>
      </c>
      <c r="B4540" s="10" t="n">
        <v>46317</v>
      </c>
      <c r="C4540" t="inlineStr">
        <is>
          <t>CL51</t>
        </is>
      </c>
      <c r="D4540" t="inlineStr">
        <is>
          <t>Completed</t>
        </is>
      </c>
    </row>
    <row r="4541">
      <c r="A4541" t="inlineStr">
        <is>
          <t>J1224</t>
        </is>
      </c>
      <c r="B4541" s="10" t="n">
        <v>46318</v>
      </c>
      <c r="C4541" t="inlineStr">
        <is>
          <t>CL51</t>
        </is>
      </c>
      <c r="D4541" t="inlineStr">
        <is>
          <t>Completed</t>
        </is>
      </c>
    </row>
    <row r="4542">
      <c r="A4542" t="inlineStr">
        <is>
          <t>J1224</t>
        </is>
      </c>
      <c r="B4542" s="10" t="n">
        <v>46321</v>
      </c>
      <c r="C4542" t="inlineStr">
        <is>
          <t>CL51</t>
        </is>
      </c>
      <c r="D4542" t="inlineStr">
        <is>
          <t>Completed</t>
        </is>
      </c>
    </row>
    <row r="4543">
      <c r="A4543" t="inlineStr">
        <is>
          <t>J1224</t>
        </is>
      </c>
      <c r="B4543" s="10" t="n">
        <v>46322</v>
      </c>
      <c r="C4543" t="inlineStr">
        <is>
          <t>CL51</t>
        </is>
      </c>
      <c r="D4543" t="inlineStr">
        <is>
          <t>Completed</t>
        </is>
      </c>
    </row>
    <row r="4544">
      <c r="A4544" t="inlineStr">
        <is>
          <t>J1224</t>
        </is>
      </c>
      <c r="B4544" s="10" t="n">
        <v>46323</v>
      </c>
      <c r="C4544" t="inlineStr">
        <is>
          <t>CL51</t>
        </is>
      </c>
      <c r="D4544" t="inlineStr">
        <is>
          <t>Completed</t>
        </is>
      </c>
    </row>
    <row r="4545">
      <c r="A4545" t="inlineStr">
        <is>
          <t>J1224</t>
        </is>
      </c>
      <c r="B4545" s="10" t="n">
        <v>46324</v>
      </c>
      <c r="C4545" t="inlineStr">
        <is>
          <t>CL51</t>
        </is>
      </c>
      <c r="D4545" t="inlineStr">
        <is>
          <t>Completed</t>
        </is>
      </c>
    </row>
    <row r="4546">
      <c r="A4546" t="inlineStr">
        <is>
          <t>J1224</t>
        </is>
      </c>
      <c r="B4546" s="10" t="n">
        <v>46325</v>
      </c>
      <c r="C4546" t="inlineStr">
        <is>
          <t>CL51</t>
        </is>
      </c>
      <c r="D4546" t="inlineStr">
        <is>
          <t>Completed</t>
        </is>
      </c>
    </row>
    <row r="4547">
      <c r="A4547" t="inlineStr">
        <is>
          <t>J1225</t>
        </is>
      </c>
      <c r="B4547" s="10" t="n">
        <v>46239</v>
      </c>
      <c r="C4547" t="inlineStr">
        <is>
          <t>CL39</t>
        </is>
      </c>
      <c r="D4547" t="inlineStr">
        <is>
          <t>Completed</t>
        </is>
      </c>
    </row>
    <row r="4548">
      <c r="A4548" t="inlineStr">
        <is>
          <t>J1225</t>
        </is>
      </c>
      <c r="B4548" s="10" t="n">
        <v>46241</v>
      </c>
      <c r="C4548" t="inlineStr">
        <is>
          <t>CL39</t>
        </is>
      </c>
      <c r="D4548" t="inlineStr">
        <is>
          <t>Completed</t>
        </is>
      </c>
    </row>
    <row r="4549">
      <c r="A4549" t="inlineStr">
        <is>
          <t>J1225</t>
        </is>
      </c>
      <c r="B4549" s="10" t="n">
        <v>46246</v>
      </c>
      <c r="C4549" t="inlineStr">
        <is>
          <t>CL39</t>
        </is>
      </c>
      <c r="D4549" t="inlineStr">
        <is>
          <t>Completed</t>
        </is>
      </c>
    </row>
    <row r="4550">
      <c r="A4550" t="inlineStr">
        <is>
          <t>J1225</t>
        </is>
      </c>
      <c r="B4550" s="10" t="n">
        <v>46248</v>
      </c>
      <c r="C4550" t="inlineStr">
        <is>
          <t>CL39</t>
        </is>
      </c>
      <c r="D4550" t="inlineStr">
        <is>
          <t>Completed</t>
        </is>
      </c>
    </row>
    <row r="4551">
      <c r="A4551" t="inlineStr">
        <is>
          <t>J1225</t>
        </is>
      </c>
      <c r="B4551" s="10" t="n">
        <v>46253</v>
      </c>
      <c r="C4551" t="inlineStr">
        <is>
          <t>CL39</t>
        </is>
      </c>
      <c r="D4551" t="inlineStr">
        <is>
          <t>Completed</t>
        </is>
      </c>
    </row>
    <row r="4552">
      <c r="A4552" t="inlineStr">
        <is>
          <t>J1225</t>
        </is>
      </c>
      <c r="B4552" s="10" t="n">
        <v>46255</v>
      </c>
      <c r="C4552" t="inlineStr">
        <is>
          <t>CL39</t>
        </is>
      </c>
      <c r="D4552" t="inlineStr">
        <is>
          <t>Completed</t>
        </is>
      </c>
    </row>
    <row r="4553">
      <c r="A4553" t="inlineStr">
        <is>
          <t>J1225</t>
        </is>
      </c>
      <c r="B4553" s="10" t="n">
        <v>46260</v>
      </c>
      <c r="C4553" t="inlineStr">
        <is>
          <t>CL39</t>
        </is>
      </c>
      <c r="D4553" t="inlineStr">
        <is>
          <t>Completed</t>
        </is>
      </c>
    </row>
    <row r="4554">
      <c r="A4554" t="inlineStr">
        <is>
          <t>J1225</t>
        </is>
      </c>
      <c r="B4554" s="10" t="n">
        <v>46262</v>
      </c>
      <c r="C4554" t="inlineStr">
        <is>
          <t>CL39</t>
        </is>
      </c>
      <c r="D4554" t="inlineStr">
        <is>
          <t>Completed</t>
        </is>
      </c>
    </row>
    <row r="4555">
      <c r="A4555" t="inlineStr">
        <is>
          <t>J1225</t>
        </is>
      </c>
      <c r="B4555" s="10" t="n">
        <v>46267</v>
      </c>
      <c r="C4555" t="inlineStr">
        <is>
          <t>CL39</t>
        </is>
      </c>
      <c r="D4555" t="inlineStr">
        <is>
          <t>Completed</t>
        </is>
      </c>
    </row>
    <row r="4556">
      <c r="A4556" t="inlineStr">
        <is>
          <t>J1225</t>
        </is>
      </c>
      <c r="B4556" s="10" t="n">
        <v>46269</v>
      </c>
      <c r="C4556" t="inlineStr">
        <is>
          <t>CL39</t>
        </is>
      </c>
      <c r="D4556" t="inlineStr">
        <is>
          <t>Completed</t>
        </is>
      </c>
    </row>
    <row r="4557">
      <c r="A4557" t="inlineStr">
        <is>
          <t>J1225</t>
        </is>
      </c>
      <c r="B4557" s="10" t="n">
        <v>46274</v>
      </c>
      <c r="C4557" t="inlineStr">
        <is>
          <t>CL39</t>
        </is>
      </c>
      <c r="D4557" t="inlineStr">
        <is>
          <t>Completed</t>
        </is>
      </c>
    </row>
    <row r="4558">
      <c r="A4558" t="inlineStr">
        <is>
          <t>J1225</t>
        </is>
      </c>
      <c r="B4558" s="10" t="n">
        <v>46276</v>
      </c>
      <c r="C4558" t="inlineStr">
        <is>
          <t>CL39</t>
        </is>
      </c>
      <c r="D4558" t="inlineStr">
        <is>
          <t>Completed</t>
        </is>
      </c>
    </row>
    <row r="4559">
      <c r="A4559" t="inlineStr">
        <is>
          <t>J1225</t>
        </is>
      </c>
      <c r="B4559" s="10" t="n">
        <v>46281</v>
      </c>
      <c r="C4559" t="inlineStr">
        <is>
          <t>CL39</t>
        </is>
      </c>
      <c r="D4559" t="inlineStr">
        <is>
          <t>Completed</t>
        </is>
      </c>
    </row>
    <row r="4560">
      <c r="A4560" t="inlineStr">
        <is>
          <t>J1225</t>
        </is>
      </c>
      <c r="B4560" s="10" t="n">
        <v>46283</v>
      </c>
      <c r="C4560" t="inlineStr">
        <is>
          <t>CL39</t>
        </is>
      </c>
      <c r="D4560" t="inlineStr">
        <is>
          <t>Completed</t>
        </is>
      </c>
    </row>
    <row r="4561">
      <c r="A4561" t="inlineStr">
        <is>
          <t>J1225</t>
        </is>
      </c>
      <c r="B4561" s="10" t="n">
        <v>46288</v>
      </c>
      <c r="C4561" t="inlineStr">
        <is>
          <t>CL39</t>
        </is>
      </c>
      <c r="D4561" t="inlineStr">
        <is>
          <t>Completed</t>
        </is>
      </c>
    </row>
    <row r="4562">
      <c r="A4562" t="inlineStr">
        <is>
          <t>J1225</t>
        </is>
      </c>
      <c r="B4562" s="10" t="n">
        <v>46290</v>
      </c>
      <c r="C4562" t="inlineStr">
        <is>
          <t>CL39</t>
        </is>
      </c>
      <c r="D4562" t="inlineStr">
        <is>
          <t>Completed</t>
        </is>
      </c>
    </row>
    <row r="4563">
      <c r="A4563" t="inlineStr">
        <is>
          <t>J1225</t>
        </is>
      </c>
      <c r="B4563" s="10" t="n">
        <v>46295</v>
      </c>
      <c r="C4563" t="inlineStr">
        <is>
          <t>CL39</t>
        </is>
      </c>
      <c r="D4563" t="inlineStr">
        <is>
          <t>Completed</t>
        </is>
      </c>
    </row>
    <row r="4564">
      <c r="A4564" t="inlineStr">
        <is>
          <t>J1225</t>
        </is>
      </c>
      <c r="B4564" s="10" t="n">
        <v>46297</v>
      </c>
      <c r="C4564" t="inlineStr">
        <is>
          <t>CL39</t>
        </is>
      </c>
      <c r="D4564" t="inlineStr">
        <is>
          <t>Completed</t>
        </is>
      </c>
    </row>
    <row r="4565">
      <c r="A4565" t="inlineStr">
        <is>
          <t>J1225</t>
        </is>
      </c>
      <c r="B4565" s="10" t="n">
        <v>46302</v>
      </c>
      <c r="C4565" t="inlineStr">
        <is>
          <t>CL39</t>
        </is>
      </c>
      <c r="D4565" t="inlineStr">
        <is>
          <t>Completed</t>
        </is>
      </c>
    </row>
    <row r="4566">
      <c r="A4566" t="inlineStr">
        <is>
          <t>J1225</t>
        </is>
      </c>
      <c r="B4566" s="10" t="n">
        <v>46304</v>
      </c>
      <c r="C4566" t="inlineStr">
        <is>
          <t>CL39</t>
        </is>
      </c>
      <c r="D4566" t="inlineStr">
        <is>
          <t>Completed</t>
        </is>
      </c>
    </row>
    <row r="4567">
      <c r="A4567" t="inlineStr">
        <is>
          <t>J1225</t>
        </is>
      </c>
      <c r="B4567" s="10" t="n">
        <v>46309</v>
      </c>
      <c r="C4567" t="inlineStr">
        <is>
          <t>CL39</t>
        </is>
      </c>
      <c r="D4567" t="inlineStr">
        <is>
          <t>Completed</t>
        </is>
      </c>
    </row>
    <row r="4568">
      <c r="A4568" t="inlineStr">
        <is>
          <t>J1225</t>
        </is>
      </c>
      <c r="B4568" s="10" t="n">
        <v>46311</v>
      </c>
      <c r="C4568" t="inlineStr">
        <is>
          <t>CL39</t>
        </is>
      </c>
      <c r="D4568" t="inlineStr">
        <is>
          <t>Completed</t>
        </is>
      </c>
    </row>
    <row r="4569">
      <c r="A4569" t="inlineStr">
        <is>
          <t>J1225</t>
        </is>
      </c>
      <c r="B4569" s="10" t="n">
        <v>46316</v>
      </c>
      <c r="C4569" t="inlineStr">
        <is>
          <t>CL39</t>
        </is>
      </c>
      <c r="D4569" t="inlineStr">
        <is>
          <t>Completed</t>
        </is>
      </c>
    </row>
    <row r="4570">
      <c r="A4570" t="inlineStr">
        <is>
          <t>J1225</t>
        </is>
      </c>
      <c r="B4570" s="10" t="n">
        <v>46318</v>
      </c>
      <c r="C4570" t="inlineStr">
        <is>
          <t>CL39</t>
        </is>
      </c>
      <c r="D4570" t="inlineStr">
        <is>
          <t>Completed</t>
        </is>
      </c>
    </row>
    <row r="4571">
      <c r="A4571" t="inlineStr">
        <is>
          <t>J1225</t>
        </is>
      </c>
      <c r="B4571" s="10" t="n">
        <v>46323</v>
      </c>
      <c r="C4571" t="inlineStr">
        <is>
          <t>CL39</t>
        </is>
      </c>
      <c r="D4571" t="inlineStr">
        <is>
          <t>Completed</t>
        </is>
      </c>
    </row>
    <row r="4572">
      <c r="A4572" t="inlineStr">
        <is>
          <t>J1225</t>
        </is>
      </c>
      <c r="B4572" s="10" t="n">
        <v>46325</v>
      </c>
      <c r="C4572" t="inlineStr">
        <is>
          <t>CL39</t>
        </is>
      </c>
      <c r="D4572" t="inlineStr">
        <is>
          <t>Completed</t>
        </is>
      </c>
    </row>
    <row r="4573">
      <c r="A4573" t="inlineStr">
        <is>
          <t>J1226</t>
        </is>
      </c>
      <c r="B4573" s="10" t="n">
        <v>46237</v>
      </c>
      <c r="C4573" t="inlineStr">
        <is>
          <t>CL01</t>
        </is>
      </c>
      <c r="D4573" t="inlineStr">
        <is>
          <t>Completed</t>
        </is>
      </c>
    </row>
    <row r="4574">
      <c r="A4574" t="inlineStr">
        <is>
          <t>J1226</t>
        </is>
      </c>
      <c r="B4574" s="10" t="n">
        <v>46238</v>
      </c>
      <c r="C4574" t="inlineStr">
        <is>
          <t>CL01</t>
        </is>
      </c>
      <c r="D4574" t="inlineStr">
        <is>
          <t>Completed</t>
        </is>
      </c>
    </row>
    <row r="4575">
      <c r="A4575" t="inlineStr">
        <is>
          <t>J1226</t>
        </is>
      </c>
      <c r="B4575" s="10" t="n">
        <v>46239</v>
      </c>
      <c r="C4575" t="inlineStr">
        <is>
          <t>CL01</t>
        </is>
      </c>
      <c r="D4575" t="inlineStr">
        <is>
          <t>Skipped</t>
        </is>
      </c>
    </row>
    <row r="4576">
      <c r="A4576" t="inlineStr">
        <is>
          <t>J1226</t>
        </is>
      </c>
      <c r="B4576" s="10" t="n">
        <v>46240</v>
      </c>
      <c r="C4576" t="inlineStr">
        <is>
          <t>CL01</t>
        </is>
      </c>
      <c r="D4576" t="inlineStr">
        <is>
          <t>Completed</t>
        </is>
      </c>
    </row>
    <row r="4577">
      <c r="A4577" t="inlineStr">
        <is>
          <t>J1226</t>
        </is>
      </c>
      <c r="B4577" s="10" t="n">
        <v>46241</v>
      </c>
      <c r="C4577" t="inlineStr">
        <is>
          <t>CL01</t>
        </is>
      </c>
      <c r="D4577" t="inlineStr">
        <is>
          <t>Completed</t>
        </is>
      </c>
    </row>
    <row r="4578">
      <c r="A4578" t="inlineStr">
        <is>
          <t>J1226</t>
        </is>
      </c>
      <c r="B4578" s="10" t="n">
        <v>46244</v>
      </c>
      <c r="C4578" t="inlineStr">
        <is>
          <t>CL01</t>
        </is>
      </c>
      <c r="D4578" t="inlineStr">
        <is>
          <t>Completed</t>
        </is>
      </c>
    </row>
    <row r="4579">
      <c r="A4579" t="inlineStr">
        <is>
          <t>J1226</t>
        </is>
      </c>
      <c r="B4579" s="10" t="n">
        <v>46245</v>
      </c>
      <c r="C4579" t="inlineStr">
        <is>
          <t>CL01</t>
        </is>
      </c>
      <c r="D4579" t="inlineStr">
        <is>
          <t>Completed</t>
        </is>
      </c>
    </row>
    <row r="4580">
      <c r="A4580" t="inlineStr">
        <is>
          <t>J1226</t>
        </is>
      </c>
      <c r="B4580" s="10" t="n">
        <v>46246</v>
      </c>
      <c r="C4580" t="inlineStr">
        <is>
          <t>CL01</t>
        </is>
      </c>
      <c r="D4580" t="inlineStr">
        <is>
          <t>Completed</t>
        </is>
      </c>
    </row>
    <row r="4581">
      <c r="A4581" t="inlineStr">
        <is>
          <t>J1226</t>
        </is>
      </c>
      <c r="B4581" s="10" t="n">
        <v>46247</v>
      </c>
      <c r="C4581" t="inlineStr">
        <is>
          <t>CL01</t>
        </is>
      </c>
      <c r="D4581" t="inlineStr">
        <is>
          <t>Completed</t>
        </is>
      </c>
    </row>
    <row r="4582">
      <c r="A4582" t="inlineStr">
        <is>
          <t>J1226</t>
        </is>
      </c>
      <c r="B4582" s="10" t="n">
        <v>46248</v>
      </c>
      <c r="C4582" t="inlineStr">
        <is>
          <t>CL01</t>
        </is>
      </c>
      <c r="D4582" t="inlineStr">
        <is>
          <t>Completed</t>
        </is>
      </c>
    </row>
    <row r="4583">
      <c r="A4583" t="inlineStr">
        <is>
          <t>J1226</t>
        </is>
      </c>
      <c r="B4583" s="10" t="n">
        <v>46251</v>
      </c>
      <c r="C4583" t="inlineStr">
        <is>
          <t>CL01</t>
        </is>
      </c>
      <c r="D4583" t="inlineStr">
        <is>
          <t>Completed</t>
        </is>
      </c>
    </row>
    <row r="4584">
      <c r="A4584" t="inlineStr">
        <is>
          <t>J1226</t>
        </is>
      </c>
      <c r="B4584" s="10" t="n">
        <v>46252</v>
      </c>
      <c r="C4584" t="inlineStr">
        <is>
          <t>CL01</t>
        </is>
      </c>
      <c r="D4584" t="inlineStr">
        <is>
          <t>Completed</t>
        </is>
      </c>
    </row>
    <row r="4585">
      <c r="A4585" t="inlineStr">
        <is>
          <t>J1226</t>
        </is>
      </c>
      <c r="B4585" s="10" t="n">
        <v>46253</v>
      </c>
      <c r="C4585" t="inlineStr">
        <is>
          <t>CL01</t>
        </is>
      </c>
      <c r="D4585" t="inlineStr">
        <is>
          <t>Completed</t>
        </is>
      </c>
    </row>
    <row r="4586">
      <c r="A4586" t="inlineStr">
        <is>
          <t>J1226</t>
        </is>
      </c>
      <c r="B4586" s="10" t="n">
        <v>46254</v>
      </c>
      <c r="C4586" t="inlineStr">
        <is>
          <t>CL01</t>
        </is>
      </c>
      <c r="D4586" t="inlineStr">
        <is>
          <t>Completed</t>
        </is>
      </c>
    </row>
    <row r="4587">
      <c r="A4587" t="inlineStr">
        <is>
          <t>J1226</t>
        </is>
      </c>
      <c r="B4587" s="10" t="n">
        <v>46255</v>
      </c>
      <c r="C4587" t="inlineStr">
        <is>
          <t>CL01</t>
        </is>
      </c>
      <c r="D4587" t="inlineStr">
        <is>
          <t>Completed</t>
        </is>
      </c>
    </row>
    <row r="4588">
      <c r="A4588" t="inlineStr">
        <is>
          <t>J1226</t>
        </is>
      </c>
      <c r="B4588" s="10" t="n">
        <v>46258</v>
      </c>
      <c r="C4588" t="inlineStr">
        <is>
          <t>CL01</t>
        </is>
      </c>
      <c r="D4588" t="inlineStr">
        <is>
          <t>Completed</t>
        </is>
      </c>
    </row>
    <row r="4589">
      <c r="A4589" t="inlineStr">
        <is>
          <t>J1226</t>
        </is>
      </c>
      <c r="B4589" s="10" t="n">
        <v>46259</v>
      </c>
      <c r="C4589" t="inlineStr">
        <is>
          <t>CL01</t>
        </is>
      </c>
      <c r="D4589" t="inlineStr">
        <is>
          <t>Completed</t>
        </is>
      </c>
    </row>
    <row r="4590">
      <c r="A4590" t="inlineStr">
        <is>
          <t>J1226</t>
        </is>
      </c>
      <c r="B4590" s="10" t="n">
        <v>46260</v>
      </c>
      <c r="C4590" t="inlineStr">
        <is>
          <t>CL01</t>
        </is>
      </c>
      <c r="D4590" t="inlineStr">
        <is>
          <t>Completed</t>
        </is>
      </c>
    </row>
    <row r="4591">
      <c r="A4591" t="inlineStr">
        <is>
          <t>J1226</t>
        </is>
      </c>
      <c r="B4591" s="10" t="n">
        <v>46261</v>
      </c>
      <c r="C4591" t="inlineStr">
        <is>
          <t>CL01</t>
        </is>
      </c>
      <c r="D4591" t="inlineStr">
        <is>
          <t>Completed</t>
        </is>
      </c>
    </row>
    <row r="4592">
      <c r="A4592" t="inlineStr">
        <is>
          <t>J1226</t>
        </is>
      </c>
      <c r="B4592" s="10" t="n">
        <v>46262</v>
      </c>
      <c r="C4592" t="inlineStr">
        <is>
          <t>CL01</t>
        </is>
      </c>
      <c r="D4592" t="inlineStr">
        <is>
          <t>Completed</t>
        </is>
      </c>
    </row>
    <row r="4593">
      <c r="A4593" t="inlineStr">
        <is>
          <t>J1226</t>
        </is>
      </c>
      <c r="B4593" s="10" t="n">
        <v>46265</v>
      </c>
      <c r="C4593" t="inlineStr">
        <is>
          <t>CL01</t>
        </is>
      </c>
      <c r="D4593" t="inlineStr">
        <is>
          <t>Completed</t>
        </is>
      </c>
    </row>
    <row r="4594">
      <c r="A4594" t="inlineStr">
        <is>
          <t>J1226</t>
        </is>
      </c>
      <c r="B4594" s="10" t="n">
        <v>46266</v>
      </c>
      <c r="C4594" t="inlineStr">
        <is>
          <t>CL01</t>
        </is>
      </c>
      <c r="D4594" t="inlineStr">
        <is>
          <t>Completed</t>
        </is>
      </c>
    </row>
    <row r="4595">
      <c r="A4595" t="inlineStr">
        <is>
          <t>J1226</t>
        </is>
      </c>
      <c r="B4595" s="10" t="n">
        <v>46267</v>
      </c>
      <c r="C4595" t="inlineStr">
        <is>
          <t>CL01</t>
        </is>
      </c>
      <c r="D4595" t="inlineStr">
        <is>
          <t>Completed</t>
        </is>
      </c>
    </row>
    <row r="4596">
      <c r="A4596" t="inlineStr">
        <is>
          <t>J1226</t>
        </is>
      </c>
      <c r="B4596" s="10" t="n">
        <v>46268</v>
      </c>
      <c r="C4596" t="inlineStr">
        <is>
          <t>CL01</t>
        </is>
      </c>
      <c r="D4596" t="inlineStr">
        <is>
          <t>Completed</t>
        </is>
      </c>
    </row>
    <row r="4597">
      <c r="A4597" t="inlineStr">
        <is>
          <t>J1226</t>
        </is>
      </c>
      <c r="B4597" s="10" t="n">
        <v>46269</v>
      </c>
      <c r="C4597" t="inlineStr">
        <is>
          <t>CL01</t>
        </is>
      </c>
      <c r="D4597" t="inlineStr">
        <is>
          <t>Completed</t>
        </is>
      </c>
    </row>
    <row r="4598">
      <c r="A4598" t="inlineStr">
        <is>
          <t>J1226</t>
        </is>
      </c>
      <c r="B4598" s="10" t="n">
        <v>46272</v>
      </c>
      <c r="C4598" t="inlineStr">
        <is>
          <t>CL01</t>
        </is>
      </c>
      <c r="D4598" t="inlineStr">
        <is>
          <t>Completed</t>
        </is>
      </c>
    </row>
    <row r="4599">
      <c r="A4599" t="inlineStr">
        <is>
          <t>J1226</t>
        </is>
      </c>
      <c r="B4599" s="10" t="n">
        <v>46273</v>
      </c>
      <c r="C4599" t="inlineStr">
        <is>
          <t>CL01</t>
        </is>
      </c>
      <c r="D4599" t="inlineStr">
        <is>
          <t>Completed</t>
        </is>
      </c>
    </row>
    <row r="4600">
      <c r="A4600" t="inlineStr">
        <is>
          <t>J1226</t>
        </is>
      </c>
      <c r="B4600" s="10" t="n">
        <v>46274</v>
      </c>
      <c r="C4600" t="inlineStr">
        <is>
          <t>CL01</t>
        </is>
      </c>
      <c r="D4600" t="inlineStr">
        <is>
          <t>Completed</t>
        </is>
      </c>
    </row>
    <row r="4601">
      <c r="A4601" t="inlineStr">
        <is>
          <t>J1226</t>
        </is>
      </c>
      <c r="B4601" s="10" t="n">
        <v>46275</v>
      </c>
      <c r="C4601" t="inlineStr">
        <is>
          <t>CL01</t>
        </is>
      </c>
      <c r="D4601" t="inlineStr">
        <is>
          <t>Completed</t>
        </is>
      </c>
    </row>
    <row r="4602">
      <c r="A4602" t="inlineStr">
        <is>
          <t>J1226</t>
        </is>
      </c>
      <c r="B4602" s="10" t="n">
        <v>46276</v>
      </c>
      <c r="C4602" t="inlineStr">
        <is>
          <t>CL01</t>
        </is>
      </c>
      <c r="D4602" t="inlineStr">
        <is>
          <t>Completed</t>
        </is>
      </c>
    </row>
    <row r="4603">
      <c r="A4603" t="inlineStr">
        <is>
          <t>J1226</t>
        </is>
      </c>
      <c r="B4603" s="10" t="n">
        <v>46279</v>
      </c>
      <c r="C4603" t="inlineStr">
        <is>
          <t>CL01</t>
        </is>
      </c>
      <c r="D4603" t="inlineStr">
        <is>
          <t>Completed</t>
        </is>
      </c>
    </row>
    <row r="4604">
      <c r="A4604" t="inlineStr">
        <is>
          <t>J1226</t>
        </is>
      </c>
      <c r="B4604" s="10" t="n">
        <v>46280</v>
      </c>
      <c r="C4604" t="inlineStr">
        <is>
          <t>CL01</t>
        </is>
      </c>
      <c r="D4604" t="inlineStr">
        <is>
          <t>Completed</t>
        </is>
      </c>
    </row>
    <row r="4605">
      <c r="A4605" t="inlineStr">
        <is>
          <t>J1226</t>
        </is>
      </c>
      <c r="B4605" s="10" t="n">
        <v>46281</v>
      </c>
      <c r="C4605" t="inlineStr">
        <is>
          <t>CL01</t>
        </is>
      </c>
      <c r="D4605" t="inlineStr">
        <is>
          <t>Completed</t>
        </is>
      </c>
    </row>
    <row r="4606">
      <c r="A4606" t="inlineStr">
        <is>
          <t>J1226</t>
        </is>
      </c>
      <c r="B4606" s="10" t="n">
        <v>46282</v>
      </c>
      <c r="C4606" t="inlineStr">
        <is>
          <t>CL01</t>
        </is>
      </c>
      <c r="D4606" t="inlineStr">
        <is>
          <t>Completed</t>
        </is>
      </c>
    </row>
    <row r="4607">
      <c r="A4607" t="inlineStr">
        <is>
          <t>J1226</t>
        </is>
      </c>
      <c r="B4607" s="10" t="n">
        <v>46283</v>
      </c>
      <c r="C4607" t="inlineStr">
        <is>
          <t>CL01</t>
        </is>
      </c>
      <c r="D4607" t="inlineStr">
        <is>
          <t>Completed</t>
        </is>
      </c>
    </row>
    <row r="4608">
      <c r="A4608" t="inlineStr">
        <is>
          <t>J1226</t>
        </is>
      </c>
      <c r="B4608" s="10" t="n">
        <v>46286</v>
      </c>
      <c r="C4608" t="inlineStr">
        <is>
          <t>CL01</t>
        </is>
      </c>
      <c r="D4608" t="inlineStr">
        <is>
          <t>Completed</t>
        </is>
      </c>
    </row>
    <row r="4609">
      <c r="A4609" t="inlineStr">
        <is>
          <t>J1226</t>
        </is>
      </c>
      <c r="B4609" s="10" t="n">
        <v>46287</v>
      </c>
      <c r="C4609" t="inlineStr">
        <is>
          <t>CL01</t>
        </is>
      </c>
      <c r="D4609" t="inlineStr">
        <is>
          <t>Completed</t>
        </is>
      </c>
    </row>
    <row r="4610">
      <c r="A4610" t="inlineStr">
        <is>
          <t>J1226</t>
        </is>
      </c>
      <c r="B4610" s="10" t="n">
        <v>46288</v>
      </c>
      <c r="C4610" t="inlineStr">
        <is>
          <t>CL01</t>
        </is>
      </c>
      <c r="D4610" t="inlineStr">
        <is>
          <t>Completed</t>
        </is>
      </c>
    </row>
    <row r="4611">
      <c r="A4611" t="inlineStr">
        <is>
          <t>J1226</t>
        </is>
      </c>
      <c r="B4611" s="10" t="n">
        <v>46289</v>
      </c>
      <c r="C4611" t="inlineStr">
        <is>
          <t>CL01</t>
        </is>
      </c>
      <c r="D4611" t="inlineStr">
        <is>
          <t>Completed</t>
        </is>
      </c>
    </row>
    <row r="4612">
      <c r="A4612" t="inlineStr">
        <is>
          <t>J1226</t>
        </is>
      </c>
      <c r="B4612" s="10" t="n">
        <v>46290</v>
      </c>
      <c r="C4612" t="inlineStr">
        <is>
          <t>CL01</t>
        </is>
      </c>
      <c r="D4612" t="inlineStr">
        <is>
          <t>Completed</t>
        </is>
      </c>
    </row>
    <row r="4613">
      <c r="A4613" t="inlineStr">
        <is>
          <t>J1226</t>
        </is>
      </c>
      <c r="B4613" s="10" t="n">
        <v>46293</v>
      </c>
      <c r="C4613" t="inlineStr">
        <is>
          <t>CL01</t>
        </is>
      </c>
      <c r="D4613" t="inlineStr">
        <is>
          <t>Completed</t>
        </is>
      </c>
    </row>
    <row r="4614">
      <c r="A4614" t="inlineStr">
        <is>
          <t>J1226</t>
        </is>
      </c>
      <c r="B4614" s="10" t="n">
        <v>46294</v>
      </c>
      <c r="C4614" t="inlineStr">
        <is>
          <t>CL01</t>
        </is>
      </c>
      <c r="D4614" t="inlineStr">
        <is>
          <t>Completed</t>
        </is>
      </c>
    </row>
    <row r="4615">
      <c r="A4615" t="inlineStr">
        <is>
          <t>J1226</t>
        </is>
      </c>
      <c r="B4615" s="10" t="n">
        <v>46295</v>
      </c>
      <c r="C4615" t="inlineStr">
        <is>
          <t>CL01</t>
        </is>
      </c>
      <c r="D4615" t="inlineStr">
        <is>
          <t>Completed</t>
        </is>
      </c>
    </row>
    <row r="4616">
      <c r="A4616" t="inlineStr">
        <is>
          <t>J1226</t>
        </is>
      </c>
      <c r="B4616" s="10" t="n">
        <v>46296</v>
      </c>
      <c r="C4616" t="inlineStr">
        <is>
          <t>CL01</t>
        </is>
      </c>
      <c r="D4616" t="inlineStr">
        <is>
          <t>Completed</t>
        </is>
      </c>
    </row>
    <row r="4617">
      <c r="A4617" t="inlineStr">
        <is>
          <t>J1226</t>
        </is>
      </c>
      <c r="B4617" s="10" t="n">
        <v>46297</v>
      </c>
      <c r="C4617" t="inlineStr">
        <is>
          <t>CL01</t>
        </is>
      </c>
      <c r="D4617" t="inlineStr">
        <is>
          <t>Completed</t>
        </is>
      </c>
    </row>
    <row r="4618">
      <c r="A4618" t="inlineStr">
        <is>
          <t>J1226</t>
        </is>
      </c>
      <c r="B4618" s="10" t="n">
        <v>46300</v>
      </c>
      <c r="C4618" t="inlineStr">
        <is>
          <t>CL01</t>
        </is>
      </c>
      <c r="D4618" t="inlineStr">
        <is>
          <t>Completed</t>
        </is>
      </c>
    </row>
    <row r="4619">
      <c r="A4619" t="inlineStr">
        <is>
          <t>J1226</t>
        </is>
      </c>
      <c r="B4619" s="10" t="n">
        <v>46301</v>
      </c>
      <c r="C4619" t="inlineStr">
        <is>
          <t>CL01</t>
        </is>
      </c>
      <c r="D4619" t="inlineStr">
        <is>
          <t>Completed</t>
        </is>
      </c>
    </row>
    <row r="4620">
      <c r="A4620" t="inlineStr">
        <is>
          <t>J1226</t>
        </is>
      </c>
      <c r="B4620" s="10" t="n">
        <v>46302</v>
      </c>
      <c r="C4620" t="inlineStr">
        <is>
          <t>CL01</t>
        </is>
      </c>
      <c r="D4620" t="inlineStr">
        <is>
          <t>Completed</t>
        </is>
      </c>
    </row>
    <row r="4621">
      <c r="A4621" t="inlineStr">
        <is>
          <t>J1226</t>
        </is>
      </c>
      <c r="B4621" s="10" t="n">
        <v>46303</v>
      </c>
      <c r="C4621" t="inlineStr">
        <is>
          <t>CL01</t>
        </is>
      </c>
      <c r="D4621" t="inlineStr">
        <is>
          <t>Completed</t>
        </is>
      </c>
    </row>
    <row r="4622">
      <c r="A4622" t="inlineStr">
        <is>
          <t>J1226</t>
        </is>
      </c>
      <c r="B4622" s="10" t="n">
        <v>46304</v>
      </c>
      <c r="C4622" t="inlineStr">
        <is>
          <t>CL01</t>
        </is>
      </c>
      <c r="D4622" t="inlineStr">
        <is>
          <t>Completed</t>
        </is>
      </c>
    </row>
    <row r="4623">
      <c r="A4623" t="inlineStr">
        <is>
          <t>J1226</t>
        </is>
      </c>
      <c r="B4623" s="10" t="n">
        <v>46307</v>
      </c>
      <c r="C4623" t="inlineStr">
        <is>
          <t>CL01</t>
        </is>
      </c>
      <c r="D4623" t="inlineStr">
        <is>
          <t>Completed</t>
        </is>
      </c>
    </row>
    <row r="4624">
      <c r="A4624" t="inlineStr">
        <is>
          <t>J1226</t>
        </is>
      </c>
      <c r="B4624" s="10" t="n">
        <v>46308</v>
      </c>
      <c r="C4624" t="inlineStr">
        <is>
          <t>CL01</t>
        </is>
      </c>
      <c r="D4624" t="inlineStr">
        <is>
          <t>Completed</t>
        </is>
      </c>
    </row>
    <row r="4625">
      <c r="A4625" t="inlineStr">
        <is>
          <t>J1226</t>
        </is>
      </c>
      <c r="B4625" s="10" t="n">
        <v>46309</v>
      </c>
      <c r="C4625" t="inlineStr">
        <is>
          <t>CL01</t>
        </is>
      </c>
      <c r="D4625" t="inlineStr">
        <is>
          <t>Completed</t>
        </is>
      </c>
    </row>
    <row r="4626">
      <c r="A4626" t="inlineStr">
        <is>
          <t>J1226</t>
        </is>
      </c>
      <c r="B4626" s="10" t="n">
        <v>46310</v>
      </c>
      <c r="C4626" t="inlineStr">
        <is>
          <t>CL01</t>
        </is>
      </c>
      <c r="D4626" t="inlineStr">
        <is>
          <t>Completed</t>
        </is>
      </c>
    </row>
    <row r="4627">
      <c r="A4627" t="inlineStr">
        <is>
          <t>J1226</t>
        </is>
      </c>
      <c r="B4627" s="10" t="n">
        <v>46311</v>
      </c>
      <c r="C4627" t="inlineStr">
        <is>
          <t>CL01</t>
        </is>
      </c>
      <c r="D4627" t="inlineStr">
        <is>
          <t>Completed</t>
        </is>
      </c>
    </row>
    <row r="4628">
      <c r="A4628" t="inlineStr">
        <is>
          <t>J1226</t>
        </is>
      </c>
      <c r="B4628" s="10" t="n">
        <v>46314</v>
      </c>
      <c r="C4628" t="inlineStr">
        <is>
          <t>CL01</t>
        </is>
      </c>
      <c r="D4628" t="inlineStr">
        <is>
          <t>Completed</t>
        </is>
      </c>
    </row>
    <row r="4629">
      <c r="A4629" t="inlineStr">
        <is>
          <t>J1226</t>
        </is>
      </c>
      <c r="B4629" s="10" t="n">
        <v>46315</v>
      </c>
      <c r="C4629" t="inlineStr">
        <is>
          <t>CL01</t>
        </is>
      </c>
      <c r="D4629" t="inlineStr">
        <is>
          <t>Completed</t>
        </is>
      </c>
    </row>
    <row r="4630">
      <c r="A4630" t="inlineStr">
        <is>
          <t>J1226</t>
        </is>
      </c>
      <c r="B4630" s="10" t="n">
        <v>46316</v>
      </c>
      <c r="C4630" t="inlineStr">
        <is>
          <t>CL01</t>
        </is>
      </c>
      <c r="D4630" t="inlineStr">
        <is>
          <t>Completed</t>
        </is>
      </c>
    </row>
    <row r="4631">
      <c r="A4631" t="inlineStr">
        <is>
          <t>J1226</t>
        </is>
      </c>
      <c r="B4631" s="10" t="n">
        <v>46317</v>
      </c>
      <c r="C4631" t="inlineStr">
        <is>
          <t>CL01</t>
        </is>
      </c>
      <c r="D4631" t="inlineStr">
        <is>
          <t>Completed</t>
        </is>
      </c>
    </row>
    <row r="4632">
      <c r="A4632" t="inlineStr">
        <is>
          <t>J1226</t>
        </is>
      </c>
      <c r="B4632" s="10" t="n">
        <v>46318</v>
      </c>
      <c r="C4632" t="inlineStr">
        <is>
          <t>CL01</t>
        </is>
      </c>
      <c r="D4632" t="inlineStr">
        <is>
          <t>Completed</t>
        </is>
      </c>
    </row>
    <row r="4633">
      <c r="A4633" t="inlineStr">
        <is>
          <t>J1226</t>
        </is>
      </c>
      <c r="B4633" s="10" t="n">
        <v>46321</v>
      </c>
      <c r="C4633" t="inlineStr">
        <is>
          <t>CL01</t>
        </is>
      </c>
      <c r="D4633" t="inlineStr">
        <is>
          <t>Completed</t>
        </is>
      </c>
    </row>
    <row r="4634">
      <c r="A4634" t="inlineStr">
        <is>
          <t>J1226</t>
        </is>
      </c>
      <c r="B4634" s="10" t="n">
        <v>46322</v>
      </c>
      <c r="C4634" t="inlineStr">
        <is>
          <t>CL01</t>
        </is>
      </c>
      <c r="D4634" t="inlineStr">
        <is>
          <t>Completed</t>
        </is>
      </c>
    </row>
    <row r="4635">
      <c r="A4635" t="inlineStr">
        <is>
          <t>J1226</t>
        </is>
      </c>
      <c r="B4635" s="10" t="n">
        <v>46323</v>
      </c>
      <c r="C4635" t="inlineStr">
        <is>
          <t>CL01</t>
        </is>
      </c>
      <c r="D4635" t="inlineStr">
        <is>
          <t>Completed</t>
        </is>
      </c>
    </row>
    <row r="4636">
      <c r="A4636" t="inlineStr">
        <is>
          <t>J1226</t>
        </is>
      </c>
      <c r="B4636" s="10" t="n">
        <v>46324</v>
      </c>
      <c r="C4636" t="inlineStr">
        <is>
          <t>CL01</t>
        </is>
      </c>
      <c r="D4636" t="inlineStr">
        <is>
          <t>Completed</t>
        </is>
      </c>
    </row>
    <row r="4637">
      <c r="A4637" t="inlineStr">
        <is>
          <t>J1226</t>
        </is>
      </c>
      <c r="B4637" s="10" t="n">
        <v>46325</v>
      </c>
      <c r="C4637" t="inlineStr">
        <is>
          <t>CL01</t>
        </is>
      </c>
      <c r="D4637" t="inlineStr">
        <is>
          <t>Completed</t>
        </is>
      </c>
    </row>
    <row r="4638">
      <c r="A4638" t="inlineStr">
        <is>
          <t>J1227</t>
        </is>
      </c>
      <c r="B4638" s="10" t="n">
        <v>46237</v>
      </c>
      <c r="C4638" t="inlineStr">
        <is>
          <t>CL05</t>
        </is>
      </c>
      <c r="D4638" t="inlineStr">
        <is>
          <t>Completed</t>
        </is>
      </c>
    </row>
    <row r="4639">
      <c r="A4639" t="inlineStr">
        <is>
          <t>J1227</t>
        </is>
      </c>
      <c r="B4639" s="10" t="n">
        <v>46238</v>
      </c>
      <c r="C4639" t="inlineStr">
        <is>
          <t>CL05</t>
        </is>
      </c>
      <c r="D4639" t="inlineStr">
        <is>
          <t>Completed</t>
        </is>
      </c>
    </row>
    <row r="4640">
      <c r="A4640" t="inlineStr">
        <is>
          <t>J1227</t>
        </is>
      </c>
      <c r="B4640" s="10" t="n">
        <v>46244</v>
      </c>
      <c r="C4640" t="inlineStr">
        <is>
          <t>CL05</t>
        </is>
      </c>
      <c r="D4640" t="inlineStr">
        <is>
          <t>Completed</t>
        </is>
      </c>
    </row>
    <row r="4641">
      <c r="A4641" t="inlineStr">
        <is>
          <t>J1227</t>
        </is>
      </c>
      <c r="B4641" s="10" t="n">
        <v>46245</v>
      </c>
      <c r="C4641" t="inlineStr">
        <is>
          <t>CL05</t>
        </is>
      </c>
      <c r="D4641" t="inlineStr">
        <is>
          <t>Completed</t>
        </is>
      </c>
    </row>
    <row r="4642">
      <c r="A4642" t="inlineStr">
        <is>
          <t>J1227</t>
        </is>
      </c>
      <c r="B4642" s="10" t="n">
        <v>46251</v>
      </c>
      <c r="C4642" t="inlineStr">
        <is>
          <t>CL05</t>
        </is>
      </c>
      <c r="D4642" t="inlineStr">
        <is>
          <t>Completed</t>
        </is>
      </c>
    </row>
    <row r="4643">
      <c r="A4643" t="inlineStr">
        <is>
          <t>J1227</t>
        </is>
      </c>
      <c r="B4643" s="10" t="n">
        <v>46252</v>
      </c>
      <c r="C4643" t="inlineStr">
        <is>
          <t>CL05</t>
        </is>
      </c>
      <c r="D4643" t="inlineStr">
        <is>
          <t>Completed</t>
        </is>
      </c>
    </row>
    <row r="4644">
      <c r="A4644" t="inlineStr">
        <is>
          <t>J1227</t>
        </is>
      </c>
      <c r="B4644" s="10" t="n">
        <v>46258</v>
      </c>
      <c r="C4644" t="inlineStr">
        <is>
          <t>CL05</t>
        </is>
      </c>
      <c r="D4644" t="inlineStr">
        <is>
          <t>Completed</t>
        </is>
      </c>
    </row>
    <row r="4645">
      <c r="A4645" t="inlineStr">
        <is>
          <t>J1227</t>
        </is>
      </c>
      <c r="B4645" s="10" t="n">
        <v>46259</v>
      </c>
      <c r="C4645" t="inlineStr">
        <is>
          <t>CL05</t>
        </is>
      </c>
      <c r="D4645" t="inlineStr">
        <is>
          <t>Completed</t>
        </is>
      </c>
    </row>
    <row r="4646">
      <c r="A4646" t="inlineStr">
        <is>
          <t>J1227</t>
        </is>
      </c>
      <c r="B4646" s="10" t="n">
        <v>46265</v>
      </c>
      <c r="C4646" t="inlineStr">
        <is>
          <t>CL05</t>
        </is>
      </c>
      <c r="D4646" t="inlineStr">
        <is>
          <t>Completed</t>
        </is>
      </c>
    </row>
    <row r="4647">
      <c r="A4647" t="inlineStr">
        <is>
          <t>J1227</t>
        </is>
      </c>
      <c r="B4647" s="10" t="n">
        <v>46266</v>
      </c>
      <c r="C4647" t="inlineStr">
        <is>
          <t>CL05</t>
        </is>
      </c>
      <c r="D4647" t="inlineStr">
        <is>
          <t>Completed</t>
        </is>
      </c>
    </row>
    <row r="4648">
      <c r="A4648" t="inlineStr">
        <is>
          <t>J1227</t>
        </is>
      </c>
      <c r="B4648" s="10" t="n">
        <v>46272</v>
      </c>
      <c r="C4648" t="inlineStr">
        <is>
          <t>CL05</t>
        </is>
      </c>
      <c r="D4648" t="inlineStr">
        <is>
          <t>Completed</t>
        </is>
      </c>
    </row>
    <row r="4649">
      <c r="A4649" t="inlineStr">
        <is>
          <t>J1227</t>
        </is>
      </c>
      <c r="B4649" s="10" t="n">
        <v>46273</v>
      </c>
      <c r="C4649" t="inlineStr">
        <is>
          <t>CL05</t>
        </is>
      </c>
      <c r="D4649" t="inlineStr">
        <is>
          <t>Completed</t>
        </is>
      </c>
    </row>
    <row r="4650">
      <c r="A4650" t="inlineStr">
        <is>
          <t>J1227</t>
        </is>
      </c>
      <c r="B4650" s="10" t="n">
        <v>46279</v>
      </c>
      <c r="C4650" t="inlineStr">
        <is>
          <t>CL05</t>
        </is>
      </c>
      <c r="D4650" t="inlineStr">
        <is>
          <t>Completed</t>
        </is>
      </c>
    </row>
    <row r="4651">
      <c r="A4651" t="inlineStr">
        <is>
          <t>J1227</t>
        </is>
      </c>
      <c r="B4651" s="10" t="n">
        <v>46280</v>
      </c>
      <c r="C4651" t="inlineStr">
        <is>
          <t>CL05</t>
        </is>
      </c>
      <c r="D4651" t="inlineStr">
        <is>
          <t>Completed</t>
        </is>
      </c>
    </row>
    <row r="4652">
      <c r="A4652" t="inlineStr">
        <is>
          <t>J1227</t>
        </is>
      </c>
      <c r="B4652" s="10" t="n">
        <v>46286</v>
      </c>
      <c r="C4652" t="inlineStr">
        <is>
          <t>CL05</t>
        </is>
      </c>
      <c r="D4652" t="inlineStr">
        <is>
          <t>Completed</t>
        </is>
      </c>
    </row>
    <row r="4653">
      <c r="A4653" t="inlineStr">
        <is>
          <t>J1227</t>
        </is>
      </c>
      <c r="B4653" s="10" t="n">
        <v>46287</v>
      </c>
      <c r="C4653" t="inlineStr">
        <is>
          <t>CL05</t>
        </is>
      </c>
      <c r="D4653" t="inlineStr">
        <is>
          <t>Completed</t>
        </is>
      </c>
    </row>
    <row r="4654">
      <c r="A4654" t="inlineStr">
        <is>
          <t>J1227</t>
        </is>
      </c>
      <c r="B4654" s="10" t="n">
        <v>46293</v>
      </c>
      <c r="C4654" t="inlineStr">
        <is>
          <t>CL05</t>
        </is>
      </c>
      <c r="D4654" t="inlineStr">
        <is>
          <t>Completed</t>
        </is>
      </c>
    </row>
    <row r="4655">
      <c r="A4655" t="inlineStr">
        <is>
          <t>J1227</t>
        </is>
      </c>
      <c r="B4655" s="10" t="n">
        <v>46294</v>
      </c>
      <c r="C4655" t="inlineStr">
        <is>
          <t>CL05</t>
        </is>
      </c>
      <c r="D4655" t="inlineStr">
        <is>
          <t>Completed</t>
        </is>
      </c>
    </row>
    <row r="4656">
      <c r="A4656" t="inlineStr">
        <is>
          <t>J1227</t>
        </is>
      </c>
      <c r="B4656" s="10" t="n">
        <v>46300</v>
      </c>
      <c r="C4656" t="inlineStr">
        <is>
          <t>CL05</t>
        </is>
      </c>
      <c r="D4656" t="inlineStr">
        <is>
          <t>Completed</t>
        </is>
      </c>
    </row>
    <row r="4657">
      <c r="A4657" t="inlineStr">
        <is>
          <t>J1227</t>
        </is>
      </c>
      <c r="B4657" s="10" t="n">
        <v>46301</v>
      </c>
      <c r="C4657" t="inlineStr">
        <is>
          <t>CL05</t>
        </is>
      </c>
      <c r="D4657" t="inlineStr">
        <is>
          <t>Completed</t>
        </is>
      </c>
    </row>
    <row r="4658">
      <c r="A4658" t="inlineStr">
        <is>
          <t>J1227</t>
        </is>
      </c>
      <c r="B4658" s="10" t="n">
        <v>46307</v>
      </c>
      <c r="C4658" t="inlineStr">
        <is>
          <t>CL05</t>
        </is>
      </c>
      <c r="D4658" t="inlineStr">
        <is>
          <t>Completed</t>
        </is>
      </c>
    </row>
    <row r="4659">
      <c r="A4659" t="inlineStr">
        <is>
          <t>J1227</t>
        </is>
      </c>
      <c r="B4659" s="10" t="n">
        <v>46308</v>
      </c>
      <c r="C4659" t="inlineStr">
        <is>
          <t>CL05</t>
        </is>
      </c>
      <c r="D4659" t="inlineStr">
        <is>
          <t>Completed</t>
        </is>
      </c>
    </row>
    <row r="4660">
      <c r="A4660" t="inlineStr">
        <is>
          <t>J1227</t>
        </is>
      </c>
      <c r="B4660" s="10" t="n">
        <v>46314</v>
      </c>
      <c r="C4660" t="inlineStr">
        <is>
          <t>CL05</t>
        </is>
      </c>
      <c r="D4660" t="inlineStr">
        <is>
          <t>Completed</t>
        </is>
      </c>
    </row>
    <row r="4661">
      <c r="A4661" t="inlineStr">
        <is>
          <t>J1227</t>
        </is>
      </c>
      <c r="B4661" s="10" t="n">
        <v>46315</v>
      </c>
      <c r="C4661" t="inlineStr">
        <is>
          <t>CL05</t>
        </is>
      </c>
      <c r="D4661" t="inlineStr">
        <is>
          <t>Completed</t>
        </is>
      </c>
    </row>
    <row r="4662">
      <c r="A4662" t="inlineStr">
        <is>
          <t>J1227</t>
        </is>
      </c>
      <c r="B4662" s="10" t="n">
        <v>46321</v>
      </c>
      <c r="C4662" t="inlineStr">
        <is>
          <t>CL05</t>
        </is>
      </c>
      <c r="D4662" t="inlineStr">
        <is>
          <t>Completed</t>
        </is>
      </c>
    </row>
    <row r="4663">
      <c r="A4663" t="inlineStr">
        <is>
          <t>J1227</t>
        </is>
      </c>
      <c r="B4663" s="10" t="n">
        <v>46322</v>
      </c>
      <c r="C4663" t="inlineStr">
        <is>
          <t>CL05</t>
        </is>
      </c>
      <c r="D4663" t="inlineStr">
        <is>
          <t>Completed</t>
        </is>
      </c>
    </row>
    <row r="4664">
      <c r="A4664" t="inlineStr">
        <is>
          <t>J1228</t>
        </is>
      </c>
      <c r="B4664" s="10" t="n">
        <v>46246</v>
      </c>
      <c r="C4664" t="inlineStr">
        <is>
          <t>CL54</t>
        </is>
      </c>
      <c r="D4664" t="inlineStr">
        <is>
          <t>Completed</t>
        </is>
      </c>
    </row>
    <row r="4665">
      <c r="A4665" t="inlineStr">
        <is>
          <t>J1228</t>
        </is>
      </c>
      <c r="B4665" s="10" t="n">
        <v>46274</v>
      </c>
      <c r="C4665" t="inlineStr">
        <is>
          <t>CL54</t>
        </is>
      </c>
      <c r="D4665" t="inlineStr">
        <is>
          <t>Completed</t>
        </is>
      </c>
    </row>
    <row r="4666">
      <c r="A4666" t="inlineStr">
        <is>
          <t>J1228</t>
        </is>
      </c>
      <c r="B4666" s="10" t="n">
        <v>46302</v>
      </c>
      <c r="C4666" t="inlineStr">
        <is>
          <t>CL54</t>
        </is>
      </c>
      <c r="D4666" t="inlineStr">
        <is>
          <t>Completed</t>
        </is>
      </c>
    </row>
    <row r="4667">
      <c r="A4667" t="inlineStr">
        <is>
          <t>J1229</t>
        </is>
      </c>
      <c r="B4667" s="10" t="n">
        <v>46239</v>
      </c>
      <c r="C4667" t="inlineStr">
        <is>
          <t>CL31</t>
        </is>
      </c>
      <c r="D4667" t="inlineStr">
        <is>
          <t>Completed</t>
        </is>
      </c>
    </row>
    <row r="4668">
      <c r="A4668" t="inlineStr">
        <is>
          <t>J1229</t>
        </is>
      </c>
      <c r="B4668" s="10" t="n">
        <v>46246</v>
      </c>
      <c r="C4668" t="inlineStr">
        <is>
          <t>CL31</t>
        </is>
      </c>
      <c r="D4668" t="inlineStr">
        <is>
          <t>Completed</t>
        </is>
      </c>
    </row>
    <row r="4669">
      <c r="A4669" t="inlineStr">
        <is>
          <t>J1229</t>
        </is>
      </c>
      <c r="B4669" s="10" t="n">
        <v>46253</v>
      </c>
      <c r="C4669" t="inlineStr">
        <is>
          <t>CL31</t>
        </is>
      </c>
      <c r="D4669" t="inlineStr">
        <is>
          <t>Completed</t>
        </is>
      </c>
    </row>
    <row r="4670">
      <c r="A4670" t="inlineStr">
        <is>
          <t>J1229</t>
        </is>
      </c>
      <c r="B4670" s="10" t="n">
        <v>46260</v>
      </c>
      <c r="C4670" t="inlineStr">
        <is>
          <t>CL31</t>
        </is>
      </c>
      <c r="D4670" t="inlineStr">
        <is>
          <t>Completed</t>
        </is>
      </c>
    </row>
    <row r="4671">
      <c r="A4671" t="inlineStr">
        <is>
          <t>J1229</t>
        </is>
      </c>
      <c r="B4671" s="10" t="n">
        <v>46267</v>
      </c>
      <c r="C4671" t="inlineStr">
        <is>
          <t>CL31</t>
        </is>
      </c>
      <c r="D4671" t="inlineStr">
        <is>
          <t>Skipped</t>
        </is>
      </c>
    </row>
    <row r="4672">
      <c r="A4672" t="inlineStr">
        <is>
          <t>J1229</t>
        </is>
      </c>
      <c r="B4672" s="10" t="n">
        <v>46274</v>
      </c>
      <c r="C4672" t="inlineStr">
        <is>
          <t>CL31</t>
        </is>
      </c>
      <c r="D4672" t="inlineStr">
        <is>
          <t>Completed</t>
        </is>
      </c>
    </row>
    <row r="4673">
      <c r="A4673" t="inlineStr">
        <is>
          <t>J1229</t>
        </is>
      </c>
      <c r="B4673" s="10" t="n">
        <v>46281</v>
      </c>
      <c r="C4673" t="inlineStr">
        <is>
          <t>CL31</t>
        </is>
      </c>
      <c r="D4673" t="inlineStr">
        <is>
          <t>Completed</t>
        </is>
      </c>
    </row>
    <row r="4674">
      <c r="A4674" t="inlineStr">
        <is>
          <t>J1229</t>
        </is>
      </c>
      <c r="B4674" s="10" t="n">
        <v>46288</v>
      </c>
      <c r="C4674" t="inlineStr">
        <is>
          <t>CL31</t>
        </is>
      </c>
      <c r="D4674" t="inlineStr">
        <is>
          <t>Completed</t>
        </is>
      </c>
    </row>
    <row r="4675">
      <c r="A4675" t="inlineStr">
        <is>
          <t>J1229</t>
        </is>
      </c>
      <c r="B4675" s="10" t="n">
        <v>46295</v>
      </c>
      <c r="C4675" t="inlineStr">
        <is>
          <t>CL31</t>
        </is>
      </c>
      <c r="D4675" t="inlineStr">
        <is>
          <t>Completed</t>
        </is>
      </c>
    </row>
    <row r="4676">
      <c r="A4676" t="inlineStr">
        <is>
          <t>J1229</t>
        </is>
      </c>
      <c r="B4676" s="10" t="n">
        <v>46302</v>
      </c>
      <c r="C4676" t="inlineStr">
        <is>
          <t>CL31</t>
        </is>
      </c>
      <c r="D4676" t="inlineStr">
        <is>
          <t>Completed</t>
        </is>
      </c>
    </row>
    <row r="4677">
      <c r="A4677" t="inlineStr">
        <is>
          <t>J1229</t>
        </is>
      </c>
      <c r="B4677" s="10" t="n">
        <v>46309</v>
      </c>
      <c r="C4677" t="inlineStr">
        <is>
          <t>CL31</t>
        </is>
      </c>
      <c r="D4677" t="inlineStr">
        <is>
          <t>Completed</t>
        </is>
      </c>
    </row>
    <row r="4678">
      <c r="A4678" t="inlineStr">
        <is>
          <t>J1229</t>
        </is>
      </c>
      <c r="B4678" s="10" t="n">
        <v>46316</v>
      </c>
      <c r="C4678" t="inlineStr">
        <is>
          <t>CL31</t>
        </is>
      </c>
      <c r="D4678" t="inlineStr">
        <is>
          <t>Completed</t>
        </is>
      </c>
    </row>
    <row r="4679">
      <c r="A4679" t="inlineStr">
        <is>
          <t>J1229</t>
        </is>
      </c>
      <c r="B4679" s="10" t="n">
        <v>46323</v>
      </c>
      <c r="C4679" t="inlineStr">
        <is>
          <t>CL31</t>
        </is>
      </c>
      <c r="D4679" t="inlineStr">
        <is>
          <t>Completed</t>
        </is>
      </c>
    </row>
    <row r="4680">
      <c r="A4680" t="inlineStr">
        <is>
          <t>J1230</t>
        </is>
      </c>
      <c r="B4680" s="10" t="n">
        <v>46241</v>
      </c>
      <c r="C4680" t="inlineStr">
        <is>
          <t>CL11</t>
        </is>
      </c>
      <c r="D4680" t="inlineStr">
        <is>
          <t>Completed</t>
        </is>
      </c>
    </row>
    <row r="4681">
      <c r="A4681" t="inlineStr">
        <is>
          <t>J1230</t>
        </is>
      </c>
      <c r="B4681" s="10" t="n">
        <v>46248</v>
      </c>
      <c r="C4681" t="inlineStr">
        <is>
          <t>CL11</t>
        </is>
      </c>
      <c r="D4681" t="inlineStr">
        <is>
          <t>Completed</t>
        </is>
      </c>
    </row>
    <row r="4682">
      <c r="A4682" t="inlineStr">
        <is>
          <t>J1230</t>
        </is>
      </c>
      <c r="B4682" s="10" t="n">
        <v>46255</v>
      </c>
      <c r="C4682" t="inlineStr">
        <is>
          <t>CL11</t>
        </is>
      </c>
      <c r="D4682" t="inlineStr">
        <is>
          <t>Completed</t>
        </is>
      </c>
    </row>
    <row r="4683">
      <c r="A4683" t="inlineStr">
        <is>
          <t>J1230</t>
        </is>
      </c>
      <c r="B4683" s="10" t="n">
        <v>46262</v>
      </c>
      <c r="C4683" t="inlineStr">
        <is>
          <t>CL11</t>
        </is>
      </c>
      <c r="D4683" t="inlineStr">
        <is>
          <t>Completed</t>
        </is>
      </c>
    </row>
    <row r="4684">
      <c r="A4684" t="inlineStr">
        <is>
          <t>J1230</t>
        </is>
      </c>
      <c r="B4684" s="10" t="n">
        <v>46269</v>
      </c>
      <c r="C4684" t="inlineStr">
        <is>
          <t>CL11</t>
        </is>
      </c>
      <c r="D4684" t="inlineStr">
        <is>
          <t>Completed</t>
        </is>
      </c>
    </row>
    <row r="4685">
      <c r="A4685" t="inlineStr">
        <is>
          <t>J1230</t>
        </is>
      </c>
      <c r="B4685" s="10" t="n">
        <v>46276</v>
      </c>
      <c r="C4685" t="inlineStr">
        <is>
          <t>CL11</t>
        </is>
      </c>
      <c r="D4685" t="inlineStr">
        <is>
          <t>Completed</t>
        </is>
      </c>
    </row>
    <row r="4686">
      <c r="A4686" t="inlineStr">
        <is>
          <t>J1230</t>
        </is>
      </c>
      <c r="B4686" s="10" t="n">
        <v>46283</v>
      </c>
      <c r="C4686" t="inlineStr">
        <is>
          <t>CL11</t>
        </is>
      </c>
      <c r="D4686" t="inlineStr">
        <is>
          <t>Completed</t>
        </is>
      </c>
    </row>
    <row r="4687">
      <c r="A4687" t="inlineStr">
        <is>
          <t>J1230</t>
        </is>
      </c>
      <c r="B4687" s="10" t="n">
        <v>46290</v>
      </c>
      <c r="C4687" t="inlineStr">
        <is>
          <t>CL11</t>
        </is>
      </c>
      <c r="D4687" t="inlineStr">
        <is>
          <t>Completed</t>
        </is>
      </c>
    </row>
    <row r="4688">
      <c r="A4688" t="inlineStr">
        <is>
          <t>J1230</t>
        </is>
      </c>
      <c r="B4688" s="10" t="n">
        <v>46297</v>
      </c>
      <c r="C4688" t="inlineStr">
        <is>
          <t>CL11</t>
        </is>
      </c>
      <c r="D4688" t="inlineStr">
        <is>
          <t>Completed</t>
        </is>
      </c>
    </row>
    <row r="4689">
      <c r="A4689" t="inlineStr">
        <is>
          <t>J1230</t>
        </is>
      </c>
      <c r="B4689" s="10" t="n">
        <v>46304</v>
      </c>
      <c r="C4689" t="inlineStr">
        <is>
          <t>CL11</t>
        </is>
      </c>
      <c r="D4689" t="inlineStr">
        <is>
          <t>Completed</t>
        </is>
      </c>
    </row>
    <row r="4690">
      <c r="A4690" t="inlineStr">
        <is>
          <t>J1230</t>
        </is>
      </c>
      <c r="B4690" s="10" t="n">
        <v>46311</v>
      </c>
      <c r="C4690" t="inlineStr">
        <is>
          <t>CL11</t>
        </is>
      </c>
      <c r="D4690" t="inlineStr">
        <is>
          <t>Completed</t>
        </is>
      </c>
    </row>
    <row r="4691">
      <c r="A4691" t="inlineStr">
        <is>
          <t>J1230</t>
        </is>
      </c>
      <c r="B4691" s="10" t="n">
        <v>46318</v>
      </c>
      <c r="C4691" t="inlineStr">
        <is>
          <t>CL11</t>
        </is>
      </c>
      <c r="D4691" t="inlineStr">
        <is>
          <t>Completed</t>
        </is>
      </c>
    </row>
    <row r="4692">
      <c r="A4692" t="inlineStr">
        <is>
          <t>J1230</t>
        </is>
      </c>
      <c r="B4692" s="10" t="n">
        <v>46325</v>
      </c>
      <c r="C4692" t="inlineStr">
        <is>
          <t>CL11</t>
        </is>
      </c>
      <c r="D4692" t="inlineStr">
        <is>
          <t>Skipped</t>
        </is>
      </c>
    </row>
    <row r="4693">
      <c r="A4693" t="inlineStr">
        <is>
          <t>J1231</t>
        </is>
      </c>
      <c r="B4693" s="10" t="n">
        <v>46246</v>
      </c>
      <c r="C4693" t="inlineStr">
        <is>
          <t>CL54</t>
        </is>
      </c>
      <c r="D4693" t="inlineStr">
        <is>
          <t>Completed</t>
        </is>
      </c>
    </row>
    <row r="4694">
      <c r="A4694" t="inlineStr">
        <is>
          <t>J1231</t>
        </is>
      </c>
      <c r="B4694" s="10" t="n">
        <v>46274</v>
      </c>
      <c r="C4694" t="inlineStr">
        <is>
          <t>CL54</t>
        </is>
      </c>
      <c r="D4694" t="inlineStr">
        <is>
          <t>Completed</t>
        </is>
      </c>
    </row>
    <row r="4695">
      <c r="A4695" t="inlineStr">
        <is>
          <t>J1231</t>
        </is>
      </c>
      <c r="B4695" s="10" t="n">
        <v>46302</v>
      </c>
      <c r="C4695" t="inlineStr">
        <is>
          <t>CL54</t>
        </is>
      </c>
      <c r="D4695" t="inlineStr">
        <is>
          <t>Completed</t>
        </is>
      </c>
    </row>
    <row r="4696">
      <c r="A4696" t="inlineStr">
        <is>
          <t>J1232</t>
        </is>
      </c>
      <c r="B4696" s="10" t="n">
        <v>46238</v>
      </c>
      <c r="C4696" t="inlineStr">
        <is>
          <t>CL13</t>
        </is>
      </c>
      <c r="D4696" t="inlineStr">
        <is>
          <t>Completed</t>
        </is>
      </c>
    </row>
    <row r="4697">
      <c r="A4697" t="inlineStr">
        <is>
          <t>J1232</t>
        </is>
      </c>
      <c r="B4697" s="10" t="n">
        <v>46239</v>
      </c>
      <c r="C4697" t="inlineStr">
        <is>
          <t>CL13</t>
        </is>
      </c>
      <c r="D4697" t="inlineStr">
        <is>
          <t>Skipped</t>
        </is>
      </c>
    </row>
    <row r="4698">
      <c r="A4698" t="inlineStr">
        <is>
          <t>J1232</t>
        </is>
      </c>
      <c r="B4698" s="10" t="n">
        <v>46245</v>
      </c>
      <c r="C4698" t="inlineStr">
        <is>
          <t>CL13</t>
        </is>
      </c>
      <c r="D4698" t="inlineStr">
        <is>
          <t>Completed</t>
        </is>
      </c>
    </row>
    <row r="4699">
      <c r="A4699" t="inlineStr">
        <is>
          <t>J1232</t>
        </is>
      </c>
      <c r="B4699" s="10" t="n">
        <v>46246</v>
      </c>
      <c r="C4699" t="inlineStr">
        <is>
          <t>CL13</t>
        </is>
      </c>
      <c r="D4699" t="inlineStr">
        <is>
          <t>Completed</t>
        </is>
      </c>
    </row>
    <row r="4700">
      <c r="A4700" t="inlineStr">
        <is>
          <t>J1232</t>
        </is>
      </c>
      <c r="B4700" s="10" t="n">
        <v>46252</v>
      </c>
      <c r="C4700" t="inlineStr">
        <is>
          <t>CL13</t>
        </is>
      </c>
      <c r="D4700" t="inlineStr">
        <is>
          <t>Completed</t>
        </is>
      </c>
    </row>
    <row r="4701">
      <c r="A4701" t="inlineStr">
        <is>
          <t>J1232</t>
        </is>
      </c>
      <c r="B4701" s="10" t="n">
        <v>46253</v>
      </c>
      <c r="C4701" t="inlineStr">
        <is>
          <t>CL13</t>
        </is>
      </c>
      <c r="D4701" t="inlineStr">
        <is>
          <t>Completed</t>
        </is>
      </c>
    </row>
    <row r="4702">
      <c r="A4702" t="inlineStr">
        <is>
          <t>J1232</t>
        </is>
      </c>
      <c r="B4702" s="10" t="n">
        <v>46259</v>
      </c>
      <c r="C4702" t="inlineStr">
        <is>
          <t>CL13</t>
        </is>
      </c>
      <c r="D4702" t="inlineStr">
        <is>
          <t>Completed</t>
        </is>
      </c>
    </row>
    <row r="4703">
      <c r="A4703" t="inlineStr">
        <is>
          <t>J1232</t>
        </is>
      </c>
      <c r="B4703" s="10" t="n">
        <v>46260</v>
      </c>
      <c r="C4703" t="inlineStr">
        <is>
          <t>CL13</t>
        </is>
      </c>
      <c r="D4703" t="inlineStr">
        <is>
          <t>Completed</t>
        </is>
      </c>
    </row>
    <row r="4704">
      <c r="A4704" t="inlineStr">
        <is>
          <t>J1232</t>
        </is>
      </c>
      <c r="B4704" s="10" t="n">
        <v>46266</v>
      </c>
      <c r="C4704" t="inlineStr">
        <is>
          <t>CL13</t>
        </is>
      </c>
      <c r="D4704" t="inlineStr">
        <is>
          <t>Completed</t>
        </is>
      </c>
    </row>
    <row r="4705">
      <c r="A4705" t="inlineStr">
        <is>
          <t>J1232</t>
        </is>
      </c>
      <c r="B4705" s="10" t="n">
        <v>46267</v>
      </c>
      <c r="C4705" t="inlineStr">
        <is>
          <t>CL13</t>
        </is>
      </c>
      <c r="D4705" t="inlineStr">
        <is>
          <t>Completed</t>
        </is>
      </c>
    </row>
    <row r="4706">
      <c r="A4706" t="inlineStr">
        <is>
          <t>J1232</t>
        </is>
      </c>
      <c r="B4706" s="10" t="n">
        <v>46273</v>
      </c>
      <c r="C4706" t="inlineStr">
        <is>
          <t>CL13</t>
        </is>
      </c>
      <c r="D4706" t="inlineStr">
        <is>
          <t>Completed</t>
        </is>
      </c>
    </row>
    <row r="4707">
      <c r="A4707" t="inlineStr">
        <is>
          <t>J1232</t>
        </is>
      </c>
      <c r="B4707" s="10" t="n">
        <v>46274</v>
      </c>
      <c r="C4707" t="inlineStr">
        <is>
          <t>CL13</t>
        </is>
      </c>
      <c r="D4707" t="inlineStr">
        <is>
          <t>Completed</t>
        </is>
      </c>
    </row>
    <row r="4708">
      <c r="A4708" t="inlineStr">
        <is>
          <t>J1232</t>
        </is>
      </c>
      <c r="B4708" s="10" t="n">
        <v>46280</v>
      </c>
      <c r="C4708" t="inlineStr">
        <is>
          <t>CL13</t>
        </is>
      </c>
      <c r="D4708" t="inlineStr">
        <is>
          <t>Completed</t>
        </is>
      </c>
    </row>
    <row r="4709">
      <c r="A4709" t="inlineStr">
        <is>
          <t>J1232</t>
        </is>
      </c>
      <c r="B4709" s="10" t="n">
        <v>46281</v>
      </c>
      <c r="C4709" t="inlineStr">
        <is>
          <t>CL13</t>
        </is>
      </c>
      <c r="D4709" t="inlineStr">
        <is>
          <t>Completed</t>
        </is>
      </c>
    </row>
    <row r="4710">
      <c r="A4710" t="inlineStr">
        <is>
          <t>J1232</t>
        </is>
      </c>
      <c r="B4710" s="10" t="n">
        <v>46287</v>
      </c>
      <c r="C4710" t="inlineStr">
        <is>
          <t>CL13</t>
        </is>
      </c>
      <c r="D4710" t="inlineStr">
        <is>
          <t>Completed</t>
        </is>
      </c>
    </row>
    <row r="4711">
      <c r="A4711" t="inlineStr">
        <is>
          <t>J1232</t>
        </is>
      </c>
      <c r="B4711" s="10" t="n">
        <v>46288</v>
      </c>
      <c r="C4711" t="inlineStr">
        <is>
          <t>CL13</t>
        </is>
      </c>
      <c r="D4711" t="inlineStr">
        <is>
          <t>Completed</t>
        </is>
      </c>
    </row>
    <row r="4712">
      <c r="A4712" t="inlineStr">
        <is>
          <t>J1232</t>
        </is>
      </c>
      <c r="B4712" s="10" t="n">
        <v>46294</v>
      </c>
      <c r="C4712" t="inlineStr">
        <is>
          <t>CL13</t>
        </is>
      </c>
      <c r="D4712" t="inlineStr">
        <is>
          <t>Completed</t>
        </is>
      </c>
    </row>
    <row r="4713">
      <c r="A4713" t="inlineStr">
        <is>
          <t>J1232</t>
        </is>
      </c>
      <c r="B4713" s="10" t="n">
        <v>46295</v>
      </c>
      <c r="C4713" t="inlineStr">
        <is>
          <t>CL13</t>
        </is>
      </c>
      <c r="D4713" t="inlineStr">
        <is>
          <t>Completed</t>
        </is>
      </c>
    </row>
    <row r="4714">
      <c r="A4714" t="inlineStr">
        <is>
          <t>J1232</t>
        </is>
      </c>
      <c r="B4714" s="10" t="n">
        <v>46301</v>
      </c>
      <c r="C4714" t="inlineStr">
        <is>
          <t>CL13</t>
        </is>
      </c>
      <c r="D4714" t="inlineStr">
        <is>
          <t>Completed</t>
        </is>
      </c>
    </row>
    <row r="4715">
      <c r="A4715" t="inlineStr">
        <is>
          <t>J1232</t>
        </is>
      </c>
      <c r="B4715" s="10" t="n">
        <v>46302</v>
      </c>
      <c r="C4715" t="inlineStr">
        <is>
          <t>CL13</t>
        </is>
      </c>
      <c r="D4715" t="inlineStr">
        <is>
          <t>Completed</t>
        </is>
      </c>
    </row>
    <row r="4716">
      <c r="A4716" t="inlineStr">
        <is>
          <t>J1232</t>
        </is>
      </c>
      <c r="B4716" s="10" t="n">
        <v>46308</v>
      </c>
      <c r="C4716" t="inlineStr">
        <is>
          <t>CL13</t>
        </is>
      </c>
      <c r="D4716" t="inlineStr">
        <is>
          <t>Completed</t>
        </is>
      </c>
    </row>
    <row r="4717">
      <c r="A4717" t="inlineStr">
        <is>
          <t>J1232</t>
        </is>
      </c>
      <c r="B4717" s="10" t="n">
        <v>46309</v>
      </c>
      <c r="C4717" t="inlineStr">
        <is>
          <t>CL13</t>
        </is>
      </c>
      <c r="D4717" t="inlineStr">
        <is>
          <t>Completed</t>
        </is>
      </c>
    </row>
    <row r="4718">
      <c r="A4718" t="inlineStr">
        <is>
          <t>J1232</t>
        </is>
      </c>
      <c r="B4718" s="10" t="n">
        <v>46315</v>
      </c>
      <c r="C4718" t="inlineStr">
        <is>
          <t>CL13</t>
        </is>
      </c>
      <c r="D4718" t="inlineStr">
        <is>
          <t>Completed</t>
        </is>
      </c>
    </row>
    <row r="4719">
      <c r="A4719" t="inlineStr">
        <is>
          <t>J1232</t>
        </is>
      </c>
      <c r="B4719" s="10" t="n">
        <v>46316</v>
      </c>
      <c r="C4719" t="inlineStr">
        <is>
          <t>CL13</t>
        </is>
      </c>
      <c r="D4719" t="inlineStr">
        <is>
          <t>Completed</t>
        </is>
      </c>
    </row>
    <row r="4720">
      <c r="A4720" t="inlineStr">
        <is>
          <t>J1232</t>
        </is>
      </c>
      <c r="B4720" s="10" t="n">
        <v>46322</v>
      </c>
      <c r="C4720" t="inlineStr">
        <is>
          <t>CL13</t>
        </is>
      </c>
      <c r="D4720" t="inlineStr">
        <is>
          <t>Completed</t>
        </is>
      </c>
    </row>
    <row r="4721">
      <c r="A4721" t="inlineStr">
        <is>
          <t>J1232</t>
        </is>
      </c>
      <c r="B4721" s="10" t="n">
        <v>46323</v>
      </c>
      <c r="C4721" t="inlineStr">
        <is>
          <t>CL13</t>
        </is>
      </c>
      <c r="D4721" t="inlineStr">
        <is>
          <t>Completed</t>
        </is>
      </c>
    </row>
    <row r="4722">
      <c r="A4722" t="inlineStr">
        <is>
          <t>J1233</t>
        </is>
      </c>
      <c r="B4722" s="10" t="n">
        <v>46237</v>
      </c>
      <c r="C4722" t="inlineStr">
        <is>
          <t>CL42</t>
        </is>
      </c>
      <c r="D4722" t="inlineStr">
        <is>
          <t>Completed</t>
        </is>
      </c>
    </row>
    <row r="4723">
      <c r="A4723" t="inlineStr">
        <is>
          <t>J1233</t>
        </is>
      </c>
      <c r="B4723" s="10" t="n">
        <v>46240</v>
      </c>
      <c r="C4723" t="inlineStr">
        <is>
          <t>CL42</t>
        </is>
      </c>
      <c r="D4723" t="inlineStr">
        <is>
          <t>Completed</t>
        </is>
      </c>
    </row>
    <row r="4724">
      <c r="A4724" t="inlineStr">
        <is>
          <t>J1233</t>
        </is>
      </c>
      <c r="B4724" s="10" t="n">
        <v>46244</v>
      </c>
      <c r="C4724" t="inlineStr">
        <is>
          <t>CL42</t>
        </is>
      </c>
      <c r="D4724" t="inlineStr">
        <is>
          <t>Completed</t>
        </is>
      </c>
    </row>
    <row r="4725">
      <c r="A4725" t="inlineStr">
        <is>
          <t>J1233</t>
        </is>
      </c>
      <c r="B4725" s="10" t="n">
        <v>46247</v>
      </c>
      <c r="C4725" t="inlineStr">
        <is>
          <t>CL42</t>
        </is>
      </c>
      <c r="D4725" t="inlineStr">
        <is>
          <t>Completed</t>
        </is>
      </c>
    </row>
    <row r="4726">
      <c r="A4726" t="inlineStr">
        <is>
          <t>J1233</t>
        </is>
      </c>
      <c r="B4726" s="10" t="n">
        <v>46251</v>
      </c>
      <c r="C4726" t="inlineStr">
        <is>
          <t>CL42</t>
        </is>
      </c>
      <c r="D4726" t="inlineStr">
        <is>
          <t>Completed</t>
        </is>
      </c>
    </row>
    <row r="4727">
      <c r="A4727" t="inlineStr">
        <is>
          <t>J1233</t>
        </is>
      </c>
      <c r="B4727" s="10" t="n">
        <v>46254</v>
      </c>
      <c r="C4727" t="inlineStr">
        <is>
          <t>CL42</t>
        </is>
      </c>
      <c r="D4727" t="inlineStr">
        <is>
          <t>Completed</t>
        </is>
      </c>
    </row>
    <row r="4728">
      <c r="A4728" t="inlineStr">
        <is>
          <t>J1233</t>
        </is>
      </c>
      <c r="B4728" s="10" t="n">
        <v>46258</v>
      </c>
      <c r="C4728" t="inlineStr">
        <is>
          <t>CL42</t>
        </is>
      </c>
      <c r="D4728" t="inlineStr">
        <is>
          <t>Completed</t>
        </is>
      </c>
    </row>
    <row r="4729">
      <c r="A4729" t="inlineStr">
        <is>
          <t>J1233</t>
        </is>
      </c>
      <c r="B4729" s="10" t="n">
        <v>46261</v>
      </c>
      <c r="C4729" t="inlineStr">
        <is>
          <t>CL42</t>
        </is>
      </c>
      <c r="D4729" t="inlineStr">
        <is>
          <t>Completed</t>
        </is>
      </c>
    </row>
    <row r="4730">
      <c r="A4730" t="inlineStr">
        <is>
          <t>J1233</t>
        </is>
      </c>
      <c r="B4730" s="10" t="n">
        <v>46265</v>
      </c>
      <c r="C4730" t="inlineStr">
        <is>
          <t>CL42</t>
        </is>
      </c>
      <c r="D4730" t="inlineStr">
        <is>
          <t>Completed</t>
        </is>
      </c>
    </row>
    <row r="4731">
      <c r="A4731" t="inlineStr">
        <is>
          <t>J1233</t>
        </is>
      </c>
      <c r="B4731" s="10" t="n">
        <v>46268</v>
      </c>
      <c r="C4731" t="inlineStr">
        <is>
          <t>CL42</t>
        </is>
      </c>
      <c r="D4731" t="inlineStr">
        <is>
          <t>Completed</t>
        </is>
      </c>
    </row>
    <row r="4732">
      <c r="A4732" t="inlineStr">
        <is>
          <t>J1233</t>
        </is>
      </c>
      <c r="B4732" s="10" t="n">
        <v>46272</v>
      </c>
      <c r="C4732" t="inlineStr">
        <is>
          <t>CL42</t>
        </is>
      </c>
      <c r="D4732" t="inlineStr">
        <is>
          <t>Completed</t>
        </is>
      </c>
    </row>
    <row r="4733">
      <c r="A4733" t="inlineStr">
        <is>
          <t>J1233</t>
        </is>
      </c>
      <c r="B4733" s="10" t="n">
        <v>46275</v>
      </c>
      <c r="C4733" t="inlineStr">
        <is>
          <t>CL42</t>
        </is>
      </c>
      <c r="D4733" t="inlineStr">
        <is>
          <t>Completed</t>
        </is>
      </c>
    </row>
    <row r="4734">
      <c r="A4734" t="inlineStr">
        <is>
          <t>J1233</t>
        </is>
      </c>
      <c r="B4734" s="10" t="n">
        <v>46279</v>
      </c>
      <c r="C4734" t="inlineStr">
        <is>
          <t>CL42</t>
        </is>
      </c>
      <c r="D4734" t="inlineStr">
        <is>
          <t>Completed</t>
        </is>
      </c>
    </row>
    <row r="4735">
      <c r="A4735" t="inlineStr">
        <is>
          <t>J1233</t>
        </is>
      </c>
      <c r="B4735" s="10" t="n">
        <v>46282</v>
      </c>
      <c r="C4735" t="inlineStr">
        <is>
          <t>CL42</t>
        </is>
      </c>
      <c r="D4735" t="inlineStr">
        <is>
          <t>Completed</t>
        </is>
      </c>
    </row>
    <row r="4736">
      <c r="A4736" t="inlineStr">
        <is>
          <t>J1233</t>
        </is>
      </c>
      <c r="B4736" s="10" t="n">
        <v>46286</v>
      </c>
      <c r="C4736" t="inlineStr">
        <is>
          <t>CL42</t>
        </is>
      </c>
      <c r="D4736" t="inlineStr">
        <is>
          <t>Completed</t>
        </is>
      </c>
    </row>
    <row r="4737">
      <c r="A4737" t="inlineStr">
        <is>
          <t>J1233</t>
        </is>
      </c>
      <c r="B4737" s="10" t="n">
        <v>46289</v>
      </c>
      <c r="C4737" t="inlineStr">
        <is>
          <t>CL42</t>
        </is>
      </c>
      <c r="D4737" t="inlineStr">
        <is>
          <t>Completed</t>
        </is>
      </c>
    </row>
    <row r="4738">
      <c r="A4738" t="inlineStr">
        <is>
          <t>J1233</t>
        </is>
      </c>
      <c r="B4738" s="10" t="n">
        <v>46293</v>
      </c>
      <c r="C4738" t="inlineStr">
        <is>
          <t>CL42</t>
        </is>
      </c>
      <c r="D4738" t="inlineStr">
        <is>
          <t>Completed</t>
        </is>
      </c>
    </row>
    <row r="4739">
      <c r="A4739" t="inlineStr">
        <is>
          <t>J1233</t>
        </is>
      </c>
      <c r="B4739" s="10" t="n">
        <v>46296</v>
      </c>
      <c r="C4739" t="inlineStr">
        <is>
          <t>CL42</t>
        </is>
      </c>
      <c r="D4739" t="inlineStr">
        <is>
          <t>Completed</t>
        </is>
      </c>
    </row>
    <row r="4740">
      <c r="A4740" t="inlineStr">
        <is>
          <t>J1233</t>
        </is>
      </c>
      <c r="B4740" s="10" t="n">
        <v>46300</v>
      </c>
      <c r="C4740" t="inlineStr">
        <is>
          <t>CL42</t>
        </is>
      </c>
      <c r="D4740" t="inlineStr">
        <is>
          <t>Completed</t>
        </is>
      </c>
    </row>
    <row r="4741">
      <c r="A4741" t="inlineStr">
        <is>
          <t>J1233</t>
        </is>
      </c>
      <c r="B4741" s="10" t="n">
        <v>46303</v>
      </c>
      <c r="C4741" t="inlineStr">
        <is>
          <t>CL42</t>
        </is>
      </c>
      <c r="D4741" t="inlineStr">
        <is>
          <t>Completed</t>
        </is>
      </c>
    </row>
    <row r="4742">
      <c r="A4742" t="inlineStr">
        <is>
          <t>J1233</t>
        </is>
      </c>
      <c r="B4742" s="10" t="n">
        <v>46307</v>
      </c>
      <c r="C4742" t="inlineStr">
        <is>
          <t>CL42</t>
        </is>
      </c>
      <c r="D4742" t="inlineStr">
        <is>
          <t>Completed</t>
        </is>
      </c>
    </row>
    <row r="4743">
      <c r="A4743" t="inlineStr">
        <is>
          <t>J1233</t>
        </is>
      </c>
      <c r="B4743" s="10" t="n">
        <v>46310</v>
      </c>
      <c r="C4743" t="inlineStr">
        <is>
          <t>CL42</t>
        </is>
      </c>
      <c r="D4743" t="inlineStr">
        <is>
          <t>Completed</t>
        </is>
      </c>
    </row>
    <row r="4744">
      <c r="A4744" t="inlineStr">
        <is>
          <t>J1233</t>
        </is>
      </c>
      <c r="B4744" s="10" t="n">
        <v>46314</v>
      </c>
      <c r="C4744" t="inlineStr">
        <is>
          <t>CL42</t>
        </is>
      </c>
      <c r="D4744" t="inlineStr">
        <is>
          <t>Completed</t>
        </is>
      </c>
    </row>
    <row r="4745">
      <c r="A4745" t="inlineStr">
        <is>
          <t>J1233</t>
        </is>
      </c>
      <c r="B4745" s="10" t="n">
        <v>46317</v>
      </c>
      <c r="C4745" t="inlineStr">
        <is>
          <t>CL42</t>
        </is>
      </c>
      <c r="D4745" t="inlineStr">
        <is>
          <t>Completed</t>
        </is>
      </c>
    </row>
    <row r="4746">
      <c r="A4746" t="inlineStr">
        <is>
          <t>J1233</t>
        </is>
      </c>
      <c r="B4746" s="10" t="n">
        <v>46321</v>
      </c>
      <c r="C4746" t="inlineStr">
        <is>
          <t>CL42</t>
        </is>
      </c>
      <c r="D4746" t="inlineStr">
        <is>
          <t>Completed</t>
        </is>
      </c>
    </row>
    <row r="4747">
      <c r="A4747" t="inlineStr">
        <is>
          <t>J1233</t>
        </is>
      </c>
      <c r="B4747" s="10" t="n">
        <v>46324</v>
      </c>
      <c r="C4747" t="inlineStr">
        <is>
          <t>CL42</t>
        </is>
      </c>
      <c r="D4747" t="inlineStr">
        <is>
          <t>Completed</t>
        </is>
      </c>
    </row>
    <row r="4748">
      <c r="A4748" t="inlineStr">
        <is>
          <t>J1234</t>
        </is>
      </c>
      <c r="B4748" s="10" t="n">
        <v>46239</v>
      </c>
      <c r="C4748" t="inlineStr">
        <is>
          <t>CL16</t>
        </is>
      </c>
      <c r="D4748" t="inlineStr">
        <is>
          <t>Completed</t>
        </is>
      </c>
    </row>
    <row r="4749">
      <c r="A4749" t="inlineStr">
        <is>
          <t>J1234</t>
        </is>
      </c>
      <c r="B4749" s="10" t="n">
        <v>46240</v>
      </c>
      <c r="C4749" t="inlineStr">
        <is>
          <t>CL16</t>
        </is>
      </c>
      <c r="D4749" t="inlineStr">
        <is>
          <t>Completed</t>
        </is>
      </c>
    </row>
    <row r="4750">
      <c r="A4750" t="inlineStr">
        <is>
          <t>J1234</t>
        </is>
      </c>
      <c r="B4750" s="10" t="n">
        <v>46241</v>
      </c>
      <c r="C4750" t="inlineStr">
        <is>
          <t>CL16</t>
        </is>
      </c>
      <c r="D4750" t="inlineStr">
        <is>
          <t>Completed</t>
        </is>
      </c>
    </row>
    <row r="4751">
      <c r="A4751" t="inlineStr">
        <is>
          <t>J1234</t>
        </is>
      </c>
      <c r="B4751" s="10" t="n">
        <v>46246</v>
      </c>
      <c r="C4751" t="inlineStr">
        <is>
          <t>CL16</t>
        </is>
      </c>
      <c r="D4751" t="inlineStr">
        <is>
          <t>Completed</t>
        </is>
      </c>
    </row>
    <row r="4752">
      <c r="A4752" t="inlineStr">
        <is>
          <t>J1234</t>
        </is>
      </c>
      <c r="B4752" s="10" t="n">
        <v>46247</v>
      </c>
      <c r="C4752" t="inlineStr">
        <is>
          <t>CL16</t>
        </is>
      </c>
      <c r="D4752" t="inlineStr">
        <is>
          <t>Completed</t>
        </is>
      </c>
    </row>
    <row r="4753">
      <c r="A4753" t="inlineStr">
        <is>
          <t>J1234</t>
        </is>
      </c>
      <c r="B4753" s="10" t="n">
        <v>46248</v>
      </c>
      <c r="C4753" t="inlineStr">
        <is>
          <t>CL16</t>
        </is>
      </c>
      <c r="D4753" t="inlineStr">
        <is>
          <t>Completed</t>
        </is>
      </c>
    </row>
    <row r="4754">
      <c r="A4754" t="inlineStr">
        <is>
          <t>J1234</t>
        </is>
      </c>
      <c r="B4754" s="10" t="n">
        <v>46253</v>
      </c>
      <c r="C4754" t="inlineStr">
        <is>
          <t>CL16</t>
        </is>
      </c>
      <c r="D4754" t="inlineStr">
        <is>
          <t>Completed</t>
        </is>
      </c>
    </row>
    <row r="4755">
      <c r="A4755" t="inlineStr">
        <is>
          <t>J1234</t>
        </is>
      </c>
      <c r="B4755" s="10" t="n">
        <v>46254</v>
      </c>
      <c r="C4755" t="inlineStr">
        <is>
          <t>CL16</t>
        </is>
      </c>
      <c r="D4755" t="inlineStr">
        <is>
          <t>Completed</t>
        </is>
      </c>
    </row>
    <row r="4756">
      <c r="A4756" t="inlineStr">
        <is>
          <t>J1234</t>
        </is>
      </c>
      <c r="B4756" s="10" t="n">
        <v>46255</v>
      </c>
      <c r="C4756" t="inlineStr">
        <is>
          <t>CL16</t>
        </is>
      </c>
      <c r="D4756" t="inlineStr">
        <is>
          <t>Completed</t>
        </is>
      </c>
    </row>
    <row r="4757">
      <c r="A4757" t="inlineStr">
        <is>
          <t>J1234</t>
        </is>
      </c>
      <c r="B4757" s="10" t="n">
        <v>46260</v>
      </c>
      <c r="C4757" t="inlineStr">
        <is>
          <t>CL16</t>
        </is>
      </c>
      <c r="D4757" t="inlineStr">
        <is>
          <t>Completed</t>
        </is>
      </c>
    </row>
    <row r="4758">
      <c r="A4758" t="inlineStr">
        <is>
          <t>J1234</t>
        </is>
      </c>
      <c r="B4758" s="10" t="n">
        <v>46261</v>
      </c>
      <c r="C4758" t="inlineStr">
        <is>
          <t>CL16</t>
        </is>
      </c>
      <c r="D4758" t="inlineStr">
        <is>
          <t>Completed</t>
        </is>
      </c>
    </row>
    <row r="4759">
      <c r="A4759" t="inlineStr">
        <is>
          <t>J1234</t>
        </is>
      </c>
      <c r="B4759" s="10" t="n">
        <v>46262</v>
      </c>
      <c r="C4759" t="inlineStr">
        <is>
          <t>CL16</t>
        </is>
      </c>
      <c r="D4759" t="inlineStr">
        <is>
          <t>Completed</t>
        </is>
      </c>
    </row>
    <row r="4760">
      <c r="A4760" t="inlineStr">
        <is>
          <t>J1234</t>
        </is>
      </c>
      <c r="B4760" s="10" t="n">
        <v>46267</v>
      </c>
      <c r="C4760" t="inlineStr">
        <is>
          <t>CL16</t>
        </is>
      </c>
      <c r="D4760" t="inlineStr">
        <is>
          <t>Completed</t>
        </is>
      </c>
    </row>
    <row r="4761">
      <c r="A4761" t="inlineStr">
        <is>
          <t>J1234</t>
        </is>
      </c>
      <c r="B4761" s="10" t="n">
        <v>46268</v>
      </c>
      <c r="C4761" t="inlineStr">
        <is>
          <t>CL16</t>
        </is>
      </c>
      <c r="D4761" t="inlineStr">
        <is>
          <t>Completed</t>
        </is>
      </c>
    </row>
    <row r="4762">
      <c r="A4762" t="inlineStr">
        <is>
          <t>J1234</t>
        </is>
      </c>
      <c r="B4762" s="10" t="n">
        <v>46269</v>
      </c>
      <c r="C4762" t="inlineStr">
        <is>
          <t>CL16</t>
        </is>
      </c>
      <c r="D4762" t="inlineStr">
        <is>
          <t>Completed</t>
        </is>
      </c>
    </row>
    <row r="4763">
      <c r="A4763" t="inlineStr">
        <is>
          <t>J1234</t>
        </is>
      </c>
      <c r="B4763" s="10" t="n">
        <v>46274</v>
      </c>
      <c r="C4763" t="inlineStr">
        <is>
          <t>CL16</t>
        </is>
      </c>
      <c r="D4763" t="inlineStr">
        <is>
          <t>Completed</t>
        </is>
      </c>
    </row>
    <row r="4764">
      <c r="A4764" t="inlineStr">
        <is>
          <t>J1234</t>
        </is>
      </c>
      <c r="B4764" s="10" t="n">
        <v>46275</v>
      </c>
      <c r="C4764" t="inlineStr">
        <is>
          <t>CL16</t>
        </is>
      </c>
      <c r="D4764" t="inlineStr">
        <is>
          <t>Completed</t>
        </is>
      </c>
    </row>
    <row r="4765">
      <c r="A4765" t="inlineStr">
        <is>
          <t>J1234</t>
        </is>
      </c>
      <c r="B4765" s="10" t="n">
        <v>46276</v>
      </c>
      <c r="C4765" t="inlineStr">
        <is>
          <t>CL16</t>
        </is>
      </c>
      <c r="D4765" t="inlineStr">
        <is>
          <t>Completed</t>
        </is>
      </c>
    </row>
    <row r="4766">
      <c r="A4766" t="inlineStr">
        <is>
          <t>J1234</t>
        </is>
      </c>
      <c r="B4766" s="10" t="n">
        <v>46281</v>
      </c>
      <c r="C4766" t="inlineStr">
        <is>
          <t>CL16</t>
        </is>
      </c>
      <c r="D4766" t="inlineStr">
        <is>
          <t>Completed</t>
        </is>
      </c>
    </row>
    <row r="4767">
      <c r="A4767" t="inlineStr">
        <is>
          <t>J1234</t>
        </is>
      </c>
      <c r="B4767" s="10" t="n">
        <v>46282</v>
      </c>
      <c r="C4767" t="inlineStr">
        <is>
          <t>CL16</t>
        </is>
      </c>
      <c r="D4767" t="inlineStr">
        <is>
          <t>Completed</t>
        </is>
      </c>
    </row>
    <row r="4768">
      <c r="A4768" t="inlineStr">
        <is>
          <t>J1234</t>
        </is>
      </c>
      <c r="B4768" s="10" t="n">
        <v>46283</v>
      </c>
      <c r="C4768" t="inlineStr">
        <is>
          <t>CL16</t>
        </is>
      </c>
      <c r="D4768" t="inlineStr">
        <is>
          <t>Completed</t>
        </is>
      </c>
    </row>
    <row r="4769">
      <c r="A4769" t="inlineStr">
        <is>
          <t>J1234</t>
        </is>
      </c>
      <c r="B4769" s="10" t="n">
        <v>46288</v>
      </c>
      <c r="C4769" t="inlineStr">
        <is>
          <t>CL16</t>
        </is>
      </c>
      <c r="D4769" t="inlineStr">
        <is>
          <t>Completed</t>
        </is>
      </c>
    </row>
    <row r="4770">
      <c r="A4770" t="inlineStr">
        <is>
          <t>J1234</t>
        </is>
      </c>
      <c r="B4770" s="10" t="n">
        <v>46289</v>
      </c>
      <c r="C4770" t="inlineStr">
        <is>
          <t>CL16</t>
        </is>
      </c>
      <c r="D4770" t="inlineStr">
        <is>
          <t>Completed</t>
        </is>
      </c>
    </row>
    <row r="4771">
      <c r="A4771" t="inlineStr">
        <is>
          <t>J1234</t>
        </is>
      </c>
      <c r="B4771" s="10" t="n">
        <v>46290</v>
      </c>
      <c r="C4771" t="inlineStr">
        <is>
          <t>CL16</t>
        </is>
      </c>
      <c r="D4771" t="inlineStr">
        <is>
          <t>Completed</t>
        </is>
      </c>
    </row>
    <row r="4772">
      <c r="A4772" t="inlineStr">
        <is>
          <t>J1234</t>
        </is>
      </c>
      <c r="B4772" s="10" t="n">
        <v>46295</v>
      </c>
      <c r="C4772" t="inlineStr">
        <is>
          <t>CL16</t>
        </is>
      </c>
      <c r="D4772" t="inlineStr">
        <is>
          <t>Completed</t>
        </is>
      </c>
    </row>
    <row r="4773">
      <c r="A4773" t="inlineStr">
        <is>
          <t>J1234</t>
        </is>
      </c>
      <c r="B4773" s="10" t="n">
        <v>46296</v>
      </c>
      <c r="C4773" t="inlineStr">
        <is>
          <t>CL16</t>
        </is>
      </c>
      <c r="D4773" t="inlineStr">
        <is>
          <t>Completed</t>
        </is>
      </c>
    </row>
    <row r="4774">
      <c r="A4774" t="inlineStr">
        <is>
          <t>J1234</t>
        </is>
      </c>
      <c r="B4774" s="10" t="n">
        <v>46297</v>
      </c>
      <c r="C4774" t="inlineStr">
        <is>
          <t>CL16</t>
        </is>
      </c>
      <c r="D4774" t="inlineStr">
        <is>
          <t>Completed</t>
        </is>
      </c>
    </row>
    <row r="4775">
      <c r="A4775" t="inlineStr">
        <is>
          <t>J1234</t>
        </is>
      </c>
      <c r="B4775" s="10" t="n">
        <v>46302</v>
      </c>
      <c r="C4775" t="inlineStr">
        <is>
          <t>CL16</t>
        </is>
      </c>
      <c r="D4775" t="inlineStr">
        <is>
          <t>Completed</t>
        </is>
      </c>
    </row>
    <row r="4776">
      <c r="A4776" t="inlineStr">
        <is>
          <t>J1234</t>
        </is>
      </c>
      <c r="B4776" s="10" t="n">
        <v>46303</v>
      </c>
      <c r="C4776" t="inlineStr">
        <is>
          <t>CL16</t>
        </is>
      </c>
      <c r="D4776" t="inlineStr">
        <is>
          <t>Completed</t>
        </is>
      </c>
    </row>
    <row r="4777">
      <c r="A4777" t="inlineStr">
        <is>
          <t>J1234</t>
        </is>
      </c>
      <c r="B4777" s="10" t="n">
        <v>46304</v>
      </c>
      <c r="C4777" t="inlineStr">
        <is>
          <t>CL16</t>
        </is>
      </c>
      <c r="D4777" t="inlineStr">
        <is>
          <t>Completed</t>
        </is>
      </c>
    </row>
    <row r="4778">
      <c r="A4778" t="inlineStr">
        <is>
          <t>J1234</t>
        </is>
      </c>
      <c r="B4778" s="10" t="n">
        <v>46309</v>
      </c>
      <c r="C4778" t="inlineStr">
        <is>
          <t>CL16</t>
        </is>
      </c>
      <c r="D4778" t="inlineStr">
        <is>
          <t>Completed</t>
        </is>
      </c>
    </row>
    <row r="4779">
      <c r="A4779" t="inlineStr">
        <is>
          <t>J1234</t>
        </is>
      </c>
      <c r="B4779" s="10" t="n">
        <v>46310</v>
      </c>
      <c r="C4779" t="inlineStr">
        <is>
          <t>CL16</t>
        </is>
      </c>
      <c r="D4779" t="inlineStr">
        <is>
          <t>Completed</t>
        </is>
      </c>
    </row>
    <row r="4780">
      <c r="A4780" t="inlineStr">
        <is>
          <t>J1234</t>
        </is>
      </c>
      <c r="B4780" s="10" t="n">
        <v>46311</v>
      </c>
      <c r="C4780" t="inlineStr">
        <is>
          <t>CL16</t>
        </is>
      </c>
      <c r="D4780" t="inlineStr">
        <is>
          <t>Completed</t>
        </is>
      </c>
    </row>
    <row r="4781">
      <c r="A4781" t="inlineStr">
        <is>
          <t>J1234</t>
        </is>
      </c>
      <c r="B4781" s="10" t="n">
        <v>46316</v>
      </c>
      <c r="C4781" t="inlineStr">
        <is>
          <t>CL16</t>
        </is>
      </c>
      <c r="D4781" t="inlineStr">
        <is>
          <t>Completed</t>
        </is>
      </c>
    </row>
    <row r="4782">
      <c r="A4782" t="inlineStr">
        <is>
          <t>J1234</t>
        </is>
      </c>
      <c r="B4782" s="10" t="n">
        <v>46317</v>
      </c>
      <c r="C4782" t="inlineStr">
        <is>
          <t>CL16</t>
        </is>
      </c>
      <c r="D4782" t="inlineStr">
        <is>
          <t>Completed</t>
        </is>
      </c>
    </row>
    <row r="4783">
      <c r="A4783" t="inlineStr">
        <is>
          <t>J1234</t>
        </is>
      </c>
      <c r="B4783" s="10" t="n">
        <v>46318</v>
      </c>
      <c r="C4783" t="inlineStr">
        <is>
          <t>CL16</t>
        </is>
      </c>
      <c r="D4783" t="inlineStr">
        <is>
          <t>Completed</t>
        </is>
      </c>
    </row>
    <row r="4784">
      <c r="A4784" t="inlineStr">
        <is>
          <t>J1234</t>
        </is>
      </c>
      <c r="B4784" s="10" t="n">
        <v>46323</v>
      </c>
      <c r="C4784" t="inlineStr">
        <is>
          <t>CL16</t>
        </is>
      </c>
      <c r="D4784" t="inlineStr">
        <is>
          <t>Completed</t>
        </is>
      </c>
    </row>
    <row r="4785">
      <c r="A4785" t="inlineStr">
        <is>
          <t>J1234</t>
        </is>
      </c>
      <c r="B4785" s="10" t="n">
        <v>46324</v>
      </c>
      <c r="C4785" t="inlineStr">
        <is>
          <t>CL16</t>
        </is>
      </c>
      <c r="D4785" t="inlineStr">
        <is>
          <t>Completed</t>
        </is>
      </c>
    </row>
    <row r="4786">
      <c r="A4786" t="inlineStr">
        <is>
          <t>J1234</t>
        </is>
      </c>
      <c r="B4786" s="10" t="n">
        <v>46325</v>
      </c>
      <c r="C4786" t="inlineStr">
        <is>
          <t>CL16</t>
        </is>
      </c>
      <c r="D4786" t="inlineStr">
        <is>
          <t>Completed</t>
        </is>
      </c>
    </row>
    <row r="4787">
      <c r="A4787" t="inlineStr">
        <is>
          <t>J1235</t>
        </is>
      </c>
      <c r="B4787" s="10" t="n">
        <v>46237</v>
      </c>
      <c r="C4787" t="inlineStr">
        <is>
          <t>CL44</t>
        </is>
      </c>
      <c r="D4787" t="inlineStr">
        <is>
          <t>Completed</t>
        </is>
      </c>
    </row>
    <row r="4788">
      <c r="A4788" t="inlineStr">
        <is>
          <t>J1235</t>
        </is>
      </c>
      <c r="B4788" s="10" t="n">
        <v>46240</v>
      </c>
      <c r="C4788" t="inlineStr">
        <is>
          <t>CL44</t>
        </is>
      </c>
      <c r="D4788" t="inlineStr">
        <is>
          <t>Completed</t>
        </is>
      </c>
    </row>
    <row r="4789">
      <c r="A4789" t="inlineStr">
        <is>
          <t>J1235</t>
        </is>
      </c>
      <c r="B4789" s="10" t="n">
        <v>46244</v>
      </c>
      <c r="C4789" t="inlineStr">
        <is>
          <t>CL44</t>
        </is>
      </c>
      <c r="D4789" t="inlineStr">
        <is>
          <t>Completed</t>
        </is>
      </c>
    </row>
    <row r="4790">
      <c r="A4790" t="inlineStr">
        <is>
          <t>J1235</t>
        </is>
      </c>
      <c r="B4790" s="10" t="n">
        <v>46247</v>
      </c>
      <c r="C4790" t="inlineStr">
        <is>
          <t>CL44</t>
        </is>
      </c>
      <c r="D4790" t="inlineStr">
        <is>
          <t>Completed</t>
        </is>
      </c>
    </row>
    <row r="4791">
      <c r="A4791" t="inlineStr">
        <is>
          <t>J1235</t>
        </is>
      </c>
      <c r="B4791" s="10" t="n">
        <v>46251</v>
      </c>
      <c r="C4791" t="inlineStr">
        <is>
          <t>CL44</t>
        </is>
      </c>
      <c r="D4791" t="inlineStr">
        <is>
          <t>Completed</t>
        </is>
      </c>
    </row>
    <row r="4792">
      <c r="A4792" t="inlineStr">
        <is>
          <t>J1235</t>
        </is>
      </c>
      <c r="B4792" s="10" t="n">
        <v>46254</v>
      </c>
      <c r="C4792" t="inlineStr">
        <is>
          <t>CL44</t>
        </is>
      </c>
      <c r="D4792" t="inlineStr">
        <is>
          <t>Completed</t>
        </is>
      </c>
    </row>
    <row r="4793">
      <c r="A4793" t="inlineStr">
        <is>
          <t>J1235</t>
        </is>
      </c>
      <c r="B4793" s="10" t="n">
        <v>46258</v>
      </c>
      <c r="C4793" t="inlineStr">
        <is>
          <t>CL44</t>
        </is>
      </c>
      <c r="D4793" t="inlineStr">
        <is>
          <t>Completed</t>
        </is>
      </c>
    </row>
    <row r="4794">
      <c r="A4794" t="inlineStr">
        <is>
          <t>J1235</t>
        </is>
      </c>
      <c r="B4794" s="10" t="n">
        <v>46261</v>
      </c>
      <c r="C4794" t="inlineStr">
        <is>
          <t>CL44</t>
        </is>
      </c>
      <c r="D4794" t="inlineStr">
        <is>
          <t>Completed</t>
        </is>
      </c>
    </row>
    <row r="4795">
      <c r="A4795" t="inlineStr">
        <is>
          <t>J1235</t>
        </is>
      </c>
      <c r="B4795" s="10" t="n">
        <v>46265</v>
      </c>
      <c r="C4795" t="inlineStr">
        <is>
          <t>CL44</t>
        </is>
      </c>
      <c r="D4795" t="inlineStr">
        <is>
          <t>Completed</t>
        </is>
      </c>
    </row>
    <row r="4796">
      <c r="A4796" t="inlineStr">
        <is>
          <t>J1235</t>
        </is>
      </c>
      <c r="B4796" s="10" t="n">
        <v>46268</v>
      </c>
      <c r="C4796" t="inlineStr">
        <is>
          <t>CL44</t>
        </is>
      </c>
      <c r="D4796" t="inlineStr">
        <is>
          <t>Completed</t>
        </is>
      </c>
    </row>
    <row r="4797">
      <c r="A4797" t="inlineStr">
        <is>
          <t>J1235</t>
        </is>
      </c>
      <c r="B4797" s="10" t="n">
        <v>46272</v>
      </c>
      <c r="C4797" t="inlineStr">
        <is>
          <t>CL44</t>
        </is>
      </c>
      <c r="D4797" t="inlineStr">
        <is>
          <t>Completed</t>
        </is>
      </c>
    </row>
    <row r="4798">
      <c r="A4798" t="inlineStr">
        <is>
          <t>J1235</t>
        </is>
      </c>
      <c r="B4798" s="10" t="n">
        <v>46275</v>
      </c>
      <c r="C4798" t="inlineStr">
        <is>
          <t>CL44</t>
        </is>
      </c>
      <c r="D4798" t="inlineStr">
        <is>
          <t>Completed</t>
        </is>
      </c>
    </row>
    <row r="4799">
      <c r="A4799" t="inlineStr">
        <is>
          <t>J1235</t>
        </is>
      </c>
      <c r="B4799" s="10" t="n">
        <v>46279</v>
      </c>
      <c r="C4799" t="inlineStr">
        <is>
          <t>CL44</t>
        </is>
      </c>
      <c r="D4799" t="inlineStr">
        <is>
          <t>Completed</t>
        </is>
      </c>
    </row>
    <row r="4800">
      <c r="A4800" t="inlineStr">
        <is>
          <t>J1235</t>
        </is>
      </c>
      <c r="B4800" s="10" t="n">
        <v>46282</v>
      </c>
      <c r="C4800" t="inlineStr">
        <is>
          <t>CL44</t>
        </is>
      </c>
      <c r="D4800" t="inlineStr">
        <is>
          <t>Completed</t>
        </is>
      </c>
    </row>
    <row r="4801">
      <c r="A4801" t="inlineStr">
        <is>
          <t>J1235</t>
        </is>
      </c>
      <c r="B4801" s="10" t="n">
        <v>46286</v>
      </c>
      <c r="C4801" t="inlineStr">
        <is>
          <t>CL44</t>
        </is>
      </c>
      <c r="D4801" t="inlineStr">
        <is>
          <t>Completed</t>
        </is>
      </c>
    </row>
    <row r="4802">
      <c r="A4802" t="inlineStr">
        <is>
          <t>J1235</t>
        </is>
      </c>
      <c r="B4802" s="10" t="n">
        <v>46289</v>
      </c>
      <c r="C4802" t="inlineStr">
        <is>
          <t>CL44</t>
        </is>
      </c>
      <c r="D4802" t="inlineStr">
        <is>
          <t>Completed</t>
        </is>
      </c>
    </row>
    <row r="4803">
      <c r="A4803" t="inlineStr">
        <is>
          <t>J1235</t>
        </is>
      </c>
      <c r="B4803" s="10" t="n">
        <v>46293</v>
      </c>
      <c r="C4803" t="inlineStr">
        <is>
          <t>CL44</t>
        </is>
      </c>
      <c r="D4803" t="inlineStr">
        <is>
          <t>Completed</t>
        </is>
      </c>
    </row>
    <row r="4804">
      <c r="A4804" t="inlineStr">
        <is>
          <t>J1235</t>
        </is>
      </c>
      <c r="B4804" s="10" t="n">
        <v>46296</v>
      </c>
      <c r="C4804" t="inlineStr">
        <is>
          <t>CL44</t>
        </is>
      </c>
      <c r="D4804" t="inlineStr">
        <is>
          <t>Completed</t>
        </is>
      </c>
    </row>
    <row r="4805">
      <c r="A4805" t="inlineStr">
        <is>
          <t>J1235</t>
        </is>
      </c>
      <c r="B4805" s="10" t="n">
        <v>46300</v>
      </c>
      <c r="C4805" t="inlineStr">
        <is>
          <t>CL44</t>
        </is>
      </c>
      <c r="D4805" t="inlineStr">
        <is>
          <t>Skipped</t>
        </is>
      </c>
    </row>
    <row r="4806">
      <c r="A4806" t="inlineStr">
        <is>
          <t>J1235</t>
        </is>
      </c>
      <c r="B4806" s="10" t="n">
        <v>46303</v>
      </c>
      <c r="C4806" t="inlineStr">
        <is>
          <t>CL44</t>
        </is>
      </c>
      <c r="D4806" t="inlineStr">
        <is>
          <t>Completed</t>
        </is>
      </c>
    </row>
    <row r="4807">
      <c r="A4807" t="inlineStr">
        <is>
          <t>J1235</t>
        </is>
      </c>
      <c r="B4807" s="10" t="n">
        <v>46307</v>
      </c>
      <c r="C4807" t="inlineStr">
        <is>
          <t>CL44</t>
        </is>
      </c>
      <c r="D4807" t="inlineStr">
        <is>
          <t>Completed</t>
        </is>
      </c>
    </row>
    <row r="4808">
      <c r="A4808" t="inlineStr">
        <is>
          <t>J1235</t>
        </is>
      </c>
      <c r="B4808" s="10" t="n">
        <v>46310</v>
      </c>
      <c r="C4808" t="inlineStr">
        <is>
          <t>CL44</t>
        </is>
      </c>
      <c r="D4808" t="inlineStr">
        <is>
          <t>Completed</t>
        </is>
      </c>
    </row>
    <row r="4809">
      <c r="A4809" t="inlineStr">
        <is>
          <t>J1235</t>
        </is>
      </c>
      <c r="B4809" s="10" t="n">
        <v>46314</v>
      </c>
      <c r="C4809" t="inlineStr">
        <is>
          <t>CL44</t>
        </is>
      </c>
      <c r="D4809" t="inlineStr">
        <is>
          <t>Completed</t>
        </is>
      </c>
    </row>
    <row r="4810">
      <c r="A4810" t="inlineStr">
        <is>
          <t>J1235</t>
        </is>
      </c>
      <c r="B4810" s="10" t="n">
        <v>46317</v>
      </c>
      <c r="C4810" t="inlineStr">
        <is>
          <t>CL44</t>
        </is>
      </c>
      <c r="D4810" t="inlineStr">
        <is>
          <t>Completed</t>
        </is>
      </c>
    </row>
    <row r="4811">
      <c r="A4811" t="inlineStr">
        <is>
          <t>J1235</t>
        </is>
      </c>
      <c r="B4811" s="10" t="n">
        <v>46321</v>
      </c>
      <c r="C4811" t="inlineStr">
        <is>
          <t>CL44</t>
        </is>
      </c>
      <c r="D4811" t="inlineStr">
        <is>
          <t>Completed</t>
        </is>
      </c>
    </row>
    <row r="4812">
      <c r="A4812" t="inlineStr">
        <is>
          <t>J1235</t>
        </is>
      </c>
      <c r="B4812" s="10" t="n">
        <v>46324</v>
      </c>
      <c r="C4812" t="inlineStr">
        <is>
          <t>CL44</t>
        </is>
      </c>
      <c r="D4812" t="inlineStr">
        <is>
          <t>Completed</t>
        </is>
      </c>
    </row>
    <row r="4813">
      <c r="A4813" t="inlineStr">
        <is>
          <t>J1236</t>
        </is>
      </c>
      <c r="B4813" s="10" t="n">
        <v>46238</v>
      </c>
      <c r="C4813" t="inlineStr">
        <is>
          <t>CL45</t>
        </is>
      </c>
      <c r="D4813" t="inlineStr">
        <is>
          <t>Completed</t>
        </is>
      </c>
    </row>
    <row r="4814">
      <c r="A4814" t="inlineStr">
        <is>
          <t>J1236</t>
        </is>
      </c>
      <c r="B4814" s="10" t="n">
        <v>46239</v>
      </c>
      <c r="C4814" t="inlineStr">
        <is>
          <t>CL45</t>
        </is>
      </c>
      <c r="D4814" t="inlineStr">
        <is>
          <t>Completed</t>
        </is>
      </c>
    </row>
    <row r="4815">
      <c r="A4815" t="inlineStr">
        <is>
          <t>J1236</t>
        </is>
      </c>
      <c r="B4815" s="10" t="n">
        <v>46240</v>
      </c>
      <c r="C4815" t="inlineStr">
        <is>
          <t>CL45</t>
        </is>
      </c>
      <c r="D4815" t="inlineStr">
        <is>
          <t>Completed</t>
        </is>
      </c>
    </row>
    <row r="4816">
      <c r="A4816" t="inlineStr">
        <is>
          <t>J1236</t>
        </is>
      </c>
      <c r="B4816" s="10" t="n">
        <v>46245</v>
      </c>
      <c r="C4816" t="inlineStr">
        <is>
          <t>CL45</t>
        </is>
      </c>
      <c r="D4816" t="inlineStr">
        <is>
          <t>Completed</t>
        </is>
      </c>
    </row>
    <row r="4817">
      <c r="A4817" t="inlineStr">
        <is>
          <t>J1236</t>
        </is>
      </c>
      <c r="B4817" s="10" t="n">
        <v>46246</v>
      </c>
      <c r="C4817" t="inlineStr">
        <is>
          <t>CL45</t>
        </is>
      </c>
      <c r="D4817" t="inlineStr">
        <is>
          <t>Completed</t>
        </is>
      </c>
    </row>
    <row r="4818">
      <c r="A4818" t="inlineStr">
        <is>
          <t>J1236</t>
        </is>
      </c>
      <c r="B4818" s="10" t="n">
        <v>46247</v>
      </c>
      <c r="C4818" t="inlineStr">
        <is>
          <t>CL45</t>
        </is>
      </c>
      <c r="D4818" t="inlineStr">
        <is>
          <t>Completed</t>
        </is>
      </c>
    </row>
    <row r="4819">
      <c r="A4819" t="inlineStr">
        <is>
          <t>J1236</t>
        </is>
      </c>
      <c r="B4819" s="10" t="n">
        <v>46252</v>
      </c>
      <c r="C4819" t="inlineStr">
        <is>
          <t>CL45</t>
        </is>
      </c>
      <c r="D4819" t="inlineStr">
        <is>
          <t>Completed</t>
        </is>
      </c>
    </row>
    <row r="4820">
      <c r="A4820" t="inlineStr">
        <is>
          <t>J1236</t>
        </is>
      </c>
      <c r="B4820" s="10" t="n">
        <v>46253</v>
      </c>
      <c r="C4820" t="inlineStr">
        <is>
          <t>CL45</t>
        </is>
      </c>
      <c r="D4820" t="inlineStr">
        <is>
          <t>Completed</t>
        </is>
      </c>
    </row>
    <row r="4821">
      <c r="A4821" t="inlineStr">
        <is>
          <t>J1236</t>
        </is>
      </c>
      <c r="B4821" s="10" t="n">
        <v>46254</v>
      </c>
      <c r="C4821" t="inlineStr">
        <is>
          <t>CL45</t>
        </is>
      </c>
      <c r="D4821" t="inlineStr">
        <is>
          <t>Completed</t>
        </is>
      </c>
    </row>
    <row r="4822">
      <c r="A4822" t="inlineStr">
        <is>
          <t>J1236</t>
        </is>
      </c>
      <c r="B4822" s="10" t="n">
        <v>46259</v>
      </c>
      <c r="C4822" t="inlineStr">
        <is>
          <t>CL45</t>
        </is>
      </c>
      <c r="D4822" t="inlineStr">
        <is>
          <t>Completed</t>
        </is>
      </c>
    </row>
    <row r="4823">
      <c r="A4823" t="inlineStr">
        <is>
          <t>J1236</t>
        </is>
      </c>
      <c r="B4823" s="10" t="n">
        <v>46260</v>
      </c>
      <c r="C4823" t="inlineStr">
        <is>
          <t>CL45</t>
        </is>
      </c>
      <c r="D4823" t="inlineStr">
        <is>
          <t>Completed</t>
        </is>
      </c>
    </row>
    <row r="4824">
      <c r="A4824" t="inlineStr">
        <is>
          <t>J1236</t>
        </is>
      </c>
      <c r="B4824" s="10" t="n">
        <v>46261</v>
      </c>
      <c r="C4824" t="inlineStr">
        <is>
          <t>CL45</t>
        </is>
      </c>
      <c r="D4824" t="inlineStr">
        <is>
          <t>Completed</t>
        </is>
      </c>
    </row>
    <row r="4825">
      <c r="A4825" t="inlineStr">
        <is>
          <t>J1236</t>
        </is>
      </c>
      <c r="B4825" s="10" t="n">
        <v>46266</v>
      </c>
      <c r="C4825" t="inlineStr">
        <is>
          <t>CL45</t>
        </is>
      </c>
      <c r="D4825" t="inlineStr">
        <is>
          <t>Completed</t>
        </is>
      </c>
    </row>
    <row r="4826">
      <c r="A4826" t="inlineStr">
        <is>
          <t>J1236</t>
        </is>
      </c>
      <c r="B4826" s="10" t="n">
        <v>46267</v>
      </c>
      <c r="C4826" t="inlineStr">
        <is>
          <t>CL45</t>
        </is>
      </c>
      <c r="D4826" t="inlineStr">
        <is>
          <t>Completed</t>
        </is>
      </c>
    </row>
    <row r="4827">
      <c r="A4827" t="inlineStr">
        <is>
          <t>J1236</t>
        </is>
      </c>
      <c r="B4827" s="10" t="n">
        <v>46268</v>
      </c>
      <c r="C4827" t="inlineStr">
        <is>
          <t>CL45</t>
        </is>
      </c>
      <c r="D4827" t="inlineStr">
        <is>
          <t>Completed</t>
        </is>
      </c>
    </row>
    <row r="4828">
      <c r="A4828" t="inlineStr">
        <is>
          <t>J1236</t>
        </is>
      </c>
      <c r="B4828" s="10" t="n">
        <v>46273</v>
      </c>
      <c r="C4828" t="inlineStr">
        <is>
          <t>CL45</t>
        </is>
      </c>
      <c r="D4828" t="inlineStr">
        <is>
          <t>Completed</t>
        </is>
      </c>
    </row>
    <row r="4829">
      <c r="A4829" t="inlineStr">
        <is>
          <t>J1236</t>
        </is>
      </c>
      <c r="B4829" s="10" t="n">
        <v>46274</v>
      </c>
      <c r="C4829" t="inlineStr">
        <is>
          <t>CL45</t>
        </is>
      </c>
      <c r="D4829" t="inlineStr">
        <is>
          <t>Completed</t>
        </is>
      </c>
    </row>
    <row r="4830">
      <c r="A4830" t="inlineStr">
        <is>
          <t>J1236</t>
        </is>
      </c>
      <c r="B4830" s="10" t="n">
        <v>46275</v>
      </c>
      <c r="C4830" t="inlineStr">
        <is>
          <t>CL45</t>
        </is>
      </c>
      <c r="D4830" t="inlineStr">
        <is>
          <t>Completed</t>
        </is>
      </c>
    </row>
    <row r="4831">
      <c r="A4831" t="inlineStr">
        <is>
          <t>J1236</t>
        </is>
      </c>
      <c r="B4831" s="10" t="n">
        <v>46280</v>
      </c>
      <c r="C4831" t="inlineStr">
        <is>
          <t>CL45</t>
        </is>
      </c>
      <c r="D4831" t="inlineStr">
        <is>
          <t>Completed</t>
        </is>
      </c>
    </row>
    <row r="4832">
      <c r="A4832" t="inlineStr">
        <is>
          <t>J1236</t>
        </is>
      </c>
      <c r="B4832" s="10" t="n">
        <v>46281</v>
      </c>
      <c r="C4832" t="inlineStr">
        <is>
          <t>CL45</t>
        </is>
      </c>
      <c r="D4832" t="inlineStr">
        <is>
          <t>Completed</t>
        </is>
      </c>
    </row>
    <row r="4833">
      <c r="A4833" t="inlineStr">
        <is>
          <t>J1236</t>
        </is>
      </c>
      <c r="B4833" s="10" t="n">
        <v>46282</v>
      </c>
      <c r="C4833" t="inlineStr">
        <is>
          <t>CL45</t>
        </is>
      </c>
      <c r="D4833" t="inlineStr">
        <is>
          <t>Completed</t>
        </is>
      </c>
    </row>
    <row r="4834">
      <c r="A4834" t="inlineStr">
        <is>
          <t>J1236</t>
        </is>
      </c>
      <c r="B4834" s="10" t="n">
        <v>46287</v>
      </c>
      <c r="C4834" t="inlineStr">
        <is>
          <t>CL45</t>
        </is>
      </c>
      <c r="D4834" t="inlineStr">
        <is>
          <t>Completed</t>
        </is>
      </c>
    </row>
    <row r="4835">
      <c r="A4835" t="inlineStr">
        <is>
          <t>J1236</t>
        </is>
      </c>
      <c r="B4835" s="10" t="n">
        <v>46288</v>
      </c>
      <c r="C4835" t="inlineStr">
        <is>
          <t>CL45</t>
        </is>
      </c>
      <c r="D4835" t="inlineStr">
        <is>
          <t>Completed</t>
        </is>
      </c>
    </row>
    <row r="4836">
      <c r="A4836" t="inlineStr">
        <is>
          <t>J1236</t>
        </is>
      </c>
      <c r="B4836" s="10" t="n">
        <v>46289</v>
      </c>
      <c r="C4836" t="inlineStr">
        <is>
          <t>CL45</t>
        </is>
      </c>
      <c r="D4836" t="inlineStr">
        <is>
          <t>Completed</t>
        </is>
      </c>
    </row>
    <row r="4837">
      <c r="A4837" t="inlineStr">
        <is>
          <t>J1236</t>
        </is>
      </c>
      <c r="B4837" s="10" t="n">
        <v>46294</v>
      </c>
      <c r="C4837" t="inlineStr">
        <is>
          <t>CL45</t>
        </is>
      </c>
      <c r="D4837" t="inlineStr">
        <is>
          <t>Completed</t>
        </is>
      </c>
    </row>
    <row r="4838">
      <c r="A4838" t="inlineStr">
        <is>
          <t>J1236</t>
        </is>
      </c>
      <c r="B4838" s="10" t="n">
        <v>46295</v>
      </c>
      <c r="C4838" t="inlineStr">
        <is>
          <t>CL45</t>
        </is>
      </c>
      <c r="D4838" t="inlineStr">
        <is>
          <t>Completed</t>
        </is>
      </c>
    </row>
    <row r="4839">
      <c r="A4839" t="inlineStr">
        <is>
          <t>J1236</t>
        </is>
      </c>
      <c r="B4839" s="10" t="n">
        <v>46296</v>
      </c>
      <c r="C4839" t="inlineStr">
        <is>
          <t>CL45</t>
        </is>
      </c>
      <c r="D4839" t="inlineStr">
        <is>
          <t>Completed</t>
        </is>
      </c>
    </row>
    <row r="4840">
      <c r="A4840" t="inlineStr">
        <is>
          <t>J1236</t>
        </is>
      </c>
      <c r="B4840" s="10" t="n">
        <v>46301</v>
      </c>
      <c r="C4840" t="inlineStr">
        <is>
          <t>CL45</t>
        </is>
      </c>
      <c r="D4840" t="inlineStr">
        <is>
          <t>Completed</t>
        </is>
      </c>
    </row>
    <row r="4841">
      <c r="A4841" t="inlineStr">
        <is>
          <t>J1236</t>
        </is>
      </c>
      <c r="B4841" s="10" t="n">
        <v>46302</v>
      </c>
      <c r="C4841" t="inlineStr">
        <is>
          <t>CL45</t>
        </is>
      </c>
      <c r="D4841" t="inlineStr">
        <is>
          <t>Completed</t>
        </is>
      </c>
    </row>
    <row r="4842">
      <c r="A4842" t="inlineStr">
        <is>
          <t>J1236</t>
        </is>
      </c>
      <c r="B4842" s="10" t="n">
        <v>46303</v>
      </c>
      <c r="C4842" t="inlineStr">
        <is>
          <t>CL45</t>
        </is>
      </c>
      <c r="D4842" t="inlineStr">
        <is>
          <t>Completed</t>
        </is>
      </c>
    </row>
    <row r="4843">
      <c r="A4843" t="inlineStr">
        <is>
          <t>J1236</t>
        </is>
      </c>
      <c r="B4843" s="10" t="n">
        <v>46308</v>
      </c>
      <c r="C4843" t="inlineStr">
        <is>
          <t>CL45</t>
        </is>
      </c>
      <c r="D4843" t="inlineStr">
        <is>
          <t>Completed</t>
        </is>
      </c>
    </row>
    <row r="4844">
      <c r="A4844" t="inlineStr">
        <is>
          <t>J1236</t>
        </is>
      </c>
      <c r="B4844" s="10" t="n">
        <v>46309</v>
      </c>
      <c r="C4844" t="inlineStr">
        <is>
          <t>CL45</t>
        </is>
      </c>
      <c r="D4844" t="inlineStr">
        <is>
          <t>Completed</t>
        </is>
      </c>
    </row>
    <row r="4845">
      <c r="A4845" t="inlineStr">
        <is>
          <t>J1236</t>
        </is>
      </c>
      <c r="B4845" s="10" t="n">
        <v>46310</v>
      </c>
      <c r="C4845" t="inlineStr">
        <is>
          <t>CL45</t>
        </is>
      </c>
      <c r="D4845" t="inlineStr">
        <is>
          <t>Completed</t>
        </is>
      </c>
    </row>
    <row r="4846">
      <c r="A4846" t="inlineStr">
        <is>
          <t>J1236</t>
        </is>
      </c>
      <c r="B4846" s="10" t="n">
        <v>46315</v>
      </c>
      <c r="C4846" t="inlineStr">
        <is>
          <t>CL45</t>
        </is>
      </c>
      <c r="D4846" t="inlineStr">
        <is>
          <t>Completed</t>
        </is>
      </c>
    </row>
    <row r="4847">
      <c r="A4847" t="inlineStr">
        <is>
          <t>J1236</t>
        </is>
      </c>
      <c r="B4847" s="10" t="n">
        <v>46316</v>
      </c>
      <c r="C4847" t="inlineStr">
        <is>
          <t>CL45</t>
        </is>
      </c>
      <c r="D4847" t="inlineStr">
        <is>
          <t>Completed</t>
        </is>
      </c>
    </row>
    <row r="4848">
      <c r="A4848" t="inlineStr">
        <is>
          <t>J1236</t>
        </is>
      </c>
      <c r="B4848" s="10" t="n">
        <v>46317</v>
      </c>
      <c r="C4848" t="inlineStr">
        <is>
          <t>CL45</t>
        </is>
      </c>
      <c r="D4848" t="inlineStr">
        <is>
          <t>Completed</t>
        </is>
      </c>
    </row>
    <row r="4849">
      <c r="A4849" t="inlineStr">
        <is>
          <t>J1236</t>
        </is>
      </c>
      <c r="B4849" s="10" t="n">
        <v>46322</v>
      </c>
      <c r="C4849" t="inlineStr">
        <is>
          <t>CL45</t>
        </is>
      </c>
      <c r="D4849" t="inlineStr">
        <is>
          <t>Completed</t>
        </is>
      </c>
    </row>
    <row r="4850">
      <c r="A4850" t="inlineStr">
        <is>
          <t>J1236</t>
        </is>
      </c>
      <c r="B4850" s="10" t="n">
        <v>46323</v>
      </c>
      <c r="C4850" t="inlineStr">
        <is>
          <t>CL45</t>
        </is>
      </c>
      <c r="D4850" t="inlineStr">
        <is>
          <t>Completed</t>
        </is>
      </c>
    </row>
    <row r="4851">
      <c r="A4851" t="inlineStr">
        <is>
          <t>J1236</t>
        </is>
      </c>
      <c r="B4851" s="10" t="n">
        <v>46324</v>
      </c>
      <c r="C4851" t="inlineStr">
        <is>
          <t>CL45</t>
        </is>
      </c>
      <c r="D4851" t="inlineStr">
        <is>
          <t>Completed</t>
        </is>
      </c>
    </row>
    <row r="4852">
      <c r="A4852" t="inlineStr">
        <is>
          <t>J1237</t>
        </is>
      </c>
      <c r="B4852" s="10" t="n">
        <v>46246</v>
      </c>
      <c r="C4852" t="inlineStr">
        <is>
          <t>CL53</t>
        </is>
      </c>
      <c r="D4852" t="inlineStr">
        <is>
          <t>Completed</t>
        </is>
      </c>
    </row>
    <row r="4853">
      <c r="A4853" t="inlineStr">
        <is>
          <t>J1237</t>
        </is>
      </c>
      <c r="B4853" s="10" t="n">
        <v>46274</v>
      </c>
      <c r="C4853" t="inlineStr">
        <is>
          <t>CL53</t>
        </is>
      </c>
      <c r="D4853" t="inlineStr">
        <is>
          <t>Completed</t>
        </is>
      </c>
    </row>
    <row r="4854">
      <c r="A4854" t="inlineStr">
        <is>
          <t>J1237</t>
        </is>
      </c>
      <c r="B4854" s="10" t="n">
        <v>46302</v>
      </c>
      <c r="C4854" t="inlineStr">
        <is>
          <t>CL53</t>
        </is>
      </c>
      <c r="D4854" t="inlineStr">
        <is>
          <t>Completed</t>
        </is>
      </c>
    </row>
    <row r="4855">
      <c r="A4855" t="inlineStr">
        <is>
          <t>J1238</t>
        </is>
      </c>
      <c r="B4855" s="10" t="n">
        <v>46237</v>
      </c>
      <c r="C4855" t="inlineStr">
        <is>
          <t>CL21</t>
        </is>
      </c>
      <c r="D4855" t="inlineStr">
        <is>
          <t>Completed</t>
        </is>
      </c>
    </row>
    <row r="4856">
      <c r="A4856" t="inlineStr">
        <is>
          <t>J1238</t>
        </is>
      </c>
      <c r="B4856" s="10" t="n">
        <v>46240</v>
      </c>
      <c r="C4856" t="inlineStr">
        <is>
          <t>CL21</t>
        </is>
      </c>
      <c r="D4856" t="inlineStr">
        <is>
          <t>Completed</t>
        </is>
      </c>
    </row>
    <row r="4857">
      <c r="A4857" t="inlineStr">
        <is>
          <t>J1238</t>
        </is>
      </c>
      <c r="B4857" s="10" t="n">
        <v>46241</v>
      </c>
      <c r="C4857" t="inlineStr">
        <is>
          <t>CL21</t>
        </is>
      </c>
      <c r="D4857" t="inlineStr">
        <is>
          <t>Completed</t>
        </is>
      </c>
    </row>
    <row r="4858">
      <c r="A4858" t="inlineStr">
        <is>
          <t>J1238</t>
        </is>
      </c>
      <c r="B4858" s="10" t="n">
        <v>46244</v>
      </c>
      <c r="C4858" t="inlineStr">
        <is>
          <t>CL21</t>
        </is>
      </c>
      <c r="D4858" t="inlineStr">
        <is>
          <t>Completed</t>
        </is>
      </c>
    </row>
    <row r="4859">
      <c r="A4859" t="inlineStr">
        <is>
          <t>J1238</t>
        </is>
      </c>
      <c r="B4859" s="10" t="n">
        <v>46247</v>
      </c>
      <c r="C4859" t="inlineStr">
        <is>
          <t>CL21</t>
        </is>
      </c>
      <c r="D4859" t="inlineStr">
        <is>
          <t>Completed</t>
        </is>
      </c>
    </row>
    <row r="4860">
      <c r="A4860" t="inlineStr">
        <is>
          <t>J1238</t>
        </is>
      </c>
      <c r="B4860" s="10" t="n">
        <v>46248</v>
      </c>
      <c r="C4860" t="inlineStr">
        <is>
          <t>CL21</t>
        </is>
      </c>
      <c r="D4860" t="inlineStr">
        <is>
          <t>Completed</t>
        </is>
      </c>
    </row>
    <row r="4861">
      <c r="A4861" t="inlineStr">
        <is>
          <t>J1238</t>
        </is>
      </c>
      <c r="B4861" s="10" t="n">
        <v>46251</v>
      </c>
      <c r="C4861" t="inlineStr">
        <is>
          <t>CL21</t>
        </is>
      </c>
      <c r="D4861" t="inlineStr">
        <is>
          <t>Completed</t>
        </is>
      </c>
    </row>
    <row r="4862">
      <c r="A4862" t="inlineStr">
        <is>
          <t>J1238</t>
        </is>
      </c>
      <c r="B4862" s="10" t="n">
        <v>46254</v>
      </c>
      <c r="C4862" t="inlineStr">
        <is>
          <t>CL21</t>
        </is>
      </c>
      <c r="D4862" t="inlineStr">
        <is>
          <t>Completed</t>
        </is>
      </c>
    </row>
    <row r="4863">
      <c r="A4863" t="inlineStr">
        <is>
          <t>J1238</t>
        </is>
      </c>
      <c r="B4863" s="10" t="n">
        <v>46255</v>
      </c>
      <c r="C4863" t="inlineStr">
        <is>
          <t>CL21</t>
        </is>
      </c>
      <c r="D4863" t="inlineStr">
        <is>
          <t>Completed</t>
        </is>
      </c>
    </row>
    <row r="4864">
      <c r="A4864" t="inlineStr">
        <is>
          <t>J1238</t>
        </is>
      </c>
      <c r="B4864" s="10" t="n">
        <v>46258</v>
      </c>
      <c r="C4864" t="inlineStr">
        <is>
          <t>CL21</t>
        </is>
      </c>
      <c r="D4864" t="inlineStr">
        <is>
          <t>Skipped</t>
        </is>
      </c>
    </row>
    <row r="4865">
      <c r="A4865" t="inlineStr">
        <is>
          <t>J1238</t>
        </is>
      </c>
      <c r="B4865" s="10" t="n">
        <v>46261</v>
      </c>
      <c r="C4865" t="inlineStr">
        <is>
          <t>CL21</t>
        </is>
      </c>
      <c r="D4865" t="inlineStr">
        <is>
          <t>Completed</t>
        </is>
      </c>
    </row>
    <row r="4866">
      <c r="A4866" t="inlineStr">
        <is>
          <t>J1238</t>
        </is>
      </c>
      <c r="B4866" s="10" t="n">
        <v>46262</v>
      </c>
      <c r="C4866" t="inlineStr">
        <is>
          <t>CL21</t>
        </is>
      </c>
      <c r="D4866" t="inlineStr">
        <is>
          <t>Completed</t>
        </is>
      </c>
    </row>
    <row r="4867">
      <c r="A4867" t="inlineStr">
        <is>
          <t>J1238</t>
        </is>
      </c>
      <c r="B4867" s="10" t="n">
        <v>46265</v>
      </c>
      <c r="C4867" t="inlineStr">
        <is>
          <t>CL21</t>
        </is>
      </c>
      <c r="D4867" t="inlineStr">
        <is>
          <t>Completed</t>
        </is>
      </c>
    </row>
    <row r="4868">
      <c r="A4868" t="inlineStr">
        <is>
          <t>J1238</t>
        </is>
      </c>
      <c r="B4868" s="10" t="n">
        <v>46268</v>
      </c>
      <c r="C4868" t="inlineStr">
        <is>
          <t>CL21</t>
        </is>
      </c>
      <c r="D4868" t="inlineStr">
        <is>
          <t>Completed</t>
        </is>
      </c>
    </row>
    <row r="4869">
      <c r="A4869" t="inlineStr">
        <is>
          <t>J1238</t>
        </is>
      </c>
      <c r="B4869" s="10" t="n">
        <v>46269</v>
      </c>
      <c r="C4869" t="inlineStr">
        <is>
          <t>CL21</t>
        </is>
      </c>
      <c r="D4869" t="inlineStr">
        <is>
          <t>Completed</t>
        </is>
      </c>
    </row>
    <row r="4870">
      <c r="A4870" t="inlineStr">
        <is>
          <t>J1238</t>
        </is>
      </c>
      <c r="B4870" s="10" t="n">
        <v>46272</v>
      </c>
      <c r="C4870" t="inlineStr">
        <is>
          <t>CL21</t>
        </is>
      </c>
      <c r="D4870" t="inlineStr">
        <is>
          <t>Completed</t>
        </is>
      </c>
    </row>
    <row r="4871">
      <c r="A4871" t="inlineStr">
        <is>
          <t>J1238</t>
        </is>
      </c>
      <c r="B4871" s="10" t="n">
        <v>46275</v>
      </c>
      <c r="C4871" t="inlineStr">
        <is>
          <t>CL21</t>
        </is>
      </c>
      <c r="D4871" t="inlineStr">
        <is>
          <t>Completed</t>
        </is>
      </c>
    </row>
    <row r="4872">
      <c r="A4872" t="inlineStr">
        <is>
          <t>J1238</t>
        </is>
      </c>
      <c r="B4872" s="10" t="n">
        <v>46276</v>
      </c>
      <c r="C4872" t="inlineStr">
        <is>
          <t>CL21</t>
        </is>
      </c>
      <c r="D4872" t="inlineStr">
        <is>
          <t>Completed</t>
        </is>
      </c>
    </row>
    <row r="4873">
      <c r="A4873" t="inlineStr">
        <is>
          <t>J1238</t>
        </is>
      </c>
      <c r="B4873" s="10" t="n">
        <v>46279</v>
      </c>
      <c r="C4873" t="inlineStr">
        <is>
          <t>CL21</t>
        </is>
      </c>
      <c r="D4873" t="inlineStr">
        <is>
          <t>Completed</t>
        </is>
      </c>
    </row>
    <row r="4874">
      <c r="A4874" t="inlineStr">
        <is>
          <t>J1238</t>
        </is>
      </c>
      <c r="B4874" s="10" t="n">
        <v>46282</v>
      </c>
      <c r="C4874" t="inlineStr">
        <is>
          <t>CL21</t>
        </is>
      </c>
      <c r="D4874" t="inlineStr">
        <is>
          <t>Completed</t>
        </is>
      </c>
    </row>
    <row r="4875">
      <c r="A4875" t="inlineStr">
        <is>
          <t>J1238</t>
        </is>
      </c>
      <c r="B4875" s="10" t="n">
        <v>46283</v>
      </c>
      <c r="C4875" t="inlineStr">
        <is>
          <t>CL21</t>
        </is>
      </c>
      <c r="D4875" t="inlineStr">
        <is>
          <t>Completed</t>
        </is>
      </c>
    </row>
    <row r="4876">
      <c r="A4876" t="inlineStr">
        <is>
          <t>J1238</t>
        </is>
      </c>
      <c r="B4876" s="10" t="n">
        <v>46286</v>
      </c>
      <c r="C4876" t="inlineStr">
        <is>
          <t>CL21</t>
        </is>
      </c>
      <c r="D4876" t="inlineStr">
        <is>
          <t>Completed</t>
        </is>
      </c>
    </row>
    <row r="4877">
      <c r="A4877" t="inlineStr">
        <is>
          <t>J1238</t>
        </is>
      </c>
      <c r="B4877" s="10" t="n">
        <v>46289</v>
      </c>
      <c r="C4877" t="inlineStr">
        <is>
          <t>CL21</t>
        </is>
      </c>
      <c r="D4877" t="inlineStr">
        <is>
          <t>Completed</t>
        </is>
      </c>
    </row>
    <row r="4878">
      <c r="A4878" t="inlineStr">
        <is>
          <t>J1238</t>
        </is>
      </c>
      <c r="B4878" s="10" t="n">
        <v>46290</v>
      </c>
      <c r="C4878" t="inlineStr">
        <is>
          <t>CL21</t>
        </is>
      </c>
      <c r="D4878" t="inlineStr">
        <is>
          <t>Completed</t>
        </is>
      </c>
    </row>
    <row r="4879">
      <c r="A4879" t="inlineStr">
        <is>
          <t>J1238</t>
        </is>
      </c>
      <c r="B4879" s="10" t="n">
        <v>46293</v>
      </c>
      <c r="C4879" t="inlineStr">
        <is>
          <t>CL21</t>
        </is>
      </c>
      <c r="D4879" t="inlineStr">
        <is>
          <t>Completed</t>
        </is>
      </c>
    </row>
    <row r="4880">
      <c r="A4880" t="inlineStr">
        <is>
          <t>J1238</t>
        </is>
      </c>
      <c r="B4880" s="10" t="n">
        <v>46296</v>
      </c>
      <c r="C4880" t="inlineStr">
        <is>
          <t>CL21</t>
        </is>
      </c>
      <c r="D4880" t="inlineStr">
        <is>
          <t>Completed</t>
        </is>
      </c>
    </row>
    <row r="4881">
      <c r="A4881" t="inlineStr">
        <is>
          <t>J1238</t>
        </is>
      </c>
      <c r="B4881" s="10" t="n">
        <v>46297</v>
      </c>
      <c r="C4881" t="inlineStr">
        <is>
          <t>CL21</t>
        </is>
      </c>
      <c r="D4881" t="inlineStr">
        <is>
          <t>Completed</t>
        </is>
      </c>
    </row>
    <row r="4882">
      <c r="A4882" t="inlineStr">
        <is>
          <t>J1238</t>
        </is>
      </c>
      <c r="B4882" s="10" t="n">
        <v>46300</v>
      </c>
      <c r="C4882" t="inlineStr">
        <is>
          <t>CL21</t>
        </is>
      </c>
      <c r="D4882" t="inlineStr">
        <is>
          <t>Completed</t>
        </is>
      </c>
    </row>
    <row r="4883">
      <c r="A4883" t="inlineStr">
        <is>
          <t>J1238</t>
        </is>
      </c>
      <c r="B4883" s="10" t="n">
        <v>46303</v>
      </c>
      <c r="C4883" t="inlineStr">
        <is>
          <t>CL21</t>
        </is>
      </c>
      <c r="D4883" t="inlineStr">
        <is>
          <t>Completed</t>
        </is>
      </c>
    </row>
    <row r="4884">
      <c r="A4884" t="inlineStr">
        <is>
          <t>J1238</t>
        </is>
      </c>
      <c r="B4884" s="10" t="n">
        <v>46304</v>
      </c>
      <c r="C4884" t="inlineStr">
        <is>
          <t>CL21</t>
        </is>
      </c>
      <c r="D4884" t="inlineStr">
        <is>
          <t>Completed</t>
        </is>
      </c>
    </row>
    <row r="4885">
      <c r="A4885" t="inlineStr">
        <is>
          <t>J1238</t>
        </is>
      </c>
      <c r="B4885" s="10" t="n">
        <v>46307</v>
      </c>
      <c r="C4885" t="inlineStr">
        <is>
          <t>CL21</t>
        </is>
      </c>
      <c r="D4885" t="inlineStr">
        <is>
          <t>Completed</t>
        </is>
      </c>
    </row>
    <row r="4886">
      <c r="A4886" t="inlineStr">
        <is>
          <t>J1238</t>
        </is>
      </c>
      <c r="B4886" s="10" t="n">
        <v>46310</v>
      </c>
      <c r="C4886" t="inlineStr">
        <is>
          <t>CL21</t>
        </is>
      </c>
      <c r="D4886" t="inlineStr">
        <is>
          <t>Completed</t>
        </is>
      </c>
    </row>
    <row r="4887">
      <c r="A4887" t="inlineStr">
        <is>
          <t>J1238</t>
        </is>
      </c>
      <c r="B4887" s="10" t="n">
        <v>46311</v>
      </c>
      <c r="C4887" t="inlineStr">
        <is>
          <t>CL21</t>
        </is>
      </c>
      <c r="D4887" t="inlineStr">
        <is>
          <t>Completed</t>
        </is>
      </c>
    </row>
    <row r="4888">
      <c r="A4888" t="inlineStr">
        <is>
          <t>J1238</t>
        </is>
      </c>
      <c r="B4888" s="10" t="n">
        <v>46314</v>
      </c>
      <c r="C4888" t="inlineStr">
        <is>
          <t>CL21</t>
        </is>
      </c>
      <c r="D4888" t="inlineStr">
        <is>
          <t>Completed</t>
        </is>
      </c>
    </row>
    <row r="4889">
      <c r="A4889" t="inlineStr">
        <is>
          <t>J1238</t>
        </is>
      </c>
      <c r="B4889" s="10" t="n">
        <v>46317</v>
      </c>
      <c r="C4889" t="inlineStr">
        <is>
          <t>CL21</t>
        </is>
      </c>
      <c r="D4889" t="inlineStr">
        <is>
          <t>Completed</t>
        </is>
      </c>
    </row>
    <row r="4890">
      <c r="A4890" t="inlineStr">
        <is>
          <t>J1238</t>
        </is>
      </c>
      <c r="B4890" s="10" t="n">
        <v>46318</v>
      </c>
      <c r="C4890" t="inlineStr">
        <is>
          <t>CL21</t>
        </is>
      </c>
      <c r="D4890" t="inlineStr">
        <is>
          <t>Completed</t>
        </is>
      </c>
    </row>
    <row r="4891">
      <c r="A4891" t="inlineStr">
        <is>
          <t>J1238</t>
        </is>
      </c>
      <c r="B4891" s="10" t="n">
        <v>46321</v>
      </c>
      <c r="C4891" t="inlineStr">
        <is>
          <t>CL21</t>
        </is>
      </c>
      <c r="D4891" t="inlineStr">
        <is>
          <t>Completed</t>
        </is>
      </c>
    </row>
    <row r="4892">
      <c r="A4892" t="inlineStr">
        <is>
          <t>J1238</t>
        </is>
      </c>
      <c r="B4892" s="10" t="n">
        <v>46324</v>
      </c>
      <c r="C4892" t="inlineStr">
        <is>
          <t>CL21</t>
        </is>
      </c>
      <c r="D4892" t="inlineStr">
        <is>
          <t>Completed</t>
        </is>
      </c>
    </row>
    <row r="4893">
      <c r="A4893" t="inlineStr">
        <is>
          <t>J1238</t>
        </is>
      </c>
      <c r="B4893" s="10" t="n">
        <v>46325</v>
      </c>
      <c r="C4893" t="inlineStr">
        <is>
          <t>CL21</t>
        </is>
      </c>
      <c r="D4893" t="inlineStr">
        <is>
          <t>Completed</t>
        </is>
      </c>
    </row>
    <row r="4894">
      <c r="A4894" t="inlineStr">
        <is>
          <t>J1239</t>
        </is>
      </c>
      <c r="B4894" s="10" t="n">
        <v>46238</v>
      </c>
      <c r="C4894" t="inlineStr">
        <is>
          <t>CL05</t>
        </is>
      </c>
      <c r="D4894" t="inlineStr">
        <is>
          <t>Completed</t>
        </is>
      </c>
    </row>
    <row r="4895">
      <c r="A4895" t="inlineStr">
        <is>
          <t>J1239</t>
        </is>
      </c>
      <c r="B4895" s="10" t="n">
        <v>46239</v>
      </c>
      <c r="C4895" t="inlineStr">
        <is>
          <t>CL05</t>
        </is>
      </c>
      <c r="D4895" t="inlineStr">
        <is>
          <t>Completed</t>
        </is>
      </c>
    </row>
    <row r="4896">
      <c r="A4896" t="inlineStr">
        <is>
          <t>J1239</t>
        </is>
      </c>
      <c r="B4896" s="10" t="n">
        <v>46240</v>
      </c>
      <c r="C4896" t="inlineStr">
        <is>
          <t>CL05</t>
        </is>
      </c>
      <c r="D4896" t="inlineStr">
        <is>
          <t>Completed</t>
        </is>
      </c>
    </row>
    <row r="4897">
      <c r="A4897" t="inlineStr">
        <is>
          <t>J1239</t>
        </is>
      </c>
      <c r="B4897" s="10" t="n">
        <v>46245</v>
      </c>
      <c r="C4897" t="inlineStr">
        <is>
          <t>CL05</t>
        </is>
      </c>
      <c r="D4897" t="inlineStr">
        <is>
          <t>Completed</t>
        </is>
      </c>
    </row>
    <row r="4898">
      <c r="A4898" t="inlineStr">
        <is>
          <t>J1239</t>
        </is>
      </c>
      <c r="B4898" s="10" t="n">
        <v>46246</v>
      </c>
      <c r="C4898" t="inlineStr">
        <is>
          <t>CL05</t>
        </is>
      </c>
      <c r="D4898" t="inlineStr">
        <is>
          <t>Completed</t>
        </is>
      </c>
    </row>
    <row r="4899">
      <c r="A4899" t="inlineStr">
        <is>
          <t>J1239</t>
        </is>
      </c>
      <c r="B4899" s="10" t="n">
        <v>46247</v>
      </c>
      <c r="C4899" t="inlineStr">
        <is>
          <t>CL05</t>
        </is>
      </c>
      <c r="D4899" t="inlineStr">
        <is>
          <t>Completed</t>
        </is>
      </c>
    </row>
    <row r="4900">
      <c r="A4900" t="inlineStr">
        <is>
          <t>J1239</t>
        </is>
      </c>
      <c r="B4900" s="10" t="n">
        <v>46252</v>
      </c>
      <c r="C4900" t="inlineStr">
        <is>
          <t>CL05</t>
        </is>
      </c>
      <c r="D4900" t="inlineStr">
        <is>
          <t>Completed</t>
        </is>
      </c>
    </row>
    <row r="4901">
      <c r="A4901" t="inlineStr">
        <is>
          <t>J1239</t>
        </is>
      </c>
      <c r="B4901" s="10" t="n">
        <v>46253</v>
      </c>
      <c r="C4901" t="inlineStr">
        <is>
          <t>CL05</t>
        </is>
      </c>
      <c r="D4901" t="inlineStr">
        <is>
          <t>Completed</t>
        </is>
      </c>
    </row>
    <row r="4902">
      <c r="A4902" t="inlineStr">
        <is>
          <t>J1239</t>
        </is>
      </c>
      <c r="B4902" s="10" t="n">
        <v>46254</v>
      </c>
      <c r="C4902" t="inlineStr">
        <is>
          <t>CL05</t>
        </is>
      </c>
      <c r="D4902" t="inlineStr">
        <is>
          <t>Completed</t>
        </is>
      </c>
    </row>
    <row r="4903">
      <c r="A4903" t="inlineStr">
        <is>
          <t>J1239</t>
        </is>
      </c>
      <c r="B4903" s="10" t="n">
        <v>46259</v>
      </c>
      <c r="C4903" t="inlineStr">
        <is>
          <t>CL05</t>
        </is>
      </c>
      <c r="D4903" t="inlineStr">
        <is>
          <t>Completed</t>
        </is>
      </c>
    </row>
    <row r="4904">
      <c r="A4904" t="inlineStr">
        <is>
          <t>J1239</t>
        </is>
      </c>
      <c r="B4904" s="10" t="n">
        <v>46260</v>
      </c>
      <c r="C4904" t="inlineStr">
        <is>
          <t>CL05</t>
        </is>
      </c>
      <c r="D4904" t="inlineStr">
        <is>
          <t>Completed</t>
        </is>
      </c>
    </row>
    <row r="4905">
      <c r="A4905" t="inlineStr">
        <is>
          <t>J1239</t>
        </is>
      </c>
      <c r="B4905" s="10" t="n">
        <v>46261</v>
      </c>
      <c r="C4905" t="inlineStr">
        <is>
          <t>CL05</t>
        </is>
      </c>
      <c r="D4905" t="inlineStr">
        <is>
          <t>Completed</t>
        </is>
      </c>
    </row>
    <row r="4906">
      <c r="A4906" t="inlineStr">
        <is>
          <t>J1239</t>
        </is>
      </c>
      <c r="B4906" s="10" t="n">
        <v>46266</v>
      </c>
      <c r="C4906" t="inlineStr">
        <is>
          <t>CL05</t>
        </is>
      </c>
      <c r="D4906" t="inlineStr">
        <is>
          <t>Completed</t>
        </is>
      </c>
    </row>
    <row r="4907">
      <c r="A4907" t="inlineStr">
        <is>
          <t>J1239</t>
        </is>
      </c>
      <c r="B4907" s="10" t="n">
        <v>46267</v>
      </c>
      <c r="C4907" t="inlineStr">
        <is>
          <t>CL05</t>
        </is>
      </c>
      <c r="D4907" t="inlineStr">
        <is>
          <t>Completed</t>
        </is>
      </c>
    </row>
    <row r="4908">
      <c r="A4908" t="inlineStr">
        <is>
          <t>J1239</t>
        </is>
      </c>
      <c r="B4908" s="10" t="n">
        <v>46268</v>
      </c>
      <c r="C4908" t="inlineStr">
        <is>
          <t>CL05</t>
        </is>
      </c>
      <c r="D4908" t="inlineStr">
        <is>
          <t>Completed</t>
        </is>
      </c>
    </row>
    <row r="4909">
      <c r="A4909" t="inlineStr">
        <is>
          <t>J1239</t>
        </is>
      </c>
      <c r="B4909" s="10" t="n">
        <v>46273</v>
      </c>
      <c r="C4909" t="inlineStr">
        <is>
          <t>CL05</t>
        </is>
      </c>
      <c r="D4909" t="inlineStr">
        <is>
          <t>Completed</t>
        </is>
      </c>
    </row>
    <row r="4910">
      <c r="A4910" t="inlineStr">
        <is>
          <t>J1239</t>
        </is>
      </c>
      <c r="B4910" s="10" t="n">
        <v>46274</v>
      </c>
      <c r="C4910" t="inlineStr">
        <is>
          <t>CL05</t>
        </is>
      </c>
      <c r="D4910" t="inlineStr">
        <is>
          <t>Completed</t>
        </is>
      </c>
    </row>
    <row r="4911">
      <c r="A4911" t="inlineStr">
        <is>
          <t>J1239</t>
        </is>
      </c>
      <c r="B4911" s="10" t="n">
        <v>46275</v>
      </c>
      <c r="C4911" t="inlineStr">
        <is>
          <t>CL05</t>
        </is>
      </c>
      <c r="D4911" t="inlineStr">
        <is>
          <t>Completed</t>
        </is>
      </c>
    </row>
    <row r="4912">
      <c r="A4912" t="inlineStr">
        <is>
          <t>J1239</t>
        </is>
      </c>
      <c r="B4912" s="10" t="n">
        <v>46280</v>
      </c>
      <c r="C4912" t="inlineStr">
        <is>
          <t>CL05</t>
        </is>
      </c>
      <c r="D4912" t="inlineStr">
        <is>
          <t>Completed</t>
        </is>
      </c>
    </row>
    <row r="4913">
      <c r="A4913" t="inlineStr">
        <is>
          <t>J1239</t>
        </is>
      </c>
      <c r="B4913" s="10" t="n">
        <v>46281</v>
      </c>
      <c r="C4913" t="inlineStr">
        <is>
          <t>CL05</t>
        </is>
      </c>
      <c r="D4913" t="inlineStr">
        <is>
          <t>Completed</t>
        </is>
      </c>
    </row>
    <row r="4914">
      <c r="A4914" t="inlineStr">
        <is>
          <t>J1239</t>
        </is>
      </c>
      <c r="B4914" s="10" t="n">
        <v>46282</v>
      </c>
      <c r="C4914" t="inlineStr">
        <is>
          <t>CL05</t>
        </is>
      </c>
      <c r="D4914" t="inlineStr">
        <is>
          <t>Completed</t>
        </is>
      </c>
    </row>
    <row r="4915">
      <c r="A4915" t="inlineStr">
        <is>
          <t>J1239</t>
        </is>
      </c>
      <c r="B4915" s="10" t="n">
        <v>46287</v>
      </c>
      <c r="C4915" t="inlineStr">
        <is>
          <t>CL05</t>
        </is>
      </c>
      <c r="D4915" t="inlineStr">
        <is>
          <t>Completed</t>
        </is>
      </c>
    </row>
    <row r="4916">
      <c r="A4916" t="inlineStr">
        <is>
          <t>J1239</t>
        </is>
      </c>
      <c r="B4916" s="10" t="n">
        <v>46288</v>
      </c>
      <c r="C4916" t="inlineStr">
        <is>
          <t>CL05</t>
        </is>
      </c>
      <c r="D4916" t="inlineStr">
        <is>
          <t>Completed</t>
        </is>
      </c>
    </row>
    <row r="4917">
      <c r="A4917" t="inlineStr">
        <is>
          <t>J1239</t>
        </is>
      </c>
      <c r="B4917" s="10" t="n">
        <v>46289</v>
      </c>
      <c r="C4917" t="inlineStr">
        <is>
          <t>CL05</t>
        </is>
      </c>
      <c r="D4917" t="inlineStr">
        <is>
          <t>Completed</t>
        </is>
      </c>
    </row>
    <row r="4918">
      <c r="A4918" t="inlineStr">
        <is>
          <t>J1239</t>
        </is>
      </c>
      <c r="B4918" s="10" t="n">
        <v>46294</v>
      </c>
      <c r="C4918" t="inlineStr">
        <is>
          <t>CL05</t>
        </is>
      </c>
      <c r="D4918" t="inlineStr">
        <is>
          <t>Completed</t>
        </is>
      </c>
    </row>
    <row r="4919">
      <c r="A4919" t="inlineStr">
        <is>
          <t>J1239</t>
        </is>
      </c>
      <c r="B4919" s="10" t="n">
        <v>46295</v>
      </c>
      <c r="C4919" t="inlineStr">
        <is>
          <t>CL05</t>
        </is>
      </c>
      <c r="D4919" t="inlineStr">
        <is>
          <t>Completed</t>
        </is>
      </c>
    </row>
    <row r="4920">
      <c r="A4920" t="inlineStr">
        <is>
          <t>J1239</t>
        </is>
      </c>
      <c r="B4920" s="10" t="n">
        <v>46296</v>
      </c>
      <c r="C4920" t="inlineStr">
        <is>
          <t>CL05</t>
        </is>
      </c>
      <c r="D4920" t="inlineStr">
        <is>
          <t>Completed</t>
        </is>
      </c>
    </row>
    <row r="4921">
      <c r="A4921" t="inlineStr">
        <is>
          <t>J1239</t>
        </is>
      </c>
      <c r="B4921" s="10" t="n">
        <v>46301</v>
      </c>
      <c r="C4921" t="inlineStr">
        <is>
          <t>CL05</t>
        </is>
      </c>
      <c r="D4921" t="inlineStr">
        <is>
          <t>Completed</t>
        </is>
      </c>
    </row>
    <row r="4922">
      <c r="A4922" t="inlineStr">
        <is>
          <t>J1239</t>
        </is>
      </c>
      <c r="B4922" s="10" t="n">
        <v>46302</v>
      </c>
      <c r="C4922" t="inlineStr">
        <is>
          <t>CL05</t>
        </is>
      </c>
      <c r="D4922" t="inlineStr">
        <is>
          <t>Completed</t>
        </is>
      </c>
    </row>
    <row r="4923">
      <c r="A4923" t="inlineStr">
        <is>
          <t>J1239</t>
        </is>
      </c>
      <c r="B4923" s="10" t="n">
        <v>46303</v>
      </c>
      <c r="C4923" t="inlineStr">
        <is>
          <t>CL05</t>
        </is>
      </c>
      <c r="D4923" t="inlineStr">
        <is>
          <t>Completed</t>
        </is>
      </c>
    </row>
    <row r="4924">
      <c r="A4924" t="inlineStr">
        <is>
          <t>J1239</t>
        </is>
      </c>
      <c r="B4924" s="10" t="n">
        <v>46308</v>
      </c>
      <c r="C4924" t="inlineStr">
        <is>
          <t>CL05</t>
        </is>
      </c>
      <c r="D4924" t="inlineStr">
        <is>
          <t>Completed</t>
        </is>
      </c>
    </row>
    <row r="4925">
      <c r="A4925" t="inlineStr">
        <is>
          <t>J1239</t>
        </is>
      </c>
      <c r="B4925" s="10" t="n">
        <v>46309</v>
      </c>
      <c r="C4925" t="inlineStr">
        <is>
          <t>CL05</t>
        </is>
      </c>
      <c r="D4925" t="inlineStr">
        <is>
          <t>Completed</t>
        </is>
      </c>
    </row>
    <row r="4926">
      <c r="A4926" t="inlineStr">
        <is>
          <t>J1239</t>
        </is>
      </c>
      <c r="B4926" s="10" t="n">
        <v>46310</v>
      </c>
      <c r="C4926" t="inlineStr">
        <is>
          <t>CL05</t>
        </is>
      </c>
      <c r="D4926" t="inlineStr">
        <is>
          <t>Completed</t>
        </is>
      </c>
    </row>
    <row r="4927">
      <c r="A4927" t="inlineStr">
        <is>
          <t>J1239</t>
        </is>
      </c>
      <c r="B4927" s="10" t="n">
        <v>46315</v>
      </c>
      <c r="C4927" t="inlineStr">
        <is>
          <t>CL05</t>
        </is>
      </c>
      <c r="D4927" t="inlineStr">
        <is>
          <t>Completed</t>
        </is>
      </c>
    </row>
    <row r="4928">
      <c r="A4928" t="inlineStr">
        <is>
          <t>J1239</t>
        </is>
      </c>
      <c r="B4928" s="10" t="n">
        <v>46316</v>
      </c>
      <c r="C4928" t="inlineStr">
        <is>
          <t>CL05</t>
        </is>
      </c>
      <c r="D4928" t="inlineStr">
        <is>
          <t>Completed</t>
        </is>
      </c>
    </row>
    <row r="4929">
      <c r="A4929" t="inlineStr">
        <is>
          <t>J1239</t>
        </is>
      </c>
      <c r="B4929" s="10" t="n">
        <v>46317</v>
      </c>
      <c r="C4929" t="inlineStr">
        <is>
          <t>CL05</t>
        </is>
      </c>
      <c r="D4929" t="inlineStr">
        <is>
          <t>Completed</t>
        </is>
      </c>
    </row>
    <row r="4930">
      <c r="A4930" t="inlineStr">
        <is>
          <t>J1239</t>
        </is>
      </c>
      <c r="B4930" s="10" t="n">
        <v>46322</v>
      </c>
      <c r="C4930" t="inlineStr">
        <is>
          <t>CL05</t>
        </is>
      </c>
      <c r="D4930" t="inlineStr">
        <is>
          <t>Completed</t>
        </is>
      </c>
    </row>
    <row r="4931">
      <c r="A4931" t="inlineStr">
        <is>
          <t>J1239</t>
        </is>
      </c>
      <c r="B4931" s="10" t="n">
        <v>46323</v>
      </c>
      <c r="C4931" t="inlineStr">
        <is>
          <t>CL05</t>
        </is>
      </c>
      <c r="D4931" t="inlineStr">
        <is>
          <t>Completed</t>
        </is>
      </c>
    </row>
    <row r="4932">
      <c r="A4932" t="inlineStr">
        <is>
          <t>J1239</t>
        </is>
      </c>
      <c r="B4932" s="10" t="n">
        <v>46324</v>
      </c>
      <c r="C4932" t="inlineStr">
        <is>
          <t>CL05</t>
        </is>
      </c>
      <c r="D4932" t="inlineStr">
        <is>
          <t>Completed</t>
        </is>
      </c>
    </row>
    <row r="4933">
      <c r="A4933" t="inlineStr">
        <is>
          <t>J1240</t>
        </is>
      </c>
      <c r="B4933" s="10" t="n">
        <v>46239</v>
      </c>
      <c r="C4933" t="inlineStr">
        <is>
          <t>CL26</t>
        </is>
      </c>
      <c r="D4933" t="inlineStr">
        <is>
          <t>Completed</t>
        </is>
      </c>
    </row>
    <row r="4934">
      <c r="A4934" t="inlineStr">
        <is>
          <t>J1240</t>
        </is>
      </c>
      <c r="B4934" s="10" t="n">
        <v>46240</v>
      </c>
      <c r="C4934" t="inlineStr">
        <is>
          <t>CL26</t>
        </is>
      </c>
      <c r="D4934" t="inlineStr">
        <is>
          <t>Completed</t>
        </is>
      </c>
    </row>
    <row r="4935">
      <c r="A4935" t="inlineStr">
        <is>
          <t>J1240</t>
        </is>
      </c>
      <c r="B4935" s="10" t="n">
        <v>46246</v>
      </c>
      <c r="C4935" t="inlineStr">
        <is>
          <t>CL26</t>
        </is>
      </c>
      <c r="D4935" t="inlineStr">
        <is>
          <t>Completed</t>
        </is>
      </c>
    </row>
    <row r="4936">
      <c r="A4936" t="inlineStr">
        <is>
          <t>J1240</t>
        </is>
      </c>
      <c r="B4936" s="10" t="n">
        <v>46247</v>
      </c>
      <c r="C4936" t="inlineStr">
        <is>
          <t>CL26</t>
        </is>
      </c>
      <c r="D4936" t="inlineStr">
        <is>
          <t>Completed</t>
        </is>
      </c>
    </row>
    <row r="4937">
      <c r="A4937" t="inlineStr">
        <is>
          <t>J1240</t>
        </is>
      </c>
      <c r="B4937" s="10" t="n">
        <v>46253</v>
      </c>
      <c r="C4937" t="inlineStr">
        <is>
          <t>CL26</t>
        </is>
      </c>
      <c r="D4937" t="inlineStr">
        <is>
          <t>Completed</t>
        </is>
      </c>
    </row>
    <row r="4938">
      <c r="A4938" t="inlineStr">
        <is>
          <t>J1240</t>
        </is>
      </c>
      <c r="B4938" s="10" t="n">
        <v>46254</v>
      </c>
      <c r="C4938" t="inlineStr">
        <is>
          <t>CL26</t>
        </is>
      </c>
      <c r="D4938" t="inlineStr">
        <is>
          <t>Completed</t>
        </is>
      </c>
    </row>
    <row r="4939">
      <c r="A4939" t="inlineStr">
        <is>
          <t>J1240</t>
        </is>
      </c>
      <c r="B4939" s="10" t="n">
        <v>46260</v>
      </c>
      <c r="C4939" t="inlineStr">
        <is>
          <t>CL26</t>
        </is>
      </c>
      <c r="D4939" t="inlineStr">
        <is>
          <t>Completed</t>
        </is>
      </c>
    </row>
    <row r="4940">
      <c r="A4940" t="inlineStr">
        <is>
          <t>J1240</t>
        </is>
      </c>
      <c r="B4940" s="10" t="n">
        <v>46261</v>
      </c>
      <c r="C4940" t="inlineStr">
        <is>
          <t>CL26</t>
        </is>
      </c>
      <c r="D4940" t="inlineStr">
        <is>
          <t>Completed</t>
        </is>
      </c>
    </row>
    <row r="4941">
      <c r="A4941" t="inlineStr">
        <is>
          <t>J1240</t>
        </is>
      </c>
      <c r="B4941" s="10" t="n">
        <v>46267</v>
      </c>
      <c r="C4941" t="inlineStr">
        <is>
          <t>CL26</t>
        </is>
      </c>
      <c r="D4941" t="inlineStr">
        <is>
          <t>Completed</t>
        </is>
      </c>
    </row>
    <row r="4942">
      <c r="A4942" t="inlineStr">
        <is>
          <t>J1240</t>
        </is>
      </c>
      <c r="B4942" s="10" t="n">
        <v>46268</v>
      </c>
      <c r="C4942" t="inlineStr">
        <is>
          <t>CL26</t>
        </is>
      </c>
      <c r="D4942" t="inlineStr">
        <is>
          <t>Completed</t>
        </is>
      </c>
    </row>
    <row r="4943">
      <c r="A4943" t="inlineStr">
        <is>
          <t>J1240</t>
        </is>
      </c>
      <c r="B4943" s="10" t="n">
        <v>46274</v>
      </c>
      <c r="C4943" t="inlineStr">
        <is>
          <t>CL26</t>
        </is>
      </c>
      <c r="D4943" t="inlineStr">
        <is>
          <t>Completed</t>
        </is>
      </c>
    </row>
    <row r="4944">
      <c r="A4944" t="inlineStr">
        <is>
          <t>J1240</t>
        </is>
      </c>
      <c r="B4944" s="10" t="n">
        <v>46275</v>
      </c>
      <c r="C4944" t="inlineStr">
        <is>
          <t>CL26</t>
        </is>
      </c>
      <c r="D4944" t="inlineStr">
        <is>
          <t>Completed</t>
        </is>
      </c>
    </row>
    <row r="4945">
      <c r="A4945" t="inlineStr">
        <is>
          <t>J1240</t>
        </is>
      </c>
      <c r="B4945" s="10" t="n">
        <v>46281</v>
      </c>
      <c r="C4945" t="inlineStr">
        <is>
          <t>CL26</t>
        </is>
      </c>
      <c r="D4945" t="inlineStr">
        <is>
          <t>Completed</t>
        </is>
      </c>
    </row>
    <row r="4946">
      <c r="A4946" t="inlineStr">
        <is>
          <t>J1240</t>
        </is>
      </c>
      <c r="B4946" s="10" t="n">
        <v>46282</v>
      </c>
      <c r="C4946" t="inlineStr">
        <is>
          <t>CL26</t>
        </is>
      </c>
      <c r="D4946" t="inlineStr">
        <is>
          <t>Completed</t>
        </is>
      </c>
    </row>
    <row r="4947">
      <c r="A4947" t="inlineStr">
        <is>
          <t>J1240</t>
        </is>
      </c>
      <c r="B4947" s="10" t="n">
        <v>46288</v>
      </c>
      <c r="C4947" t="inlineStr">
        <is>
          <t>CL26</t>
        </is>
      </c>
      <c r="D4947" t="inlineStr">
        <is>
          <t>Completed</t>
        </is>
      </c>
    </row>
    <row r="4948">
      <c r="A4948" t="inlineStr">
        <is>
          <t>J1240</t>
        </is>
      </c>
      <c r="B4948" s="10" t="n">
        <v>46289</v>
      </c>
      <c r="C4948" t="inlineStr">
        <is>
          <t>CL26</t>
        </is>
      </c>
      <c r="D4948" t="inlineStr">
        <is>
          <t>Completed</t>
        </is>
      </c>
    </row>
    <row r="4949">
      <c r="A4949" t="inlineStr">
        <is>
          <t>J1240</t>
        </is>
      </c>
      <c r="B4949" s="10" t="n">
        <v>46295</v>
      </c>
      <c r="C4949" t="inlineStr">
        <is>
          <t>CL26</t>
        </is>
      </c>
      <c r="D4949" t="inlineStr">
        <is>
          <t>Completed</t>
        </is>
      </c>
    </row>
    <row r="4950">
      <c r="A4950" t="inlineStr">
        <is>
          <t>J1240</t>
        </is>
      </c>
      <c r="B4950" s="10" t="n">
        <v>46296</v>
      </c>
      <c r="C4950" t="inlineStr">
        <is>
          <t>CL26</t>
        </is>
      </c>
      <c r="D4950" t="inlineStr">
        <is>
          <t>Completed</t>
        </is>
      </c>
    </row>
    <row r="4951">
      <c r="A4951" t="inlineStr">
        <is>
          <t>J1240</t>
        </is>
      </c>
      <c r="B4951" s="10" t="n">
        <v>46302</v>
      </c>
      <c r="C4951" t="inlineStr">
        <is>
          <t>CL26</t>
        </is>
      </c>
      <c r="D4951" t="inlineStr">
        <is>
          <t>Completed</t>
        </is>
      </c>
    </row>
    <row r="4952">
      <c r="A4952" t="inlineStr">
        <is>
          <t>J1240</t>
        </is>
      </c>
      <c r="B4952" s="10" t="n">
        <v>46303</v>
      </c>
      <c r="C4952" t="inlineStr">
        <is>
          <t>CL26</t>
        </is>
      </c>
      <c r="D4952" t="inlineStr">
        <is>
          <t>Completed</t>
        </is>
      </c>
    </row>
    <row r="4953">
      <c r="A4953" t="inlineStr">
        <is>
          <t>J1240</t>
        </is>
      </c>
      <c r="B4953" s="10" t="n">
        <v>46309</v>
      </c>
      <c r="C4953" t="inlineStr">
        <is>
          <t>CL26</t>
        </is>
      </c>
      <c r="D4953" t="inlineStr">
        <is>
          <t>Completed</t>
        </is>
      </c>
    </row>
    <row r="4954">
      <c r="A4954" t="inlineStr">
        <is>
          <t>J1240</t>
        </is>
      </c>
      <c r="B4954" s="10" t="n">
        <v>46310</v>
      </c>
      <c r="C4954" t="inlineStr">
        <is>
          <t>CL26</t>
        </is>
      </c>
      <c r="D4954" t="inlineStr">
        <is>
          <t>Completed</t>
        </is>
      </c>
    </row>
    <row r="4955">
      <c r="A4955" t="inlineStr">
        <is>
          <t>J1240</t>
        </is>
      </c>
      <c r="B4955" s="10" t="n">
        <v>46316</v>
      </c>
      <c r="C4955" t="inlineStr">
        <is>
          <t>CL26</t>
        </is>
      </c>
      <c r="D4955" t="inlineStr">
        <is>
          <t>Completed</t>
        </is>
      </c>
    </row>
    <row r="4956">
      <c r="A4956" t="inlineStr">
        <is>
          <t>J1240</t>
        </is>
      </c>
      <c r="B4956" s="10" t="n">
        <v>46317</v>
      </c>
      <c r="C4956" t="inlineStr">
        <is>
          <t>CL26</t>
        </is>
      </c>
      <c r="D4956" t="inlineStr">
        <is>
          <t>Completed</t>
        </is>
      </c>
    </row>
    <row r="4957">
      <c r="A4957" t="inlineStr">
        <is>
          <t>J1240</t>
        </is>
      </c>
      <c r="B4957" s="10" t="n">
        <v>46323</v>
      </c>
      <c r="C4957" t="inlineStr">
        <is>
          <t>CL26</t>
        </is>
      </c>
      <c r="D4957" t="inlineStr">
        <is>
          <t>Completed</t>
        </is>
      </c>
    </row>
    <row r="4958">
      <c r="A4958" t="inlineStr">
        <is>
          <t>J1240</t>
        </is>
      </c>
      <c r="B4958" s="10" t="n">
        <v>46324</v>
      </c>
      <c r="C4958" t="inlineStr">
        <is>
          <t>CL26</t>
        </is>
      </c>
      <c r="D4958" t="inlineStr">
        <is>
          <t>Completed</t>
        </is>
      </c>
    </row>
    <row r="4959">
      <c r="A4959" t="inlineStr">
        <is>
          <t>J1241</t>
        </is>
      </c>
      <c r="B4959" s="10" t="n">
        <v>46251</v>
      </c>
      <c r="C4959" t="inlineStr">
        <is>
          <t>CL54</t>
        </is>
      </c>
      <c r="D4959" t="inlineStr">
        <is>
          <t>Completed</t>
        </is>
      </c>
    </row>
    <row r="4960">
      <c r="A4960" t="inlineStr">
        <is>
          <t>J1241</t>
        </is>
      </c>
      <c r="B4960" s="10" t="n">
        <v>46279</v>
      </c>
      <c r="C4960" t="inlineStr">
        <is>
          <t>CL54</t>
        </is>
      </c>
      <c r="D4960" t="inlineStr">
        <is>
          <t>Completed</t>
        </is>
      </c>
    </row>
    <row r="4961">
      <c r="A4961" t="inlineStr">
        <is>
          <t>J1241</t>
        </is>
      </c>
      <c r="B4961" s="10" t="n">
        <v>46307</v>
      </c>
      <c r="C4961" t="inlineStr">
        <is>
          <t>CL54</t>
        </is>
      </c>
      <c r="D4961" t="inlineStr">
        <is>
          <t>Completed</t>
        </is>
      </c>
    </row>
    <row r="4962">
      <c r="A4962" t="inlineStr">
        <is>
          <t>J1242</t>
        </is>
      </c>
      <c r="B4962" s="10" t="n">
        <v>46238</v>
      </c>
      <c r="C4962" t="inlineStr">
        <is>
          <t>CL54</t>
        </is>
      </c>
      <c r="D4962" t="inlineStr">
        <is>
          <t>Completed</t>
        </is>
      </c>
    </row>
    <row r="4963">
      <c r="A4963" t="inlineStr">
        <is>
          <t>J1242</t>
        </is>
      </c>
      <c r="B4963" s="10" t="n">
        <v>46266</v>
      </c>
      <c r="C4963" t="inlineStr">
        <is>
          <t>CL54</t>
        </is>
      </c>
      <c r="D4963" t="inlineStr">
        <is>
          <t>Completed</t>
        </is>
      </c>
    </row>
    <row r="4964">
      <c r="A4964" t="inlineStr">
        <is>
          <t>J1242</t>
        </is>
      </c>
      <c r="B4964" s="10" t="n">
        <v>46301</v>
      </c>
      <c r="C4964" t="inlineStr">
        <is>
          <t>CL54</t>
        </is>
      </c>
      <c r="D4964" t="inlineStr">
        <is>
          <t>Completed</t>
        </is>
      </c>
    </row>
    <row r="4965">
      <c r="A4965" t="inlineStr">
        <is>
          <t>J1243</t>
        </is>
      </c>
      <c r="B4965" s="10" t="n">
        <v>46237</v>
      </c>
      <c r="C4965" t="inlineStr">
        <is>
          <t>CL32</t>
        </is>
      </c>
      <c r="D4965" t="inlineStr">
        <is>
          <t>Completed</t>
        </is>
      </c>
    </row>
    <row r="4966">
      <c r="A4966" t="inlineStr">
        <is>
          <t>J1243</t>
        </is>
      </c>
      <c r="B4966" s="10" t="n">
        <v>46238</v>
      </c>
      <c r="C4966" t="inlineStr">
        <is>
          <t>CL32</t>
        </is>
      </c>
      <c r="D4966" t="inlineStr">
        <is>
          <t>Completed</t>
        </is>
      </c>
    </row>
    <row r="4967">
      <c r="A4967" t="inlineStr">
        <is>
          <t>J1243</t>
        </is>
      </c>
      <c r="B4967" s="10" t="n">
        <v>46244</v>
      </c>
      <c r="C4967" t="inlineStr">
        <is>
          <t>CL32</t>
        </is>
      </c>
      <c r="D4967" t="inlineStr">
        <is>
          <t>Completed</t>
        </is>
      </c>
    </row>
    <row r="4968">
      <c r="A4968" t="inlineStr">
        <is>
          <t>J1243</t>
        </is>
      </c>
      <c r="B4968" s="10" t="n">
        <v>46245</v>
      </c>
      <c r="C4968" t="inlineStr">
        <is>
          <t>CL32</t>
        </is>
      </c>
      <c r="D4968" t="inlineStr">
        <is>
          <t>Completed</t>
        </is>
      </c>
    </row>
    <row r="4969">
      <c r="A4969" t="inlineStr">
        <is>
          <t>J1243</t>
        </is>
      </c>
      <c r="B4969" s="10" t="n">
        <v>46251</v>
      </c>
      <c r="C4969" t="inlineStr">
        <is>
          <t>CL32</t>
        </is>
      </c>
      <c r="D4969" t="inlineStr">
        <is>
          <t>Completed</t>
        </is>
      </c>
    </row>
    <row r="4970">
      <c r="A4970" t="inlineStr">
        <is>
          <t>J1243</t>
        </is>
      </c>
      <c r="B4970" s="10" t="n">
        <v>46252</v>
      </c>
      <c r="C4970" t="inlineStr">
        <is>
          <t>CL32</t>
        </is>
      </c>
      <c r="D4970" t="inlineStr">
        <is>
          <t>Completed</t>
        </is>
      </c>
    </row>
    <row r="4971">
      <c r="A4971" t="inlineStr">
        <is>
          <t>J1243</t>
        </is>
      </c>
      <c r="B4971" s="10" t="n">
        <v>46258</v>
      </c>
      <c r="C4971" t="inlineStr">
        <is>
          <t>CL32</t>
        </is>
      </c>
      <c r="D4971" t="inlineStr">
        <is>
          <t>Completed</t>
        </is>
      </c>
    </row>
    <row r="4972">
      <c r="A4972" t="inlineStr">
        <is>
          <t>J1243</t>
        </is>
      </c>
      <c r="B4972" s="10" t="n">
        <v>46259</v>
      </c>
      <c r="C4972" t="inlineStr">
        <is>
          <t>CL32</t>
        </is>
      </c>
      <c r="D4972" t="inlineStr">
        <is>
          <t>Completed</t>
        </is>
      </c>
    </row>
    <row r="4973">
      <c r="A4973" t="inlineStr">
        <is>
          <t>J1243</t>
        </is>
      </c>
      <c r="B4973" s="10" t="n">
        <v>46265</v>
      </c>
      <c r="C4973" t="inlineStr">
        <is>
          <t>CL32</t>
        </is>
      </c>
      <c r="D4973" t="inlineStr">
        <is>
          <t>Completed</t>
        </is>
      </c>
    </row>
    <row r="4974">
      <c r="A4974" t="inlineStr">
        <is>
          <t>J1243</t>
        </is>
      </c>
      <c r="B4974" s="10" t="n">
        <v>46266</v>
      </c>
      <c r="C4974" t="inlineStr">
        <is>
          <t>CL32</t>
        </is>
      </c>
      <c r="D4974" t="inlineStr">
        <is>
          <t>Completed</t>
        </is>
      </c>
    </row>
    <row r="4975">
      <c r="A4975" t="inlineStr">
        <is>
          <t>J1243</t>
        </is>
      </c>
      <c r="B4975" s="10" t="n">
        <v>46272</v>
      </c>
      <c r="C4975" t="inlineStr">
        <is>
          <t>CL32</t>
        </is>
      </c>
      <c r="D4975" t="inlineStr">
        <is>
          <t>Completed</t>
        </is>
      </c>
    </row>
    <row r="4976">
      <c r="A4976" t="inlineStr">
        <is>
          <t>J1243</t>
        </is>
      </c>
      <c r="B4976" s="10" t="n">
        <v>46273</v>
      </c>
      <c r="C4976" t="inlineStr">
        <is>
          <t>CL32</t>
        </is>
      </c>
      <c r="D4976" t="inlineStr">
        <is>
          <t>Completed</t>
        </is>
      </c>
    </row>
    <row r="4977">
      <c r="A4977" t="inlineStr">
        <is>
          <t>J1243</t>
        </is>
      </c>
      <c r="B4977" s="10" t="n">
        <v>46279</v>
      </c>
      <c r="C4977" t="inlineStr">
        <is>
          <t>CL32</t>
        </is>
      </c>
      <c r="D4977" t="inlineStr">
        <is>
          <t>Completed</t>
        </is>
      </c>
    </row>
    <row r="4978">
      <c r="A4978" t="inlineStr">
        <is>
          <t>J1243</t>
        </is>
      </c>
      <c r="B4978" s="10" t="n">
        <v>46280</v>
      </c>
      <c r="C4978" t="inlineStr">
        <is>
          <t>CL32</t>
        </is>
      </c>
      <c r="D4978" t="inlineStr">
        <is>
          <t>Completed</t>
        </is>
      </c>
    </row>
    <row r="4979">
      <c r="A4979" t="inlineStr">
        <is>
          <t>J1243</t>
        </is>
      </c>
      <c r="B4979" s="10" t="n">
        <v>46286</v>
      </c>
      <c r="C4979" t="inlineStr">
        <is>
          <t>CL32</t>
        </is>
      </c>
      <c r="D4979" t="inlineStr">
        <is>
          <t>Completed</t>
        </is>
      </c>
    </row>
    <row r="4980">
      <c r="A4980" t="inlineStr">
        <is>
          <t>J1243</t>
        </is>
      </c>
      <c r="B4980" s="10" t="n">
        <v>46287</v>
      </c>
      <c r="C4980" t="inlineStr">
        <is>
          <t>CL32</t>
        </is>
      </c>
      <c r="D4980" t="inlineStr">
        <is>
          <t>Completed</t>
        </is>
      </c>
    </row>
    <row r="4981">
      <c r="A4981" t="inlineStr">
        <is>
          <t>J1243</t>
        </is>
      </c>
      <c r="B4981" s="10" t="n">
        <v>46293</v>
      </c>
      <c r="C4981" t="inlineStr">
        <is>
          <t>CL32</t>
        </is>
      </c>
      <c r="D4981" t="inlineStr">
        <is>
          <t>Completed</t>
        </is>
      </c>
    </row>
    <row r="4982">
      <c r="A4982" t="inlineStr">
        <is>
          <t>J1243</t>
        </is>
      </c>
      <c r="B4982" s="10" t="n">
        <v>46294</v>
      </c>
      <c r="C4982" t="inlineStr">
        <is>
          <t>CL32</t>
        </is>
      </c>
      <c r="D4982" t="inlineStr">
        <is>
          <t>Completed</t>
        </is>
      </c>
    </row>
    <row r="4983">
      <c r="A4983" t="inlineStr">
        <is>
          <t>J1243</t>
        </is>
      </c>
      <c r="B4983" s="10" t="n">
        <v>46300</v>
      </c>
      <c r="C4983" t="inlineStr">
        <is>
          <t>CL32</t>
        </is>
      </c>
      <c r="D4983" t="inlineStr">
        <is>
          <t>Completed</t>
        </is>
      </c>
    </row>
    <row r="4984">
      <c r="A4984" t="inlineStr">
        <is>
          <t>J1243</t>
        </is>
      </c>
      <c r="B4984" s="10" t="n">
        <v>46301</v>
      </c>
      <c r="C4984" t="inlineStr">
        <is>
          <t>CL32</t>
        </is>
      </c>
      <c r="D4984" t="inlineStr">
        <is>
          <t>Completed</t>
        </is>
      </c>
    </row>
    <row r="4985">
      <c r="A4985" t="inlineStr">
        <is>
          <t>J1243</t>
        </is>
      </c>
      <c r="B4985" s="10" t="n">
        <v>46307</v>
      </c>
      <c r="C4985" t="inlineStr">
        <is>
          <t>CL32</t>
        </is>
      </c>
      <c r="D4985" t="inlineStr">
        <is>
          <t>Completed</t>
        </is>
      </c>
    </row>
    <row r="4986">
      <c r="A4986" t="inlineStr">
        <is>
          <t>J1243</t>
        </is>
      </c>
      <c r="B4986" s="10" t="n">
        <v>46308</v>
      </c>
      <c r="C4986" t="inlineStr">
        <is>
          <t>CL32</t>
        </is>
      </c>
      <c r="D4986" t="inlineStr">
        <is>
          <t>Completed</t>
        </is>
      </c>
    </row>
    <row r="4987">
      <c r="A4987" t="inlineStr">
        <is>
          <t>J1243</t>
        </is>
      </c>
      <c r="B4987" s="10" t="n">
        <v>46314</v>
      </c>
      <c r="C4987" t="inlineStr">
        <is>
          <t>CL32</t>
        </is>
      </c>
      <c r="D4987" t="inlineStr">
        <is>
          <t>Completed</t>
        </is>
      </c>
    </row>
    <row r="4988">
      <c r="A4988" t="inlineStr">
        <is>
          <t>J1243</t>
        </is>
      </c>
      <c r="B4988" s="10" t="n">
        <v>46315</v>
      </c>
      <c r="C4988" t="inlineStr">
        <is>
          <t>CL32</t>
        </is>
      </c>
      <c r="D4988" t="inlineStr">
        <is>
          <t>Skipped</t>
        </is>
      </c>
    </row>
    <row r="4989">
      <c r="A4989" t="inlineStr">
        <is>
          <t>J1243</t>
        </is>
      </c>
      <c r="B4989" s="10" t="n">
        <v>46321</v>
      </c>
      <c r="C4989" t="inlineStr">
        <is>
          <t>CL32</t>
        </is>
      </c>
      <c r="D4989" t="inlineStr">
        <is>
          <t>Completed</t>
        </is>
      </c>
    </row>
    <row r="4990">
      <c r="A4990" t="inlineStr">
        <is>
          <t>J1243</t>
        </is>
      </c>
      <c r="B4990" s="10" t="n">
        <v>46322</v>
      </c>
      <c r="C4990" t="inlineStr">
        <is>
          <t>CL32</t>
        </is>
      </c>
      <c r="D4990" t="inlineStr">
        <is>
          <t>Completed</t>
        </is>
      </c>
    </row>
    <row r="4991">
      <c r="A4991" t="inlineStr">
        <is>
          <t>J1244</t>
        </is>
      </c>
      <c r="B4991" s="10" t="n">
        <v>46238</v>
      </c>
      <c r="C4991" t="inlineStr">
        <is>
          <t>CL28</t>
        </is>
      </c>
      <c r="D4991" t="inlineStr">
        <is>
          <t>Completed</t>
        </is>
      </c>
    </row>
    <row r="4992">
      <c r="A4992" t="inlineStr">
        <is>
          <t>J1244</t>
        </is>
      </c>
      <c r="B4992" s="10" t="n">
        <v>46241</v>
      </c>
      <c r="C4992" t="inlineStr">
        <is>
          <t>CL28</t>
        </is>
      </c>
      <c r="D4992" t="inlineStr">
        <is>
          <t>Completed</t>
        </is>
      </c>
    </row>
    <row r="4993">
      <c r="A4993" t="inlineStr">
        <is>
          <t>J1244</t>
        </is>
      </c>
      <c r="B4993" s="10" t="n">
        <v>46245</v>
      </c>
      <c r="C4993" t="inlineStr">
        <is>
          <t>CL28</t>
        </is>
      </c>
      <c r="D4993" t="inlineStr">
        <is>
          <t>Completed</t>
        </is>
      </c>
    </row>
    <row r="4994">
      <c r="A4994" t="inlineStr">
        <is>
          <t>J1244</t>
        </is>
      </c>
      <c r="B4994" s="10" t="n">
        <v>46248</v>
      </c>
      <c r="C4994" t="inlineStr">
        <is>
          <t>CL28</t>
        </is>
      </c>
      <c r="D4994" t="inlineStr">
        <is>
          <t>Completed</t>
        </is>
      </c>
    </row>
    <row r="4995">
      <c r="A4995" t="inlineStr">
        <is>
          <t>J1244</t>
        </is>
      </c>
      <c r="B4995" s="10" t="n">
        <v>46252</v>
      </c>
      <c r="C4995" t="inlineStr">
        <is>
          <t>CL28</t>
        </is>
      </c>
      <c r="D4995" t="inlineStr">
        <is>
          <t>Completed</t>
        </is>
      </c>
    </row>
    <row r="4996">
      <c r="A4996" t="inlineStr">
        <is>
          <t>J1244</t>
        </is>
      </c>
      <c r="B4996" s="10" t="n">
        <v>46255</v>
      </c>
      <c r="C4996" t="inlineStr">
        <is>
          <t>CL28</t>
        </is>
      </c>
      <c r="D4996" t="inlineStr">
        <is>
          <t>Completed</t>
        </is>
      </c>
    </row>
    <row r="4997">
      <c r="A4997" t="inlineStr">
        <is>
          <t>J1244</t>
        </is>
      </c>
      <c r="B4997" s="10" t="n">
        <v>46259</v>
      </c>
      <c r="C4997" t="inlineStr">
        <is>
          <t>CL28</t>
        </is>
      </c>
      <c r="D4997" t="inlineStr">
        <is>
          <t>Completed</t>
        </is>
      </c>
    </row>
    <row r="4998">
      <c r="A4998" t="inlineStr">
        <is>
          <t>J1244</t>
        </is>
      </c>
      <c r="B4998" s="10" t="n">
        <v>46262</v>
      </c>
      <c r="C4998" t="inlineStr">
        <is>
          <t>CL28</t>
        </is>
      </c>
      <c r="D4998" t="inlineStr">
        <is>
          <t>Completed</t>
        </is>
      </c>
    </row>
    <row r="4999">
      <c r="A4999" t="inlineStr">
        <is>
          <t>J1244</t>
        </is>
      </c>
      <c r="B4999" s="10" t="n">
        <v>46266</v>
      </c>
      <c r="C4999" t="inlineStr">
        <is>
          <t>CL28</t>
        </is>
      </c>
      <c r="D4999" t="inlineStr">
        <is>
          <t>Completed</t>
        </is>
      </c>
    </row>
    <row r="5000">
      <c r="A5000" t="inlineStr">
        <is>
          <t>J1244</t>
        </is>
      </c>
      <c r="B5000" s="10" t="n">
        <v>46269</v>
      </c>
      <c r="C5000" t="inlineStr">
        <is>
          <t>CL28</t>
        </is>
      </c>
      <c r="D5000" t="inlineStr">
        <is>
          <t>Completed</t>
        </is>
      </c>
    </row>
    <row r="5001">
      <c r="A5001" t="inlineStr">
        <is>
          <t>J1244</t>
        </is>
      </c>
      <c r="B5001" s="10" t="n">
        <v>46273</v>
      </c>
      <c r="C5001" t="inlineStr">
        <is>
          <t>CL28</t>
        </is>
      </c>
      <c r="D5001" t="inlineStr">
        <is>
          <t>Completed</t>
        </is>
      </c>
    </row>
    <row r="5002">
      <c r="A5002" t="inlineStr">
        <is>
          <t>J1244</t>
        </is>
      </c>
      <c r="B5002" s="10" t="n">
        <v>46276</v>
      </c>
      <c r="C5002" t="inlineStr">
        <is>
          <t>CL28</t>
        </is>
      </c>
      <c r="D5002" t="inlineStr">
        <is>
          <t>Completed</t>
        </is>
      </c>
    </row>
    <row r="5003">
      <c r="A5003" t="inlineStr">
        <is>
          <t>J1244</t>
        </is>
      </c>
      <c r="B5003" s="10" t="n">
        <v>46280</v>
      </c>
      <c r="C5003" t="inlineStr">
        <is>
          <t>CL28</t>
        </is>
      </c>
      <c r="D5003" t="inlineStr">
        <is>
          <t>Completed</t>
        </is>
      </c>
    </row>
    <row r="5004">
      <c r="A5004" t="inlineStr">
        <is>
          <t>J1244</t>
        </is>
      </c>
      <c r="B5004" s="10" t="n">
        <v>46283</v>
      </c>
      <c r="C5004" t="inlineStr">
        <is>
          <t>CL28</t>
        </is>
      </c>
      <c r="D5004" t="inlineStr">
        <is>
          <t>Completed</t>
        </is>
      </c>
    </row>
    <row r="5005">
      <c r="A5005" t="inlineStr">
        <is>
          <t>J1244</t>
        </is>
      </c>
      <c r="B5005" s="10" t="n">
        <v>46287</v>
      </c>
      <c r="C5005" t="inlineStr">
        <is>
          <t>CL28</t>
        </is>
      </c>
      <c r="D5005" t="inlineStr">
        <is>
          <t>Completed</t>
        </is>
      </c>
    </row>
    <row r="5006">
      <c r="A5006" t="inlineStr">
        <is>
          <t>J1244</t>
        </is>
      </c>
      <c r="B5006" s="10" t="n">
        <v>46290</v>
      </c>
      <c r="C5006" t="inlineStr">
        <is>
          <t>CL28</t>
        </is>
      </c>
      <c r="D5006" t="inlineStr">
        <is>
          <t>Completed</t>
        </is>
      </c>
    </row>
    <row r="5007">
      <c r="A5007" t="inlineStr">
        <is>
          <t>J1244</t>
        </is>
      </c>
      <c r="B5007" s="10" t="n">
        <v>46294</v>
      </c>
      <c r="C5007" t="inlineStr">
        <is>
          <t>CL28</t>
        </is>
      </c>
      <c r="D5007" t="inlineStr">
        <is>
          <t>Completed</t>
        </is>
      </c>
    </row>
    <row r="5008">
      <c r="A5008" t="inlineStr">
        <is>
          <t>J1244</t>
        </is>
      </c>
      <c r="B5008" s="10" t="n">
        <v>46297</v>
      </c>
      <c r="C5008" t="inlineStr">
        <is>
          <t>CL28</t>
        </is>
      </c>
      <c r="D5008" t="inlineStr">
        <is>
          <t>Completed</t>
        </is>
      </c>
    </row>
    <row r="5009">
      <c r="A5009" t="inlineStr">
        <is>
          <t>J1244</t>
        </is>
      </c>
      <c r="B5009" s="10" t="n">
        <v>46301</v>
      </c>
      <c r="C5009" t="inlineStr">
        <is>
          <t>CL28</t>
        </is>
      </c>
      <c r="D5009" t="inlineStr">
        <is>
          <t>Completed</t>
        </is>
      </c>
    </row>
    <row r="5010">
      <c r="A5010" t="inlineStr">
        <is>
          <t>J1244</t>
        </is>
      </c>
      <c r="B5010" s="10" t="n">
        <v>46304</v>
      </c>
      <c r="C5010" t="inlineStr">
        <is>
          <t>CL28</t>
        </is>
      </c>
      <c r="D5010" t="inlineStr">
        <is>
          <t>Completed</t>
        </is>
      </c>
    </row>
    <row r="5011">
      <c r="A5011" t="inlineStr">
        <is>
          <t>J1244</t>
        </is>
      </c>
      <c r="B5011" s="10" t="n">
        <v>46308</v>
      </c>
      <c r="C5011" t="inlineStr">
        <is>
          <t>CL28</t>
        </is>
      </c>
      <c r="D5011" t="inlineStr">
        <is>
          <t>Completed</t>
        </is>
      </c>
    </row>
    <row r="5012">
      <c r="A5012" t="inlineStr">
        <is>
          <t>J1244</t>
        </is>
      </c>
      <c r="B5012" s="10" t="n">
        <v>46311</v>
      </c>
      <c r="C5012" t="inlineStr">
        <is>
          <t>CL28</t>
        </is>
      </c>
      <c r="D5012" t="inlineStr">
        <is>
          <t>Completed</t>
        </is>
      </c>
    </row>
    <row r="5013">
      <c r="A5013" t="inlineStr">
        <is>
          <t>J1244</t>
        </is>
      </c>
      <c r="B5013" s="10" t="n">
        <v>46315</v>
      </c>
      <c r="C5013" t="inlineStr">
        <is>
          <t>CL28</t>
        </is>
      </c>
      <c r="D5013" t="inlineStr">
        <is>
          <t>Completed</t>
        </is>
      </c>
    </row>
    <row r="5014">
      <c r="A5014" t="inlineStr">
        <is>
          <t>J1244</t>
        </is>
      </c>
      <c r="B5014" s="10" t="n">
        <v>46318</v>
      </c>
      <c r="C5014" t="inlineStr">
        <is>
          <t>CL28</t>
        </is>
      </c>
      <c r="D5014" t="inlineStr">
        <is>
          <t>Completed</t>
        </is>
      </c>
    </row>
    <row r="5015">
      <c r="A5015" t="inlineStr">
        <is>
          <t>J1244</t>
        </is>
      </c>
      <c r="B5015" s="10" t="n">
        <v>46322</v>
      </c>
      <c r="C5015" t="inlineStr">
        <is>
          <t>CL28</t>
        </is>
      </c>
      <c r="D5015" t="inlineStr">
        <is>
          <t>Completed</t>
        </is>
      </c>
    </row>
    <row r="5016">
      <c r="A5016" t="inlineStr">
        <is>
          <t>J1244</t>
        </is>
      </c>
      <c r="B5016" s="10" t="n">
        <v>46325</v>
      </c>
      <c r="C5016" t="inlineStr">
        <is>
          <t>CL28</t>
        </is>
      </c>
      <c r="D5016" t="inlineStr">
        <is>
          <t>Completed</t>
        </is>
      </c>
    </row>
    <row r="5017">
      <c r="A5017" t="inlineStr">
        <is>
          <t>J1245</t>
        </is>
      </c>
      <c r="B5017" s="10" t="n">
        <v>46237</v>
      </c>
      <c r="C5017" t="inlineStr">
        <is>
          <t>CL12</t>
        </is>
      </c>
      <c r="D5017" t="inlineStr">
        <is>
          <t>Completed</t>
        </is>
      </c>
    </row>
    <row r="5018">
      <c r="A5018" t="inlineStr">
        <is>
          <t>J1245</t>
        </is>
      </c>
      <c r="B5018" s="10" t="n">
        <v>46238</v>
      </c>
      <c r="C5018" t="inlineStr">
        <is>
          <t>CL12</t>
        </is>
      </c>
      <c r="D5018" t="inlineStr">
        <is>
          <t>Completed</t>
        </is>
      </c>
    </row>
    <row r="5019">
      <c r="A5019" t="inlineStr">
        <is>
          <t>J1245</t>
        </is>
      </c>
      <c r="B5019" s="10" t="n">
        <v>46239</v>
      </c>
      <c r="C5019" t="inlineStr">
        <is>
          <t>CL12</t>
        </is>
      </c>
      <c r="D5019" t="inlineStr">
        <is>
          <t>Completed</t>
        </is>
      </c>
    </row>
    <row r="5020">
      <c r="A5020" t="inlineStr">
        <is>
          <t>J1245</t>
        </is>
      </c>
      <c r="B5020" s="10" t="n">
        <v>46240</v>
      </c>
      <c r="C5020" t="inlineStr">
        <is>
          <t>CL12</t>
        </is>
      </c>
      <c r="D5020" t="inlineStr">
        <is>
          <t>Completed</t>
        </is>
      </c>
    </row>
    <row r="5021">
      <c r="A5021" t="inlineStr">
        <is>
          <t>J1245</t>
        </is>
      </c>
      <c r="B5021" s="10" t="n">
        <v>46241</v>
      </c>
      <c r="C5021" t="inlineStr">
        <is>
          <t>CL12</t>
        </is>
      </c>
      <c r="D5021" t="inlineStr">
        <is>
          <t>Completed</t>
        </is>
      </c>
    </row>
    <row r="5022">
      <c r="A5022" t="inlineStr">
        <is>
          <t>J1245</t>
        </is>
      </c>
      <c r="B5022" s="10" t="n">
        <v>46244</v>
      </c>
      <c r="C5022" t="inlineStr">
        <is>
          <t>CL12</t>
        </is>
      </c>
      <c r="D5022" t="inlineStr">
        <is>
          <t>Completed</t>
        </is>
      </c>
    </row>
    <row r="5023">
      <c r="A5023" t="inlineStr">
        <is>
          <t>J1245</t>
        </is>
      </c>
      <c r="B5023" s="10" t="n">
        <v>46245</v>
      </c>
      <c r="C5023" t="inlineStr">
        <is>
          <t>CL12</t>
        </is>
      </c>
      <c r="D5023" t="inlineStr">
        <is>
          <t>Completed</t>
        </is>
      </c>
    </row>
    <row r="5024">
      <c r="A5024" t="inlineStr">
        <is>
          <t>J1245</t>
        </is>
      </c>
      <c r="B5024" s="10" t="n">
        <v>46246</v>
      </c>
      <c r="C5024" t="inlineStr">
        <is>
          <t>CL12</t>
        </is>
      </c>
      <c r="D5024" t="inlineStr">
        <is>
          <t>Completed</t>
        </is>
      </c>
    </row>
    <row r="5025">
      <c r="A5025" t="inlineStr">
        <is>
          <t>J1245</t>
        </is>
      </c>
      <c r="B5025" s="10" t="n">
        <v>46247</v>
      </c>
      <c r="C5025" t="inlineStr">
        <is>
          <t>CL12</t>
        </is>
      </c>
      <c r="D5025" t="inlineStr">
        <is>
          <t>Completed</t>
        </is>
      </c>
    </row>
    <row r="5026">
      <c r="A5026" t="inlineStr">
        <is>
          <t>J1245</t>
        </is>
      </c>
      <c r="B5026" s="10" t="n">
        <v>46248</v>
      </c>
      <c r="C5026" t="inlineStr">
        <is>
          <t>CL12</t>
        </is>
      </c>
      <c r="D5026" t="inlineStr">
        <is>
          <t>Completed</t>
        </is>
      </c>
    </row>
    <row r="5027">
      <c r="A5027" t="inlineStr">
        <is>
          <t>J1245</t>
        </is>
      </c>
      <c r="B5027" s="10" t="n">
        <v>46251</v>
      </c>
      <c r="C5027" t="inlineStr">
        <is>
          <t>CL12</t>
        </is>
      </c>
      <c r="D5027" t="inlineStr">
        <is>
          <t>Completed</t>
        </is>
      </c>
    </row>
    <row r="5028">
      <c r="A5028" t="inlineStr">
        <is>
          <t>J1245</t>
        </is>
      </c>
      <c r="B5028" s="10" t="n">
        <v>46252</v>
      </c>
      <c r="C5028" t="inlineStr">
        <is>
          <t>CL12</t>
        </is>
      </c>
      <c r="D5028" t="inlineStr">
        <is>
          <t>Completed</t>
        </is>
      </c>
    </row>
    <row r="5029">
      <c r="A5029" t="inlineStr">
        <is>
          <t>J1245</t>
        </is>
      </c>
      <c r="B5029" s="10" t="n">
        <v>46253</v>
      </c>
      <c r="C5029" t="inlineStr">
        <is>
          <t>CL12</t>
        </is>
      </c>
      <c r="D5029" t="inlineStr">
        <is>
          <t>Completed</t>
        </is>
      </c>
    </row>
    <row r="5030">
      <c r="A5030" t="inlineStr">
        <is>
          <t>J1245</t>
        </is>
      </c>
      <c r="B5030" s="10" t="n">
        <v>46254</v>
      </c>
      <c r="C5030" t="inlineStr">
        <is>
          <t>CL12</t>
        </is>
      </c>
      <c r="D5030" t="inlineStr">
        <is>
          <t>Completed</t>
        </is>
      </c>
    </row>
    <row r="5031">
      <c r="A5031" t="inlineStr">
        <is>
          <t>J1245</t>
        </is>
      </c>
      <c r="B5031" s="10" t="n">
        <v>46255</v>
      </c>
      <c r="C5031" t="inlineStr">
        <is>
          <t>CL12</t>
        </is>
      </c>
      <c r="D5031" t="inlineStr">
        <is>
          <t>Completed</t>
        </is>
      </c>
    </row>
    <row r="5032">
      <c r="A5032" t="inlineStr">
        <is>
          <t>J1245</t>
        </is>
      </c>
      <c r="B5032" s="10" t="n">
        <v>46258</v>
      </c>
      <c r="C5032" t="inlineStr">
        <is>
          <t>CL12</t>
        </is>
      </c>
      <c r="D5032" t="inlineStr">
        <is>
          <t>Completed</t>
        </is>
      </c>
    </row>
    <row r="5033">
      <c r="A5033" t="inlineStr">
        <is>
          <t>J1245</t>
        </is>
      </c>
      <c r="B5033" s="10" t="n">
        <v>46259</v>
      </c>
      <c r="C5033" t="inlineStr">
        <is>
          <t>CL12</t>
        </is>
      </c>
      <c r="D5033" t="inlineStr">
        <is>
          <t>Completed</t>
        </is>
      </c>
    </row>
    <row r="5034">
      <c r="A5034" t="inlineStr">
        <is>
          <t>J1245</t>
        </is>
      </c>
      <c r="B5034" s="10" t="n">
        <v>46260</v>
      </c>
      <c r="C5034" t="inlineStr">
        <is>
          <t>CL12</t>
        </is>
      </c>
      <c r="D5034" t="inlineStr">
        <is>
          <t>Completed</t>
        </is>
      </c>
    </row>
    <row r="5035">
      <c r="A5035" t="inlineStr">
        <is>
          <t>J1245</t>
        </is>
      </c>
      <c r="B5035" s="10" t="n">
        <v>46261</v>
      </c>
      <c r="C5035" t="inlineStr">
        <is>
          <t>CL12</t>
        </is>
      </c>
      <c r="D5035" t="inlineStr">
        <is>
          <t>Completed</t>
        </is>
      </c>
    </row>
    <row r="5036">
      <c r="A5036" t="inlineStr">
        <is>
          <t>J1245</t>
        </is>
      </c>
      <c r="B5036" s="10" t="n">
        <v>46262</v>
      </c>
      <c r="C5036" t="inlineStr">
        <is>
          <t>CL12</t>
        </is>
      </c>
      <c r="D5036" t="inlineStr">
        <is>
          <t>Completed</t>
        </is>
      </c>
    </row>
    <row r="5037">
      <c r="A5037" t="inlineStr">
        <is>
          <t>J1245</t>
        </is>
      </c>
      <c r="B5037" s="10" t="n">
        <v>46265</v>
      </c>
      <c r="C5037" t="inlineStr">
        <is>
          <t>CL12</t>
        </is>
      </c>
      <c r="D5037" t="inlineStr">
        <is>
          <t>Completed</t>
        </is>
      </c>
    </row>
    <row r="5038">
      <c r="A5038" t="inlineStr">
        <is>
          <t>J1245</t>
        </is>
      </c>
      <c r="B5038" s="10" t="n">
        <v>46266</v>
      </c>
      <c r="C5038" t="inlineStr">
        <is>
          <t>CL12</t>
        </is>
      </c>
      <c r="D5038" t="inlineStr">
        <is>
          <t>Completed</t>
        </is>
      </c>
    </row>
    <row r="5039">
      <c r="A5039" t="inlineStr">
        <is>
          <t>J1245</t>
        </is>
      </c>
      <c r="B5039" s="10" t="n">
        <v>46267</v>
      </c>
      <c r="C5039" t="inlineStr">
        <is>
          <t>CL12</t>
        </is>
      </c>
      <c r="D5039" t="inlineStr">
        <is>
          <t>Completed</t>
        </is>
      </c>
    </row>
    <row r="5040">
      <c r="A5040" t="inlineStr">
        <is>
          <t>J1245</t>
        </is>
      </c>
      <c r="B5040" s="10" t="n">
        <v>46268</v>
      </c>
      <c r="C5040" t="inlineStr">
        <is>
          <t>CL12</t>
        </is>
      </c>
      <c r="D5040" t="inlineStr">
        <is>
          <t>Completed</t>
        </is>
      </c>
    </row>
    <row r="5041">
      <c r="A5041" t="inlineStr">
        <is>
          <t>J1245</t>
        </is>
      </c>
      <c r="B5041" s="10" t="n">
        <v>46269</v>
      </c>
      <c r="C5041" t="inlineStr">
        <is>
          <t>CL12</t>
        </is>
      </c>
      <c r="D5041" t="inlineStr">
        <is>
          <t>Completed</t>
        </is>
      </c>
    </row>
    <row r="5042">
      <c r="A5042" t="inlineStr">
        <is>
          <t>J1245</t>
        </is>
      </c>
      <c r="B5042" s="10" t="n">
        <v>46272</v>
      </c>
      <c r="C5042" t="inlineStr">
        <is>
          <t>CL12</t>
        </is>
      </c>
      <c r="D5042" t="inlineStr">
        <is>
          <t>Completed</t>
        </is>
      </c>
    </row>
    <row r="5043">
      <c r="A5043" t="inlineStr">
        <is>
          <t>J1245</t>
        </is>
      </c>
      <c r="B5043" s="10" t="n">
        <v>46273</v>
      </c>
      <c r="C5043" t="inlineStr">
        <is>
          <t>CL12</t>
        </is>
      </c>
      <c r="D5043" t="inlineStr">
        <is>
          <t>Completed</t>
        </is>
      </c>
    </row>
    <row r="5044">
      <c r="A5044" t="inlineStr">
        <is>
          <t>J1245</t>
        </is>
      </c>
      <c r="B5044" s="10" t="n">
        <v>46274</v>
      </c>
      <c r="C5044" t="inlineStr">
        <is>
          <t>CL12</t>
        </is>
      </c>
      <c r="D5044" t="inlineStr">
        <is>
          <t>Completed</t>
        </is>
      </c>
    </row>
    <row r="5045">
      <c r="A5045" t="inlineStr">
        <is>
          <t>J1245</t>
        </is>
      </c>
      <c r="B5045" s="10" t="n">
        <v>46275</v>
      </c>
      <c r="C5045" t="inlineStr">
        <is>
          <t>CL12</t>
        </is>
      </c>
      <c r="D5045" t="inlineStr">
        <is>
          <t>Completed</t>
        </is>
      </c>
    </row>
    <row r="5046">
      <c r="A5046" t="inlineStr">
        <is>
          <t>J1245</t>
        </is>
      </c>
      <c r="B5046" s="10" t="n">
        <v>46276</v>
      </c>
      <c r="C5046" t="inlineStr">
        <is>
          <t>CL12</t>
        </is>
      </c>
      <c r="D5046" t="inlineStr">
        <is>
          <t>Completed</t>
        </is>
      </c>
    </row>
    <row r="5047">
      <c r="A5047" t="inlineStr">
        <is>
          <t>J1245</t>
        </is>
      </c>
      <c r="B5047" s="10" t="n">
        <v>46279</v>
      </c>
      <c r="C5047" t="inlineStr">
        <is>
          <t>CL12</t>
        </is>
      </c>
      <c r="D5047" t="inlineStr">
        <is>
          <t>Completed</t>
        </is>
      </c>
    </row>
    <row r="5048">
      <c r="A5048" t="inlineStr">
        <is>
          <t>J1245</t>
        </is>
      </c>
      <c r="B5048" s="10" t="n">
        <v>46280</v>
      </c>
      <c r="C5048" t="inlineStr">
        <is>
          <t>CL12</t>
        </is>
      </c>
      <c r="D5048" t="inlineStr">
        <is>
          <t>Completed</t>
        </is>
      </c>
    </row>
    <row r="5049">
      <c r="A5049" t="inlineStr">
        <is>
          <t>J1245</t>
        </is>
      </c>
      <c r="B5049" s="10" t="n">
        <v>46281</v>
      </c>
      <c r="C5049" t="inlineStr">
        <is>
          <t>CL12</t>
        </is>
      </c>
      <c r="D5049" t="inlineStr">
        <is>
          <t>Completed</t>
        </is>
      </c>
    </row>
    <row r="5050">
      <c r="A5050" t="inlineStr">
        <is>
          <t>J1245</t>
        </is>
      </c>
      <c r="B5050" s="10" t="n">
        <v>46282</v>
      </c>
      <c r="C5050" t="inlineStr">
        <is>
          <t>CL12</t>
        </is>
      </c>
      <c r="D5050" t="inlineStr">
        <is>
          <t>Completed</t>
        </is>
      </c>
    </row>
    <row r="5051">
      <c r="A5051" t="inlineStr">
        <is>
          <t>J1245</t>
        </is>
      </c>
      <c r="B5051" s="10" t="n">
        <v>46283</v>
      </c>
      <c r="C5051" t="inlineStr">
        <is>
          <t>CL12</t>
        </is>
      </c>
      <c r="D5051" t="inlineStr">
        <is>
          <t>Completed</t>
        </is>
      </c>
    </row>
    <row r="5052">
      <c r="A5052" t="inlineStr">
        <is>
          <t>J1245</t>
        </is>
      </c>
      <c r="B5052" s="10" t="n">
        <v>46286</v>
      </c>
      <c r="C5052" t="inlineStr">
        <is>
          <t>CL12</t>
        </is>
      </c>
      <c r="D5052" t="inlineStr">
        <is>
          <t>Completed</t>
        </is>
      </c>
    </row>
    <row r="5053">
      <c r="A5053" t="inlineStr">
        <is>
          <t>J1245</t>
        </is>
      </c>
      <c r="B5053" s="10" t="n">
        <v>46287</v>
      </c>
      <c r="C5053" t="inlineStr">
        <is>
          <t>CL12</t>
        </is>
      </c>
      <c r="D5053" t="inlineStr">
        <is>
          <t>Completed</t>
        </is>
      </c>
    </row>
    <row r="5054">
      <c r="A5054" t="inlineStr">
        <is>
          <t>J1245</t>
        </is>
      </c>
      <c r="B5054" s="10" t="n">
        <v>46288</v>
      </c>
      <c r="C5054" t="inlineStr">
        <is>
          <t>CL12</t>
        </is>
      </c>
      <c r="D5054" t="inlineStr">
        <is>
          <t>Completed</t>
        </is>
      </c>
    </row>
    <row r="5055">
      <c r="A5055" t="inlineStr">
        <is>
          <t>J1245</t>
        </is>
      </c>
      <c r="B5055" s="10" t="n">
        <v>46289</v>
      </c>
      <c r="C5055" t="inlineStr">
        <is>
          <t>CL12</t>
        </is>
      </c>
      <c r="D5055" t="inlineStr">
        <is>
          <t>Completed</t>
        </is>
      </c>
    </row>
    <row r="5056">
      <c r="A5056" t="inlineStr">
        <is>
          <t>J1245</t>
        </is>
      </c>
      <c r="B5056" s="10" t="n">
        <v>46290</v>
      </c>
      <c r="C5056" t="inlineStr">
        <is>
          <t>CL12</t>
        </is>
      </c>
      <c r="D5056" t="inlineStr">
        <is>
          <t>Completed</t>
        </is>
      </c>
    </row>
    <row r="5057">
      <c r="A5057" t="inlineStr">
        <is>
          <t>J1245</t>
        </is>
      </c>
      <c r="B5057" s="10" t="n">
        <v>46293</v>
      </c>
      <c r="C5057" t="inlineStr">
        <is>
          <t>CL12</t>
        </is>
      </c>
      <c r="D5057" t="inlineStr">
        <is>
          <t>Completed</t>
        </is>
      </c>
    </row>
    <row r="5058">
      <c r="A5058" t="inlineStr">
        <is>
          <t>J1245</t>
        </is>
      </c>
      <c r="B5058" s="10" t="n">
        <v>46294</v>
      </c>
      <c r="C5058" t="inlineStr">
        <is>
          <t>CL12</t>
        </is>
      </c>
      <c r="D5058" t="inlineStr">
        <is>
          <t>Completed</t>
        </is>
      </c>
    </row>
    <row r="5059">
      <c r="A5059" t="inlineStr">
        <is>
          <t>J1245</t>
        </is>
      </c>
      <c r="B5059" s="10" t="n">
        <v>46295</v>
      </c>
      <c r="C5059" t="inlineStr">
        <is>
          <t>CL12</t>
        </is>
      </c>
      <c r="D5059" t="inlineStr">
        <is>
          <t>Completed</t>
        </is>
      </c>
    </row>
    <row r="5060">
      <c r="A5060" t="inlineStr">
        <is>
          <t>J1245</t>
        </is>
      </c>
      <c r="B5060" s="10" t="n">
        <v>46296</v>
      </c>
      <c r="C5060" t="inlineStr">
        <is>
          <t>CL12</t>
        </is>
      </c>
      <c r="D5060" t="inlineStr">
        <is>
          <t>Completed</t>
        </is>
      </c>
    </row>
    <row r="5061">
      <c r="A5061" t="inlineStr">
        <is>
          <t>J1245</t>
        </is>
      </c>
      <c r="B5061" s="10" t="n">
        <v>46297</v>
      </c>
      <c r="C5061" t="inlineStr">
        <is>
          <t>CL12</t>
        </is>
      </c>
      <c r="D5061" t="inlineStr">
        <is>
          <t>Completed</t>
        </is>
      </c>
    </row>
    <row r="5062">
      <c r="A5062" t="inlineStr">
        <is>
          <t>J1245</t>
        </is>
      </c>
      <c r="B5062" s="10" t="n">
        <v>46300</v>
      </c>
      <c r="C5062" t="inlineStr">
        <is>
          <t>CL12</t>
        </is>
      </c>
      <c r="D5062" t="inlineStr">
        <is>
          <t>Completed</t>
        </is>
      </c>
    </row>
    <row r="5063">
      <c r="A5063" t="inlineStr">
        <is>
          <t>J1245</t>
        </is>
      </c>
      <c r="B5063" s="10" t="n">
        <v>46301</v>
      </c>
      <c r="C5063" t="inlineStr">
        <is>
          <t>CL12</t>
        </is>
      </c>
      <c r="D5063" t="inlineStr">
        <is>
          <t>Completed</t>
        </is>
      </c>
    </row>
    <row r="5064">
      <c r="A5064" t="inlineStr">
        <is>
          <t>J1245</t>
        </is>
      </c>
      <c r="B5064" s="10" t="n">
        <v>46302</v>
      </c>
      <c r="C5064" t="inlineStr">
        <is>
          <t>CL12</t>
        </is>
      </c>
      <c r="D5064" t="inlineStr">
        <is>
          <t>Completed</t>
        </is>
      </c>
    </row>
    <row r="5065">
      <c r="A5065" t="inlineStr">
        <is>
          <t>J1245</t>
        </is>
      </c>
      <c r="B5065" s="10" t="n">
        <v>46303</v>
      </c>
      <c r="C5065" t="inlineStr">
        <is>
          <t>CL12</t>
        </is>
      </c>
      <c r="D5065" t="inlineStr">
        <is>
          <t>Completed</t>
        </is>
      </c>
    </row>
    <row r="5066">
      <c r="A5066" t="inlineStr">
        <is>
          <t>J1245</t>
        </is>
      </c>
      <c r="B5066" s="10" t="n">
        <v>46304</v>
      </c>
      <c r="C5066" t="inlineStr">
        <is>
          <t>CL12</t>
        </is>
      </c>
      <c r="D5066" t="inlineStr">
        <is>
          <t>Completed</t>
        </is>
      </c>
    </row>
    <row r="5067">
      <c r="A5067" t="inlineStr">
        <is>
          <t>J1245</t>
        </is>
      </c>
      <c r="B5067" s="10" t="n">
        <v>46307</v>
      </c>
      <c r="C5067" t="inlineStr">
        <is>
          <t>CL12</t>
        </is>
      </c>
      <c r="D5067" t="inlineStr">
        <is>
          <t>Completed</t>
        </is>
      </c>
    </row>
    <row r="5068">
      <c r="A5068" t="inlineStr">
        <is>
          <t>J1245</t>
        </is>
      </c>
      <c r="B5068" s="10" t="n">
        <v>46308</v>
      </c>
      <c r="C5068" t="inlineStr">
        <is>
          <t>CL12</t>
        </is>
      </c>
      <c r="D5068" t="inlineStr">
        <is>
          <t>Completed</t>
        </is>
      </c>
    </row>
    <row r="5069">
      <c r="A5069" t="inlineStr">
        <is>
          <t>J1245</t>
        </is>
      </c>
      <c r="B5069" s="10" t="n">
        <v>46309</v>
      </c>
      <c r="C5069" t="inlineStr">
        <is>
          <t>CL12</t>
        </is>
      </c>
      <c r="D5069" t="inlineStr">
        <is>
          <t>Completed</t>
        </is>
      </c>
    </row>
    <row r="5070">
      <c r="A5070" t="inlineStr">
        <is>
          <t>J1245</t>
        </is>
      </c>
      <c r="B5070" s="10" t="n">
        <v>46310</v>
      </c>
      <c r="C5070" t="inlineStr">
        <is>
          <t>CL12</t>
        </is>
      </c>
      <c r="D5070" t="inlineStr">
        <is>
          <t>Completed</t>
        </is>
      </c>
    </row>
    <row r="5071">
      <c r="A5071" t="inlineStr">
        <is>
          <t>J1245</t>
        </is>
      </c>
      <c r="B5071" s="10" t="n">
        <v>46311</v>
      </c>
      <c r="C5071" t="inlineStr">
        <is>
          <t>CL12</t>
        </is>
      </c>
      <c r="D5071" t="inlineStr">
        <is>
          <t>Completed</t>
        </is>
      </c>
    </row>
    <row r="5072">
      <c r="A5072" t="inlineStr">
        <is>
          <t>J1245</t>
        </is>
      </c>
      <c r="B5072" s="10" t="n">
        <v>46314</v>
      </c>
      <c r="C5072" t="inlineStr">
        <is>
          <t>CL12</t>
        </is>
      </c>
      <c r="D5072" t="inlineStr">
        <is>
          <t>Completed</t>
        </is>
      </c>
    </row>
    <row r="5073">
      <c r="A5073" t="inlineStr">
        <is>
          <t>J1245</t>
        </is>
      </c>
      <c r="B5073" s="10" t="n">
        <v>46315</v>
      </c>
      <c r="C5073" t="inlineStr">
        <is>
          <t>CL12</t>
        </is>
      </c>
      <c r="D5073" t="inlineStr">
        <is>
          <t>Completed</t>
        </is>
      </c>
    </row>
    <row r="5074">
      <c r="A5074" t="inlineStr">
        <is>
          <t>J1245</t>
        </is>
      </c>
      <c r="B5074" s="10" t="n">
        <v>46316</v>
      </c>
      <c r="C5074" t="inlineStr">
        <is>
          <t>CL12</t>
        </is>
      </c>
      <c r="D5074" t="inlineStr">
        <is>
          <t>Completed</t>
        </is>
      </c>
    </row>
    <row r="5075">
      <c r="A5075" t="inlineStr">
        <is>
          <t>J1245</t>
        </is>
      </c>
      <c r="B5075" s="10" t="n">
        <v>46317</v>
      </c>
      <c r="C5075" t="inlineStr">
        <is>
          <t>CL12</t>
        </is>
      </c>
      <c r="D5075" t="inlineStr">
        <is>
          <t>Completed</t>
        </is>
      </c>
    </row>
    <row r="5076">
      <c r="A5076" t="inlineStr">
        <is>
          <t>J1245</t>
        </is>
      </c>
      <c r="B5076" s="10" t="n">
        <v>46318</v>
      </c>
      <c r="C5076" t="inlineStr">
        <is>
          <t>CL12</t>
        </is>
      </c>
      <c r="D5076" t="inlineStr">
        <is>
          <t>Completed</t>
        </is>
      </c>
    </row>
    <row r="5077">
      <c r="A5077" t="inlineStr">
        <is>
          <t>J1245</t>
        </is>
      </c>
      <c r="B5077" s="10" t="n">
        <v>46321</v>
      </c>
      <c r="C5077" t="inlineStr">
        <is>
          <t>CL12</t>
        </is>
      </c>
      <c r="D5077" t="inlineStr">
        <is>
          <t>Completed</t>
        </is>
      </c>
    </row>
    <row r="5078">
      <c r="A5078" t="inlineStr">
        <is>
          <t>J1245</t>
        </is>
      </c>
      <c r="B5078" s="10" t="n">
        <v>46322</v>
      </c>
      <c r="C5078" t="inlineStr">
        <is>
          <t>CL12</t>
        </is>
      </c>
      <c r="D5078" t="inlineStr">
        <is>
          <t>Skipped</t>
        </is>
      </c>
    </row>
    <row r="5079">
      <c r="A5079" t="inlineStr">
        <is>
          <t>J1245</t>
        </is>
      </c>
      <c r="B5079" s="10" t="n">
        <v>46323</v>
      </c>
      <c r="C5079" t="inlineStr">
        <is>
          <t>CL12</t>
        </is>
      </c>
      <c r="D5079" t="inlineStr">
        <is>
          <t>Completed</t>
        </is>
      </c>
    </row>
    <row r="5080">
      <c r="A5080" t="inlineStr">
        <is>
          <t>J1245</t>
        </is>
      </c>
      <c r="B5080" s="10" t="n">
        <v>46324</v>
      </c>
      <c r="C5080" t="inlineStr">
        <is>
          <t>CL12</t>
        </is>
      </c>
      <c r="D5080" t="inlineStr">
        <is>
          <t>Completed</t>
        </is>
      </c>
    </row>
    <row r="5081">
      <c r="A5081" t="inlineStr">
        <is>
          <t>J1245</t>
        </is>
      </c>
      <c r="B5081" s="10" t="n">
        <v>46325</v>
      </c>
      <c r="C5081" t="inlineStr">
        <is>
          <t>CL12</t>
        </is>
      </c>
      <c r="D5081" t="inlineStr">
        <is>
          <t>Completed</t>
        </is>
      </c>
    </row>
    <row r="5082">
      <c r="A5082" t="inlineStr">
        <is>
          <t>J1246</t>
        </is>
      </c>
      <c r="B5082" s="10" t="n">
        <v>46237</v>
      </c>
      <c r="C5082" t="inlineStr">
        <is>
          <t>CL43</t>
        </is>
      </c>
      <c r="D5082" t="inlineStr">
        <is>
          <t>Completed</t>
        </is>
      </c>
    </row>
    <row r="5083">
      <c r="A5083" t="inlineStr">
        <is>
          <t>J1246</t>
        </is>
      </c>
      <c r="B5083" s="10" t="n">
        <v>46239</v>
      </c>
      <c r="C5083" t="inlineStr">
        <is>
          <t>CL43</t>
        </is>
      </c>
      <c r="D5083" t="inlineStr">
        <is>
          <t>Completed</t>
        </is>
      </c>
    </row>
    <row r="5084">
      <c r="A5084" t="inlineStr">
        <is>
          <t>J1246</t>
        </is>
      </c>
      <c r="B5084" s="10" t="n">
        <v>46244</v>
      </c>
      <c r="C5084" t="inlineStr">
        <is>
          <t>CL43</t>
        </is>
      </c>
      <c r="D5084" t="inlineStr">
        <is>
          <t>Completed</t>
        </is>
      </c>
    </row>
    <row r="5085">
      <c r="A5085" t="inlineStr">
        <is>
          <t>J1246</t>
        </is>
      </c>
      <c r="B5085" s="10" t="n">
        <v>46246</v>
      </c>
      <c r="C5085" t="inlineStr">
        <is>
          <t>CL43</t>
        </is>
      </c>
      <c r="D5085" t="inlineStr">
        <is>
          <t>Completed</t>
        </is>
      </c>
    </row>
    <row r="5086">
      <c r="A5086" t="inlineStr">
        <is>
          <t>J1246</t>
        </is>
      </c>
      <c r="B5086" s="10" t="n">
        <v>46251</v>
      </c>
      <c r="C5086" t="inlineStr">
        <is>
          <t>CL43</t>
        </is>
      </c>
      <c r="D5086" t="inlineStr">
        <is>
          <t>Completed</t>
        </is>
      </c>
    </row>
    <row r="5087">
      <c r="A5087" t="inlineStr">
        <is>
          <t>J1246</t>
        </is>
      </c>
      <c r="B5087" s="10" t="n">
        <v>46253</v>
      </c>
      <c r="C5087" t="inlineStr">
        <is>
          <t>CL43</t>
        </is>
      </c>
      <c r="D5087" t="inlineStr">
        <is>
          <t>Completed</t>
        </is>
      </c>
    </row>
    <row r="5088">
      <c r="A5088" t="inlineStr">
        <is>
          <t>J1246</t>
        </is>
      </c>
      <c r="B5088" s="10" t="n">
        <v>46258</v>
      </c>
      <c r="C5088" t="inlineStr">
        <is>
          <t>CL43</t>
        </is>
      </c>
      <c r="D5088" t="inlineStr">
        <is>
          <t>Completed</t>
        </is>
      </c>
    </row>
    <row r="5089">
      <c r="A5089" t="inlineStr">
        <is>
          <t>J1246</t>
        </is>
      </c>
      <c r="B5089" s="10" t="n">
        <v>46260</v>
      </c>
      <c r="C5089" t="inlineStr">
        <is>
          <t>CL43</t>
        </is>
      </c>
      <c r="D5089" t="inlineStr">
        <is>
          <t>Completed</t>
        </is>
      </c>
    </row>
    <row r="5090">
      <c r="A5090" t="inlineStr">
        <is>
          <t>J1246</t>
        </is>
      </c>
      <c r="B5090" s="10" t="n">
        <v>46265</v>
      </c>
      <c r="C5090" t="inlineStr">
        <is>
          <t>CL43</t>
        </is>
      </c>
      <c r="D5090" t="inlineStr">
        <is>
          <t>Completed</t>
        </is>
      </c>
    </row>
    <row r="5091">
      <c r="A5091" t="inlineStr">
        <is>
          <t>J1246</t>
        </is>
      </c>
      <c r="B5091" s="10" t="n">
        <v>46267</v>
      </c>
      <c r="C5091" t="inlineStr">
        <is>
          <t>CL43</t>
        </is>
      </c>
      <c r="D5091" t="inlineStr">
        <is>
          <t>Completed</t>
        </is>
      </c>
    </row>
    <row r="5092">
      <c r="A5092" t="inlineStr">
        <is>
          <t>J1246</t>
        </is>
      </c>
      <c r="B5092" s="10" t="n">
        <v>46272</v>
      </c>
      <c r="C5092" t="inlineStr">
        <is>
          <t>CL43</t>
        </is>
      </c>
      <c r="D5092" t="inlineStr">
        <is>
          <t>Completed</t>
        </is>
      </c>
    </row>
    <row r="5093">
      <c r="A5093" t="inlineStr">
        <is>
          <t>J1246</t>
        </is>
      </c>
      <c r="B5093" s="10" t="n">
        <v>46274</v>
      </c>
      <c r="C5093" t="inlineStr">
        <is>
          <t>CL43</t>
        </is>
      </c>
      <c r="D5093" t="inlineStr">
        <is>
          <t>Completed</t>
        </is>
      </c>
    </row>
    <row r="5094">
      <c r="A5094" t="inlineStr">
        <is>
          <t>J1246</t>
        </is>
      </c>
      <c r="B5094" s="10" t="n">
        <v>46279</v>
      </c>
      <c r="C5094" t="inlineStr">
        <is>
          <t>CL43</t>
        </is>
      </c>
      <c r="D5094" t="inlineStr">
        <is>
          <t>Completed</t>
        </is>
      </c>
    </row>
    <row r="5095">
      <c r="A5095" t="inlineStr">
        <is>
          <t>J1246</t>
        </is>
      </c>
      <c r="B5095" s="10" t="n">
        <v>46281</v>
      </c>
      <c r="C5095" t="inlineStr">
        <is>
          <t>CL43</t>
        </is>
      </c>
      <c r="D5095" t="inlineStr">
        <is>
          <t>Completed</t>
        </is>
      </c>
    </row>
    <row r="5096">
      <c r="A5096" t="inlineStr">
        <is>
          <t>J1246</t>
        </is>
      </c>
      <c r="B5096" s="10" t="n">
        <v>46286</v>
      </c>
      <c r="C5096" t="inlineStr">
        <is>
          <t>CL43</t>
        </is>
      </c>
      <c r="D5096" t="inlineStr">
        <is>
          <t>Completed</t>
        </is>
      </c>
    </row>
    <row r="5097">
      <c r="A5097" t="inlineStr">
        <is>
          <t>J1246</t>
        </is>
      </c>
      <c r="B5097" s="10" t="n">
        <v>46288</v>
      </c>
      <c r="C5097" t="inlineStr">
        <is>
          <t>CL43</t>
        </is>
      </c>
      <c r="D5097" t="inlineStr">
        <is>
          <t>Completed</t>
        </is>
      </c>
    </row>
    <row r="5098">
      <c r="A5098" t="inlineStr">
        <is>
          <t>J1246</t>
        </is>
      </c>
      <c r="B5098" s="10" t="n">
        <v>46293</v>
      </c>
      <c r="C5098" t="inlineStr">
        <is>
          <t>CL43</t>
        </is>
      </c>
      <c r="D5098" t="inlineStr">
        <is>
          <t>Completed</t>
        </is>
      </c>
    </row>
    <row r="5099">
      <c r="A5099" t="inlineStr">
        <is>
          <t>J1246</t>
        </is>
      </c>
      <c r="B5099" s="10" t="n">
        <v>46295</v>
      </c>
      <c r="C5099" t="inlineStr">
        <is>
          <t>CL43</t>
        </is>
      </c>
      <c r="D5099" t="inlineStr">
        <is>
          <t>Completed</t>
        </is>
      </c>
    </row>
    <row r="5100">
      <c r="A5100" t="inlineStr">
        <is>
          <t>J1246</t>
        </is>
      </c>
      <c r="B5100" s="10" t="n">
        <v>46300</v>
      </c>
      <c r="C5100" t="inlineStr">
        <is>
          <t>CL43</t>
        </is>
      </c>
      <c r="D5100" t="inlineStr">
        <is>
          <t>Completed</t>
        </is>
      </c>
    </row>
    <row r="5101">
      <c r="A5101" t="inlineStr">
        <is>
          <t>J1246</t>
        </is>
      </c>
      <c r="B5101" s="10" t="n">
        <v>46302</v>
      </c>
      <c r="C5101" t="inlineStr">
        <is>
          <t>CL43</t>
        </is>
      </c>
      <c r="D5101" t="inlineStr">
        <is>
          <t>Completed</t>
        </is>
      </c>
    </row>
    <row r="5102">
      <c r="A5102" t="inlineStr">
        <is>
          <t>J1246</t>
        </is>
      </c>
      <c r="B5102" s="10" t="n">
        <v>46307</v>
      </c>
      <c r="C5102" t="inlineStr">
        <is>
          <t>CL43</t>
        </is>
      </c>
      <c r="D5102" t="inlineStr">
        <is>
          <t>Completed</t>
        </is>
      </c>
    </row>
    <row r="5103">
      <c r="A5103" t="inlineStr">
        <is>
          <t>J1246</t>
        </is>
      </c>
      <c r="B5103" s="10" t="n">
        <v>46309</v>
      </c>
      <c r="C5103" t="inlineStr">
        <is>
          <t>CL43</t>
        </is>
      </c>
      <c r="D5103" t="inlineStr">
        <is>
          <t>Completed</t>
        </is>
      </c>
    </row>
    <row r="5104">
      <c r="A5104" t="inlineStr">
        <is>
          <t>J1246</t>
        </is>
      </c>
      <c r="B5104" s="10" t="n">
        <v>46314</v>
      </c>
      <c r="C5104" t="inlineStr">
        <is>
          <t>CL43</t>
        </is>
      </c>
      <c r="D5104" t="inlineStr">
        <is>
          <t>Completed</t>
        </is>
      </c>
    </row>
    <row r="5105">
      <c r="A5105" t="inlineStr">
        <is>
          <t>J1246</t>
        </is>
      </c>
      <c r="B5105" s="10" t="n">
        <v>46316</v>
      </c>
      <c r="C5105" t="inlineStr">
        <is>
          <t>CL43</t>
        </is>
      </c>
      <c r="D5105" t="inlineStr">
        <is>
          <t>Completed</t>
        </is>
      </c>
    </row>
    <row r="5106">
      <c r="A5106" t="inlineStr">
        <is>
          <t>J1246</t>
        </is>
      </c>
      <c r="B5106" s="10" t="n">
        <v>46321</v>
      </c>
      <c r="C5106" t="inlineStr">
        <is>
          <t>CL43</t>
        </is>
      </c>
      <c r="D5106" t="inlineStr">
        <is>
          <t>Completed</t>
        </is>
      </c>
    </row>
    <row r="5107">
      <c r="A5107" t="inlineStr">
        <is>
          <t>J1246</t>
        </is>
      </c>
      <c r="B5107" s="10" t="n">
        <v>46323</v>
      </c>
      <c r="C5107" t="inlineStr">
        <is>
          <t>CL43</t>
        </is>
      </c>
      <c r="D5107" t="inlineStr">
        <is>
          <t>Completed</t>
        </is>
      </c>
    </row>
    <row r="5108">
      <c r="A5108" t="inlineStr">
        <is>
          <t>J1247</t>
        </is>
      </c>
      <c r="B5108" s="10" t="n">
        <v>46241</v>
      </c>
      <c r="C5108" t="inlineStr">
        <is>
          <t>CL17</t>
        </is>
      </c>
      <c r="D5108" t="inlineStr">
        <is>
          <t>Completed</t>
        </is>
      </c>
    </row>
    <row r="5109">
      <c r="A5109" t="inlineStr">
        <is>
          <t>J1247</t>
        </is>
      </c>
      <c r="B5109" s="10" t="n">
        <v>46248</v>
      </c>
      <c r="C5109" t="inlineStr">
        <is>
          <t>CL17</t>
        </is>
      </c>
      <c r="D5109" t="inlineStr">
        <is>
          <t>Completed</t>
        </is>
      </c>
    </row>
    <row r="5110">
      <c r="A5110" t="inlineStr">
        <is>
          <t>J1247</t>
        </is>
      </c>
      <c r="B5110" s="10" t="n">
        <v>46255</v>
      </c>
      <c r="C5110" t="inlineStr">
        <is>
          <t>CL17</t>
        </is>
      </c>
      <c r="D5110" t="inlineStr">
        <is>
          <t>Completed</t>
        </is>
      </c>
    </row>
    <row r="5111">
      <c r="A5111" t="inlineStr">
        <is>
          <t>J1247</t>
        </is>
      </c>
      <c r="B5111" s="10" t="n">
        <v>46262</v>
      </c>
      <c r="C5111" t="inlineStr">
        <is>
          <t>CL17</t>
        </is>
      </c>
      <c r="D5111" t="inlineStr">
        <is>
          <t>Completed</t>
        </is>
      </c>
    </row>
    <row r="5112">
      <c r="A5112" t="inlineStr">
        <is>
          <t>J1247</t>
        </is>
      </c>
      <c r="B5112" s="10" t="n">
        <v>46269</v>
      </c>
      <c r="C5112" t="inlineStr">
        <is>
          <t>CL17</t>
        </is>
      </c>
      <c r="D5112" t="inlineStr">
        <is>
          <t>Completed</t>
        </is>
      </c>
    </row>
    <row r="5113">
      <c r="A5113" t="inlineStr">
        <is>
          <t>J1247</t>
        </is>
      </c>
      <c r="B5113" s="10" t="n">
        <v>46276</v>
      </c>
      <c r="C5113" t="inlineStr">
        <is>
          <t>CL17</t>
        </is>
      </c>
      <c r="D5113" t="inlineStr">
        <is>
          <t>Completed</t>
        </is>
      </c>
    </row>
    <row r="5114">
      <c r="A5114" t="inlineStr">
        <is>
          <t>J1247</t>
        </is>
      </c>
      <c r="B5114" s="10" t="n">
        <v>46283</v>
      </c>
      <c r="C5114" t="inlineStr">
        <is>
          <t>CL17</t>
        </is>
      </c>
      <c r="D5114" t="inlineStr">
        <is>
          <t>Completed</t>
        </is>
      </c>
    </row>
    <row r="5115">
      <c r="A5115" t="inlineStr">
        <is>
          <t>J1247</t>
        </is>
      </c>
      <c r="B5115" s="10" t="n">
        <v>46290</v>
      </c>
      <c r="C5115" t="inlineStr">
        <is>
          <t>CL17</t>
        </is>
      </c>
      <c r="D5115" t="inlineStr">
        <is>
          <t>Completed</t>
        </is>
      </c>
    </row>
    <row r="5116">
      <c r="A5116" t="inlineStr">
        <is>
          <t>J1247</t>
        </is>
      </c>
      <c r="B5116" s="10" t="n">
        <v>46297</v>
      </c>
      <c r="C5116" t="inlineStr">
        <is>
          <t>CL17</t>
        </is>
      </c>
      <c r="D5116" t="inlineStr">
        <is>
          <t>Completed</t>
        </is>
      </c>
    </row>
    <row r="5117">
      <c r="A5117" t="inlineStr">
        <is>
          <t>J1247</t>
        </is>
      </c>
      <c r="B5117" s="10" t="n">
        <v>46304</v>
      </c>
      <c r="C5117" t="inlineStr">
        <is>
          <t>CL17</t>
        </is>
      </c>
      <c r="D5117" t="inlineStr">
        <is>
          <t>Completed</t>
        </is>
      </c>
    </row>
    <row r="5118">
      <c r="A5118" t="inlineStr">
        <is>
          <t>J1247</t>
        </is>
      </c>
      <c r="B5118" s="10" t="n">
        <v>46311</v>
      </c>
      <c r="C5118" t="inlineStr">
        <is>
          <t>CL17</t>
        </is>
      </c>
      <c r="D5118" t="inlineStr">
        <is>
          <t>Completed</t>
        </is>
      </c>
    </row>
    <row r="5119">
      <c r="A5119" t="inlineStr">
        <is>
          <t>J1247</t>
        </is>
      </c>
      <c r="B5119" s="10" t="n">
        <v>46318</v>
      </c>
      <c r="C5119" t="inlineStr">
        <is>
          <t>CL17</t>
        </is>
      </c>
      <c r="D5119" t="inlineStr">
        <is>
          <t>Completed</t>
        </is>
      </c>
    </row>
    <row r="5120">
      <c r="A5120" t="inlineStr">
        <is>
          <t>J1247</t>
        </is>
      </c>
      <c r="B5120" s="10" t="n">
        <v>46325</v>
      </c>
      <c r="C5120" t="inlineStr">
        <is>
          <t>CL17</t>
        </is>
      </c>
      <c r="D5120" t="inlineStr">
        <is>
          <t>Completed</t>
        </is>
      </c>
    </row>
    <row r="5121">
      <c r="A5121" t="inlineStr">
        <is>
          <t>J1248</t>
        </is>
      </c>
      <c r="B5121" s="10" t="n">
        <v>46240</v>
      </c>
      <c r="C5121" t="inlineStr">
        <is>
          <t>CL24</t>
        </is>
      </c>
      <c r="D5121" t="inlineStr">
        <is>
          <t>Completed</t>
        </is>
      </c>
    </row>
    <row r="5122">
      <c r="A5122" t="inlineStr">
        <is>
          <t>J1248</t>
        </is>
      </c>
      <c r="B5122" s="10" t="n">
        <v>46247</v>
      </c>
      <c r="C5122" t="inlineStr">
        <is>
          <t>CL24</t>
        </is>
      </c>
      <c r="D5122" t="inlineStr">
        <is>
          <t>Completed</t>
        </is>
      </c>
    </row>
    <row r="5123">
      <c r="A5123" t="inlineStr">
        <is>
          <t>J1248</t>
        </is>
      </c>
      <c r="B5123" s="10" t="n">
        <v>46254</v>
      </c>
      <c r="C5123" t="inlineStr">
        <is>
          <t>CL24</t>
        </is>
      </c>
      <c r="D5123" t="inlineStr">
        <is>
          <t>Completed</t>
        </is>
      </c>
    </row>
    <row r="5124">
      <c r="A5124" t="inlineStr">
        <is>
          <t>J1248</t>
        </is>
      </c>
      <c r="B5124" s="10" t="n">
        <v>46261</v>
      </c>
      <c r="C5124" t="inlineStr">
        <is>
          <t>CL24</t>
        </is>
      </c>
      <c r="D5124" t="inlineStr">
        <is>
          <t>Completed</t>
        </is>
      </c>
    </row>
    <row r="5125">
      <c r="A5125" t="inlineStr">
        <is>
          <t>J1248</t>
        </is>
      </c>
      <c r="B5125" s="10" t="n">
        <v>46268</v>
      </c>
      <c r="C5125" t="inlineStr">
        <is>
          <t>CL24</t>
        </is>
      </c>
      <c r="D5125" t="inlineStr">
        <is>
          <t>Completed</t>
        </is>
      </c>
    </row>
    <row r="5126">
      <c r="A5126" t="inlineStr">
        <is>
          <t>J1248</t>
        </is>
      </c>
      <c r="B5126" s="10" t="n">
        <v>46275</v>
      </c>
      <c r="C5126" t="inlineStr">
        <is>
          <t>CL24</t>
        </is>
      </c>
      <c r="D5126" t="inlineStr">
        <is>
          <t>Completed</t>
        </is>
      </c>
    </row>
    <row r="5127">
      <c r="A5127" t="inlineStr">
        <is>
          <t>J1248</t>
        </is>
      </c>
      <c r="B5127" s="10" t="n">
        <v>46282</v>
      </c>
      <c r="C5127" t="inlineStr">
        <is>
          <t>CL24</t>
        </is>
      </c>
      <c r="D5127" t="inlineStr">
        <is>
          <t>Completed</t>
        </is>
      </c>
    </row>
    <row r="5128">
      <c r="A5128" t="inlineStr">
        <is>
          <t>J1248</t>
        </is>
      </c>
      <c r="B5128" s="10" t="n">
        <v>46289</v>
      </c>
      <c r="C5128" t="inlineStr">
        <is>
          <t>CL24</t>
        </is>
      </c>
      <c r="D5128" t="inlineStr">
        <is>
          <t>Skipped</t>
        </is>
      </c>
    </row>
    <row r="5129">
      <c r="A5129" t="inlineStr">
        <is>
          <t>J1248</t>
        </is>
      </c>
      <c r="B5129" s="10" t="n">
        <v>46296</v>
      </c>
      <c r="C5129" t="inlineStr">
        <is>
          <t>CL24</t>
        </is>
      </c>
      <c r="D5129" t="inlineStr">
        <is>
          <t>Completed</t>
        </is>
      </c>
    </row>
    <row r="5130">
      <c r="A5130" t="inlineStr">
        <is>
          <t>J1248</t>
        </is>
      </c>
      <c r="B5130" s="10" t="n">
        <v>46303</v>
      </c>
      <c r="C5130" t="inlineStr">
        <is>
          <t>CL24</t>
        </is>
      </c>
      <c r="D5130" t="inlineStr">
        <is>
          <t>Completed</t>
        </is>
      </c>
    </row>
    <row r="5131">
      <c r="A5131" t="inlineStr">
        <is>
          <t>J1248</t>
        </is>
      </c>
      <c r="B5131" s="10" t="n">
        <v>46310</v>
      </c>
      <c r="C5131" t="inlineStr">
        <is>
          <t>CL24</t>
        </is>
      </c>
      <c r="D5131" t="inlineStr">
        <is>
          <t>Completed</t>
        </is>
      </c>
    </row>
    <row r="5132">
      <c r="A5132" t="inlineStr">
        <is>
          <t>J1248</t>
        </is>
      </c>
      <c r="B5132" s="10" t="n">
        <v>46317</v>
      </c>
      <c r="C5132" t="inlineStr">
        <is>
          <t>CL24</t>
        </is>
      </c>
      <c r="D5132" t="inlineStr">
        <is>
          <t>Completed</t>
        </is>
      </c>
    </row>
    <row r="5133">
      <c r="A5133" t="inlineStr">
        <is>
          <t>J1248</t>
        </is>
      </c>
      <c r="B5133" s="10" t="n">
        <v>46324</v>
      </c>
      <c r="C5133" t="inlineStr">
        <is>
          <t>CL24</t>
        </is>
      </c>
      <c r="D5133" t="inlineStr">
        <is>
          <t>Completed</t>
        </is>
      </c>
    </row>
    <row r="5134">
      <c r="A5134" t="inlineStr">
        <is>
          <t>J1249</t>
        </is>
      </c>
      <c r="B5134" s="10" t="n">
        <v>46254</v>
      </c>
      <c r="C5134" t="inlineStr">
        <is>
          <t>CL54</t>
        </is>
      </c>
      <c r="D5134" t="inlineStr">
        <is>
          <t>Completed</t>
        </is>
      </c>
    </row>
    <row r="5135">
      <c r="A5135" t="inlineStr">
        <is>
          <t>J1249</t>
        </is>
      </c>
      <c r="B5135" s="10" t="n">
        <v>46282</v>
      </c>
      <c r="C5135" t="inlineStr">
        <is>
          <t>CL54</t>
        </is>
      </c>
      <c r="D5135" t="inlineStr">
        <is>
          <t>Completed</t>
        </is>
      </c>
    </row>
    <row r="5136">
      <c r="A5136" t="inlineStr">
        <is>
          <t>J1249</t>
        </is>
      </c>
      <c r="B5136" s="10" t="n">
        <v>46310</v>
      </c>
      <c r="C5136" t="inlineStr">
        <is>
          <t>CL54</t>
        </is>
      </c>
      <c r="D5136" t="inlineStr">
        <is>
          <t>Completed</t>
        </is>
      </c>
    </row>
    <row r="5137">
      <c r="A5137" t="inlineStr">
        <is>
          <t>J1250</t>
        </is>
      </c>
      <c r="B5137" s="10" t="n">
        <v>46237</v>
      </c>
      <c r="C5137" t="inlineStr">
        <is>
          <t>CL31</t>
        </is>
      </c>
      <c r="D5137" t="inlineStr">
        <is>
          <t>Completed</t>
        </is>
      </c>
    </row>
    <row r="5138">
      <c r="A5138" t="inlineStr">
        <is>
          <t>J1250</t>
        </is>
      </c>
      <c r="B5138" s="10" t="n">
        <v>46244</v>
      </c>
      <c r="C5138" t="inlineStr">
        <is>
          <t>CL31</t>
        </is>
      </c>
      <c r="D5138" t="inlineStr">
        <is>
          <t>Completed</t>
        </is>
      </c>
    </row>
    <row r="5139">
      <c r="A5139" t="inlineStr">
        <is>
          <t>J1250</t>
        </is>
      </c>
      <c r="B5139" s="10" t="n">
        <v>46251</v>
      </c>
      <c r="C5139" t="inlineStr">
        <is>
          <t>CL31</t>
        </is>
      </c>
      <c r="D5139" t="inlineStr">
        <is>
          <t>Completed</t>
        </is>
      </c>
    </row>
    <row r="5140">
      <c r="A5140" t="inlineStr">
        <is>
          <t>J1250</t>
        </is>
      </c>
      <c r="B5140" s="10" t="n">
        <v>46258</v>
      </c>
      <c r="C5140" t="inlineStr">
        <is>
          <t>CL31</t>
        </is>
      </c>
      <c r="D5140" t="inlineStr">
        <is>
          <t>Completed</t>
        </is>
      </c>
    </row>
    <row r="5141">
      <c r="A5141" t="inlineStr">
        <is>
          <t>J1250</t>
        </is>
      </c>
      <c r="B5141" s="10" t="n">
        <v>46265</v>
      </c>
      <c r="C5141" t="inlineStr">
        <is>
          <t>CL31</t>
        </is>
      </c>
      <c r="D5141" t="inlineStr">
        <is>
          <t>Completed</t>
        </is>
      </c>
    </row>
    <row r="5142">
      <c r="A5142" t="inlineStr">
        <is>
          <t>J1250</t>
        </is>
      </c>
      <c r="B5142" s="10" t="n">
        <v>46272</v>
      </c>
      <c r="C5142" t="inlineStr">
        <is>
          <t>CL31</t>
        </is>
      </c>
      <c r="D5142" t="inlineStr">
        <is>
          <t>Completed</t>
        </is>
      </c>
    </row>
    <row r="5143">
      <c r="A5143" t="inlineStr">
        <is>
          <t>J1250</t>
        </is>
      </c>
      <c r="B5143" s="10" t="n">
        <v>46279</v>
      </c>
      <c r="C5143" t="inlineStr">
        <is>
          <t>CL31</t>
        </is>
      </c>
      <c r="D5143" t="inlineStr">
        <is>
          <t>Completed</t>
        </is>
      </c>
    </row>
    <row r="5144">
      <c r="A5144" t="inlineStr">
        <is>
          <t>J1250</t>
        </is>
      </c>
      <c r="B5144" s="10" t="n">
        <v>46286</v>
      </c>
      <c r="C5144" t="inlineStr">
        <is>
          <t>CL31</t>
        </is>
      </c>
      <c r="D5144" t="inlineStr">
        <is>
          <t>Completed</t>
        </is>
      </c>
    </row>
    <row r="5145">
      <c r="A5145" t="inlineStr">
        <is>
          <t>J1250</t>
        </is>
      </c>
      <c r="B5145" s="10" t="n">
        <v>46293</v>
      </c>
      <c r="C5145" t="inlineStr">
        <is>
          <t>CL31</t>
        </is>
      </c>
      <c r="D5145" t="inlineStr">
        <is>
          <t>Skipped</t>
        </is>
      </c>
    </row>
    <row r="5146">
      <c r="A5146" t="inlineStr">
        <is>
          <t>J1250</t>
        </is>
      </c>
      <c r="B5146" s="10" t="n">
        <v>46300</v>
      </c>
      <c r="C5146" t="inlineStr">
        <is>
          <t>CL31</t>
        </is>
      </c>
      <c r="D5146" t="inlineStr">
        <is>
          <t>Completed</t>
        </is>
      </c>
    </row>
    <row r="5147">
      <c r="A5147" t="inlineStr">
        <is>
          <t>J1250</t>
        </is>
      </c>
      <c r="B5147" s="10" t="n">
        <v>46307</v>
      </c>
      <c r="C5147" t="inlineStr">
        <is>
          <t>CL31</t>
        </is>
      </c>
      <c r="D5147" t="inlineStr">
        <is>
          <t>Completed</t>
        </is>
      </c>
    </row>
    <row r="5148">
      <c r="A5148" t="inlineStr">
        <is>
          <t>J1250</t>
        </is>
      </c>
      <c r="B5148" s="10" t="n">
        <v>46314</v>
      </c>
      <c r="C5148" t="inlineStr">
        <is>
          <t>CL31</t>
        </is>
      </c>
      <c r="D5148" t="inlineStr">
        <is>
          <t>Completed</t>
        </is>
      </c>
    </row>
    <row r="5149">
      <c r="A5149" t="inlineStr">
        <is>
          <t>J1250</t>
        </is>
      </c>
      <c r="B5149" s="10" t="n">
        <v>46321</v>
      </c>
      <c r="C5149" t="inlineStr">
        <is>
          <t>CL31</t>
        </is>
      </c>
      <c r="D5149" t="inlineStr">
        <is>
          <t>Completed</t>
        </is>
      </c>
    </row>
    <row r="5150">
      <c r="A5150" t="inlineStr">
        <is>
          <t>J1251</t>
        </is>
      </c>
      <c r="B5150" s="10" t="n">
        <v>46240</v>
      </c>
      <c r="C5150" t="inlineStr">
        <is>
          <t>CL20</t>
        </is>
      </c>
      <c r="D5150" t="inlineStr">
        <is>
          <t>Completed</t>
        </is>
      </c>
    </row>
    <row r="5151">
      <c r="A5151" t="inlineStr">
        <is>
          <t>J1251</t>
        </is>
      </c>
      <c r="B5151" s="10" t="n">
        <v>46241</v>
      </c>
      <c r="C5151" t="inlineStr">
        <is>
          <t>CL20</t>
        </is>
      </c>
      <c r="D5151" t="inlineStr">
        <is>
          <t>Completed</t>
        </is>
      </c>
    </row>
    <row r="5152">
      <c r="A5152" t="inlineStr">
        <is>
          <t>J1251</t>
        </is>
      </c>
      <c r="B5152" s="10" t="n">
        <v>46247</v>
      </c>
      <c r="C5152" t="inlineStr">
        <is>
          <t>CL20</t>
        </is>
      </c>
      <c r="D5152" t="inlineStr">
        <is>
          <t>Completed</t>
        </is>
      </c>
    </row>
    <row r="5153">
      <c r="A5153" t="inlineStr">
        <is>
          <t>J1251</t>
        </is>
      </c>
      <c r="B5153" s="10" t="n">
        <v>46248</v>
      </c>
      <c r="C5153" t="inlineStr">
        <is>
          <t>CL20</t>
        </is>
      </c>
      <c r="D5153" t="inlineStr">
        <is>
          <t>Completed</t>
        </is>
      </c>
    </row>
    <row r="5154">
      <c r="A5154" t="inlineStr">
        <is>
          <t>J1251</t>
        </is>
      </c>
      <c r="B5154" s="10" t="n">
        <v>46254</v>
      </c>
      <c r="C5154" t="inlineStr">
        <is>
          <t>CL20</t>
        </is>
      </c>
      <c r="D5154" t="inlineStr">
        <is>
          <t>Completed</t>
        </is>
      </c>
    </row>
    <row r="5155">
      <c r="A5155" t="inlineStr">
        <is>
          <t>J1251</t>
        </is>
      </c>
      <c r="B5155" s="10" t="n">
        <v>46255</v>
      </c>
      <c r="C5155" t="inlineStr">
        <is>
          <t>CL20</t>
        </is>
      </c>
      <c r="D5155" t="inlineStr">
        <is>
          <t>Completed</t>
        </is>
      </c>
    </row>
    <row r="5156">
      <c r="A5156" t="inlineStr">
        <is>
          <t>J1251</t>
        </is>
      </c>
      <c r="B5156" s="10" t="n">
        <v>46261</v>
      </c>
      <c r="C5156" t="inlineStr">
        <is>
          <t>CL20</t>
        </is>
      </c>
      <c r="D5156" t="inlineStr">
        <is>
          <t>Completed</t>
        </is>
      </c>
    </row>
    <row r="5157">
      <c r="A5157" t="inlineStr">
        <is>
          <t>J1251</t>
        </is>
      </c>
      <c r="B5157" s="10" t="n">
        <v>46262</v>
      </c>
      <c r="C5157" t="inlineStr">
        <is>
          <t>CL20</t>
        </is>
      </c>
      <c r="D5157" t="inlineStr">
        <is>
          <t>Completed</t>
        </is>
      </c>
    </row>
    <row r="5158">
      <c r="A5158" t="inlineStr">
        <is>
          <t>J1251</t>
        </is>
      </c>
      <c r="B5158" s="10" t="n">
        <v>46268</v>
      </c>
      <c r="C5158" t="inlineStr">
        <is>
          <t>CL20</t>
        </is>
      </c>
      <c r="D5158" t="inlineStr">
        <is>
          <t>Completed</t>
        </is>
      </c>
    </row>
    <row r="5159">
      <c r="A5159" t="inlineStr">
        <is>
          <t>J1251</t>
        </is>
      </c>
      <c r="B5159" s="10" t="n">
        <v>46269</v>
      </c>
      <c r="C5159" t="inlineStr">
        <is>
          <t>CL20</t>
        </is>
      </c>
      <c r="D5159" t="inlineStr">
        <is>
          <t>Completed</t>
        </is>
      </c>
    </row>
    <row r="5160">
      <c r="A5160" t="inlineStr">
        <is>
          <t>J1251</t>
        </is>
      </c>
      <c r="B5160" s="10" t="n">
        <v>46275</v>
      </c>
      <c r="C5160" t="inlineStr">
        <is>
          <t>CL20</t>
        </is>
      </c>
      <c r="D5160" t="inlineStr">
        <is>
          <t>Completed</t>
        </is>
      </c>
    </row>
    <row r="5161">
      <c r="A5161" t="inlineStr">
        <is>
          <t>J1251</t>
        </is>
      </c>
      <c r="B5161" s="10" t="n">
        <v>46276</v>
      </c>
      <c r="C5161" t="inlineStr">
        <is>
          <t>CL20</t>
        </is>
      </c>
      <c r="D5161" t="inlineStr">
        <is>
          <t>Completed</t>
        </is>
      </c>
    </row>
    <row r="5162">
      <c r="A5162" t="inlineStr">
        <is>
          <t>J1251</t>
        </is>
      </c>
      <c r="B5162" s="10" t="n">
        <v>46282</v>
      </c>
      <c r="C5162" t="inlineStr">
        <is>
          <t>CL20</t>
        </is>
      </c>
      <c r="D5162" t="inlineStr">
        <is>
          <t>Completed</t>
        </is>
      </c>
    </row>
    <row r="5163">
      <c r="A5163" t="inlineStr">
        <is>
          <t>J1251</t>
        </is>
      </c>
      <c r="B5163" s="10" t="n">
        <v>46283</v>
      </c>
      <c r="C5163" t="inlineStr">
        <is>
          <t>CL20</t>
        </is>
      </c>
      <c r="D5163" t="inlineStr">
        <is>
          <t>Completed</t>
        </is>
      </c>
    </row>
    <row r="5164">
      <c r="A5164" t="inlineStr">
        <is>
          <t>J1251</t>
        </is>
      </c>
      <c r="B5164" s="10" t="n">
        <v>46289</v>
      </c>
      <c r="C5164" t="inlineStr">
        <is>
          <t>CL20</t>
        </is>
      </c>
      <c r="D5164" t="inlineStr">
        <is>
          <t>Completed</t>
        </is>
      </c>
    </row>
    <row r="5165">
      <c r="A5165" t="inlineStr">
        <is>
          <t>J1251</t>
        </is>
      </c>
      <c r="B5165" s="10" t="n">
        <v>46290</v>
      </c>
      <c r="C5165" t="inlineStr">
        <is>
          <t>CL20</t>
        </is>
      </c>
      <c r="D5165" t="inlineStr">
        <is>
          <t>Completed</t>
        </is>
      </c>
    </row>
    <row r="5166">
      <c r="A5166" t="inlineStr">
        <is>
          <t>J1251</t>
        </is>
      </c>
      <c r="B5166" s="10" t="n">
        <v>46296</v>
      </c>
      <c r="C5166" t="inlineStr">
        <is>
          <t>CL20</t>
        </is>
      </c>
      <c r="D5166" t="inlineStr">
        <is>
          <t>Completed</t>
        </is>
      </c>
    </row>
    <row r="5167">
      <c r="A5167" t="inlineStr">
        <is>
          <t>J1251</t>
        </is>
      </c>
      <c r="B5167" s="10" t="n">
        <v>46297</v>
      </c>
      <c r="C5167" t="inlineStr">
        <is>
          <t>CL20</t>
        </is>
      </c>
      <c r="D5167" t="inlineStr">
        <is>
          <t>Completed</t>
        </is>
      </c>
    </row>
    <row r="5168">
      <c r="A5168" t="inlineStr">
        <is>
          <t>J1251</t>
        </is>
      </c>
      <c r="B5168" s="10" t="n">
        <v>46303</v>
      </c>
      <c r="C5168" t="inlineStr">
        <is>
          <t>CL20</t>
        </is>
      </c>
      <c r="D5168" t="inlineStr">
        <is>
          <t>Completed</t>
        </is>
      </c>
    </row>
    <row r="5169">
      <c r="A5169" t="inlineStr">
        <is>
          <t>J1251</t>
        </is>
      </c>
      <c r="B5169" s="10" t="n">
        <v>46304</v>
      </c>
      <c r="C5169" t="inlineStr">
        <is>
          <t>CL20</t>
        </is>
      </c>
      <c r="D5169" t="inlineStr">
        <is>
          <t>Completed</t>
        </is>
      </c>
    </row>
    <row r="5170">
      <c r="A5170" t="inlineStr">
        <is>
          <t>J1251</t>
        </is>
      </c>
      <c r="B5170" s="10" t="n">
        <v>46310</v>
      </c>
      <c r="C5170" t="inlineStr">
        <is>
          <t>CL20</t>
        </is>
      </c>
      <c r="D5170" t="inlineStr">
        <is>
          <t>Completed</t>
        </is>
      </c>
    </row>
    <row r="5171">
      <c r="A5171" t="inlineStr">
        <is>
          <t>J1251</t>
        </is>
      </c>
      <c r="B5171" s="10" t="n">
        <v>46311</v>
      </c>
      <c r="C5171" t="inlineStr">
        <is>
          <t>CL20</t>
        </is>
      </c>
      <c r="D5171" t="inlineStr">
        <is>
          <t>Completed</t>
        </is>
      </c>
    </row>
    <row r="5172">
      <c r="A5172" t="inlineStr">
        <is>
          <t>J1251</t>
        </is>
      </c>
      <c r="B5172" s="10" t="n">
        <v>46317</v>
      </c>
      <c r="C5172" t="inlineStr">
        <is>
          <t>CL20</t>
        </is>
      </c>
      <c r="D5172" t="inlineStr">
        <is>
          <t>Completed</t>
        </is>
      </c>
    </row>
    <row r="5173">
      <c r="A5173" t="inlineStr">
        <is>
          <t>J1251</t>
        </is>
      </c>
      <c r="B5173" s="10" t="n">
        <v>46318</v>
      </c>
      <c r="C5173" t="inlineStr">
        <is>
          <t>CL20</t>
        </is>
      </c>
      <c r="D5173" t="inlineStr">
        <is>
          <t>Completed</t>
        </is>
      </c>
    </row>
    <row r="5174">
      <c r="A5174" t="inlineStr">
        <is>
          <t>J1251</t>
        </is>
      </c>
      <c r="B5174" s="10" t="n">
        <v>46324</v>
      </c>
      <c r="C5174" t="inlineStr">
        <is>
          <t>CL20</t>
        </is>
      </c>
      <c r="D5174" t="inlineStr">
        <is>
          <t>Completed</t>
        </is>
      </c>
    </row>
    <row r="5175">
      <c r="A5175" t="inlineStr">
        <is>
          <t>J1251</t>
        </is>
      </c>
      <c r="B5175" s="10" t="n">
        <v>46325</v>
      </c>
      <c r="C5175" t="inlineStr">
        <is>
          <t>CL20</t>
        </is>
      </c>
      <c r="D5175" t="inlineStr">
        <is>
          <t>Completed</t>
        </is>
      </c>
    </row>
    <row r="5176">
      <c r="A5176" t="inlineStr">
        <is>
          <t>J1252</t>
        </is>
      </c>
      <c r="B5176" s="10" t="n">
        <v>46237</v>
      </c>
      <c r="C5176" t="inlineStr">
        <is>
          <t>CL27</t>
        </is>
      </c>
      <c r="D5176" t="inlineStr">
        <is>
          <t>Completed</t>
        </is>
      </c>
    </row>
    <row r="5177">
      <c r="A5177" t="inlineStr">
        <is>
          <t>J1252</t>
        </is>
      </c>
      <c r="B5177" s="10" t="n">
        <v>46244</v>
      </c>
      <c r="C5177" t="inlineStr">
        <is>
          <t>CL27</t>
        </is>
      </c>
      <c r="D5177" t="inlineStr">
        <is>
          <t>Completed</t>
        </is>
      </c>
    </row>
    <row r="5178">
      <c r="A5178" t="inlineStr">
        <is>
          <t>J1252</t>
        </is>
      </c>
      <c r="B5178" s="10" t="n">
        <v>46251</v>
      </c>
      <c r="C5178" t="inlineStr">
        <is>
          <t>CL27</t>
        </is>
      </c>
      <c r="D5178" t="inlineStr">
        <is>
          <t>Completed</t>
        </is>
      </c>
    </row>
    <row r="5179">
      <c r="A5179" t="inlineStr">
        <is>
          <t>J1252</t>
        </is>
      </c>
      <c r="B5179" s="10" t="n">
        <v>46258</v>
      </c>
      <c r="C5179" t="inlineStr">
        <is>
          <t>CL27</t>
        </is>
      </c>
      <c r="D5179" t="inlineStr">
        <is>
          <t>Completed</t>
        </is>
      </c>
    </row>
    <row r="5180">
      <c r="A5180" t="inlineStr">
        <is>
          <t>J1252</t>
        </is>
      </c>
      <c r="B5180" s="10" t="n">
        <v>46265</v>
      </c>
      <c r="C5180" t="inlineStr">
        <is>
          <t>CL27</t>
        </is>
      </c>
      <c r="D5180" t="inlineStr">
        <is>
          <t>Completed</t>
        </is>
      </c>
    </row>
    <row r="5181">
      <c r="A5181" t="inlineStr">
        <is>
          <t>J1252</t>
        </is>
      </c>
      <c r="B5181" s="10" t="n">
        <v>46272</v>
      </c>
      <c r="C5181" t="inlineStr">
        <is>
          <t>CL27</t>
        </is>
      </c>
      <c r="D5181" t="inlineStr">
        <is>
          <t>Completed</t>
        </is>
      </c>
    </row>
    <row r="5182">
      <c r="A5182" t="inlineStr">
        <is>
          <t>J1252</t>
        </is>
      </c>
      <c r="B5182" s="10" t="n">
        <v>46279</v>
      </c>
      <c r="C5182" t="inlineStr">
        <is>
          <t>CL27</t>
        </is>
      </c>
      <c r="D5182" t="inlineStr">
        <is>
          <t>Completed</t>
        </is>
      </c>
    </row>
    <row r="5183">
      <c r="A5183" t="inlineStr">
        <is>
          <t>J1252</t>
        </is>
      </c>
      <c r="B5183" s="10" t="n">
        <v>46286</v>
      </c>
      <c r="C5183" t="inlineStr">
        <is>
          <t>CL27</t>
        </is>
      </c>
      <c r="D5183" t="inlineStr">
        <is>
          <t>Completed</t>
        </is>
      </c>
    </row>
    <row r="5184">
      <c r="A5184" t="inlineStr">
        <is>
          <t>J1252</t>
        </is>
      </c>
      <c r="B5184" s="10" t="n">
        <v>46293</v>
      </c>
      <c r="C5184" t="inlineStr">
        <is>
          <t>CL27</t>
        </is>
      </c>
      <c r="D5184" t="inlineStr">
        <is>
          <t>Completed</t>
        </is>
      </c>
    </row>
    <row r="5185">
      <c r="A5185" t="inlineStr">
        <is>
          <t>J1252</t>
        </is>
      </c>
      <c r="B5185" s="10" t="n">
        <v>46300</v>
      </c>
      <c r="C5185" t="inlineStr">
        <is>
          <t>CL27</t>
        </is>
      </c>
      <c r="D5185" t="inlineStr">
        <is>
          <t>Completed</t>
        </is>
      </c>
    </row>
    <row r="5186">
      <c r="A5186" t="inlineStr">
        <is>
          <t>J1252</t>
        </is>
      </c>
      <c r="B5186" s="10" t="n">
        <v>46307</v>
      </c>
      <c r="C5186" t="inlineStr">
        <is>
          <t>CL27</t>
        </is>
      </c>
      <c r="D5186" t="inlineStr">
        <is>
          <t>Completed</t>
        </is>
      </c>
    </row>
    <row r="5187">
      <c r="A5187" t="inlineStr">
        <is>
          <t>J1252</t>
        </is>
      </c>
      <c r="B5187" s="10" t="n">
        <v>46314</v>
      </c>
      <c r="C5187" t="inlineStr">
        <is>
          <t>CL27</t>
        </is>
      </c>
      <c r="D5187" t="inlineStr">
        <is>
          <t>Completed</t>
        </is>
      </c>
    </row>
    <row r="5188">
      <c r="A5188" t="inlineStr">
        <is>
          <t>J1252</t>
        </is>
      </c>
      <c r="B5188" s="10" t="n">
        <v>46321</v>
      </c>
      <c r="C5188" t="inlineStr">
        <is>
          <t>CL27</t>
        </is>
      </c>
      <c r="D5188" t="inlineStr">
        <is>
          <t>Completed</t>
        </is>
      </c>
    </row>
    <row r="5189">
      <c r="A5189" t="inlineStr">
        <is>
          <t>J1253</t>
        </is>
      </c>
      <c r="B5189" s="10" t="n">
        <v>46245</v>
      </c>
      <c r="C5189" t="inlineStr">
        <is>
          <t>CL53</t>
        </is>
      </c>
      <c r="D5189" t="inlineStr">
        <is>
          <t>Completed</t>
        </is>
      </c>
    </row>
    <row r="5190">
      <c r="A5190" t="inlineStr">
        <is>
          <t>J1253</t>
        </is>
      </c>
      <c r="B5190" s="10" t="n">
        <v>46273</v>
      </c>
      <c r="C5190" t="inlineStr">
        <is>
          <t>CL53</t>
        </is>
      </c>
      <c r="D5190" t="inlineStr">
        <is>
          <t>Completed</t>
        </is>
      </c>
    </row>
    <row r="5191">
      <c r="A5191" t="inlineStr">
        <is>
          <t>J1253</t>
        </is>
      </c>
      <c r="B5191" s="10" t="n">
        <v>46301</v>
      </c>
      <c r="C5191" t="inlineStr">
        <is>
          <t>CL53</t>
        </is>
      </c>
      <c r="D5191" t="inlineStr">
        <is>
          <t>Completed</t>
        </is>
      </c>
    </row>
    <row r="5192">
      <c r="A5192" t="inlineStr">
        <is>
          <t>J1254</t>
        </is>
      </c>
      <c r="B5192" s="10" t="n">
        <v>46237</v>
      </c>
      <c r="C5192" t="inlineStr">
        <is>
          <t>CL35</t>
        </is>
      </c>
      <c r="D5192" t="inlineStr">
        <is>
          <t>Completed</t>
        </is>
      </c>
    </row>
    <row r="5193">
      <c r="A5193" t="inlineStr">
        <is>
          <t>J1254</t>
        </is>
      </c>
      <c r="B5193" s="10" t="n">
        <v>46238</v>
      </c>
      <c r="C5193" t="inlineStr">
        <is>
          <t>CL35</t>
        </is>
      </c>
      <c r="D5193" t="inlineStr">
        <is>
          <t>Completed</t>
        </is>
      </c>
    </row>
    <row r="5194">
      <c r="A5194" t="inlineStr">
        <is>
          <t>J1254</t>
        </is>
      </c>
      <c r="B5194" s="10" t="n">
        <v>46244</v>
      </c>
      <c r="C5194" t="inlineStr">
        <is>
          <t>CL35</t>
        </is>
      </c>
      <c r="D5194" t="inlineStr">
        <is>
          <t>Completed</t>
        </is>
      </c>
    </row>
    <row r="5195">
      <c r="A5195" t="inlineStr">
        <is>
          <t>J1254</t>
        </is>
      </c>
      <c r="B5195" s="10" t="n">
        <v>46245</v>
      </c>
      <c r="C5195" t="inlineStr">
        <is>
          <t>CL35</t>
        </is>
      </c>
      <c r="D5195" t="inlineStr">
        <is>
          <t>Completed</t>
        </is>
      </c>
    </row>
    <row r="5196">
      <c r="A5196" t="inlineStr">
        <is>
          <t>J1254</t>
        </is>
      </c>
      <c r="B5196" s="10" t="n">
        <v>46251</v>
      </c>
      <c r="C5196" t="inlineStr">
        <is>
          <t>CL35</t>
        </is>
      </c>
      <c r="D5196" t="inlineStr">
        <is>
          <t>Completed</t>
        </is>
      </c>
    </row>
    <row r="5197">
      <c r="A5197" t="inlineStr">
        <is>
          <t>J1254</t>
        </is>
      </c>
      <c r="B5197" s="10" t="n">
        <v>46252</v>
      </c>
      <c r="C5197" t="inlineStr">
        <is>
          <t>CL35</t>
        </is>
      </c>
      <c r="D5197" t="inlineStr">
        <is>
          <t>Completed</t>
        </is>
      </c>
    </row>
    <row r="5198">
      <c r="A5198" t="inlineStr">
        <is>
          <t>J1254</t>
        </is>
      </c>
      <c r="B5198" s="10" t="n">
        <v>46258</v>
      </c>
      <c r="C5198" t="inlineStr">
        <is>
          <t>CL35</t>
        </is>
      </c>
      <c r="D5198" t="inlineStr">
        <is>
          <t>Skipped</t>
        </is>
      </c>
    </row>
    <row r="5199">
      <c r="A5199" t="inlineStr">
        <is>
          <t>J1254</t>
        </is>
      </c>
      <c r="B5199" s="10" t="n">
        <v>46259</v>
      </c>
      <c r="C5199" t="inlineStr">
        <is>
          <t>CL35</t>
        </is>
      </c>
      <c r="D5199" t="inlineStr">
        <is>
          <t>Completed</t>
        </is>
      </c>
    </row>
    <row r="5200">
      <c r="A5200" t="inlineStr">
        <is>
          <t>J1254</t>
        </is>
      </c>
      <c r="B5200" s="10" t="n">
        <v>46265</v>
      </c>
      <c r="C5200" t="inlineStr">
        <is>
          <t>CL35</t>
        </is>
      </c>
      <c r="D5200" t="inlineStr">
        <is>
          <t>Completed</t>
        </is>
      </c>
    </row>
    <row r="5201">
      <c r="A5201" t="inlineStr">
        <is>
          <t>J1254</t>
        </is>
      </c>
      <c r="B5201" s="10" t="n">
        <v>46266</v>
      </c>
      <c r="C5201" t="inlineStr">
        <is>
          <t>CL35</t>
        </is>
      </c>
      <c r="D5201" t="inlineStr">
        <is>
          <t>Completed</t>
        </is>
      </c>
    </row>
    <row r="5202">
      <c r="A5202" t="inlineStr">
        <is>
          <t>J1254</t>
        </is>
      </c>
      <c r="B5202" s="10" t="n">
        <v>46272</v>
      </c>
      <c r="C5202" t="inlineStr">
        <is>
          <t>CL35</t>
        </is>
      </c>
      <c r="D5202" t="inlineStr">
        <is>
          <t>Completed</t>
        </is>
      </c>
    </row>
    <row r="5203">
      <c r="A5203" t="inlineStr">
        <is>
          <t>J1254</t>
        </is>
      </c>
      <c r="B5203" s="10" t="n">
        <v>46273</v>
      </c>
      <c r="C5203" t="inlineStr">
        <is>
          <t>CL35</t>
        </is>
      </c>
      <c r="D5203" t="inlineStr">
        <is>
          <t>Completed</t>
        </is>
      </c>
    </row>
    <row r="5204">
      <c r="A5204" t="inlineStr">
        <is>
          <t>J1254</t>
        </is>
      </c>
      <c r="B5204" s="10" t="n">
        <v>46279</v>
      </c>
      <c r="C5204" t="inlineStr">
        <is>
          <t>CL35</t>
        </is>
      </c>
      <c r="D5204" t="inlineStr">
        <is>
          <t>Completed</t>
        </is>
      </c>
    </row>
    <row r="5205">
      <c r="A5205" t="inlineStr">
        <is>
          <t>J1254</t>
        </is>
      </c>
      <c r="B5205" s="10" t="n">
        <v>46280</v>
      </c>
      <c r="C5205" t="inlineStr">
        <is>
          <t>CL35</t>
        </is>
      </c>
      <c r="D5205" t="inlineStr">
        <is>
          <t>Completed</t>
        </is>
      </c>
    </row>
    <row r="5206">
      <c r="A5206" t="inlineStr">
        <is>
          <t>J1254</t>
        </is>
      </c>
      <c r="B5206" s="10" t="n">
        <v>46286</v>
      </c>
      <c r="C5206" t="inlineStr">
        <is>
          <t>CL35</t>
        </is>
      </c>
      <c r="D5206" t="inlineStr">
        <is>
          <t>Completed</t>
        </is>
      </c>
    </row>
    <row r="5207">
      <c r="A5207" t="inlineStr">
        <is>
          <t>J1254</t>
        </is>
      </c>
      <c r="B5207" s="10" t="n">
        <v>46287</v>
      </c>
      <c r="C5207" t="inlineStr">
        <is>
          <t>CL35</t>
        </is>
      </c>
      <c r="D5207" t="inlineStr">
        <is>
          <t>Completed</t>
        </is>
      </c>
    </row>
    <row r="5208">
      <c r="A5208" t="inlineStr">
        <is>
          <t>J1254</t>
        </is>
      </c>
      <c r="B5208" s="10" t="n">
        <v>46293</v>
      </c>
      <c r="C5208" t="inlineStr">
        <is>
          <t>CL35</t>
        </is>
      </c>
      <c r="D5208" t="inlineStr">
        <is>
          <t>Completed</t>
        </is>
      </c>
    </row>
    <row r="5209">
      <c r="A5209" t="inlineStr">
        <is>
          <t>J1254</t>
        </is>
      </c>
      <c r="B5209" s="10" t="n">
        <v>46294</v>
      </c>
      <c r="C5209" t="inlineStr">
        <is>
          <t>CL35</t>
        </is>
      </c>
      <c r="D5209" t="inlineStr">
        <is>
          <t>Completed</t>
        </is>
      </c>
    </row>
    <row r="5210">
      <c r="A5210" t="inlineStr">
        <is>
          <t>J1254</t>
        </is>
      </c>
      <c r="B5210" s="10" t="n">
        <v>46300</v>
      </c>
      <c r="C5210" t="inlineStr">
        <is>
          <t>CL35</t>
        </is>
      </c>
      <c r="D5210" t="inlineStr">
        <is>
          <t>Completed</t>
        </is>
      </c>
    </row>
    <row r="5211">
      <c r="A5211" t="inlineStr">
        <is>
          <t>J1254</t>
        </is>
      </c>
      <c r="B5211" s="10" t="n">
        <v>46301</v>
      </c>
      <c r="C5211" t="inlineStr">
        <is>
          <t>CL35</t>
        </is>
      </c>
      <c r="D5211" t="inlineStr">
        <is>
          <t>Completed</t>
        </is>
      </c>
    </row>
    <row r="5212">
      <c r="A5212" t="inlineStr">
        <is>
          <t>J1254</t>
        </is>
      </c>
      <c r="B5212" s="10" t="n">
        <v>46307</v>
      </c>
      <c r="C5212" t="inlineStr">
        <is>
          <t>CL35</t>
        </is>
      </c>
      <c r="D5212" t="inlineStr">
        <is>
          <t>Completed</t>
        </is>
      </c>
    </row>
    <row r="5213">
      <c r="A5213" t="inlineStr">
        <is>
          <t>J1254</t>
        </is>
      </c>
      <c r="B5213" s="10" t="n">
        <v>46308</v>
      </c>
      <c r="C5213" t="inlineStr">
        <is>
          <t>CL35</t>
        </is>
      </c>
      <c r="D5213" t="inlineStr">
        <is>
          <t>Completed</t>
        </is>
      </c>
    </row>
    <row r="5214">
      <c r="A5214" t="inlineStr">
        <is>
          <t>J1254</t>
        </is>
      </c>
      <c r="B5214" s="10" t="n">
        <v>46314</v>
      </c>
      <c r="C5214" t="inlineStr">
        <is>
          <t>CL35</t>
        </is>
      </c>
      <c r="D5214" t="inlineStr">
        <is>
          <t>Completed</t>
        </is>
      </c>
    </row>
    <row r="5215">
      <c r="A5215" t="inlineStr">
        <is>
          <t>J1254</t>
        </is>
      </c>
      <c r="B5215" s="10" t="n">
        <v>46315</v>
      </c>
      <c r="C5215" t="inlineStr">
        <is>
          <t>CL35</t>
        </is>
      </c>
      <c r="D5215" t="inlineStr">
        <is>
          <t>Completed</t>
        </is>
      </c>
    </row>
    <row r="5216">
      <c r="A5216" t="inlineStr">
        <is>
          <t>J1254</t>
        </is>
      </c>
      <c r="B5216" s="10" t="n">
        <v>46321</v>
      </c>
      <c r="C5216" t="inlineStr">
        <is>
          <t>CL35</t>
        </is>
      </c>
      <c r="D5216" t="inlineStr">
        <is>
          <t>Completed</t>
        </is>
      </c>
    </row>
    <row r="5217">
      <c r="A5217" t="inlineStr">
        <is>
          <t>J1254</t>
        </is>
      </c>
      <c r="B5217" s="10" t="n">
        <v>46322</v>
      </c>
      <c r="C5217" t="inlineStr">
        <is>
          <t>CL35</t>
        </is>
      </c>
      <c r="D5217" t="inlineStr">
        <is>
          <t>Completed</t>
        </is>
      </c>
    </row>
    <row r="5218">
      <c r="A5218" t="inlineStr">
        <is>
          <t>J1255</t>
        </is>
      </c>
      <c r="B5218" s="10" t="n">
        <v>46238</v>
      </c>
      <c r="C5218" t="inlineStr">
        <is>
          <t>CL31</t>
        </is>
      </c>
      <c r="D5218" t="inlineStr">
        <is>
          <t>Completed</t>
        </is>
      </c>
    </row>
    <row r="5219">
      <c r="A5219" t="inlineStr">
        <is>
          <t>J1255</t>
        </is>
      </c>
      <c r="B5219" s="10" t="n">
        <v>46239</v>
      </c>
      <c r="C5219" t="inlineStr">
        <is>
          <t>CL31</t>
        </is>
      </c>
      <c r="D5219" t="inlineStr">
        <is>
          <t>Completed</t>
        </is>
      </c>
    </row>
    <row r="5220">
      <c r="A5220" t="inlineStr">
        <is>
          <t>J1255</t>
        </is>
      </c>
      <c r="B5220" s="10" t="n">
        <v>46245</v>
      </c>
      <c r="C5220" t="inlineStr">
        <is>
          <t>CL31</t>
        </is>
      </c>
      <c r="D5220" t="inlineStr">
        <is>
          <t>Completed</t>
        </is>
      </c>
    </row>
    <row r="5221">
      <c r="A5221" t="inlineStr">
        <is>
          <t>J1255</t>
        </is>
      </c>
      <c r="B5221" s="10" t="n">
        <v>46246</v>
      </c>
      <c r="C5221" t="inlineStr">
        <is>
          <t>CL31</t>
        </is>
      </c>
      <c r="D5221" t="inlineStr">
        <is>
          <t>Completed</t>
        </is>
      </c>
    </row>
    <row r="5222">
      <c r="A5222" t="inlineStr">
        <is>
          <t>J1255</t>
        </is>
      </c>
      <c r="B5222" s="10" t="n">
        <v>46252</v>
      </c>
      <c r="C5222" t="inlineStr">
        <is>
          <t>CL31</t>
        </is>
      </c>
      <c r="D5222" t="inlineStr">
        <is>
          <t>Completed</t>
        </is>
      </c>
    </row>
    <row r="5223">
      <c r="A5223" t="inlineStr">
        <is>
          <t>J1255</t>
        </is>
      </c>
      <c r="B5223" s="10" t="n">
        <v>46253</v>
      </c>
      <c r="C5223" t="inlineStr">
        <is>
          <t>CL31</t>
        </is>
      </c>
      <c r="D5223" t="inlineStr">
        <is>
          <t>Completed</t>
        </is>
      </c>
    </row>
    <row r="5224">
      <c r="A5224" t="inlineStr">
        <is>
          <t>J1255</t>
        </is>
      </c>
      <c r="B5224" s="10" t="n">
        <v>46259</v>
      </c>
      <c r="C5224" t="inlineStr">
        <is>
          <t>CL31</t>
        </is>
      </c>
      <c r="D5224" t="inlineStr">
        <is>
          <t>Completed</t>
        </is>
      </c>
    </row>
    <row r="5225">
      <c r="A5225" t="inlineStr">
        <is>
          <t>J1255</t>
        </is>
      </c>
      <c r="B5225" s="10" t="n">
        <v>46260</v>
      </c>
      <c r="C5225" t="inlineStr">
        <is>
          <t>CL31</t>
        </is>
      </c>
      <c r="D5225" t="inlineStr">
        <is>
          <t>Completed</t>
        </is>
      </c>
    </row>
    <row r="5226">
      <c r="A5226" t="inlineStr">
        <is>
          <t>J1255</t>
        </is>
      </c>
      <c r="B5226" s="10" t="n">
        <v>46266</v>
      </c>
      <c r="C5226" t="inlineStr">
        <is>
          <t>CL31</t>
        </is>
      </c>
      <c r="D5226" t="inlineStr">
        <is>
          <t>Completed</t>
        </is>
      </c>
    </row>
    <row r="5227">
      <c r="A5227" t="inlineStr">
        <is>
          <t>J1255</t>
        </is>
      </c>
      <c r="B5227" s="10" t="n">
        <v>46267</v>
      </c>
      <c r="C5227" t="inlineStr">
        <is>
          <t>CL31</t>
        </is>
      </c>
      <c r="D5227" t="inlineStr">
        <is>
          <t>Completed</t>
        </is>
      </c>
    </row>
    <row r="5228">
      <c r="A5228" t="inlineStr">
        <is>
          <t>J1255</t>
        </is>
      </c>
      <c r="B5228" s="10" t="n">
        <v>46273</v>
      </c>
      <c r="C5228" t="inlineStr">
        <is>
          <t>CL31</t>
        </is>
      </c>
      <c r="D5228" t="inlineStr">
        <is>
          <t>Completed</t>
        </is>
      </c>
    </row>
    <row r="5229">
      <c r="A5229" t="inlineStr">
        <is>
          <t>J1255</t>
        </is>
      </c>
      <c r="B5229" s="10" t="n">
        <v>46274</v>
      </c>
      <c r="C5229" t="inlineStr">
        <is>
          <t>CL31</t>
        </is>
      </c>
      <c r="D5229" t="inlineStr">
        <is>
          <t>Completed</t>
        </is>
      </c>
    </row>
    <row r="5230">
      <c r="A5230" t="inlineStr">
        <is>
          <t>J1255</t>
        </is>
      </c>
      <c r="B5230" s="10" t="n">
        <v>46280</v>
      </c>
      <c r="C5230" t="inlineStr">
        <is>
          <t>CL31</t>
        </is>
      </c>
      <c r="D5230" t="inlineStr">
        <is>
          <t>Completed</t>
        </is>
      </c>
    </row>
    <row r="5231">
      <c r="A5231" t="inlineStr">
        <is>
          <t>J1255</t>
        </is>
      </c>
      <c r="B5231" s="10" t="n">
        <v>46281</v>
      </c>
      <c r="C5231" t="inlineStr">
        <is>
          <t>CL31</t>
        </is>
      </c>
      <c r="D5231" t="inlineStr">
        <is>
          <t>Completed</t>
        </is>
      </c>
    </row>
    <row r="5232">
      <c r="A5232" t="inlineStr">
        <is>
          <t>J1255</t>
        </is>
      </c>
      <c r="B5232" s="10" t="n">
        <v>46287</v>
      </c>
      <c r="C5232" t="inlineStr">
        <is>
          <t>CL31</t>
        </is>
      </c>
      <c r="D5232" t="inlineStr">
        <is>
          <t>Completed</t>
        </is>
      </c>
    </row>
    <row r="5233">
      <c r="A5233" t="inlineStr">
        <is>
          <t>J1255</t>
        </is>
      </c>
      <c r="B5233" s="10" t="n">
        <v>46288</v>
      </c>
      <c r="C5233" t="inlineStr">
        <is>
          <t>CL31</t>
        </is>
      </c>
      <c r="D5233" t="inlineStr">
        <is>
          <t>Completed</t>
        </is>
      </c>
    </row>
    <row r="5234">
      <c r="A5234" t="inlineStr">
        <is>
          <t>J1255</t>
        </is>
      </c>
      <c r="B5234" s="10" t="n">
        <v>46294</v>
      </c>
      <c r="C5234" t="inlineStr">
        <is>
          <t>CL31</t>
        </is>
      </c>
      <c r="D5234" t="inlineStr">
        <is>
          <t>Completed</t>
        </is>
      </c>
    </row>
    <row r="5235">
      <c r="A5235" t="inlineStr">
        <is>
          <t>J1255</t>
        </is>
      </c>
      <c r="B5235" s="10" t="n">
        <v>46295</v>
      </c>
      <c r="C5235" t="inlineStr">
        <is>
          <t>CL31</t>
        </is>
      </c>
      <c r="D5235" t="inlineStr">
        <is>
          <t>Completed</t>
        </is>
      </c>
    </row>
    <row r="5236">
      <c r="A5236" t="inlineStr">
        <is>
          <t>J1255</t>
        </is>
      </c>
      <c r="B5236" s="10" t="n">
        <v>46301</v>
      </c>
      <c r="C5236" t="inlineStr">
        <is>
          <t>CL31</t>
        </is>
      </c>
      <c r="D5236" t="inlineStr">
        <is>
          <t>Completed</t>
        </is>
      </c>
    </row>
    <row r="5237">
      <c r="A5237" t="inlineStr">
        <is>
          <t>J1255</t>
        </is>
      </c>
      <c r="B5237" s="10" t="n">
        <v>46302</v>
      </c>
      <c r="C5237" t="inlineStr">
        <is>
          <t>CL31</t>
        </is>
      </c>
      <c r="D5237" t="inlineStr">
        <is>
          <t>Completed</t>
        </is>
      </c>
    </row>
    <row r="5238">
      <c r="A5238" t="inlineStr">
        <is>
          <t>J1255</t>
        </is>
      </c>
      <c r="B5238" s="10" t="n">
        <v>46308</v>
      </c>
      <c r="C5238" t="inlineStr">
        <is>
          <t>CL31</t>
        </is>
      </c>
      <c r="D5238" t="inlineStr">
        <is>
          <t>Completed</t>
        </is>
      </c>
    </row>
    <row r="5239">
      <c r="A5239" t="inlineStr">
        <is>
          <t>J1255</t>
        </is>
      </c>
      <c r="B5239" s="10" t="n">
        <v>46309</v>
      </c>
      <c r="C5239" t="inlineStr">
        <is>
          <t>CL31</t>
        </is>
      </c>
      <c r="D5239" t="inlineStr">
        <is>
          <t>Completed</t>
        </is>
      </c>
    </row>
    <row r="5240">
      <c r="A5240" t="inlineStr">
        <is>
          <t>J1255</t>
        </is>
      </c>
      <c r="B5240" s="10" t="n">
        <v>46315</v>
      </c>
      <c r="C5240" t="inlineStr">
        <is>
          <t>CL31</t>
        </is>
      </c>
      <c r="D5240" t="inlineStr">
        <is>
          <t>Completed</t>
        </is>
      </c>
    </row>
    <row r="5241">
      <c r="A5241" t="inlineStr">
        <is>
          <t>J1255</t>
        </is>
      </c>
      <c r="B5241" s="10" t="n">
        <v>46316</v>
      </c>
      <c r="C5241" t="inlineStr">
        <is>
          <t>CL31</t>
        </is>
      </c>
      <c r="D5241" t="inlineStr">
        <is>
          <t>Completed</t>
        </is>
      </c>
    </row>
    <row r="5242">
      <c r="A5242" t="inlineStr">
        <is>
          <t>J1255</t>
        </is>
      </c>
      <c r="B5242" s="10" t="n">
        <v>46322</v>
      </c>
      <c r="C5242" t="inlineStr">
        <is>
          <t>CL31</t>
        </is>
      </c>
      <c r="D5242" t="inlineStr">
        <is>
          <t>Completed</t>
        </is>
      </c>
    </row>
    <row r="5243">
      <c r="A5243" t="inlineStr">
        <is>
          <t>J1255</t>
        </is>
      </c>
      <c r="B5243" s="10" t="n">
        <v>46323</v>
      </c>
      <c r="C5243" t="inlineStr">
        <is>
          <t>CL31</t>
        </is>
      </c>
      <c r="D5243" t="inlineStr">
        <is>
          <t>Completed</t>
        </is>
      </c>
    </row>
    <row r="5244">
      <c r="A5244" t="inlineStr">
        <is>
          <t>J1256</t>
        </is>
      </c>
      <c r="B5244" s="10" t="n">
        <v>46237</v>
      </c>
      <c r="C5244" t="inlineStr">
        <is>
          <t>CL18</t>
        </is>
      </c>
      <c r="D5244" t="inlineStr">
        <is>
          <t>Completed</t>
        </is>
      </c>
    </row>
    <row r="5245">
      <c r="A5245" t="inlineStr">
        <is>
          <t>J1256</t>
        </is>
      </c>
      <c r="B5245" s="10" t="n">
        <v>46238</v>
      </c>
      <c r="C5245" t="inlineStr">
        <is>
          <t>CL18</t>
        </is>
      </c>
      <c r="D5245" t="inlineStr">
        <is>
          <t>Completed</t>
        </is>
      </c>
    </row>
    <row r="5246">
      <c r="A5246" t="inlineStr">
        <is>
          <t>J1256</t>
        </is>
      </c>
      <c r="B5246" s="10" t="n">
        <v>46239</v>
      </c>
      <c r="C5246" t="inlineStr">
        <is>
          <t>CL18</t>
        </is>
      </c>
      <c r="D5246" t="inlineStr">
        <is>
          <t>Completed</t>
        </is>
      </c>
    </row>
    <row r="5247">
      <c r="A5247" t="inlineStr">
        <is>
          <t>J1256</t>
        </is>
      </c>
      <c r="B5247" s="10" t="n">
        <v>46240</v>
      </c>
      <c r="C5247" t="inlineStr">
        <is>
          <t>CL18</t>
        </is>
      </c>
      <c r="D5247" t="inlineStr">
        <is>
          <t>Completed</t>
        </is>
      </c>
    </row>
    <row r="5248">
      <c r="A5248" t="inlineStr">
        <is>
          <t>J1256</t>
        </is>
      </c>
      <c r="B5248" s="10" t="n">
        <v>46241</v>
      </c>
      <c r="C5248" t="inlineStr">
        <is>
          <t>CL18</t>
        </is>
      </c>
      <c r="D5248" t="inlineStr">
        <is>
          <t>Completed</t>
        </is>
      </c>
    </row>
    <row r="5249">
      <c r="A5249" t="inlineStr">
        <is>
          <t>J1256</t>
        </is>
      </c>
      <c r="B5249" s="10" t="n">
        <v>46244</v>
      </c>
      <c r="C5249" t="inlineStr">
        <is>
          <t>CL18</t>
        </is>
      </c>
      <c r="D5249" t="inlineStr">
        <is>
          <t>Completed</t>
        </is>
      </c>
    </row>
    <row r="5250">
      <c r="A5250" t="inlineStr">
        <is>
          <t>J1256</t>
        </is>
      </c>
      <c r="B5250" s="10" t="n">
        <v>46245</v>
      </c>
      <c r="C5250" t="inlineStr">
        <is>
          <t>CL18</t>
        </is>
      </c>
      <c r="D5250" t="inlineStr">
        <is>
          <t>Completed</t>
        </is>
      </c>
    </row>
    <row r="5251">
      <c r="A5251" t="inlineStr">
        <is>
          <t>J1256</t>
        </is>
      </c>
      <c r="B5251" s="10" t="n">
        <v>46246</v>
      </c>
      <c r="C5251" t="inlineStr">
        <is>
          <t>CL18</t>
        </is>
      </c>
      <c r="D5251" t="inlineStr">
        <is>
          <t>Completed</t>
        </is>
      </c>
    </row>
    <row r="5252">
      <c r="A5252" t="inlineStr">
        <is>
          <t>J1256</t>
        </is>
      </c>
      <c r="B5252" s="10" t="n">
        <v>46247</v>
      </c>
      <c r="C5252" t="inlineStr">
        <is>
          <t>CL18</t>
        </is>
      </c>
      <c r="D5252" t="inlineStr">
        <is>
          <t>Completed</t>
        </is>
      </c>
    </row>
    <row r="5253">
      <c r="A5253" t="inlineStr">
        <is>
          <t>J1256</t>
        </is>
      </c>
      <c r="B5253" s="10" t="n">
        <v>46248</v>
      </c>
      <c r="C5253" t="inlineStr">
        <is>
          <t>CL18</t>
        </is>
      </c>
      <c r="D5253" t="inlineStr">
        <is>
          <t>Completed</t>
        </is>
      </c>
    </row>
    <row r="5254">
      <c r="A5254" t="inlineStr">
        <is>
          <t>J1256</t>
        </is>
      </c>
      <c r="B5254" s="10" t="n">
        <v>46251</v>
      </c>
      <c r="C5254" t="inlineStr">
        <is>
          <t>CL18</t>
        </is>
      </c>
      <c r="D5254" t="inlineStr">
        <is>
          <t>Completed</t>
        </is>
      </c>
    </row>
    <row r="5255">
      <c r="A5255" t="inlineStr">
        <is>
          <t>J1256</t>
        </is>
      </c>
      <c r="B5255" s="10" t="n">
        <v>46252</v>
      </c>
      <c r="C5255" t="inlineStr">
        <is>
          <t>CL18</t>
        </is>
      </c>
      <c r="D5255" t="inlineStr">
        <is>
          <t>Completed</t>
        </is>
      </c>
    </row>
    <row r="5256">
      <c r="A5256" t="inlineStr">
        <is>
          <t>J1256</t>
        </is>
      </c>
      <c r="B5256" s="10" t="n">
        <v>46253</v>
      </c>
      <c r="C5256" t="inlineStr">
        <is>
          <t>CL18</t>
        </is>
      </c>
      <c r="D5256" t="inlineStr">
        <is>
          <t>Skipped</t>
        </is>
      </c>
    </row>
    <row r="5257">
      <c r="A5257" t="inlineStr">
        <is>
          <t>J1256</t>
        </is>
      </c>
      <c r="B5257" s="10" t="n">
        <v>46254</v>
      </c>
      <c r="C5257" t="inlineStr">
        <is>
          <t>CL18</t>
        </is>
      </c>
      <c r="D5257" t="inlineStr">
        <is>
          <t>Completed</t>
        </is>
      </c>
    </row>
    <row r="5258">
      <c r="A5258" t="inlineStr">
        <is>
          <t>J1256</t>
        </is>
      </c>
      <c r="B5258" s="10" t="n">
        <v>46255</v>
      </c>
      <c r="C5258" t="inlineStr">
        <is>
          <t>CL18</t>
        </is>
      </c>
      <c r="D5258" t="inlineStr">
        <is>
          <t>Completed</t>
        </is>
      </c>
    </row>
    <row r="5259">
      <c r="A5259" t="inlineStr">
        <is>
          <t>J1256</t>
        </is>
      </c>
      <c r="B5259" s="10" t="n">
        <v>46258</v>
      </c>
      <c r="C5259" t="inlineStr">
        <is>
          <t>CL18</t>
        </is>
      </c>
      <c r="D5259" t="inlineStr">
        <is>
          <t>Completed</t>
        </is>
      </c>
    </row>
    <row r="5260">
      <c r="A5260" t="inlineStr">
        <is>
          <t>J1256</t>
        </is>
      </c>
      <c r="B5260" s="10" t="n">
        <v>46259</v>
      </c>
      <c r="C5260" t="inlineStr">
        <is>
          <t>CL18</t>
        </is>
      </c>
      <c r="D5260" t="inlineStr">
        <is>
          <t>Completed</t>
        </is>
      </c>
    </row>
    <row r="5261">
      <c r="A5261" t="inlineStr">
        <is>
          <t>J1256</t>
        </is>
      </c>
      <c r="B5261" s="10" t="n">
        <v>46260</v>
      </c>
      <c r="C5261" t="inlineStr">
        <is>
          <t>CL18</t>
        </is>
      </c>
      <c r="D5261" t="inlineStr">
        <is>
          <t>Skipped</t>
        </is>
      </c>
    </row>
    <row r="5262">
      <c r="A5262" t="inlineStr">
        <is>
          <t>J1256</t>
        </is>
      </c>
      <c r="B5262" s="10" t="n">
        <v>46261</v>
      </c>
      <c r="C5262" t="inlineStr">
        <is>
          <t>CL18</t>
        </is>
      </c>
      <c r="D5262" t="inlineStr">
        <is>
          <t>Completed</t>
        </is>
      </c>
    </row>
    <row r="5263">
      <c r="A5263" t="inlineStr">
        <is>
          <t>J1256</t>
        </is>
      </c>
      <c r="B5263" s="10" t="n">
        <v>46262</v>
      </c>
      <c r="C5263" t="inlineStr">
        <is>
          <t>CL18</t>
        </is>
      </c>
      <c r="D5263" t="inlineStr">
        <is>
          <t>Completed</t>
        </is>
      </c>
    </row>
    <row r="5264">
      <c r="A5264" t="inlineStr">
        <is>
          <t>J1256</t>
        </is>
      </c>
      <c r="B5264" s="10" t="n">
        <v>46265</v>
      </c>
      <c r="C5264" t="inlineStr">
        <is>
          <t>CL18</t>
        </is>
      </c>
      <c r="D5264" t="inlineStr">
        <is>
          <t>Completed</t>
        </is>
      </c>
    </row>
    <row r="5265">
      <c r="A5265" t="inlineStr">
        <is>
          <t>J1256</t>
        </is>
      </c>
      <c r="B5265" s="10" t="n">
        <v>46266</v>
      </c>
      <c r="C5265" t="inlineStr">
        <is>
          <t>CL18</t>
        </is>
      </c>
      <c r="D5265" t="inlineStr">
        <is>
          <t>Completed</t>
        </is>
      </c>
    </row>
    <row r="5266">
      <c r="A5266" t="inlineStr">
        <is>
          <t>J1256</t>
        </is>
      </c>
      <c r="B5266" s="10" t="n">
        <v>46267</v>
      </c>
      <c r="C5266" t="inlineStr">
        <is>
          <t>CL18</t>
        </is>
      </c>
      <c r="D5266" t="inlineStr">
        <is>
          <t>Completed</t>
        </is>
      </c>
    </row>
    <row r="5267">
      <c r="A5267" t="inlineStr">
        <is>
          <t>J1256</t>
        </is>
      </c>
      <c r="B5267" s="10" t="n">
        <v>46268</v>
      </c>
      <c r="C5267" t="inlineStr">
        <is>
          <t>CL18</t>
        </is>
      </c>
      <c r="D5267" t="inlineStr">
        <is>
          <t>Completed</t>
        </is>
      </c>
    </row>
    <row r="5268">
      <c r="A5268" t="inlineStr">
        <is>
          <t>J1256</t>
        </is>
      </c>
      <c r="B5268" s="10" t="n">
        <v>46269</v>
      </c>
      <c r="C5268" t="inlineStr">
        <is>
          <t>CL18</t>
        </is>
      </c>
      <c r="D5268" t="inlineStr">
        <is>
          <t>Completed</t>
        </is>
      </c>
    </row>
    <row r="5269">
      <c r="A5269" t="inlineStr">
        <is>
          <t>J1256</t>
        </is>
      </c>
      <c r="B5269" s="10" t="n">
        <v>46272</v>
      </c>
      <c r="C5269" t="inlineStr">
        <is>
          <t>CL18</t>
        </is>
      </c>
      <c r="D5269" t="inlineStr">
        <is>
          <t>Completed</t>
        </is>
      </c>
    </row>
    <row r="5270">
      <c r="A5270" t="inlineStr">
        <is>
          <t>J1256</t>
        </is>
      </c>
      <c r="B5270" s="10" t="n">
        <v>46273</v>
      </c>
      <c r="C5270" t="inlineStr">
        <is>
          <t>CL18</t>
        </is>
      </c>
      <c r="D5270" t="inlineStr">
        <is>
          <t>Completed</t>
        </is>
      </c>
    </row>
    <row r="5271">
      <c r="A5271" t="inlineStr">
        <is>
          <t>J1256</t>
        </is>
      </c>
      <c r="B5271" s="10" t="n">
        <v>46274</v>
      </c>
      <c r="C5271" t="inlineStr">
        <is>
          <t>CL18</t>
        </is>
      </c>
      <c r="D5271" t="inlineStr">
        <is>
          <t>Completed</t>
        </is>
      </c>
    </row>
    <row r="5272">
      <c r="A5272" t="inlineStr">
        <is>
          <t>J1256</t>
        </is>
      </c>
      <c r="B5272" s="10" t="n">
        <v>46275</v>
      </c>
      <c r="C5272" t="inlineStr">
        <is>
          <t>CL18</t>
        </is>
      </c>
      <c r="D5272" t="inlineStr">
        <is>
          <t>Completed</t>
        </is>
      </c>
    </row>
    <row r="5273">
      <c r="A5273" t="inlineStr">
        <is>
          <t>J1256</t>
        </is>
      </c>
      <c r="B5273" s="10" t="n">
        <v>46276</v>
      </c>
      <c r="C5273" t="inlineStr">
        <is>
          <t>CL18</t>
        </is>
      </c>
      <c r="D5273" t="inlineStr">
        <is>
          <t>Completed</t>
        </is>
      </c>
    </row>
    <row r="5274">
      <c r="A5274" t="inlineStr">
        <is>
          <t>J1256</t>
        </is>
      </c>
      <c r="B5274" s="10" t="n">
        <v>46279</v>
      </c>
      <c r="C5274" t="inlineStr">
        <is>
          <t>CL18</t>
        </is>
      </c>
      <c r="D5274" t="inlineStr">
        <is>
          <t>Completed</t>
        </is>
      </c>
    </row>
    <row r="5275">
      <c r="A5275" t="inlineStr">
        <is>
          <t>J1256</t>
        </is>
      </c>
      <c r="B5275" s="10" t="n">
        <v>46280</v>
      </c>
      <c r="C5275" t="inlineStr">
        <is>
          <t>CL18</t>
        </is>
      </c>
      <c r="D5275" t="inlineStr">
        <is>
          <t>Completed</t>
        </is>
      </c>
    </row>
    <row r="5276">
      <c r="A5276" t="inlineStr">
        <is>
          <t>J1256</t>
        </is>
      </c>
      <c r="B5276" s="10" t="n">
        <v>46281</v>
      </c>
      <c r="C5276" t="inlineStr">
        <is>
          <t>CL18</t>
        </is>
      </c>
      <c r="D5276" t="inlineStr">
        <is>
          <t>Completed</t>
        </is>
      </c>
    </row>
    <row r="5277">
      <c r="A5277" t="inlineStr">
        <is>
          <t>J1256</t>
        </is>
      </c>
      <c r="B5277" s="10" t="n">
        <v>46282</v>
      </c>
      <c r="C5277" t="inlineStr">
        <is>
          <t>CL18</t>
        </is>
      </c>
      <c r="D5277" t="inlineStr">
        <is>
          <t>Completed</t>
        </is>
      </c>
    </row>
    <row r="5278">
      <c r="A5278" t="inlineStr">
        <is>
          <t>J1256</t>
        </is>
      </c>
      <c r="B5278" s="10" t="n">
        <v>46283</v>
      </c>
      <c r="C5278" t="inlineStr">
        <is>
          <t>CL18</t>
        </is>
      </c>
      <c r="D5278" t="inlineStr">
        <is>
          <t>Completed</t>
        </is>
      </c>
    </row>
    <row r="5279">
      <c r="A5279" t="inlineStr">
        <is>
          <t>J1256</t>
        </is>
      </c>
      <c r="B5279" s="10" t="n">
        <v>46286</v>
      </c>
      <c r="C5279" t="inlineStr">
        <is>
          <t>CL18</t>
        </is>
      </c>
      <c r="D5279" t="inlineStr">
        <is>
          <t>Completed</t>
        </is>
      </c>
    </row>
    <row r="5280">
      <c r="A5280" t="inlineStr">
        <is>
          <t>J1256</t>
        </is>
      </c>
      <c r="B5280" s="10" t="n">
        <v>46287</v>
      </c>
      <c r="C5280" t="inlineStr">
        <is>
          <t>CL18</t>
        </is>
      </c>
      <c r="D5280" t="inlineStr">
        <is>
          <t>Completed</t>
        </is>
      </c>
    </row>
    <row r="5281">
      <c r="A5281" t="inlineStr">
        <is>
          <t>J1256</t>
        </is>
      </c>
      <c r="B5281" s="10" t="n">
        <v>46288</v>
      </c>
      <c r="C5281" t="inlineStr">
        <is>
          <t>CL18</t>
        </is>
      </c>
      <c r="D5281" t="inlineStr">
        <is>
          <t>Completed</t>
        </is>
      </c>
    </row>
    <row r="5282">
      <c r="A5282" t="inlineStr">
        <is>
          <t>J1256</t>
        </is>
      </c>
      <c r="B5282" s="10" t="n">
        <v>46289</v>
      </c>
      <c r="C5282" t="inlineStr">
        <is>
          <t>CL18</t>
        </is>
      </c>
      <c r="D5282" t="inlineStr">
        <is>
          <t>Completed</t>
        </is>
      </c>
    </row>
    <row r="5283">
      <c r="A5283" t="inlineStr">
        <is>
          <t>J1256</t>
        </is>
      </c>
      <c r="B5283" s="10" t="n">
        <v>46290</v>
      </c>
      <c r="C5283" t="inlineStr">
        <is>
          <t>CL18</t>
        </is>
      </c>
      <c r="D5283" t="inlineStr">
        <is>
          <t>Completed</t>
        </is>
      </c>
    </row>
    <row r="5284">
      <c r="A5284" t="inlineStr">
        <is>
          <t>J1256</t>
        </is>
      </c>
      <c r="B5284" s="10" t="n">
        <v>46293</v>
      </c>
      <c r="C5284" t="inlineStr">
        <is>
          <t>CL18</t>
        </is>
      </c>
      <c r="D5284" t="inlineStr">
        <is>
          <t>Completed</t>
        </is>
      </c>
    </row>
    <row r="5285">
      <c r="A5285" t="inlineStr">
        <is>
          <t>J1256</t>
        </is>
      </c>
      <c r="B5285" s="10" t="n">
        <v>46294</v>
      </c>
      <c r="C5285" t="inlineStr">
        <is>
          <t>CL18</t>
        </is>
      </c>
      <c r="D5285" t="inlineStr">
        <is>
          <t>Completed</t>
        </is>
      </c>
    </row>
    <row r="5286">
      <c r="A5286" t="inlineStr">
        <is>
          <t>J1256</t>
        </is>
      </c>
      <c r="B5286" s="10" t="n">
        <v>46295</v>
      </c>
      <c r="C5286" t="inlineStr">
        <is>
          <t>CL18</t>
        </is>
      </c>
      <c r="D5286" t="inlineStr">
        <is>
          <t>Completed</t>
        </is>
      </c>
    </row>
    <row r="5287">
      <c r="A5287" t="inlineStr">
        <is>
          <t>J1256</t>
        </is>
      </c>
      <c r="B5287" s="10" t="n">
        <v>46296</v>
      </c>
      <c r="C5287" t="inlineStr">
        <is>
          <t>CL18</t>
        </is>
      </c>
      <c r="D5287" t="inlineStr">
        <is>
          <t>Completed</t>
        </is>
      </c>
    </row>
    <row r="5288">
      <c r="A5288" t="inlineStr">
        <is>
          <t>J1256</t>
        </is>
      </c>
      <c r="B5288" s="10" t="n">
        <v>46297</v>
      </c>
      <c r="C5288" t="inlineStr">
        <is>
          <t>CL18</t>
        </is>
      </c>
      <c r="D5288" t="inlineStr">
        <is>
          <t>Completed</t>
        </is>
      </c>
    </row>
    <row r="5289">
      <c r="A5289" t="inlineStr">
        <is>
          <t>J1256</t>
        </is>
      </c>
      <c r="B5289" s="10" t="n">
        <v>46300</v>
      </c>
      <c r="C5289" t="inlineStr">
        <is>
          <t>CL18</t>
        </is>
      </c>
      <c r="D5289" t="inlineStr">
        <is>
          <t>Skipped</t>
        </is>
      </c>
    </row>
    <row r="5290">
      <c r="A5290" t="inlineStr">
        <is>
          <t>J1256</t>
        </is>
      </c>
      <c r="B5290" s="10" t="n">
        <v>46301</v>
      </c>
      <c r="C5290" t="inlineStr">
        <is>
          <t>CL18</t>
        </is>
      </c>
      <c r="D5290" t="inlineStr">
        <is>
          <t>Completed</t>
        </is>
      </c>
    </row>
    <row r="5291">
      <c r="A5291" t="inlineStr">
        <is>
          <t>J1256</t>
        </is>
      </c>
      <c r="B5291" s="10" t="n">
        <v>46302</v>
      </c>
      <c r="C5291" t="inlineStr">
        <is>
          <t>CL18</t>
        </is>
      </c>
      <c r="D5291" t="inlineStr">
        <is>
          <t>Completed</t>
        </is>
      </c>
    </row>
    <row r="5292">
      <c r="A5292" t="inlineStr">
        <is>
          <t>J1256</t>
        </is>
      </c>
      <c r="B5292" s="10" t="n">
        <v>46303</v>
      </c>
      <c r="C5292" t="inlineStr">
        <is>
          <t>CL18</t>
        </is>
      </c>
      <c r="D5292" t="inlineStr">
        <is>
          <t>Completed</t>
        </is>
      </c>
    </row>
    <row r="5293">
      <c r="A5293" t="inlineStr">
        <is>
          <t>J1256</t>
        </is>
      </c>
      <c r="B5293" s="10" t="n">
        <v>46304</v>
      </c>
      <c r="C5293" t="inlineStr">
        <is>
          <t>CL18</t>
        </is>
      </c>
      <c r="D5293" t="inlineStr">
        <is>
          <t>Completed</t>
        </is>
      </c>
    </row>
    <row r="5294">
      <c r="A5294" t="inlineStr">
        <is>
          <t>J1256</t>
        </is>
      </c>
      <c r="B5294" s="10" t="n">
        <v>46307</v>
      </c>
      <c r="C5294" t="inlineStr">
        <is>
          <t>CL18</t>
        </is>
      </c>
      <c r="D5294" t="inlineStr">
        <is>
          <t>Completed</t>
        </is>
      </c>
    </row>
    <row r="5295">
      <c r="A5295" t="inlineStr">
        <is>
          <t>J1256</t>
        </is>
      </c>
      <c r="B5295" s="10" t="n">
        <v>46308</v>
      </c>
      <c r="C5295" t="inlineStr">
        <is>
          <t>CL18</t>
        </is>
      </c>
      <c r="D5295" t="inlineStr">
        <is>
          <t>Completed</t>
        </is>
      </c>
    </row>
    <row r="5296">
      <c r="A5296" t="inlineStr">
        <is>
          <t>J1256</t>
        </is>
      </c>
      <c r="B5296" s="10" t="n">
        <v>46309</v>
      </c>
      <c r="C5296" t="inlineStr">
        <is>
          <t>CL18</t>
        </is>
      </c>
      <c r="D5296" t="inlineStr">
        <is>
          <t>Completed</t>
        </is>
      </c>
    </row>
    <row r="5297">
      <c r="A5297" t="inlineStr">
        <is>
          <t>J1256</t>
        </is>
      </c>
      <c r="B5297" s="10" t="n">
        <v>46310</v>
      </c>
      <c r="C5297" t="inlineStr">
        <is>
          <t>CL18</t>
        </is>
      </c>
      <c r="D5297" t="inlineStr">
        <is>
          <t>Completed</t>
        </is>
      </c>
    </row>
    <row r="5298">
      <c r="A5298" t="inlineStr">
        <is>
          <t>J1256</t>
        </is>
      </c>
      <c r="B5298" s="10" t="n">
        <v>46311</v>
      </c>
      <c r="C5298" t="inlineStr">
        <is>
          <t>CL18</t>
        </is>
      </c>
      <c r="D5298" t="inlineStr">
        <is>
          <t>Completed</t>
        </is>
      </c>
    </row>
    <row r="5299">
      <c r="A5299" t="inlineStr">
        <is>
          <t>J1256</t>
        </is>
      </c>
      <c r="B5299" s="10" t="n">
        <v>46314</v>
      </c>
      <c r="C5299" t="inlineStr">
        <is>
          <t>CL18</t>
        </is>
      </c>
      <c r="D5299" t="inlineStr">
        <is>
          <t>Completed</t>
        </is>
      </c>
    </row>
    <row r="5300">
      <c r="A5300" t="inlineStr">
        <is>
          <t>J1256</t>
        </is>
      </c>
      <c r="B5300" s="10" t="n">
        <v>46315</v>
      </c>
      <c r="C5300" t="inlineStr">
        <is>
          <t>CL18</t>
        </is>
      </c>
      <c r="D5300" t="inlineStr">
        <is>
          <t>Completed</t>
        </is>
      </c>
    </row>
    <row r="5301">
      <c r="A5301" t="inlineStr">
        <is>
          <t>J1256</t>
        </is>
      </c>
      <c r="B5301" s="10" t="n">
        <v>46316</v>
      </c>
      <c r="C5301" t="inlineStr">
        <is>
          <t>CL18</t>
        </is>
      </c>
      <c r="D5301" t="inlineStr">
        <is>
          <t>Completed</t>
        </is>
      </c>
    </row>
    <row r="5302">
      <c r="A5302" t="inlineStr">
        <is>
          <t>J1256</t>
        </is>
      </c>
      <c r="B5302" s="10" t="n">
        <v>46317</v>
      </c>
      <c r="C5302" t="inlineStr">
        <is>
          <t>CL18</t>
        </is>
      </c>
      <c r="D5302" t="inlineStr">
        <is>
          <t>Completed</t>
        </is>
      </c>
    </row>
    <row r="5303">
      <c r="A5303" t="inlineStr">
        <is>
          <t>J1256</t>
        </is>
      </c>
      <c r="B5303" s="10" t="n">
        <v>46318</v>
      </c>
      <c r="C5303" t="inlineStr">
        <is>
          <t>CL18</t>
        </is>
      </c>
      <c r="D5303" t="inlineStr">
        <is>
          <t>Completed</t>
        </is>
      </c>
    </row>
    <row r="5304">
      <c r="A5304" t="inlineStr">
        <is>
          <t>J1256</t>
        </is>
      </c>
      <c r="B5304" s="10" t="n">
        <v>46321</v>
      </c>
      <c r="C5304" t="inlineStr">
        <is>
          <t>CL18</t>
        </is>
      </c>
      <c r="D5304" t="inlineStr">
        <is>
          <t>Completed</t>
        </is>
      </c>
    </row>
    <row r="5305">
      <c r="A5305" t="inlineStr">
        <is>
          <t>J1256</t>
        </is>
      </c>
      <c r="B5305" s="10" t="n">
        <v>46322</v>
      </c>
      <c r="C5305" t="inlineStr">
        <is>
          <t>CL18</t>
        </is>
      </c>
      <c r="D5305" t="inlineStr">
        <is>
          <t>Completed</t>
        </is>
      </c>
    </row>
    <row r="5306">
      <c r="A5306" t="inlineStr">
        <is>
          <t>J1256</t>
        </is>
      </c>
      <c r="B5306" s="10" t="n">
        <v>46323</v>
      </c>
      <c r="C5306" t="inlineStr">
        <is>
          <t>CL18</t>
        </is>
      </c>
      <c r="D5306" t="inlineStr">
        <is>
          <t>Completed</t>
        </is>
      </c>
    </row>
    <row r="5307">
      <c r="A5307" t="inlineStr">
        <is>
          <t>J1256</t>
        </is>
      </c>
      <c r="B5307" s="10" t="n">
        <v>46324</v>
      </c>
      <c r="C5307" t="inlineStr">
        <is>
          <t>CL18</t>
        </is>
      </c>
      <c r="D5307" t="inlineStr">
        <is>
          <t>Completed</t>
        </is>
      </c>
    </row>
    <row r="5308">
      <c r="A5308" t="inlineStr">
        <is>
          <t>J1256</t>
        </is>
      </c>
      <c r="B5308" s="10" t="n">
        <v>46325</v>
      </c>
      <c r="C5308" t="inlineStr">
        <is>
          <t>CL18</t>
        </is>
      </c>
      <c r="D5308" t="inlineStr">
        <is>
          <t>Completed</t>
        </is>
      </c>
    </row>
    <row r="5309">
      <c r="A5309" t="inlineStr">
        <is>
          <t>J1257</t>
        </is>
      </c>
      <c r="B5309" s="10" t="n">
        <v>46237</v>
      </c>
      <c r="C5309" t="inlineStr">
        <is>
          <t>CL22</t>
        </is>
      </c>
      <c r="D5309" t="inlineStr">
        <is>
          <t>Completed</t>
        </is>
      </c>
    </row>
    <row r="5310">
      <c r="A5310" t="inlineStr">
        <is>
          <t>J1257</t>
        </is>
      </c>
      <c r="B5310" s="10" t="n">
        <v>46244</v>
      </c>
      <c r="C5310" t="inlineStr">
        <is>
          <t>CL22</t>
        </is>
      </c>
      <c r="D5310" t="inlineStr">
        <is>
          <t>Completed</t>
        </is>
      </c>
    </row>
    <row r="5311">
      <c r="A5311" t="inlineStr">
        <is>
          <t>J1257</t>
        </is>
      </c>
      <c r="B5311" s="10" t="n">
        <v>46251</v>
      </c>
      <c r="C5311" t="inlineStr">
        <is>
          <t>CL22</t>
        </is>
      </c>
      <c r="D5311" t="inlineStr">
        <is>
          <t>Completed</t>
        </is>
      </c>
    </row>
    <row r="5312">
      <c r="A5312" t="inlineStr">
        <is>
          <t>J1257</t>
        </is>
      </c>
      <c r="B5312" s="10" t="n">
        <v>46258</v>
      </c>
      <c r="C5312" t="inlineStr">
        <is>
          <t>CL22</t>
        </is>
      </c>
      <c r="D5312" t="inlineStr">
        <is>
          <t>Completed</t>
        </is>
      </c>
    </row>
    <row r="5313">
      <c r="A5313" t="inlineStr">
        <is>
          <t>J1257</t>
        </is>
      </c>
      <c r="B5313" s="10" t="n">
        <v>46265</v>
      </c>
      <c r="C5313" t="inlineStr">
        <is>
          <t>CL22</t>
        </is>
      </c>
      <c r="D5313" t="inlineStr">
        <is>
          <t>Completed</t>
        </is>
      </c>
    </row>
    <row r="5314">
      <c r="A5314" t="inlineStr">
        <is>
          <t>J1257</t>
        </is>
      </c>
      <c r="B5314" s="10" t="n">
        <v>46272</v>
      </c>
      <c r="C5314" t="inlineStr">
        <is>
          <t>CL22</t>
        </is>
      </c>
      <c r="D5314" t="inlineStr">
        <is>
          <t>Completed</t>
        </is>
      </c>
    </row>
    <row r="5315">
      <c r="A5315" t="inlineStr">
        <is>
          <t>J1257</t>
        </is>
      </c>
      <c r="B5315" s="10" t="n">
        <v>46279</v>
      </c>
      <c r="C5315" t="inlineStr">
        <is>
          <t>CL22</t>
        </is>
      </c>
      <c r="D5315" t="inlineStr">
        <is>
          <t>Completed</t>
        </is>
      </c>
    </row>
    <row r="5316">
      <c r="A5316" t="inlineStr">
        <is>
          <t>J1257</t>
        </is>
      </c>
      <c r="B5316" s="10" t="n">
        <v>46286</v>
      </c>
      <c r="C5316" t="inlineStr">
        <is>
          <t>CL22</t>
        </is>
      </c>
      <c r="D5316" t="inlineStr">
        <is>
          <t>Completed</t>
        </is>
      </c>
    </row>
    <row r="5317">
      <c r="A5317" t="inlineStr">
        <is>
          <t>J1257</t>
        </is>
      </c>
      <c r="B5317" s="10" t="n">
        <v>46293</v>
      </c>
      <c r="C5317" t="inlineStr">
        <is>
          <t>CL22</t>
        </is>
      </c>
      <c r="D5317" t="inlineStr">
        <is>
          <t>Completed</t>
        </is>
      </c>
    </row>
    <row r="5318">
      <c r="A5318" t="inlineStr">
        <is>
          <t>J1257</t>
        </is>
      </c>
      <c r="B5318" s="10" t="n">
        <v>46300</v>
      </c>
      <c r="C5318" t="inlineStr">
        <is>
          <t>CL22</t>
        </is>
      </c>
      <c r="D5318" t="inlineStr">
        <is>
          <t>Completed</t>
        </is>
      </c>
    </row>
    <row r="5319">
      <c r="A5319" t="inlineStr">
        <is>
          <t>J1257</t>
        </is>
      </c>
      <c r="B5319" s="10" t="n">
        <v>46307</v>
      </c>
      <c r="C5319" t="inlineStr">
        <is>
          <t>CL22</t>
        </is>
      </c>
      <c r="D5319" t="inlineStr">
        <is>
          <t>Completed</t>
        </is>
      </c>
    </row>
    <row r="5320">
      <c r="A5320" t="inlineStr">
        <is>
          <t>J1257</t>
        </is>
      </c>
      <c r="B5320" s="10" t="n">
        <v>46314</v>
      </c>
      <c r="C5320" t="inlineStr">
        <is>
          <t>CL22</t>
        </is>
      </c>
      <c r="D5320" t="inlineStr">
        <is>
          <t>Completed</t>
        </is>
      </c>
    </row>
    <row r="5321">
      <c r="A5321" t="inlineStr">
        <is>
          <t>J1257</t>
        </is>
      </c>
      <c r="B5321" s="10" t="n">
        <v>46321</v>
      </c>
      <c r="C5321" t="inlineStr">
        <is>
          <t>CL22</t>
        </is>
      </c>
      <c r="D5321" t="inlineStr">
        <is>
          <t>Completed</t>
        </is>
      </c>
    </row>
    <row r="5322">
      <c r="A5322" t="inlineStr">
        <is>
          <t>J1258</t>
        </is>
      </c>
      <c r="B5322" s="10" t="n">
        <v>46237</v>
      </c>
      <c r="C5322" t="inlineStr">
        <is>
          <t>CL34</t>
        </is>
      </c>
      <c r="D5322" t="inlineStr">
        <is>
          <t>Completed</t>
        </is>
      </c>
    </row>
    <row r="5323">
      <c r="A5323" t="inlineStr">
        <is>
          <t>J1258</t>
        </is>
      </c>
      <c r="B5323" s="10" t="n">
        <v>46239</v>
      </c>
      <c r="C5323" t="inlineStr">
        <is>
          <t>CL34</t>
        </is>
      </c>
      <c r="D5323" t="inlineStr">
        <is>
          <t>Completed</t>
        </is>
      </c>
    </row>
    <row r="5324">
      <c r="A5324" t="inlineStr">
        <is>
          <t>J1258</t>
        </is>
      </c>
      <c r="B5324" s="10" t="n">
        <v>46244</v>
      </c>
      <c r="C5324" t="inlineStr">
        <is>
          <t>CL34</t>
        </is>
      </c>
      <c r="D5324" t="inlineStr">
        <is>
          <t>Completed</t>
        </is>
      </c>
    </row>
    <row r="5325">
      <c r="A5325" t="inlineStr">
        <is>
          <t>J1258</t>
        </is>
      </c>
      <c r="B5325" s="10" t="n">
        <v>46246</v>
      </c>
      <c r="C5325" t="inlineStr">
        <is>
          <t>CL34</t>
        </is>
      </c>
      <c r="D5325" t="inlineStr">
        <is>
          <t>Completed</t>
        </is>
      </c>
    </row>
    <row r="5326">
      <c r="A5326" t="inlineStr">
        <is>
          <t>J1258</t>
        </is>
      </c>
      <c r="B5326" s="10" t="n">
        <v>46251</v>
      </c>
      <c r="C5326" t="inlineStr">
        <is>
          <t>CL34</t>
        </is>
      </c>
      <c r="D5326" t="inlineStr">
        <is>
          <t>Completed</t>
        </is>
      </c>
    </row>
    <row r="5327">
      <c r="A5327" t="inlineStr">
        <is>
          <t>J1258</t>
        </is>
      </c>
      <c r="B5327" s="10" t="n">
        <v>46253</v>
      </c>
      <c r="C5327" t="inlineStr">
        <is>
          <t>CL34</t>
        </is>
      </c>
      <c r="D5327" t="inlineStr">
        <is>
          <t>Completed</t>
        </is>
      </c>
    </row>
    <row r="5328">
      <c r="A5328" t="inlineStr">
        <is>
          <t>J1258</t>
        </is>
      </c>
      <c r="B5328" s="10" t="n">
        <v>46258</v>
      </c>
      <c r="C5328" t="inlineStr">
        <is>
          <t>CL34</t>
        </is>
      </c>
      <c r="D5328" t="inlineStr">
        <is>
          <t>Completed</t>
        </is>
      </c>
    </row>
    <row r="5329">
      <c r="A5329" t="inlineStr">
        <is>
          <t>J1258</t>
        </is>
      </c>
      <c r="B5329" s="10" t="n">
        <v>46260</v>
      </c>
      <c r="C5329" t="inlineStr">
        <is>
          <t>CL34</t>
        </is>
      </c>
      <c r="D5329" t="inlineStr">
        <is>
          <t>Completed</t>
        </is>
      </c>
    </row>
    <row r="5330">
      <c r="A5330" t="inlineStr">
        <is>
          <t>J1258</t>
        </is>
      </c>
      <c r="B5330" s="10" t="n">
        <v>46265</v>
      </c>
      <c r="C5330" t="inlineStr">
        <is>
          <t>CL34</t>
        </is>
      </c>
      <c r="D5330" t="inlineStr">
        <is>
          <t>Completed</t>
        </is>
      </c>
    </row>
    <row r="5331">
      <c r="A5331" t="inlineStr">
        <is>
          <t>J1258</t>
        </is>
      </c>
      <c r="B5331" s="10" t="n">
        <v>46267</v>
      </c>
      <c r="C5331" t="inlineStr">
        <is>
          <t>CL34</t>
        </is>
      </c>
      <c r="D5331" t="inlineStr">
        <is>
          <t>Completed</t>
        </is>
      </c>
    </row>
    <row r="5332">
      <c r="A5332" t="inlineStr">
        <is>
          <t>J1258</t>
        </is>
      </c>
      <c r="B5332" s="10" t="n">
        <v>46272</v>
      </c>
      <c r="C5332" t="inlineStr">
        <is>
          <t>CL34</t>
        </is>
      </c>
      <c r="D5332" t="inlineStr">
        <is>
          <t>Completed</t>
        </is>
      </c>
    </row>
    <row r="5333">
      <c r="A5333" t="inlineStr">
        <is>
          <t>J1258</t>
        </is>
      </c>
      <c r="B5333" s="10" t="n">
        <v>46274</v>
      </c>
      <c r="C5333" t="inlineStr">
        <is>
          <t>CL34</t>
        </is>
      </c>
      <c r="D5333" t="inlineStr">
        <is>
          <t>Completed</t>
        </is>
      </c>
    </row>
    <row r="5334">
      <c r="A5334" t="inlineStr">
        <is>
          <t>J1258</t>
        </is>
      </c>
      <c r="B5334" s="10" t="n">
        <v>46279</v>
      </c>
      <c r="C5334" t="inlineStr">
        <is>
          <t>CL34</t>
        </is>
      </c>
      <c r="D5334" t="inlineStr">
        <is>
          <t>Completed</t>
        </is>
      </c>
    </row>
    <row r="5335">
      <c r="A5335" t="inlineStr">
        <is>
          <t>J1258</t>
        </is>
      </c>
      <c r="B5335" s="10" t="n">
        <v>46281</v>
      </c>
      <c r="C5335" t="inlineStr">
        <is>
          <t>CL34</t>
        </is>
      </c>
      <c r="D5335" t="inlineStr">
        <is>
          <t>Completed</t>
        </is>
      </c>
    </row>
    <row r="5336">
      <c r="A5336" t="inlineStr">
        <is>
          <t>J1258</t>
        </is>
      </c>
      <c r="B5336" s="10" t="n">
        <v>46286</v>
      </c>
      <c r="C5336" t="inlineStr">
        <is>
          <t>CL34</t>
        </is>
      </c>
      <c r="D5336" t="inlineStr">
        <is>
          <t>Completed</t>
        </is>
      </c>
    </row>
    <row r="5337">
      <c r="A5337" t="inlineStr">
        <is>
          <t>J1258</t>
        </is>
      </c>
      <c r="B5337" s="10" t="n">
        <v>46288</v>
      </c>
      <c r="C5337" t="inlineStr">
        <is>
          <t>CL34</t>
        </is>
      </c>
      <c r="D5337" t="inlineStr">
        <is>
          <t>Completed</t>
        </is>
      </c>
    </row>
    <row r="5338">
      <c r="A5338" t="inlineStr">
        <is>
          <t>J1258</t>
        </is>
      </c>
      <c r="B5338" s="10" t="n">
        <v>46293</v>
      </c>
      <c r="C5338" t="inlineStr">
        <is>
          <t>CL34</t>
        </is>
      </c>
      <c r="D5338" t="inlineStr">
        <is>
          <t>Completed</t>
        </is>
      </c>
    </row>
    <row r="5339">
      <c r="A5339" t="inlineStr">
        <is>
          <t>J1258</t>
        </is>
      </c>
      <c r="B5339" s="10" t="n">
        <v>46295</v>
      </c>
      <c r="C5339" t="inlineStr">
        <is>
          <t>CL34</t>
        </is>
      </c>
      <c r="D5339" t="inlineStr">
        <is>
          <t>Completed</t>
        </is>
      </c>
    </row>
    <row r="5340">
      <c r="A5340" t="inlineStr">
        <is>
          <t>J1258</t>
        </is>
      </c>
      <c r="B5340" s="10" t="n">
        <v>46300</v>
      </c>
      <c r="C5340" t="inlineStr">
        <is>
          <t>CL34</t>
        </is>
      </c>
      <c r="D5340" t="inlineStr">
        <is>
          <t>Completed</t>
        </is>
      </c>
    </row>
    <row r="5341">
      <c r="A5341" t="inlineStr">
        <is>
          <t>J1258</t>
        </is>
      </c>
      <c r="B5341" s="10" t="n">
        <v>46302</v>
      </c>
      <c r="C5341" t="inlineStr">
        <is>
          <t>CL34</t>
        </is>
      </c>
      <c r="D5341" t="inlineStr">
        <is>
          <t>Completed</t>
        </is>
      </c>
    </row>
    <row r="5342">
      <c r="A5342" t="inlineStr">
        <is>
          <t>J1258</t>
        </is>
      </c>
      <c r="B5342" s="10" t="n">
        <v>46307</v>
      </c>
      <c r="C5342" t="inlineStr">
        <is>
          <t>CL34</t>
        </is>
      </c>
      <c r="D5342" t="inlineStr">
        <is>
          <t>Completed</t>
        </is>
      </c>
    </row>
    <row r="5343">
      <c r="A5343" t="inlineStr">
        <is>
          <t>J1258</t>
        </is>
      </c>
      <c r="B5343" s="10" t="n">
        <v>46309</v>
      </c>
      <c r="C5343" t="inlineStr">
        <is>
          <t>CL34</t>
        </is>
      </c>
      <c r="D5343" t="inlineStr">
        <is>
          <t>Completed</t>
        </is>
      </c>
    </row>
    <row r="5344">
      <c r="A5344" t="inlineStr">
        <is>
          <t>J1258</t>
        </is>
      </c>
      <c r="B5344" s="10" t="n">
        <v>46314</v>
      </c>
      <c r="C5344" t="inlineStr">
        <is>
          <t>CL34</t>
        </is>
      </c>
      <c r="D5344" t="inlineStr">
        <is>
          <t>Completed</t>
        </is>
      </c>
    </row>
    <row r="5345">
      <c r="A5345" t="inlineStr">
        <is>
          <t>J1258</t>
        </is>
      </c>
      <c r="B5345" s="10" t="n">
        <v>46316</v>
      </c>
      <c r="C5345" t="inlineStr">
        <is>
          <t>CL34</t>
        </is>
      </c>
      <c r="D5345" t="inlineStr">
        <is>
          <t>Completed</t>
        </is>
      </c>
    </row>
    <row r="5346">
      <c r="A5346" t="inlineStr">
        <is>
          <t>J1258</t>
        </is>
      </c>
      <c r="B5346" s="10" t="n">
        <v>46321</v>
      </c>
      <c r="C5346" t="inlineStr">
        <is>
          <t>CL34</t>
        </is>
      </c>
      <c r="D5346" t="inlineStr">
        <is>
          <t>Completed</t>
        </is>
      </c>
    </row>
    <row r="5347">
      <c r="A5347" t="inlineStr">
        <is>
          <t>J1258</t>
        </is>
      </c>
      <c r="B5347" s="10" t="n">
        <v>46323</v>
      </c>
      <c r="C5347" t="inlineStr">
        <is>
          <t>CL34</t>
        </is>
      </c>
      <c r="D5347" t="inlineStr">
        <is>
          <t>Completed</t>
        </is>
      </c>
    </row>
    <row r="5348">
      <c r="A5348" t="inlineStr">
        <is>
          <t>J1259</t>
        </is>
      </c>
      <c r="B5348" s="10" t="n">
        <v>46258</v>
      </c>
      <c r="C5348" t="inlineStr">
        <is>
          <t>CL53</t>
        </is>
      </c>
      <c r="D5348" t="inlineStr">
        <is>
          <t>Completed</t>
        </is>
      </c>
    </row>
    <row r="5349">
      <c r="A5349" t="inlineStr">
        <is>
          <t>J1259</t>
        </is>
      </c>
      <c r="B5349" s="10" t="n">
        <v>46286</v>
      </c>
      <c r="C5349" t="inlineStr">
        <is>
          <t>CL53</t>
        </is>
      </c>
      <c r="D5349" t="inlineStr">
        <is>
          <t>Completed</t>
        </is>
      </c>
    </row>
    <row r="5350">
      <c r="A5350" t="inlineStr">
        <is>
          <t>J1259</t>
        </is>
      </c>
      <c r="B5350" s="10" t="n">
        <v>46314</v>
      </c>
      <c r="C5350" t="inlineStr">
        <is>
          <t>CL53</t>
        </is>
      </c>
      <c r="D5350" t="inlineStr">
        <is>
          <t>Completed</t>
        </is>
      </c>
    </row>
    <row r="5351">
      <c r="A5351" t="inlineStr">
        <is>
          <t>J1260</t>
        </is>
      </c>
      <c r="B5351" s="10" t="n">
        <v>46241</v>
      </c>
      <c r="C5351" t="inlineStr">
        <is>
          <t>CL54</t>
        </is>
      </c>
      <c r="D5351" t="inlineStr">
        <is>
          <t>Completed</t>
        </is>
      </c>
    </row>
    <row r="5352">
      <c r="A5352" t="inlineStr">
        <is>
          <t>J1260</t>
        </is>
      </c>
      <c r="B5352" s="10" t="n">
        <v>46269</v>
      </c>
      <c r="C5352" t="inlineStr">
        <is>
          <t>CL54</t>
        </is>
      </c>
      <c r="D5352" t="inlineStr">
        <is>
          <t>Completed</t>
        </is>
      </c>
    </row>
    <row r="5353">
      <c r="A5353" t="inlineStr">
        <is>
          <t>J1260</t>
        </is>
      </c>
      <c r="B5353" s="10" t="n">
        <v>46297</v>
      </c>
      <c r="C5353" t="inlineStr">
        <is>
          <t>CL54</t>
        </is>
      </c>
      <c r="D5353" t="inlineStr">
        <is>
          <t>Completed</t>
        </is>
      </c>
    </row>
    <row r="5354">
      <c r="A5354" t="inlineStr">
        <is>
          <t>J1261</t>
        </is>
      </c>
      <c r="B5354" s="10" t="n">
        <v>46238</v>
      </c>
      <c r="C5354" t="inlineStr">
        <is>
          <t>CL36</t>
        </is>
      </c>
      <c r="D5354" t="inlineStr">
        <is>
          <t>Completed</t>
        </is>
      </c>
    </row>
    <row r="5355">
      <c r="A5355" t="inlineStr">
        <is>
          <t>J1261</t>
        </is>
      </c>
      <c r="B5355" s="10" t="n">
        <v>46241</v>
      </c>
      <c r="C5355" t="inlineStr">
        <is>
          <t>CL36</t>
        </is>
      </c>
      <c r="D5355" t="inlineStr">
        <is>
          <t>Completed</t>
        </is>
      </c>
    </row>
    <row r="5356">
      <c r="A5356" t="inlineStr">
        <is>
          <t>J1261</t>
        </is>
      </c>
      <c r="B5356" s="10" t="n">
        <v>46245</v>
      </c>
      <c r="C5356" t="inlineStr">
        <is>
          <t>CL36</t>
        </is>
      </c>
      <c r="D5356" t="inlineStr">
        <is>
          <t>Completed</t>
        </is>
      </c>
    </row>
    <row r="5357">
      <c r="A5357" t="inlineStr">
        <is>
          <t>J1261</t>
        </is>
      </c>
      <c r="B5357" s="10" t="n">
        <v>46248</v>
      </c>
      <c r="C5357" t="inlineStr">
        <is>
          <t>CL36</t>
        </is>
      </c>
      <c r="D5357" t="inlineStr">
        <is>
          <t>Completed</t>
        </is>
      </c>
    </row>
    <row r="5358">
      <c r="A5358" t="inlineStr">
        <is>
          <t>J1261</t>
        </is>
      </c>
      <c r="B5358" s="10" t="n">
        <v>46252</v>
      </c>
      <c r="C5358" t="inlineStr">
        <is>
          <t>CL36</t>
        </is>
      </c>
      <c r="D5358" t="inlineStr">
        <is>
          <t>Completed</t>
        </is>
      </c>
    </row>
    <row r="5359">
      <c r="A5359" t="inlineStr">
        <is>
          <t>J1261</t>
        </is>
      </c>
      <c r="B5359" s="10" t="n">
        <v>46255</v>
      </c>
      <c r="C5359" t="inlineStr">
        <is>
          <t>CL36</t>
        </is>
      </c>
      <c r="D5359" t="inlineStr">
        <is>
          <t>Completed</t>
        </is>
      </c>
    </row>
    <row r="5360">
      <c r="A5360" t="inlineStr">
        <is>
          <t>J1261</t>
        </is>
      </c>
      <c r="B5360" s="10" t="n">
        <v>46259</v>
      </c>
      <c r="C5360" t="inlineStr">
        <is>
          <t>CL36</t>
        </is>
      </c>
      <c r="D5360" t="inlineStr">
        <is>
          <t>Completed</t>
        </is>
      </c>
    </row>
    <row r="5361">
      <c r="A5361" t="inlineStr">
        <is>
          <t>J1261</t>
        </is>
      </c>
      <c r="B5361" s="10" t="n">
        <v>46262</v>
      </c>
      <c r="C5361" t="inlineStr">
        <is>
          <t>CL36</t>
        </is>
      </c>
      <c r="D5361" t="inlineStr">
        <is>
          <t>Completed</t>
        </is>
      </c>
    </row>
    <row r="5362">
      <c r="A5362" t="inlineStr">
        <is>
          <t>J1261</t>
        </is>
      </c>
      <c r="B5362" s="10" t="n">
        <v>46266</v>
      </c>
      <c r="C5362" t="inlineStr">
        <is>
          <t>CL36</t>
        </is>
      </c>
      <c r="D5362" t="inlineStr">
        <is>
          <t>Completed</t>
        </is>
      </c>
    </row>
    <row r="5363">
      <c r="A5363" t="inlineStr">
        <is>
          <t>J1261</t>
        </is>
      </c>
      <c r="B5363" s="10" t="n">
        <v>46269</v>
      </c>
      <c r="C5363" t="inlineStr">
        <is>
          <t>CL36</t>
        </is>
      </c>
      <c r="D5363" t="inlineStr">
        <is>
          <t>Completed</t>
        </is>
      </c>
    </row>
    <row r="5364">
      <c r="A5364" t="inlineStr">
        <is>
          <t>J1261</t>
        </is>
      </c>
      <c r="B5364" s="10" t="n">
        <v>46273</v>
      </c>
      <c r="C5364" t="inlineStr">
        <is>
          <t>CL36</t>
        </is>
      </c>
      <c r="D5364" t="inlineStr">
        <is>
          <t>Completed</t>
        </is>
      </c>
    </row>
    <row r="5365">
      <c r="A5365" t="inlineStr">
        <is>
          <t>J1261</t>
        </is>
      </c>
      <c r="B5365" s="10" t="n">
        <v>46276</v>
      </c>
      <c r="C5365" t="inlineStr">
        <is>
          <t>CL36</t>
        </is>
      </c>
      <c r="D5365" t="inlineStr">
        <is>
          <t>Completed</t>
        </is>
      </c>
    </row>
    <row r="5366">
      <c r="A5366" t="inlineStr">
        <is>
          <t>J1261</t>
        </is>
      </c>
      <c r="B5366" s="10" t="n">
        <v>46280</v>
      </c>
      <c r="C5366" t="inlineStr">
        <is>
          <t>CL36</t>
        </is>
      </c>
      <c r="D5366" t="inlineStr">
        <is>
          <t>Completed</t>
        </is>
      </c>
    </row>
    <row r="5367">
      <c r="A5367" t="inlineStr">
        <is>
          <t>J1261</t>
        </is>
      </c>
      <c r="B5367" s="10" t="n">
        <v>46283</v>
      </c>
      <c r="C5367" t="inlineStr">
        <is>
          <t>CL36</t>
        </is>
      </c>
      <c r="D5367" t="inlineStr">
        <is>
          <t>Completed</t>
        </is>
      </c>
    </row>
    <row r="5368">
      <c r="A5368" t="inlineStr">
        <is>
          <t>J1261</t>
        </is>
      </c>
      <c r="B5368" s="10" t="n">
        <v>46287</v>
      </c>
      <c r="C5368" t="inlineStr">
        <is>
          <t>CL36</t>
        </is>
      </c>
      <c r="D5368" t="inlineStr">
        <is>
          <t>Completed</t>
        </is>
      </c>
    </row>
    <row r="5369">
      <c r="A5369" t="inlineStr">
        <is>
          <t>J1261</t>
        </is>
      </c>
      <c r="B5369" s="10" t="n">
        <v>46290</v>
      </c>
      <c r="C5369" t="inlineStr">
        <is>
          <t>CL36</t>
        </is>
      </c>
      <c r="D5369" t="inlineStr">
        <is>
          <t>Completed</t>
        </is>
      </c>
    </row>
    <row r="5370">
      <c r="A5370" t="inlineStr">
        <is>
          <t>J1261</t>
        </is>
      </c>
      <c r="B5370" s="10" t="n">
        <v>46294</v>
      </c>
      <c r="C5370" t="inlineStr">
        <is>
          <t>CL36</t>
        </is>
      </c>
      <c r="D5370" t="inlineStr">
        <is>
          <t>Completed</t>
        </is>
      </c>
    </row>
    <row r="5371">
      <c r="A5371" t="inlineStr">
        <is>
          <t>J1261</t>
        </is>
      </c>
      <c r="B5371" s="10" t="n">
        <v>46297</v>
      </c>
      <c r="C5371" t="inlineStr">
        <is>
          <t>CL36</t>
        </is>
      </c>
      <c r="D5371" t="inlineStr">
        <is>
          <t>Completed</t>
        </is>
      </c>
    </row>
    <row r="5372">
      <c r="A5372" t="inlineStr">
        <is>
          <t>J1261</t>
        </is>
      </c>
      <c r="B5372" s="10" t="n">
        <v>46301</v>
      </c>
      <c r="C5372" t="inlineStr">
        <is>
          <t>CL36</t>
        </is>
      </c>
      <c r="D5372" t="inlineStr">
        <is>
          <t>Completed</t>
        </is>
      </c>
    </row>
    <row r="5373">
      <c r="A5373" t="inlineStr">
        <is>
          <t>J1261</t>
        </is>
      </c>
      <c r="B5373" s="10" t="n">
        <v>46304</v>
      </c>
      <c r="C5373" t="inlineStr">
        <is>
          <t>CL36</t>
        </is>
      </c>
      <c r="D5373" t="inlineStr">
        <is>
          <t>Completed</t>
        </is>
      </c>
    </row>
    <row r="5374">
      <c r="A5374" t="inlineStr">
        <is>
          <t>J1261</t>
        </is>
      </c>
      <c r="B5374" s="10" t="n">
        <v>46308</v>
      </c>
      <c r="C5374" t="inlineStr">
        <is>
          <t>CL36</t>
        </is>
      </c>
      <c r="D5374" t="inlineStr">
        <is>
          <t>Completed</t>
        </is>
      </c>
    </row>
    <row r="5375">
      <c r="A5375" t="inlineStr">
        <is>
          <t>J1261</t>
        </is>
      </c>
      <c r="B5375" s="10" t="n">
        <v>46311</v>
      </c>
      <c r="C5375" t="inlineStr">
        <is>
          <t>CL36</t>
        </is>
      </c>
      <c r="D5375" t="inlineStr">
        <is>
          <t>Completed</t>
        </is>
      </c>
    </row>
    <row r="5376">
      <c r="A5376" t="inlineStr">
        <is>
          <t>J1261</t>
        </is>
      </c>
      <c r="B5376" s="10" t="n">
        <v>46315</v>
      </c>
      <c r="C5376" t="inlineStr">
        <is>
          <t>CL36</t>
        </is>
      </c>
      <c r="D5376" t="inlineStr">
        <is>
          <t>Completed</t>
        </is>
      </c>
    </row>
    <row r="5377">
      <c r="A5377" t="inlineStr">
        <is>
          <t>J1261</t>
        </is>
      </c>
      <c r="B5377" s="10" t="n">
        <v>46318</v>
      </c>
      <c r="C5377" t="inlineStr">
        <is>
          <t>CL36</t>
        </is>
      </c>
      <c r="D5377" t="inlineStr">
        <is>
          <t>Completed</t>
        </is>
      </c>
    </row>
    <row r="5378">
      <c r="A5378" t="inlineStr">
        <is>
          <t>J1261</t>
        </is>
      </c>
      <c r="B5378" s="10" t="n">
        <v>46322</v>
      </c>
      <c r="C5378" t="inlineStr">
        <is>
          <t>CL36</t>
        </is>
      </c>
      <c r="D5378" t="inlineStr">
        <is>
          <t>Completed</t>
        </is>
      </c>
    </row>
    <row r="5379">
      <c r="A5379" t="inlineStr">
        <is>
          <t>J1261</t>
        </is>
      </c>
      <c r="B5379" s="10" t="n">
        <v>46325</v>
      </c>
      <c r="C5379" t="inlineStr">
        <is>
          <t>CL36</t>
        </is>
      </c>
      <c r="D5379" t="inlineStr">
        <is>
          <t>Completed</t>
        </is>
      </c>
    </row>
    <row r="5380">
      <c r="A5380" t="inlineStr">
        <is>
          <t>J1262</t>
        </is>
      </c>
      <c r="B5380" s="10" t="n">
        <v>46238</v>
      </c>
      <c r="C5380" t="inlineStr">
        <is>
          <t>CL09</t>
        </is>
      </c>
      <c r="D5380" t="inlineStr">
        <is>
          <t>Completed</t>
        </is>
      </c>
    </row>
    <row r="5381">
      <c r="A5381" t="inlineStr">
        <is>
          <t>J1262</t>
        </is>
      </c>
      <c r="B5381" s="10" t="n">
        <v>46239</v>
      </c>
      <c r="C5381" t="inlineStr">
        <is>
          <t>CL09</t>
        </is>
      </c>
      <c r="D5381" t="inlineStr">
        <is>
          <t>Completed</t>
        </is>
      </c>
    </row>
    <row r="5382">
      <c r="A5382" t="inlineStr">
        <is>
          <t>J1262</t>
        </is>
      </c>
      <c r="B5382" s="10" t="n">
        <v>46245</v>
      </c>
      <c r="C5382" t="inlineStr">
        <is>
          <t>CL09</t>
        </is>
      </c>
      <c r="D5382" t="inlineStr">
        <is>
          <t>Completed</t>
        </is>
      </c>
    </row>
    <row r="5383">
      <c r="A5383" t="inlineStr">
        <is>
          <t>J1262</t>
        </is>
      </c>
      <c r="B5383" s="10" t="n">
        <v>46246</v>
      </c>
      <c r="C5383" t="inlineStr">
        <is>
          <t>CL09</t>
        </is>
      </c>
      <c r="D5383" t="inlineStr">
        <is>
          <t>Completed</t>
        </is>
      </c>
    </row>
    <row r="5384">
      <c r="A5384" t="inlineStr">
        <is>
          <t>J1262</t>
        </is>
      </c>
      <c r="B5384" s="10" t="n">
        <v>46252</v>
      </c>
      <c r="C5384" t="inlineStr">
        <is>
          <t>CL09</t>
        </is>
      </c>
      <c r="D5384" t="inlineStr">
        <is>
          <t>Completed</t>
        </is>
      </c>
    </row>
    <row r="5385">
      <c r="A5385" t="inlineStr">
        <is>
          <t>J1262</t>
        </is>
      </c>
      <c r="B5385" s="10" t="n">
        <v>46253</v>
      </c>
      <c r="C5385" t="inlineStr">
        <is>
          <t>CL09</t>
        </is>
      </c>
      <c r="D5385" t="inlineStr">
        <is>
          <t>Completed</t>
        </is>
      </c>
    </row>
    <row r="5386">
      <c r="A5386" t="inlineStr">
        <is>
          <t>J1262</t>
        </is>
      </c>
      <c r="B5386" s="10" t="n">
        <v>46259</v>
      </c>
      <c r="C5386" t="inlineStr">
        <is>
          <t>CL09</t>
        </is>
      </c>
      <c r="D5386" t="inlineStr">
        <is>
          <t>Completed</t>
        </is>
      </c>
    </row>
    <row r="5387">
      <c r="A5387" t="inlineStr">
        <is>
          <t>J1262</t>
        </is>
      </c>
      <c r="B5387" s="10" t="n">
        <v>46260</v>
      </c>
      <c r="C5387" t="inlineStr">
        <is>
          <t>CL09</t>
        </is>
      </c>
      <c r="D5387" t="inlineStr">
        <is>
          <t>Completed</t>
        </is>
      </c>
    </row>
    <row r="5388">
      <c r="A5388" t="inlineStr">
        <is>
          <t>J1262</t>
        </is>
      </c>
      <c r="B5388" s="10" t="n">
        <v>46266</v>
      </c>
      <c r="C5388" t="inlineStr">
        <is>
          <t>CL09</t>
        </is>
      </c>
      <c r="D5388" t="inlineStr">
        <is>
          <t>Completed</t>
        </is>
      </c>
    </row>
    <row r="5389">
      <c r="A5389" t="inlineStr">
        <is>
          <t>J1262</t>
        </is>
      </c>
      <c r="B5389" s="10" t="n">
        <v>46267</v>
      </c>
      <c r="C5389" t="inlineStr">
        <is>
          <t>CL09</t>
        </is>
      </c>
      <c r="D5389" t="inlineStr">
        <is>
          <t>Completed</t>
        </is>
      </c>
    </row>
    <row r="5390">
      <c r="A5390" t="inlineStr">
        <is>
          <t>J1262</t>
        </is>
      </c>
      <c r="B5390" s="10" t="n">
        <v>46273</v>
      </c>
      <c r="C5390" t="inlineStr">
        <is>
          <t>CL09</t>
        </is>
      </c>
      <c r="D5390" t="inlineStr">
        <is>
          <t>Completed</t>
        </is>
      </c>
    </row>
    <row r="5391">
      <c r="A5391" t="inlineStr">
        <is>
          <t>J1262</t>
        </is>
      </c>
      <c r="B5391" s="10" t="n">
        <v>46274</v>
      </c>
      <c r="C5391" t="inlineStr">
        <is>
          <t>CL09</t>
        </is>
      </c>
      <c r="D5391" t="inlineStr">
        <is>
          <t>Completed</t>
        </is>
      </c>
    </row>
    <row r="5392">
      <c r="A5392" t="inlineStr">
        <is>
          <t>J1262</t>
        </is>
      </c>
      <c r="B5392" s="10" t="n">
        <v>46280</v>
      </c>
      <c r="C5392" t="inlineStr">
        <is>
          <t>CL09</t>
        </is>
      </c>
      <c r="D5392" t="inlineStr">
        <is>
          <t>Completed</t>
        </is>
      </c>
    </row>
    <row r="5393">
      <c r="A5393" t="inlineStr">
        <is>
          <t>J1262</t>
        </is>
      </c>
      <c r="B5393" s="10" t="n">
        <v>46281</v>
      </c>
      <c r="C5393" t="inlineStr">
        <is>
          <t>CL09</t>
        </is>
      </c>
      <c r="D5393" t="inlineStr">
        <is>
          <t>Completed</t>
        </is>
      </c>
    </row>
    <row r="5394">
      <c r="A5394" t="inlineStr">
        <is>
          <t>J1262</t>
        </is>
      </c>
      <c r="B5394" s="10" t="n">
        <v>46287</v>
      </c>
      <c r="C5394" t="inlineStr">
        <is>
          <t>CL09</t>
        </is>
      </c>
      <c r="D5394" t="inlineStr">
        <is>
          <t>Completed</t>
        </is>
      </c>
    </row>
    <row r="5395">
      <c r="A5395" t="inlineStr">
        <is>
          <t>J1262</t>
        </is>
      </c>
      <c r="B5395" s="10" t="n">
        <v>46288</v>
      </c>
      <c r="C5395" t="inlineStr">
        <is>
          <t>CL09</t>
        </is>
      </c>
      <c r="D5395" t="inlineStr">
        <is>
          <t>Completed</t>
        </is>
      </c>
    </row>
    <row r="5396">
      <c r="A5396" t="inlineStr">
        <is>
          <t>J1262</t>
        </is>
      </c>
      <c r="B5396" s="10" t="n">
        <v>46294</v>
      </c>
      <c r="C5396" t="inlineStr">
        <is>
          <t>CL09</t>
        </is>
      </c>
      <c r="D5396" t="inlineStr">
        <is>
          <t>Completed</t>
        </is>
      </c>
    </row>
    <row r="5397">
      <c r="A5397" t="inlineStr">
        <is>
          <t>J1262</t>
        </is>
      </c>
      <c r="B5397" s="10" t="n">
        <v>46295</v>
      </c>
      <c r="C5397" t="inlineStr">
        <is>
          <t>CL09</t>
        </is>
      </c>
      <c r="D5397" t="inlineStr">
        <is>
          <t>Completed</t>
        </is>
      </c>
    </row>
    <row r="5398">
      <c r="A5398" t="inlineStr">
        <is>
          <t>J1262</t>
        </is>
      </c>
      <c r="B5398" s="10" t="n">
        <v>46301</v>
      </c>
      <c r="C5398" t="inlineStr">
        <is>
          <t>CL09</t>
        </is>
      </c>
      <c r="D5398" t="inlineStr">
        <is>
          <t>Completed</t>
        </is>
      </c>
    </row>
    <row r="5399">
      <c r="A5399" t="inlineStr">
        <is>
          <t>J1262</t>
        </is>
      </c>
      <c r="B5399" s="10" t="n">
        <v>46302</v>
      </c>
      <c r="C5399" t="inlineStr">
        <is>
          <t>CL09</t>
        </is>
      </c>
      <c r="D5399" t="inlineStr">
        <is>
          <t>Completed</t>
        </is>
      </c>
    </row>
    <row r="5400">
      <c r="A5400" t="inlineStr">
        <is>
          <t>J1262</t>
        </is>
      </c>
      <c r="B5400" s="10" t="n">
        <v>46308</v>
      </c>
      <c r="C5400" t="inlineStr">
        <is>
          <t>CL09</t>
        </is>
      </c>
      <c r="D5400" t="inlineStr">
        <is>
          <t>Completed</t>
        </is>
      </c>
    </row>
    <row r="5401">
      <c r="A5401" t="inlineStr">
        <is>
          <t>J1262</t>
        </is>
      </c>
      <c r="B5401" s="10" t="n">
        <v>46309</v>
      </c>
      <c r="C5401" t="inlineStr">
        <is>
          <t>CL09</t>
        </is>
      </c>
      <c r="D5401" t="inlineStr">
        <is>
          <t>Completed</t>
        </is>
      </c>
    </row>
    <row r="5402">
      <c r="A5402" t="inlineStr">
        <is>
          <t>J1262</t>
        </is>
      </c>
      <c r="B5402" s="10" t="n">
        <v>46315</v>
      </c>
      <c r="C5402" t="inlineStr">
        <is>
          <t>CL09</t>
        </is>
      </c>
      <c r="D5402" t="inlineStr">
        <is>
          <t>Completed</t>
        </is>
      </c>
    </row>
    <row r="5403">
      <c r="A5403" t="inlineStr">
        <is>
          <t>J1262</t>
        </is>
      </c>
      <c r="B5403" s="10" t="n">
        <v>46316</v>
      </c>
      <c r="C5403" t="inlineStr">
        <is>
          <t>CL09</t>
        </is>
      </c>
      <c r="D5403" t="inlineStr">
        <is>
          <t>Completed</t>
        </is>
      </c>
    </row>
    <row r="5404">
      <c r="A5404" t="inlineStr">
        <is>
          <t>J1262</t>
        </is>
      </c>
      <c r="B5404" s="10" t="n">
        <v>46322</v>
      </c>
      <c r="C5404" t="inlineStr">
        <is>
          <t>CL09</t>
        </is>
      </c>
      <c r="D5404" t="inlineStr">
        <is>
          <t>Completed</t>
        </is>
      </c>
    </row>
    <row r="5405">
      <c r="A5405" t="inlineStr">
        <is>
          <t>J1262</t>
        </is>
      </c>
      <c r="B5405" s="10" t="n">
        <v>46323</v>
      </c>
      <c r="C5405" t="inlineStr">
        <is>
          <t>CL09</t>
        </is>
      </c>
      <c r="D5405" t="inlineStr">
        <is>
          <t>Completed</t>
        </is>
      </c>
    </row>
    <row r="5406">
      <c r="A5406" t="inlineStr">
        <is>
          <t>J1263</t>
        </is>
      </c>
      <c r="B5406" s="10" t="n">
        <v>46238</v>
      </c>
      <c r="C5406" t="inlineStr">
        <is>
          <t>CL46</t>
        </is>
      </c>
      <c r="D5406" t="inlineStr">
        <is>
          <t>Completed</t>
        </is>
      </c>
    </row>
    <row r="5407">
      <c r="A5407" t="inlineStr">
        <is>
          <t>J1263</t>
        </is>
      </c>
      <c r="B5407" s="10" t="n">
        <v>46240</v>
      </c>
      <c r="C5407" t="inlineStr">
        <is>
          <t>CL46</t>
        </is>
      </c>
      <c r="D5407" t="inlineStr">
        <is>
          <t>Completed</t>
        </is>
      </c>
    </row>
    <row r="5408">
      <c r="A5408" t="inlineStr">
        <is>
          <t>J1263</t>
        </is>
      </c>
      <c r="B5408" s="10" t="n">
        <v>46245</v>
      </c>
      <c r="C5408" t="inlineStr">
        <is>
          <t>CL46</t>
        </is>
      </c>
      <c r="D5408" t="inlineStr">
        <is>
          <t>Completed</t>
        </is>
      </c>
    </row>
    <row r="5409">
      <c r="A5409" t="inlineStr">
        <is>
          <t>J1263</t>
        </is>
      </c>
      <c r="B5409" s="10" t="n">
        <v>46247</v>
      </c>
      <c r="C5409" t="inlineStr">
        <is>
          <t>CL46</t>
        </is>
      </c>
      <c r="D5409" t="inlineStr">
        <is>
          <t>Completed</t>
        </is>
      </c>
    </row>
    <row r="5410">
      <c r="A5410" t="inlineStr">
        <is>
          <t>J1263</t>
        </is>
      </c>
      <c r="B5410" s="10" t="n">
        <v>46252</v>
      </c>
      <c r="C5410" t="inlineStr">
        <is>
          <t>CL46</t>
        </is>
      </c>
      <c r="D5410" t="inlineStr">
        <is>
          <t>Completed</t>
        </is>
      </c>
    </row>
    <row r="5411">
      <c r="A5411" t="inlineStr">
        <is>
          <t>J1263</t>
        </is>
      </c>
      <c r="B5411" s="10" t="n">
        <v>46254</v>
      </c>
      <c r="C5411" t="inlineStr">
        <is>
          <t>CL46</t>
        </is>
      </c>
      <c r="D5411" t="inlineStr">
        <is>
          <t>Completed</t>
        </is>
      </c>
    </row>
    <row r="5412">
      <c r="A5412" t="inlineStr">
        <is>
          <t>J1263</t>
        </is>
      </c>
      <c r="B5412" s="10" t="n">
        <v>46259</v>
      </c>
      <c r="C5412" t="inlineStr">
        <is>
          <t>CL46</t>
        </is>
      </c>
      <c r="D5412" t="inlineStr">
        <is>
          <t>Completed</t>
        </is>
      </c>
    </row>
    <row r="5413">
      <c r="A5413" t="inlineStr">
        <is>
          <t>J1263</t>
        </is>
      </c>
      <c r="B5413" s="10" t="n">
        <v>46261</v>
      </c>
      <c r="C5413" t="inlineStr">
        <is>
          <t>CL46</t>
        </is>
      </c>
      <c r="D5413" t="inlineStr">
        <is>
          <t>Completed</t>
        </is>
      </c>
    </row>
    <row r="5414">
      <c r="A5414" t="inlineStr">
        <is>
          <t>J1263</t>
        </is>
      </c>
      <c r="B5414" s="10" t="n">
        <v>46266</v>
      </c>
      <c r="C5414" t="inlineStr">
        <is>
          <t>CL46</t>
        </is>
      </c>
      <c r="D5414" t="inlineStr">
        <is>
          <t>Completed</t>
        </is>
      </c>
    </row>
    <row r="5415">
      <c r="A5415" t="inlineStr">
        <is>
          <t>J1263</t>
        </is>
      </c>
      <c r="B5415" s="10" t="n">
        <v>46268</v>
      </c>
      <c r="C5415" t="inlineStr">
        <is>
          <t>CL46</t>
        </is>
      </c>
      <c r="D5415" t="inlineStr">
        <is>
          <t>Completed</t>
        </is>
      </c>
    </row>
    <row r="5416">
      <c r="A5416" t="inlineStr">
        <is>
          <t>J1263</t>
        </is>
      </c>
      <c r="B5416" s="10" t="n">
        <v>46273</v>
      </c>
      <c r="C5416" t="inlineStr">
        <is>
          <t>CL46</t>
        </is>
      </c>
      <c r="D5416" t="inlineStr">
        <is>
          <t>Completed</t>
        </is>
      </c>
    </row>
    <row r="5417">
      <c r="A5417" t="inlineStr">
        <is>
          <t>J1263</t>
        </is>
      </c>
      <c r="B5417" s="10" t="n">
        <v>46275</v>
      </c>
      <c r="C5417" t="inlineStr">
        <is>
          <t>CL46</t>
        </is>
      </c>
      <c r="D5417" t="inlineStr">
        <is>
          <t>Completed</t>
        </is>
      </c>
    </row>
    <row r="5418">
      <c r="A5418" t="inlineStr">
        <is>
          <t>J1263</t>
        </is>
      </c>
      <c r="B5418" s="10" t="n">
        <v>46280</v>
      </c>
      <c r="C5418" t="inlineStr">
        <is>
          <t>CL46</t>
        </is>
      </c>
      <c r="D5418" t="inlineStr">
        <is>
          <t>Completed</t>
        </is>
      </c>
    </row>
    <row r="5419">
      <c r="A5419" t="inlineStr">
        <is>
          <t>J1263</t>
        </is>
      </c>
      <c r="B5419" s="10" t="n">
        <v>46282</v>
      </c>
      <c r="C5419" t="inlineStr">
        <is>
          <t>CL46</t>
        </is>
      </c>
      <c r="D5419" t="inlineStr">
        <is>
          <t>Completed</t>
        </is>
      </c>
    </row>
    <row r="5420">
      <c r="A5420" t="inlineStr">
        <is>
          <t>J1263</t>
        </is>
      </c>
      <c r="B5420" s="10" t="n">
        <v>46287</v>
      </c>
      <c r="C5420" t="inlineStr">
        <is>
          <t>CL46</t>
        </is>
      </c>
      <c r="D5420" t="inlineStr">
        <is>
          <t>Completed</t>
        </is>
      </c>
    </row>
    <row r="5421">
      <c r="A5421" t="inlineStr">
        <is>
          <t>J1263</t>
        </is>
      </c>
      <c r="B5421" s="10" t="n">
        <v>46289</v>
      </c>
      <c r="C5421" t="inlineStr">
        <is>
          <t>CL46</t>
        </is>
      </c>
      <c r="D5421" t="inlineStr">
        <is>
          <t>Completed</t>
        </is>
      </c>
    </row>
    <row r="5422">
      <c r="A5422" t="inlineStr">
        <is>
          <t>J1263</t>
        </is>
      </c>
      <c r="B5422" s="10" t="n">
        <v>46294</v>
      </c>
      <c r="C5422" t="inlineStr">
        <is>
          <t>CL46</t>
        </is>
      </c>
      <c r="D5422" t="inlineStr">
        <is>
          <t>Completed</t>
        </is>
      </c>
    </row>
    <row r="5423">
      <c r="A5423" t="inlineStr">
        <is>
          <t>J1263</t>
        </is>
      </c>
      <c r="B5423" s="10" t="n">
        <v>46296</v>
      </c>
      <c r="C5423" t="inlineStr">
        <is>
          <t>CL46</t>
        </is>
      </c>
      <c r="D5423" t="inlineStr">
        <is>
          <t>Completed</t>
        </is>
      </c>
    </row>
    <row r="5424">
      <c r="A5424" t="inlineStr">
        <is>
          <t>J1263</t>
        </is>
      </c>
      <c r="B5424" s="10" t="n">
        <v>46301</v>
      </c>
      <c r="C5424" t="inlineStr">
        <is>
          <t>CL46</t>
        </is>
      </c>
      <c r="D5424" t="inlineStr">
        <is>
          <t>Completed</t>
        </is>
      </c>
    </row>
    <row r="5425">
      <c r="A5425" t="inlineStr">
        <is>
          <t>J1263</t>
        </is>
      </c>
      <c r="B5425" s="10" t="n">
        <v>46303</v>
      </c>
      <c r="C5425" t="inlineStr">
        <is>
          <t>CL46</t>
        </is>
      </c>
      <c r="D5425" t="inlineStr">
        <is>
          <t>Completed</t>
        </is>
      </c>
    </row>
    <row r="5426">
      <c r="A5426" t="inlineStr">
        <is>
          <t>J1263</t>
        </is>
      </c>
      <c r="B5426" s="10" t="n">
        <v>46308</v>
      </c>
      <c r="C5426" t="inlineStr">
        <is>
          <t>CL46</t>
        </is>
      </c>
      <c r="D5426" t="inlineStr">
        <is>
          <t>Completed</t>
        </is>
      </c>
    </row>
    <row r="5427">
      <c r="A5427" t="inlineStr">
        <is>
          <t>J1263</t>
        </is>
      </c>
      <c r="B5427" s="10" t="n">
        <v>46310</v>
      </c>
      <c r="C5427" t="inlineStr">
        <is>
          <t>CL46</t>
        </is>
      </c>
      <c r="D5427" t="inlineStr">
        <is>
          <t>Completed</t>
        </is>
      </c>
    </row>
    <row r="5428">
      <c r="A5428" t="inlineStr">
        <is>
          <t>J1263</t>
        </is>
      </c>
      <c r="B5428" s="10" t="n">
        <v>46315</v>
      </c>
      <c r="C5428" t="inlineStr">
        <is>
          <t>CL46</t>
        </is>
      </c>
      <c r="D5428" t="inlineStr">
        <is>
          <t>Completed</t>
        </is>
      </c>
    </row>
    <row r="5429">
      <c r="A5429" t="inlineStr">
        <is>
          <t>J1263</t>
        </is>
      </c>
      <c r="B5429" s="10" t="n">
        <v>46317</v>
      </c>
      <c r="C5429" t="inlineStr">
        <is>
          <t>CL46</t>
        </is>
      </c>
      <c r="D5429" t="inlineStr">
        <is>
          <t>Completed</t>
        </is>
      </c>
    </row>
    <row r="5430">
      <c r="A5430" t="inlineStr">
        <is>
          <t>J1263</t>
        </is>
      </c>
      <c r="B5430" s="10" t="n">
        <v>46322</v>
      </c>
      <c r="C5430" t="inlineStr">
        <is>
          <t>CL46</t>
        </is>
      </c>
      <c r="D5430" t="inlineStr">
        <is>
          <t>Completed</t>
        </is>
      </c>
    </row>
    <row r="5431">
      <c r="A5431" t="inlineStr">
        <is>
          <t>J1263</t>
        </is>
      </c>
      <c r="B5431" s="10" t="n">
        <v>46324</v>
      </c>
      <c r="C5431" t="inlineStr">
        <is>
          <t>CL46</t>
        </is>
      </c>
      <c r="D5431" t="inlineStr">
        <is>
          <t>Completed</t>
        </is>
      </c>
    </row>
    <row r="5432">
      <c r="A5432" t="inlineStr">
        <is>
          <t>J1264</t>
        </is>
      </c>
      <c r="B5432" s="10" t="n">
        <v>46237</v>
      </c>
      <c r="C5432" t="inlineStr">
        <is>
          <t>CL10</t>
        </is>
      </c>
      <c r="D5432" t="inlineStr">
        <is>
          <t>Completed</t>
        </is>
      </c>
    </row>
    <row r="5433">
      <c r="A5433" t="inlineStr">
        <is>
          <t>J1264</t>
        </is>
      </c>
      <c r="B5433" s="10" t="n">
        <v>46238</v>
      </c>
      <c r="C5433" t="inlineStr">
        <is>
          <t>CL10</t>
        </is>
      </c>
      <c r="D5433" t="inlineStr">
        <is>
          <t>Completed</t>
        </is>
      </c>
    </row>
    <row r="5434">
      <c r="A5434" t="inlineStr">
        <is>
          <t>J1264</t>
        </is>
      </c>
      <c r="B5434" s="10" t="n">
        <v>46239</v>
      </c>
      <c r="C5434" t="inlineStr">
        <is>
          <t>CL10</t>
        </is>
      </c>
      <c r="D5434" t="inlineStr">
        <is>
          <t>Completed</t>
        </is>
      </c>
    </row>
    <row r="5435">
      <c r="A5435" t="inlineStr">
        <is>
          <t>J1264</t>
        </is>
      </c>
      <c r="B5435" s="10" t="n">
        <v>46240</v>
      </c>
      <c r="C5435" t="inlineStr">
        <is>
          <t>CL10</t>
        </is>
      </c>
      <c r="D5435" t="inlineStr">
        <is>
          <t>Completed</t>
        </is>
      </c>
    </row>
    <row r="5436">
      <c r="A5436" t="inlineStr">
        <is>
          <t>J1264</t>
        </is>
      </c>
      <c r="B5436" s="10" t="n">
        <v>46241</v>
      </c>
      <c r="C5436" t="inlineStr">
        <is>
          <t>CL10</t>
        </is>
      </c>
      <c r="D5436" t="inlineStr">
        <is>
          <t>Completed</t>
        </is>
      </c>
    </row>
    <row r="5437">
      <c r="A5437" t="inlineStr">
        <is>
          <t>J1264</t>
        </is>
      </c>
      <c r="B5437" s="10" t="n">
        <v>46244</v>
      </c>
      <c r="C5437" t="inlineStr">
        <is>
          <t>CL10</t>
        </is>
      </c>
      <c r="D5437" t="inlineStr">
        <is>
          <t>Completed</t>
        </is>
      </c>
    </row>
    <row r="5438">
      <c r="A5438" t="inlineStr">
        <is>
          <t>J1264</t>
        </is>
      </c>
      <c r="B5438" s="10" t="n">
        <v>46245</v>
      </c>
      <c r="C5438" t="inlineStr">
        <is>
          <t>CL10</t>
        </is>
      </c>
      <c r="D5438" t="inlineStr">
        <is>
          <t>Completed</t>
        </is>
      </c>
    </row>
    <row r="5439">
      <c r="A5439" t="inlineStr">
        <is>
          <t>J1264</t>
        </is>
      </c>
      <c r="B5439" s="10" t="n">
        <v>46246</v>
      </c>
      <c r="C5439" t="inlineStr">
        <is>
          <t>CL10</t>
        </is>
      </c>
      <c r="D5439" t="inlineStr">
        <is>
          <t>Completed</t>
        </is>
      </c>
    </row>
    <row r="5440">
      <c r="A5440" t="inlineStr">
        <is>
          <t>J1264</t>
        </is>
      </c>
      <c r="B5440" s="10" t="n">
        <v>46247</v>
      </c>
      <c r="C5440" t="inlineStr">
        <is>
          <t>CL10</t>
        </is>
      </c>
      <c r="D5440" t="inlineStr">
        <is>
          <t>Completed</t>
        </is>
      </c>
    </row>
    <row r="5441">
      <c r="A5441" t="inlineStr">
        <is>
          <t>J1264</t>
        </is>
      </c>
      <c r="B5441" s="10" t="n">
        <v>46248</v>
      </c>
      <c r="C5441" t="inlineStr">
        <is>
          <t>CL10</t>
        </is>
      </c>
      <c r="D5441" t="inlineStr">
        <is>
          <t>Completed</t>
        </is>
      </c>
    </row>
    <row r="5442">
      <c r="A5442" t="inlineStr">
        <is>
          <t>J1264</t>
        </is>
      </c>
      <c r="B5442" s="10" t="n">
        <v>46251</v>
      </c>
      <c r="C5442" t="inlineStr">
        <is>
          <t>CL10</t>
        </is>
      </c>
      <c r="D5442" t="inlineStr">
        <is>
          <t>Completed</t>
        </is>
      </c>
    </row>
    <row r="5443">
      <c r="A5443" t="inlineStr">
        <is>
          <t>J1264</t>
        </is>
      </c>
      <c r="B5443" s="10" t="n">
        <v>46252</v>
      </c>
      <c r="C5443" t="inlineStr">
        <is>
          <t>CL10</t>
        </is>
      </c>
      <c r="D5443" t="inlineStr">
        <is>
          <t>Completed</t>
        </is>
      </c>
    </row>
    <row r="5444">
      <c r="A5444" t="inlineStr">
        <is>
          <t>J1264</t>
        </is>
      </c>
      <c r="B5444" s="10" t="n">
        <v>46253</v>
      </c>
      <c r="C5444" t="inlineStr">
        <is>
          <t>CL10</t>
        </is>
      </c>
      <c r="D5444" t="inlineStr">
        <is>
          <t>Completed</t>
        </is>
      </c>
    </row>
    <row r="5445">
      <c r="A5445" t="inlineStr">
        <is>
          <t>J1264</t>
        </is>
      </c>
      <c r="B5445" s="10" t="n">
        <v>46254</v>
      </c>
      <c r="C5445" t="inlineStr">
        <is>
          <t>CL10</t>
        </is>
      </c>
      <c r="D5445" t="inlineStr">
        <is>
          <t>Completed</t>
        </is>
      </c>
    </row>
    <row r="5446">
      <c r="A5446" t="inlineStr">
        <is>
          <t>J1264</t>
        </is>
      </c>
      <c r="B5446" s="10" t="n">
        <v>46255</v>
      </c>
      <c r="C5446" t="inlineStr">
        <is>
          <t>CL10</t>
        </is>
      </c>
      <c r="D5446" t="inlineStr">
        <is>
          <t>Completed</t>
        </is>
      </c>
    </row>
    <row r="5447">
      <c r="A5447" t="inlineStr">
        <is>
          <t>J1264</t>
        </is>
      </c>
      <c r="B5447" s="10" t="n">
        <v>46258</v>
      </c>
      <c r="C5447" t="inlineStr">
        <is>
          <t>CL10</t>
        </is>
      </c>
      <c r="D5447" t="inlineStr">
        <is>
          <t>Completed</t>
        </is>
      </c>
    </row>
    <row r="5448">
      <c r="A5448" t="inlineStr">
        <is>
          <t>J1264</t>
        </is>
      </c>
      <c r="B5448" s="10" t="n">
        <v>46259</v>
      </c>
      <c r="C5448" t="inlineStr">
        <is>
          <t>CL10</t>
        </is>
      </c>
      <c r="D5448" t="inlineStr">
        <is>
          <t>Completed</t>
        </is>
      </c>
    </row>
    <row r="5449">
      <c r="A5449" t="inlineStr">
        <is>
          <t>J1264</t>
        </is>
      </c>
      <c r="B5449" s="10" t="n">
        <v>46260</v>
      </c>
      <c r="C5449" t="inlineStr">
        <is>
          <t>CL10</t>
        </is>
      </c>
      <c r="D5449" t="inlineStr">
        <is>
          <t>Completed</t>
        </is>
      </c>
    </row>
    <row r="5450">
      <c r="A5450" t="inlineStr">
        <is>
          <t>J1264</t>
        </is>
      </c>
      <c r="B5450" s="10" t="n">
        <v>46261</v>
      </c>
      <c r="C5450" t="inlineStr">
        <is>
          <t>CL10</t>
        </is>
      </c>
      <c r="D5450" t="inlineStr">
        <is>
          <t>Completed</t>
        </is>
      </c>
    </row>
    <row r="5451">
      <c r="A5451" t="inlineStr">
        <is>
          <t>J1264</t>
        </is>
      </c>
      <c r="B5451" s="10" t="n">
        <v>46262</v>
      </c>
      <c r="C5451" t="inlineStr">
        <is>
          <t>CL10</t>
        </is>
      </c>
      <c r="D5451" t="inlineStr">
        <is>
          <t>Completed</t>
        </is>
      </c>
    </row>
    <row r="5452">
      <c r="A5452" t="inlineStr">
        <is>
          <t>J1264</t>
        </is>
      </c>
      <c r="B5452" s="10" t="n">
        <v>46265</v>
      </c>
      <c r="C5452" t="inlineStr">
        <is>
          <t>CL10</t>
        </is>
      </c>
      <c r="D5452" t="inlineStr">
        <is>
          <t>Skipped</t>
        </is>
      </c>
    </row>
    <row r="5453">
      <c r="A5453" t="inlineStr">
        <is>
          <t>J1264</t>
        </is>
      </c>
      <c r="B5453" s="10" t="n">
        <v>46266</v>
      </c>
      <c r="C5453" t="inlineStr">
        <is>
          <t>CL10</t>
        </is>
      </c>
      <c r="D5453" t="inlineStr">
        <is>
          <t>Completed</t>
        </is>
      </c>
    </row>
    <row r="5454">
      <c r="A5454" t="inlineStr">
        <is>
          <t>J1264</t>
        </is>
      </c>
      <c r="B5454" s="10" t="n">
        <v>46267</v>
      </c>
      <c r="C5454" t="inlineStr">
        <is>
          <t>CL10</t>
        </is>
      </c>
      <c r="D5454" t="inlineStr">
        <is>
          <t>Completed</t>
        </is>
      </c>
    </row>
    <row r="5455">
      <c r="A5455" t="inlineStr">
        <is>
          <t>J1264</t>
        </is>
      </c>
      <c r="B5455" s="10" t="n">
        <v>46268</v>
      </c>
      <c r="C5455" t="inlineStr">
        <is>
          <t>CL10</t>
        </is>
      </c>
      <c r="D5455" t="inlineStr">
        <is>
          <t>Completed</t>
        </is>
      </c>
    </row>
    <row r="5456">
      <c r="A5456" t="inlineStr">
        <is>
          <t>J1264</t>
        </is>
      </c>
      <c r="B5456" s="10" t="n">
        <v>46269</v>
      </c>
      <c r="C5456" t="inlineStr">
        <is>
          <t>CL10</t>
        </is>
      </c>
      <c r="D5456" t="inlineStr">
        <is>
          <t>Completed</t>
        </is>
      </c>
    </row>
    <row r="5457">
      <c r="A5457" t="inlineStr">
        <is>
          <t>J1264</t>
        </is>
      </c>
      <c r="B5457" s="10" t="n">
        <v>46272</v>
      </c>
      <c r="C5457" t="inlineStr">
        <is>
          <t>CL10</t>
        </is>
      </c>
      <c r="D5457" t="inlineStr">
        <is>
          <t>Completed</t>
        </is>
      </c>
    </row>
    <row r="5458">
      <c r="A5458" t="inlineStr">
        <is>
          <t>J1264</t>
        </is>
      </c>
      <c r="B5458" s="10" t="n">
        <v>46273</v>
      </c>
      <c r="C5458" t="inlineStr">
        <is>
          <t>CL10</t>
        </is>
      </c>
      <c r="D5458" t="inlineStr">
        <is>
          <t>Completed</t>
        </is>
      </c>
    </row>
    <row r="5459">
      <c r="A5459" t="inlineStr">
        <is>
          <t>J1264</t>
        </is>
      </c>
      <c r="B5459" s="10" t="n">
        <v>46274</v>
      </c>
      <c r="C5459" t="inlineStr">
        <is>
          <t>CL10</t>
        </is>
      </c>
      <c r="D5459" t="inlineStr">
        <is>
          <t>Completed</t>
        </is>
      </c>
    </row>
    <row r="5460">
      <c r="A5460" t="inlineStr">
        <is>
          <t>J1264</t>
        </is>
      </c>
      <c r="B5460" s="10" t="n">
        <v>46275</v>
      </c>
      <c r="C5460" t="inlineStr">
        <is>
          <t>CL10</t>
        </is>
      </c>
      <c r="D5460" t="inlineStr">
        <is>
          <t>Completed</t>
        </is>
      </c>
    </row>
    <row r="5461">
      <c r="A5461" t="inlineStr">
        <is>
          <t>J1264</t>
        </is>
      </c>
      <c r="B5461" s="10" t="n">
        <v>46276</v>
      </c>
      <c r="C5461" t="inlineStr">
        <is>
          <t>CL10</t>
        </is>
      </c>
      <c r="D5461" t="inlineStr">
        <is>
          <t>Completed</t>
        </is>
      </c>
    </row>
    <row r="5462">
      <c r="A5462" t="inlineStr">
        <is>
          <t>J1264</t>
        </is>
      </c>
      <c r="B5462" s="10" t="n">
        <v>46279</v>
      </c>
      <c r="C5462" t="inlineStr">
        <is>
          <t>CL10</t>
        </is>
      </c>
      <c r="D5462" t="inlineStr">
        <is>
          <t>Completed</t>
        </is>
      </c>
    </row>
    <row r="5463">
      <c r="A5463" t="inlineStr">
        <is>
          <t>J1264</t>
        </is>
      </c>
      <c r="B5463" s="10" t="n">
        <v>46280</v>
      </c>
      <c r="C5463" t="inlineStr">
        <is>
          <t>CL10</t>
        </is>
      </c>
      <c r="D5463" t="inlineStr">
        <is>
          <t>Completed</t>
        </is>
      </c>
    </row>
    <row r="5464">
      <c r="A5464" t="inlineStr">
        <is>
          <t>J1264</t>
        </is>
      </c>
      <c r="B5464" s="10" t="n">
        <v>46281</v>
      </c>
      <c r="C5464" t="inlineStr">
        <is>
          <t>CL10</t>
        </is>
      </c>
      <c r="D5464" t="inlineStr">
        <is>
          <t>Completed</t>
        </is>
      </c>
    </row>
    <row r="5465">
      <c r="A5465" t="inlineStr">
        <is>
          <t>J1264</t>
        </is>
      </c>
      <c r="B5465" s="10" t="n">
        <v>46282</v>
      </c>
      <c r="C5465" t="inlineStr">
        <is>
          <t>CL10</t>
        </is>
      </c>
      <c r="D5465" t="inlineStr">
        <is>
          <t>Completed</t>
        </is>
      </c>
    </row>
    <row r="5466">
      <c r="A5466" t="inlineStr">
        <is>
          <t>J1264</t>
        </is>
      </c>
      <c r="B5466" s="10" t="n">
        <v>46283</v>
      </c>
      <c r="C5466" t="inlineStr">
        <is>
          <t>CL10</t>
        </is>
      </c>
      <c r="D5466" t="inlineStr">
        <is>
          <t>Completed</t>
        </is>
      </c>
    </row>
    <row r="5467">
      <c r="A5467" t="inlineStr">
        <is>
          <t>J1264</t>
        </is>
      </c>
      <c r="B5467" s="10" t="n">
        <v>46286</v>
      </c>
      <c r="C5467" t="inlineStr">
        <is>
          <t>CL10</t>
        </is>
      </c>
      <c r="D5467" t="inlineStr">
        <is>
          <t>Completed</t>
        </is>
      </c>
    </row>
    <row r="5468">
      <c r="A5468" t="inlineStr">
        <is>
          <t>J1264</t>
        </is>
      </c>
      <c r="B5468" s="10" t="n">
        <v>46287</v>
      </c>
      <c r="C5468" t="inlineStr">
        <is>
          <t>CL10</t>
        </is>
      </c>
      <c r="D5468" t="inlineStr">
        <is>
          <t>Completed</t>
        </is>
      </c>
    </row>
    <row r="5469">
      <c r="A5469" t="inlineStr">
        <is>
          <t>J1264</t>
        </is>
      </c>
      <c r="B5469" s="10" t="n">
        <v>46288</v>
      </c>
      <c r="C5469" t="inlineStr">
        <is>
          <t>CL10</t>
        </is>
      </c>
      <c r="D5469" t="inlineStr">
        <is>
          <t>Completed</t>
        </is>
      </c>
    </row>
    <row r="5470">
      <c r="A5470" t="inlineStr">
        <is>
          <t>J1264</t>
        </is>
      </c>
      <c r="B5470" s="10" t="n">
        <v>46289</v>
      </c>
      <c r="C5470" t="inlineStr">
        <is>
          <t>CL10</t>
        </is>
      </c>
      <c r="D5470" t="inlineStr">
        <is>
          <t>Completed</t>
        </is>
      </c>
    </row>
    <row r="5471">
      <c r="A5471" t="inlineStr">
        <is>
          <t>J1264</t>
        </is>
      </c>
      <c r="B5471" s="10" t="n">
        <v>46290</v>
      </c>
      <c r="C5471" t="inlineStr">
        <is>
          <t>CL10</t>
        </is>
      </c>
      <c r="D5471" t="inlineStr">
        <is>
          <t>Completed</t>
        </is>
      </c>
    </row>
    <row r="5472">
      <c r="A5472" t="inlineStr">
        <is>
          <t>J1264</t>
        </is>
      </c>
      <c r="B5472" s="10" t="n">
        <v>46293</v>
      </c>
      <c r="C5472" t="inlineStr">
        <is>
          <t>CL10</t>
        </is>
      </c>
      <c r="D5472" t="inlineStr">
        <is>
          <t>Completed</t>
        </is>
      </c>
    </row>
    <row r="5473">
      <c r="A5473" t="inlineStr">
        <is>
          <t>J1264</t>
        </is>
      </c>
      <c r="B5473" s="10" t="n">
        <v>46294</v>
      </c>
      <c r="C5473" t="inlineStr">
        <is>
          <t>CL10</t>
        </is>
      </c>
      <c r="D5473" t="inlineStr">
        <is>
          <t>Completed</t>
        </is>
      </c>
    </row>
    <row r="5474">
      <c r="A5474" t="inlineStr">
        <is>
          <t>J1264</t>
        </is>
      </c>
      <c r="B5474" s="10" t="n">
        <v>46295</v>
      </c>
      <c r="C5474" t="inlineStr">
        <is>
          <t>CL10</t>
        </is>
      </c>
      <c r="D5474" t="inlineStr">
        <is>
          <t>Completed</t>
        </is>
      </c>
    </row>
    <row r="5475">
      <c r="A5475" t="inlineStr">
        <is>
          <t>J1264</t>
        </is>
      </c>
      <c r="B5475" s="10" t="n">
        <v>46296</v>
      </c>
      <c r="C5475" t="inlineStr">
        <is>
          <t>CL10</t>
        </is>
      </c>
      <c r="D5475" t="inlineStr">
        <is>
          <t>Completed</t>
        </is>
      </c>
    </row>
    <row r="5476">
      <c r="A5476" t="inlineStr">
        <is>
          <t>J1264</t>
        </is>
      </c>
      <c r="B5476" s="10" t="n">
        <v>46297</v>
      </c>
      <c r="C5476" t="inlineStr">
        <is>
          <t>CL10</t>
        </is>
      </c>
      <c r="D5476" t="inlineStr">
        <is>
          <t>Completed</t>
        </is>
      </c>
    </row>
    <row r="5477">
      <c r="A5477" t="inlineStr">
        <is>
          <t>J1264</t>
        </is>
      </c>
      <c r="B5477" s="10" t="n">
        <v>46300</v>
      </c>
      <c r="C5477" t="inlineStr">
        <is>
          <t>CL10</t>
        </is>
      </c>
      <c r="D5477" t="inlineStr">
        <is>
          <t>Completed</t>
        </is>
      </c>
    </row>
    <row r="5478">
      <c r="A5478" t="inlineStr">
        <is>
          <t>J1264</t>
        </is>
      </c>
      <c r="B5478" s="10" t="n">
        <v>46301</v>
      </c>
      <c r="C5478" t="inlineStr">
        <is>
          <t>CL10</t>
        </is>
      </c>
      <c r="D5478" t="inlineStr">
        <is>
          <t>Completed</t>
        </is>
      </c>
    </row>
    <row r="5479">
      <c r="A5479" t="inlineStr">
        <is>
          <t>J1264</t>
        </is>
      </c>
      <c r="B5479" s="10" t="n">
        <v>46302</v>
      </c>
      <c r="C5479" t="inlineStr">
        <is>
          <t>CL10</t>
        </is>
      </c>
      <c r="D5479" t="inlineStr">
        <is>
          <t>Completed</t>
        </is>
      </c>
    </row>
    <row r="5480">
      <c r="A5480" t="inlineStr">
        <is>
          <t>J1264</t>
        </is>
      </c>
      <c r="B5480" s="10" t="n">
        <v>46303</v>
      </c>
      <c r="C5480" t="inlineStr">
        <is>
          <t>CL10</t>
        </is>
      </c>
      <c r="D5480" t="inlineStr">
        <is>
          <t>Completed</t>
        </is>
      </c>
    </row>
    <row r="5481">
      <c r="A5481" t="inlineStr">
        <is>
          <t>J1264</t>
        </is>
      </c>
      <c r="B5481" s="10" t="n">
        <v>46304</v>
      </c>
      <c r="C5481" t="inlineStr">
        <is>
          <t>CL10</t>
        </is>
      </c>
      <c r="D5481" t="inlineStr">
        <is>
          <t>Completed</t>
        </is>
      </c>
    </row>
    <row r="5482">
      <c r="A5482" t="inlineStr">
        <is>
          <t>J1264</t>
        </is>
      </c>
      <c r="B5482" s="10" t="n">
        <v>46307</v>
      </c>
      <c r="C5482" t="inlineStr">
        <is>
          <t>CL10</t>
        </is>
      </c>
      <c r="D5482" t="inlineStr">
        <is>
          <t>Completed</t>
        </is>
      </c>
    </row>
    <row r="5483">
      <c r="A5483" t="inlineStr">
        <is>
          <t>J1264</t>
        </is>
      </c>
      <c r="B5483" s="10" t="n">
        <v>46308</v>
      </c>
      <c r="C5483" t="inlineStr">
        <is>
          <t>CL10</t>
        </is>
      </c>
      <c r="D5483" t="inlineStr">
        <is>
          <t>Completed</t>
        </is>
      </c>
    </row>
    <row r="5484">
      <c r="A5484" t="inlineStr">
        <is>
          <t>J1264</t>
        </is>
      </c>
      <c r="B5484" s="10" t="n">
        <v>46309</v>
      </c>
      <c r="C5484" t="inlineStr">
        <is>
          <t>CL10</t>
        </is>
      </c>
      <c r="D5484" t="inlineStr">
        <is>
          <t>Completed</t>
        </is>
      </c>
    </row>
    <row r="5485">
      <c r="A5485" t="inlineStr">
        <is>
          <t>J1264</t>
        </is>
      </c>
      <c r="B5485" s="10" t="n">
        <v>46310</v>
      </c>
      <c r="C5485" t="inlineStr">
        <is>
          <t>CL10</t>
        </is>
      </c>
      <c r="D5485" t="inlineStr">
        <is>
          <t>Completed</t>
        </is>
      </c>
    </row>
    <row r="5486">
      <c r="A5486" t="inlineStr">
        <is>
          <t>J1264</t>
        </is>
      </c>
      <c r="B5486" s="10" t="n">
        <v>46311</v>
      </c>
      <c r="C5486" t="inlineStr">
        <is>
          <t>CL10</t>
        </is>
      </c>
      <c r="D5486" t="inlineStr">
        <is>
          <t>Completed</t>
        </is>
      </c>
    </row>
    <row r="5487">
      <c r="A5487" t="inlineStr">
        <is>
          <t>J1264</t>
        </is>
      </c>
      <c r="B5487" s="10" t="n">
        <v>46314</v>
      </c>
      <c r="C5487" t="inlineStr">
        <is>
          <t>CL10</t>
        </is>
      </c>
      <c r="D5487" t="inlineStr">
        <is>
          <t>Completed</t>
        </is>
      </c>
    </row>
    <row r="5488">
      <c r="A5488" t="inlineStr">
        <is>
          <t>J1264</t>
        </is>
      </c>
      <c r="B5488" s="10" t="n">
        <v>46315</v>
      </c>
      <c r="C5488" t="inlineStr">
        <is>
          <t>CL10</t>
        </is>
      </c>
      <c r="D5488" t="inlineStr">
        <is>
          <t>Completed</t>
        </is>
      </c>
    </row>
    <row r="5489">
      <c r="A5489" t="inlineStr">
        <is>
          <t>J1264</t>
        </is>
      </c>
      <c r="B5489" s="10" t="n">
        <v>46316</v>
      </c>
      <c r="C5489" t="inlineStr">
        <is>
          <t>CL10</t>
        </is>
      </c>
      <c r="D5489" t="inlineStr">
        <is>
          <t>Completed</t>
        </is>
      </c>
    </row>
    <row r="5490">
      <c r="A5490" t="inlineStr">
        <is>
          <t>J1264</t>
        </is>
      </c>
      <c r="B5490" s="10" t="n">
        <v>46317</v>
      </c>
      <c r="C5490" t="inlineStr">
        <is>
          <t>CL10</t>
        </is>
      </c>
      <c r="D5490" t="inlineStr">
        <is>
          <t>Completed</t>
        </is>
      </c>
    </row>
    <row r="5491">
      <c r="A5491" t="inlineStr">
        <is>
          <t>J1264</t>
        </is>
      </c>
      <c r="B5491" s="10" t="n">
        <v>46318</v>
      </c>
      <c r="C5491" t="inlineStr">
        <is>
          <t>CL10</t>
        </is>
      </c>
      <c r="D5491" t="inlineStr">
        <is>
          <t>Completed</t>
        </is>
      </c>
    </row>
    <row r="5492">
      <c r="A5492" t="inlineStr">
        <is>
          <t>J1264</t>
        </is>
      </c>
      <c r="B5492" s="10" t="n">
        <v>46321</v>
      </c>
      <c r="C5492" t="inlineStr">
        <is>
          <t>CL10</t>
        </is>
      </c>
      <c r="D5492" t="inlineStr">
        <is>
          <t>Completed</t>
        </is>
      </c>
    </row>
    <row r="5493">
      <c r="A5493" t="inlineStr">
        <is>
          <t>J1264</t>
        </is>
      </c>
      <c r="B5493" s="10" t="n">
        <v>46322</v>
      </c>
      <c r="C5493" t="inlineStr">
        <is>
          <t>CL10</t>
        </is>
      </c>
      <c r="D5493" t="inlineStr">
        <is>
          <t>Completed</t>
        </is>
      </c>
    </row>
    <row r="5494">
      <c r="A5494" t="inlineStr">
        <is>
          <t>J1264</t>
        </is>
      </c>
      <c r="B5494" s="10" t="n">
        <v>46323</v>
      </c>
      <c r="C5494" t="inlineStr">
        <is>
          <t>CL10</t>
        </is>
      </c>
      <c r="D5494" t="inlineStr">
        <is>
          <t>Completed</t>
        </is>
      </c>
    </row>
    <row r="5495">
      <c r="A5495" t="inlineStr">
        <is>
          <t>J1264</t>
        </is>
      </c>
      <c r="B5495" s="10" t="n">
        <v>46324</v>
      </c>
      <c r="C5495" t="inlineStr">
        <is>
          <t>CL10</t>
        </is>
      </c>
      <c r="D5495" t="inlineStr">
        <is>
          <t>Completed</t>
        </is>
      </c>
    </row>
    <row r="5496">
      <c r="A5496" t="inlineStr">
        <is>
          <t>J1264</t>
        </is>
      </c>
      <c r="B5496" s="10" t="n">
        <v>46325</v>
      </c>
      <c r="C5496" t="inlineStr">
        <is>
          <t>CL10</t>
        </is>
      </c>
      <c r="D5496" t="inlineStr">
        <is>
          <t>Completed</t>
        </is>
      </c>
    </row>
    <row r="5497">
      <c r="A5497" t="inlineStr">
        <is>
          <t>J1265</t>
        </is>
      </c>
      <c r="B5497" s="10" t="n">
        <v>46237</v>
      </c>
      <c r="C5497" t="inlineStr">
        <is>
          <t>CL46</t>
        </is>
      </c>
      <c r="D5497" t="inlineStr">
        <is>
          <t>Completed</t>
        </is>
      </c>
    </row>
    <row r="5498">
      <c r="A5498" t="inlineStr">
        <is>
          <t>J1265</t>
        </is>
      </c>
      <c r="B5498" s="10" t="n">
        <v>46239</v>
      </c>
      <c r="C5498" t="inlineStr">
        <is>
          <t>CL46</t>
        </is>
      </c>
      <c r="D5498" t="inlineStr">
        <is>
          <t>Completed</t>
        </is>
      </c>
    </row>
    <row r="5499">
      <c r="A5499" t="inlineStr">
        <is>
          <t>J1265</t>
        </is>
      </c>
      <c r="B5499" s="10" t="n">
        <v>46244</v>
      </c>
      <c r="C5499" t="inlineStr">
        <is>
          <t>CL46</t>
        </is>
      </c>
      <c r="D5499" t="inlineStr">
        <is>
          <t>Completed</t>
        </is>
      </c>
    </row>
    <row r="5500">
      <c r="A5500" t="inlineStr">
        <is>
          <t>J1265</t>
        </is>
      </c>
      <c r="B5500" s="10" t="n">
        <v>46246</v>
      </c>
      <c r="C5500" t="inlineStr">
        <is>
          <t>CL46</t>
        </is>
      </c>
      <c r="D5500" t="inlineStr">
        <is>
          <t>Completed</t>
        </is>
      </c>
    </row>
    <row r="5501">
      <c r="A5501" t="inlineStr">
        <is>
          <t>J1265</t>
        </is>
      </c>
      <c r="B5501" s="10" t="n">
        <v>46251</v>
      </c>
      <c r="C5501" t="inlineStr">
        <is>
          <t>CL46</t>
        </is>
      </c>
      <c r="D5501" t="inlineStr">
        <is>
          <t>Completed</t>
        </is>
      </c>
    </row>
    <row r="5502">
      <c r="A5502" t="inlineStr">
        <is>
          <t>J1265</t>
        </is>
      </c>
      <c r="B5502" s="10" t="n">
        <v>46253</v>
      </c>
      <c r="C5502" t="inlineStr">
        <is>
          <t>CL46</t>
        </is>
      </c>
      <c r="D5502" t="inlineStr">
        <is>
          <t>Completed</t>
        </is>
      </c>
    </row>
    <row r="5503">
      <c r="A5503" t="inlineStr">
        <is>
          <t>J1265</t>
        </is>
      </c>
      <c r="B5503" s="10" t="n">
        <v>46258</v>
      </c>
      <c r="C5503" t="inlineStr">
        <is>
          <t>CL46</t>
        </is>
      </c>
      <c r="D5503" t="inlineStr">
        <is>
          <t>Completed</t>
        </is>
      </c>
    </row>
    <row r="5504">
      <c r="A5504" t="inlineStr">
        <is>
          <t>J1265</t>
        </is>
      </c>
      <c r="B5504" s="10" t="n">
        <v>46260</v>
      </c>
      <c r="C5504" t="inlineStr">
        <is>
          <t>CL46</t>
        </is>
      </c>
      <c r="D5504" t="inlineStr">
        <is>
          <t>Completed</t>
        </is>
      </c>
    </row>
    <row r="5505">
      <c r="A5505" t="inlineStr">
        <is>
          <t>J1265</t>
        </is>
      </c>
      <c r="B5505" s="10" t="n">
        <v>46265</v>
      </c>
      <c r="C5505" t="inlineStr">
        <is>
          <t>CL46</t>
        </is>
      </c>
      <c r="D5505" t="inlineStr">
        <is>
          <t>Completed</t>
        </is>
      </c>
    </row>
    <row r="5506">
      <c r="A5506" t="inlineStr">
        <is>
          <t>J1265</t>
        </is>
      </c>
      <c r="B5506" s="10" t="n">
        <v>46267</v>
      </c>
      <c r="C5506" t="inlineStr">
        <is>
          <t>CL46</t>
        </is>
      </c>
      <c r="D5506" t="inlineStr">
        <is>
          <t>Completed</t>
        </is>
      </c>
    </row>
    <row r="5507">
      <c r="A5507" t="inlineStr">
        <is>
          <t>J1265</t>
        </is>
      </c>
      <c r="B5507" s="10" t="n">
        <v>46272</v>
      </c>
      <c r="C5507" t="inlineStr">
        <is>
          <t>CL46</t>
        </is>
      </c>
      <c r="D5507" t="inlineStr">
        <is>
          <t>Completed</t>
        </is>
      </c>
    </row>
    <row r="5508">
      <c r="A5508" t="inlineStr">
        <is>
          <t>J1265</t>
        </is>
      </c>
      <c r="B5508" s="10" t="n">
        <v>46274</v>
      </c>
      <c r="C5508" t="inlineStr">
        <is>
          <t>CL46</t>
        </is>
      </c>
      <c r="D5508" t="inlineStr">
        <is>
          <t>Completed</t>
        </is>
      </c>
    </row>
    <row r="5509">
      <c r="A5509" t="inlineStr">
        <is>
          <t>J1265</t>
        </is>
      </c>
      <c r="B5509" s="10" t="n">
        <v>46279</v>
      </c>
      <c r="C5509" t="inlineStr">
        <is>
          <t>CL46</t>
        </is>
      </c>
      <c r="D5509" t="inlineStr">
        <is>
          <t>Completed</t>
        </is>
      </c>
    </row>
    <row r="5510">
      <c r="A5510" t="inlineStr">
        <is>
          <t>J1265</t>
        </is>
      </c>
      <c r="B5510" s="10" t="n">
        <v>46281</v>
      </c>
      <c r="C5510" t="inlineStr">
        <is>
          <t>CL46</t>
        </is>
      </c>
      <c r="D5510" t="inlineStr">
        <is>
          <t>Completed</t>
        </is>
      </c>
    </row>
    <row r="5511">
      <c r="A5511" t="inlineStr">
        <is>
          <t>J1265</t>
        </is>
      </c>
      <c r="B5511" s="10" t="n">
        <v>46286</v>
      </c>
      <c r="C5511" t="inlineStr">
        <is>
          <t>CL46</t>
        </is>
      </c>
      <c r="D5511" t="inlineStr">
        <is>
          <t>Completed</t>
        </is>
      </c>
    </row>
    <row r="5512">
      <c r="A5512" t="inlineStr">
        <is>
          <t>J1265</t>
        </is>
      </c>
      <c r="B5512" s="10" t="n">
        <v>46288</v>
      </c>
      <c r="C5512" t="inlineStr">
        <is>
          <t>CL46</t>
        </is>
      </c>
      <c r="D5512" t="inlineStr">
        <is>
          <t>Completed</t>
        </is>
      </c>
    </row>
    <row r="5513">
      <c r="A5513" t="inlineStr">
        <is>
          <t>J1265</t>
        </is>
      </c>
      <c r="B5513" s="10" t="n">
        <v>46293</v>
      </c>
      <c r="C5513" t="inlineStr">
        <is>
          <t>CL46</t>
        </is>
      </c>
      <c r="D5513" t="inlineStr">
        <is>
          <t>Completed</t>
        </is>
      </c>
    </row>
    <row r="5514">
      <c r="A5514" t="inlineStr">
        <is>
          <t>J1265</t>
        </is>
      </c>
      <c r="B5514" s="10" t="n">
        <v>46295</v>
      </c>
      <c r="C5514" t="inlineStr">
        <is>
          <t>CL46</t>
        </is>
      </c>
      <c r="D5514" t="inlineStr">
        <is>
          <t>Completed</t>
        </is>
      </c>
    </row>
    <row r="5515">
      <c r="A5515" t="inlineStr">
        <is>
          <t>J1265</t>
        </is>
      </c>
      <c r="B5515" s="10" t="n">
        <v>46300</v>
      </c>
      <c r="C5515" t="inlineStr">
        <is>
          <t>CL46</t>
        </is>
      </c>
      <c r="D5515" t="inlineStr">
        <is>
          <t>Completed</t>
        </is>
      </c>
    </row>
    <row r="5516">
      <c r="A5516" t="inlineStr">
        <is>
          <t>J1265</t>
        </is>
      </c>
      <c r="B5516" s="10" t="n">
        <v>46302</v>
      </c>
      <c r="C5516" t="inlineStr">
        <is>
          <t>CL46</t>
        </is>
      </c>
      <c r="D5516" t="inlineStr">
        <is>
          <t>Completed</t>
        </is>
      </c>
    </row>
    <row r="5517">
      <c r="A5517" t="inlineStr">
        <is>
          <t>J1265</t>
        </is>
      </c>
      <c r="B5517" s="10" t="n">
        <v>46307</v>
      </c>
      <c r="C5517" t="inlineStr">
        <is>
          <t>CL46</t>
        </is>
      </c>
      <c r="D5517" t="inlineStr">
        <is>
          <t>Completed</t>
        </is>
      </c>
    </row>
    <row r="5518">
      <c r="A5518" t="inlineStr">
        <is>
          <t>J1265</t>
        </is>
      </c>
      <c r="B5518" s="10" t="n">
        <v>46309</v>
      </c>
      <c r="C5518" t="inlineStr">
        <is>
          <t>CL46</t>
        </is>
      </c>
      <c r="D5518" t="inlineStr">
        <is>
          <t>Completed</t>
        </is>
      </c>
    </row>
    <row r="5519">
      <c r="A5519" t="inlineStr">
        <is>
          <t>J1265</t>
        </is>
      </c>
      <c r="B5519" s="10" t="n">
        <v>46314</v>
      </c>
      <c r="C5519" t="inlineStr">
        <is>
          <t>CL46</t>
        </is>
      </c>
      <c r="D5519" t="inlineStr">
        <is>
          <t>Completed</t>
        </is>
      </c>
    </row>
    <row r="5520">
      <c r="A5520" t="inlineStr">
        <is>
          <t>J1265</t>
        </is>
      </c>
      <c r="B5520" s="10" t="n">
        <v>46316</v>
      </c>
      <c r="C5520" t="inlineStr">
        <is>
          <t>CL46</t>
        </is>
      </c>
      <c r="D5520" t="inlineStr">
        <is>
          <t>Completed</t>
        </is>
      </c>
    </row>
    <row r="5521">
      <c r="A5521" t="inlineStr">
        <is>
          <t>J1265</t>
        </is>
      </c>
      <c r="B5521" s="10" t="n">
        <v>46321</v>
      </c>
      <c r="C5521" t="inlineStr">
        <is>
          <t>CL46</t>
        </is>
      </c>
      <c r="D5521" t="inlineStr">
        <is>
          <t>Completed</t>
        </is>
      </c>
    </row>
    <row r="5522">
      <c r="A5522" t="inlineStr">
        <is>
          <t>J1265</t>
        </is>
      </c>
      <c r="B5522" s="10" t="n">
        <v>46323</v>
      </c>
      <c r="C5522" t="inlineStr">
        <is>
          <t>CL46</t>
        </is>
      </c>
      <c r="D5522" t="inlineStr">
        <is>
          <t>Completed</t>
        </is>
      </c>
    </row>
    <row r="5523">
      <c r="A5523" t="inlineStr">
        <is>
          <t>J1266</t>
        </is>
      </c>
      <c r="B5523" s="10" t="n">
        <v>46237</v>
      </c>
      <c r="C5523" t="inlineStr">
        <is>
          <t>CL26</t>
        </is>
      </c>
      <c r="D5523" t="inlineStr">
        <is>
          <t>Completed</t>
        </is>
      </c>
    </row>
    <row r="5524">
      <c r="A5524" t="inlineStr">
        <is>
          <t>J1266</t>
        </is>
      </c>
      <c r="B5524" s="10" t="n">
        <v>46238</v>
      </c>
      <c r="C5524" t="inlineStr">
        <is>
          <t>CL26</t>
        </is>
      </c>
      <c r="D5524" t="inlineStr">
        <is>
          <t>Completed</t>
        </is>
      </c>
    </row>
    <row r="5525">
      <c r="A5525" t="inlineStr">
        <is>
          <t>J1266</t>
        </is>
      </c>
      <c r="B5525" s="10" t="n">
        <v>46239</v>
      </c>
      <c r="C5525" t="inlineStr">
        <is>
          <t>CL26</t>
        </is>
      </c>
      <c r="D5525" t="inlineStr">
        <is>
          <t>Completed</t>
        </is>
      </c>
    </row>
    <row r="5526">
      <c r="A5526" t="inlineStr">
        <is>
          <t>J1266</t>
        </is>
      </c>
      <c r="B5526" s="10" t="n">
        <v>46240</v>
      </c>
      <c r="C5526" t="inlineStr">
        <is>
          <t>CL26</t>
        </is>
      </c>
      <c r="D5526" t="inlineStr">
        <is>
          <t>Completed</t>
        </is>
      </c>
    </row>
    <row r="5527">
      <c r="A5527" t="inlineStr">
        <is>
          <t>J1266</t>
        </is>
      </c>
      <c r="B5527" s="10" t="n">
        <v>46241</v>
      </c>
      <c r="C5527" t="inlineStr">
        <is>
          <t>CL26</t>
        </is>
      </c>
      <c r="D5527" t="inlineStr">
        <is>
          <t>Completed</t>
        </is>
      </c>
    </row>
    <row r="5528">
      <c r="A5528" t="inlineStr">
        <is>
          <t>J1266</t>
        </is>
      </c>
      <c r="B5528" s="10" t="n">
        <v>46244</v>
      </c>
      <c r="C5528" t="inlineStr">
        <is>
          <t>CL26</t>
        </is>
      </c>
      <c r="D5528" t="inlineStr">
        <is>
          <t>Completed</t>
        </is>
      </c>
    </row>
    <row r="5529">
      <c r="A5529" t="inlineStr">
        <is>
          <t>J1266</t>
        </is>
      </c>
      <c r="B5529" s="10" t="n">
        <v>46245</v>
      </c>
      <c r="C5529" t="inlineStr">
        <is>
          <t>CL26</t>
        </is>
      </c>
      <c r="D5529" t="inlineStr">
        <is>
          <t>Completed</t>
        </is>
      </c>
    </row>
    <row r="5530">
      <c r="A5530" t="inlineStr">
        <is>
          <t>J1266</t>
        </is>
      </c>
      <c r="B5530" s="10" t="n">
        <v>46246</v>
      </c>
      <c r="C5530" t="inlineStr">
        <is>
          <t>CL26</t>
        </is>
      </c>
      <c r="D5530" t="inlineStr">
        <is>
          <t>Completed</t>
        </is>
      </c>
    </row>
    <row r="5531">
      <c r="A5531" t="inlineStr">
        <is>
          <t>J1266</t>
        </is>
      </c>
      <c r="B5531" s="10" t="n">
        <v>46247</v>
      </c>
      <c r="C5531" t="inlineStr">
        <is>
          <t>CL26</t>
        </is>
      </c>
      <c r="D5531" t="inlineStr">
        <is>
          <t>Completed</t>
        </is>
      </c>
    </row>
    <row r="5532">
      <c r="A5532" t="inlineStr">
        <is>
          <t>J1266</t>
        </is>
      </c>
      <c r="B5532" s="10" t="n">
        <v>46248</v>
      </c>
      <c r="C5532" t="inlineStr">
        <is>
          <t>CL26</t>
        </is>
      </c>
      <c r="D5532" t="inlineStr">
        <is>
          <t>Completed</t>
        </is>
      </c>
    </row>
    <row r="5533">
      <c r="A5533" t="inlineStr">
        <is>
          <t>J1266</t>
        </is>
      </c>
      <c r="B5533" s="10" t="n">
        <v>46251</v>
      </c>
      <c r="C5533" t="inlineStr">
        <is>
          <t>CL26</t>
        </is>
      </c>
      <c r="D5533" t="inlineStr">
        <is>
          <t>Completed</t>
        </is>
      </c>
    </row>
    <row r="5534">
      <c r="A5534" t="inlineStr">
        <is>
          <t>J1266</t>
        </is>
      </c>
      <c r="B5534" s="10" t="n">
        <v>46252</v>
      </c>
      <c r="C5534" t="inlineStr">
        <is>
          <t>CL26</t>
        </is>
      </c>
      <c r="D5534" t="inlineStr">
        <is>
          <t>Completed</t>
        </is>
      </c>
    </row>
    <row r="5535">
      <c r="A5535" t="inlineStr">
        <is>
          <t>J1266</t>
        </is>
      </c>
      <c r="B5535" s="10" t="n">
        <v>46253</v>
      </c>
      <c r="C5535" t="inlineStr">
        <is>
          <t>CL26</t>
        </is>
      </c>
      <c r="D5535" t="inlineStr">
        <is>
          <t>Completed</t>
        </is>
      </c>
    </row>
    <row r="5536">
      <c r="A5536" t="inlineStr">
        <is>
          <t>J1266</t>
        </is>
      </c>
      <c r="B5536" s="10" t="n">
        <v>46254</v>
      </c>
      <c r="C5536" t="inlineStr">
        <is>
          <t>CL26</t>
        </is>
      </c>
      <c r="D5536" t="inlineStr">
        <is>
          <t>Completed</t>
        </is>
      </c>
    </row>
    <row r="5537">
      <c r="A5537" t="inlineStr">
        <is>
          <t>J1266</t>
        </is>
      </c>
      <c r="B5537" s="10" t="n">
        <v>46255</v>
      </c>
      <c r="C5537" t="inlineStr">
        <is>
          <t>CL26</t>
        </is>
      </c>
      <c r="D5537" t="inlineStr">
        <is>
          <t>Completed</t>
        </is>
      </c>
    </row>
    <row r="5538">
      <c r="A5538" t="inlineStr">
        <is>
          <t>J1266</t>
        </is>
      </c>
      <c r="B5538" s="10" t="n">
        <v>46258</v>
      </c>
      <c r="C5538" t="inlineStr">
        <is>
          <t>CL26</t>
        </is>
      </c>
      <c r="D5538" t="inlineStr">
        <is>
          <t>Completed</t>
        </is>
      </c>
    </row>
    <row r="5539">
      <c r="A5539" t="inlineStr">
        <is>
          <t>J1266</t>
        </is>
      </c>
      <c r="B5539" s="10" t="n">
        <v>46259</v>
      </c>
      <c r="C5539" t="inlineStr">
        <is>
          <t>CL26</t>
        </is>
      </c>
      <c r="D5539" t="inlineStr">
        <is>
          <t>Completed</t>
        </is>
      </c>
    </row>
    <row r="5540">
      <c r="A5540" t="inlineStr">
        <is>
          <t>J1266</t>
        </is>
      </c>
      <c r="B5540" s="10" t="n">
        <v>46260</v>
      </c>
      <c r="C5540" t="inlineStr">
        <is>
          <t>CL26</t>
        </is>
      </c>
      <c r="D5540" t="inlineStr">
        <is>
          <t>Completed</t>
        </is>
      </c>
    </row>
    <row r="5541">
      <c r="A5541" t="inlineStr">
        <is>
          <t>J1266</t>
        </is>
      </c>
      <c r="B5541" s="10" t="n">
        <v>46261</v>
      </c>
      <c r="C5541" t="inlineStr">
        <is>
          <t>CL26</t>
        </is>
      </c>
      <c r="D5541" t="inlineStr">
        <is>
          <t>Completed</t>
        </is>
      </c>
    </row>
    <row r="5542">
      <c r="A5542" t="inlineStr">
        <is>
          <t>J1266</t>
        </is>
      </c>
      <c r="B5542" s="10" t="n">
        <v>46262</v>
      </c>
      <c r="C5542" t="inlineStr">
        <is>
          <t>CL26</t>
        </is>
      </c>
      <c r="D5542" t="inlineStr">
        <is>
          <t>Completed</t>
        </is>
      </c>
    </row>
    <row r="5543">
      <c r="A5543" t="inlineStr">
        <is>
          <t>J1266</t>
        </is>
      </c>
      <c r="B5543" s="10" t="n">
        <v>46265</v>
      </c>
      <c r="C5543" t="inlineStr">
        <is>
          <t>CL26</t>
        </is>
      </c>
      <c r="D5543" t="inlineStr">
        <is>
          <t>Completed</t>
        </is>
      </c>
    </row>
    <row r="5544">
      <c r="A5544" t="inlineStr">
        <is>
          <t>J1266</t>
        </is>
      </c>
      <c r="B5544" s="10" t="n">
        <v>46266</v>
      </c>
      <c r="C5544" t="inlineStr">
        <is>
          <t>CL26</t>
        </is>
      </c>
      <c r="D5544" t="inlineStr">
        <is>
          <t>Completed</t>
        </is>
      </c>
    </row>
    <row r="5545">
      <c r="A5545" t="inlineStr">
        <is>
          <t>J1266</t>
        </is>
      </c>
      <c r="B5545" s="10" t="n">
        <v>46267</v>
      </c>
      <c r="C5545" t="inlineStr">
        <is>
          <t>CL26</t>
        </is>
      </c>
      <c r="D5545" t="inlineStr">
        <is>
          <t>Completed</t>
        </is>
      </c>
    </row>
    <row r="5546">
      <c r="A5546" t="inlineStr">
        <is>
          <t>J1266</t>
        </is>
      </c>
      <c r="B5546" s="10" t="n">
        <v>46268</v>
      </c>
      <c r="C5546" t="inlineStr">
        <is>
          <t>CL26</t>
        </is>
      </c>
      <c r="D5546" t="inlineStr">
        <is>
          <t>Completed</t>
        </is>
      </c>
    </row>
    <row r="5547">
      <c r="A5547" t="inlineStr">
        <is>
          <t>J1266</t>
        </is>
      </c>
      <c r="B5547" s="10" t="n">
        <v>46269</v>
      </c>
      <c r="C5547" t="inlineStr">
        <is>
          <t>CL26</t>
        </is>
      </c>
      <c r="D5547" t="inlineStr">
        <is>
          <t>Completed</t>
        </is>
      </c>
    </row>
    <row r="5548">
      <c r="A5548" t="inlineStr">
        <is>
          <t>J1266</t>
        </is>
      </c>
      <c r="B5548" s="10" t="n">
        <v>46272</v>
      </c>
      <c r="C5548" t="inlineStr">
        <is>
          <t>CL26</t>
        </is>
      </c>
      <c r="D5548" t="inlineStr">
        <is>
          <t>Completed</t>
        </is>
      </c>
    </row>
    <row r="5549">
      <c r="A5549" t="inlineStr">
        <is>
          <t>J1266</t>
        </is>
      </c>
      <c r="B5549" s="10" t="n">
        <v>46273</v>
      </c>
      <c r="C5549" t="inlineStr">
        <is>
          <t>CL26</t>
        </is>
      </c>
      <c r="D5549" t="inlineStr">
        <is>
          <t>Completed</t>
        </is>
      </c>
    </row>
    <row r="5550">
      <c r="A5550" t="inlineStr">
        <is>
          <t>J1266</t>
        </is>
      </c>
      <c r="B5550" s="10" t="n">
        <v>46274</v>
      </c>
      <c r="C5550" t="inlineStr">
        <is>
          <t>CL26</t>
        </is>
      </c>
      <c r="D5550" t="inlineStr">
        <is>
          <t>Completed</t>
        </is>
      </c>
    </row>
    <row r="5551">
      <c r="A5551" t="inlineStr">
        <is>
          <t>J1266</t>
        </is>
      </c>
      <c r="B5551" s="10" t="n">
        <v>46275</v>
      </c>
      <c r="C5551" t="inlineStr">
        <is>
          <t>CL26</t>
        </is>
      </c>
      <c r="D5551" t="inlineStr">
        <is>
          <t>Completed</t>
        </is>
      </c>
    </row>
    <row r="5552">
      <c r="A5552" t="inlineStr">
        <is>
          <t>J1266</t>
        </is>
      </c>
      <c r="B5552" s="10" t="n">
        <v>46276</v>
      </c>
      <c r="C5552" t="inlineStr">
        <is>
          <t>CL26</t>
        </is>
      </c>
      <c r="D5552" t="inlineStr">
        <is>
          <t>Completed</t>
        </is>
      </c>
    </row>
    <row r="5553">
      <c r="A5553" t="inlineStr">
        <is>
          <t>J1266</t>
        </is>
      </c>
      <c r="B5553" s="10" t="n">
        <v>46279</v>
      </c>
      <c r="C5553" t="inlineStr">
        <is>
          <t>CL26</t>
        </is>
      </c>
      <c r="D5553" t="inlineStr">
        <is>
          <t>Completed</t>
        </is>
      </c>
    </row>
    <row r="5554">
      <c r="A5554" t="inlineStr">
        <is>
          <t>J1266</t>
        </is>
      </c>
      <c r="B5554" s="10" t="n">
        <v>46280</v>
      </c>
      <c r="C5554" t="inlineStr">
        <is>
          <t>CL26</t>
        </is>
      </c>
      <c r="D5554" t="inlineStr">
        <is>
          <t>Completed</t>
        </is>
      </c>
    </row>
    <row r="5555">
      <c r="A5555" t="inlineStr">
        <is>
          <t>J1266</t>
        </is>
      </c>
      <c r="B5555" s="10" t="n">
        <v>46281</v>
      </c>
      <c r="C5555" t="inlineStr">
        <is>
          <t>CL26</t>
        </is>
      </c>
      <c r="D5555" t="inlineStr">
        <is>
          <t>Completed</t>
        </is>
      </c>
    </row>
    <row r="5556">
      <c r="A5556" t="inlineStr">
        <is>
          <t>J1266</t>
        </is>
      </c>
      <c r="B5556" s="10" t="n">
        <v>46282</v>
      </c>
      <c r="C5556" t="inlineStr">
        <is>
          <t>CL26</t>
        </is>
      </c>
      <c r="D5556" t="inlineStr">
        <is>
          <t>Completed</t>
        </is>
      </c>
    </row>
    <row r="5557">
      <c r="A5557" t="inlineStr">
        <is>
          <t>J1266</t>
        </is>
      </c>
      <c r="B5557" s="10" t="n">
        <v>46283</v>
      </c>
      <c r="C5557" t="inlineStr">
        <is>
          <t>CL26</t>
        </is>
      </c>
      <c r="D5557" t="inlineStr">
        <is>
          <t>Completed</t>
        </is>
      </c>
    </row>
    <row r="5558">
      <c r="A5558" t="inlineStr">
        <is>
          <t>J1266</t>
        </is>
      </c>
      <c r="B5558" s="10" t="n">
        <v>46286</v>
      </c>
      <c r="C5558" t="inlineStr">
        <is>
          <t>CL26</t>
        </is>
      </c>
      <c r="D5558" t="inlineStr">
        <is>
          <t>Completed</t>
        </is>
      </c>
    </row>
    <row r="5559">
      <c r="A5559" t="inlineStr">
        <is>
          <t>J1266</t>
        </is>
      </c>
      <c r="B5559" s="10" t="n">
        <v>46287</v>
      </c>
      <c r="C5559" t="inlineStr">
        <is>
          <t>CL26</t>
        </is>
      </c>
      <c r="D5559" t="inlineStr">
        <is>
          <t>Completed</t>
        </is>
      </c>
    </row>
    <row r="5560">
      <c r="A5560" t="inlineStr">
        <is>
          <t>J1266</t>
        </is>
      </c>
      <c r="B5560" s="10" t="n">
        <v>46288</v>
      </c>
      <c r="C5560" t="inlineStr">
        <is>
          <t>CL26</t>
        </is>
      </c>
      <c r="D5560" t="inlineStr">
        <is>
          <t>Completed</t>
        </is>
      </c>
    </row>
    <row r="5561">
      <c r="A5561" t="inlineStr">
        <is>
          <t>J1266</t>
        </is>
      </c>
      <c r="B5561" s="10" t="n">
        <v>46289</v>
      </c>
      <c r="C5561" t="inlineStr">
        <is>
          <t>CL26</t>
        </is>
      </c>
      <c r="D5561" t="inlineStr">
        <is>
          <t>Completed</t>
        </is>
      </c>
    </row>
    <row r="5562">
      <c r="A5562" t="inlineStr">
        <is>
          <t>J1266</t>
        </is>
      </c>
      <c r="B5562" s="10" t="n">
        <v>46290</v>
      </c>
      <c r="C5562" t="inlineStr">
        <is>
          <t>CL26</t>
        </is>
      </c>
      <c r="D5562" t="inlineStr">
        <is>
          <t>Completed</t>
        </is>
      </c>
    </row>
    <row r="5563">
      <c r="A5563" t="inlineStr">
        <is>
          <t>J1266</t>
        </is>
      </c>
      <c r="B5563" s="10" t="n">
        <v>46293</v>
      </c>
      <c r="C5563" t="inlineStr">
        <is>
          <t>CL26</t>
        </is>
      </c>
      <c r="D5563" t="inlineStr">
        <is>
          <t>Completed</t>
        </is>
      </c>
    </row>
    <row r="5564">
      <c r="A5564" t="inlineStr">
        <is>
          <t>J1266</t>
        </is>
      </c>
      <c r="B5564" s="10" t="n">
        <v>46294</v>
      </c>
      <c r="C5564" t="inlineStr">
        <is>
          <t>CL26</t>
        </is>
      </c>
      <c r="D5564" t="inlineStr">
        <is>
          <t>Completed</t>
        </is>
      </c>
    </row>
    <row r="5565">
      <c r="A5565" t="inlineStr">
        <is>
          <t>J1266</t>
        </is>
      </c>
      <c r="B5565" s="10" t="n">
        <v>46295</v>
      </c>
      <c r="C5565" t="inlineStr">
        <is>
          <t>CL26</t>
        </is>
      </c>
      <c r="D5565" t="inlineStr">
        <is>
          <t>Completed</t>
        </is>
      </c>
    </row>
    <row r="5566">
      <c r="A5566" t="inlineStr">
        <is>
          <t>J1266</t>
        </is>
      </c>
      <c r="B5566" s="10" t="n">
        <v>46296</v>
      </c>
      <c r="C5566" t="inlineStr">
        <is>
          <t>CL26</t>
        </is>
      </c>
      <c r="D5566" t="inlineStr">
        <is>
          <t>Completed</t>
        </is>
      </c>
    </row>
    <row r="5567">
      <c r="A5567" t="inlineStr">
        <is>
          <t>J1266</t>
        </is>
      </c>
      <c r="B5567" s="10" t="n">
        <v>46297</v>
      </c>
      <c r="C5567" t="inlineStr">
        <is>
          <t>CL26</t>
        </is>
      </c>
      <c r="D5567" t="inlineStr">
        <is>
          <t>Completed</t>
        </is>
      </c>
    </row>
    <row r="5568">
      <c r="A5568" t="inlineStr">
        <is>
          <t>J1266</t>
        </is>
      </c>
      <c r="B5568" s="10" t="n">
        <v>46300</v>
      </c>
      <c r="C5568" t="inlineStr">
        <is>
          <t>CL26</t>
        </is>
      </c>
      <c r="D5568" t="inlineStr">
        <is>
          <t>Completed</t>
        </is>
      </c>
    </row>
    <row r="5569">
      <c r="A5569" t="inlineStr">
        <is>
          <t>J1266</t>
        </is>
      </c>
      <c r="B5569" s="10" t="n">
        <v>46301</v>
      </c>
      <c r="C5569" t="inlineStr">
        <is>
          <t>CL26</t>
        </is>
      </c>
      <c r="D5569" t="inlineStr">
        <is>
          <t>Completed</t>
        </is>
      </c>
    </row>
    <row r="5570">
      <c r="A5570" t="inlineStr">
        <is>
          <t>J1266</t>
        </is>
      </c>
      <c r="B5570" s="10" t="n">
        <v>46302</v>
      </c>
      <c r="C5570" t="inlineStr">
        <is>
          <t>CL26</t>
        </is>
      </c>
      <c r="D5570" t="inlineStr">
        <is>
          <t>Completed</t>
        </is>
      </c>
    </row>
    <row r="5571">
      <c r="A5571" t="inlineStr">
        <is>
          <t>J1266</t>
        </is>
      </c>
      <c r="B5571" s="10" t="n">
        <v>46303</v>
      </c>
      <c r="C5571" t="inlineStr">
        <is>
          <t>CL26</t>
        </is>
      </c>
      <c r="D5571" t="inlineStr">
        <is>
          <t>Skipped</t>
        </is>
      </c>
    </row>
    <row r="5572">
      <c r="A5572" t="inlineStr">
        <is>
          <t>J1266</t>
        </is>
      </c>
      <c r="B5572" s="10" t="n">
        <v>46304</v>
      </c>
      <c r="C5572" t="inlineStr">
        <is>
          <t>CL26</t>
        </is>
      </c>
      <c r="D5572" t="inlineStr">
        <is>
          <t>Completed</t>
        </is>
      </c>
    </row>
    <row r="5573">
      <c r="A5573" t="inlineStr">
        <is>
          <t>J1266</t>
        </is>
      </c>
      <c r="B5573" s="10" t="n">
        <v>46307</v>
      </c>
      <c r="C5573" t="inlineStr">
        <is>
          <t>CL26</t>
        </is>
      </c>
      <c r="D5573" t="inlineStr">
        <is>
          <t>Completed</t>
        </is>
      </c>
    </row>
    <row r="5574">
      <c r="A5574" t="inlineStr">
        <is>
          <t>J1266</t>
        </is>
      </c>
      <c r="B5574" s="10" t="n">
        <v>46308</v>
      </c>
      <c r="C5574" t="inlineStr">
        <is>
          <t>CL26</t>
        </is>
      </c>
      <c r="D5574" t="inlineStr">
        <is>
          <t>Completed</t>
        </is>
      </c>
    </row>
    <row r="5575">
      <c r="A5575" t="inlineStr">
        <is>
          <t>J1266</t>
        </is>
      </c>
      <c r="B5575" s="10" t="n">
        <v>46309</v>
      </c>
      <c r="C5575" t="inlineStr">
        <is>
          <t>CL26</t>
        </is>
      </c>
      <c r="D5575" t="inlineStr">
        <is>
          <t>Completed</t>
        </is>
      </c>
    </row>
    <row r="5576">
      <c r="A5576" t="inlineStr">
        <is>
          <t>J1266</t>
        </is>
      </c>
      <c r="B5576" s="10" t="n">
        <v>46310</v>
      </c>
      <c r="C5576" t="inlineStr">
        <is>
          <t>CL26</t>
        </is>
      </c>
      <c r="D5576" t="inlineStr">
        <is>
          <t>Completed</t>
        </is>
      </c>
    </row>
    <row r="5577">
      <c r="A5577" t="inlineStr">
        <is>
          <t>J1266</t>
        </is>
      </c>
      <c r="B5577" s="10" t="n">
        <v>46311</v>
      </c>
      <c r="C5577" t="inlineStr">
        <is>
          <t>CL26</t>
        </is>
      </c>
      <c r="D5577" t="inlineStr">
        <is>
          <t>Completed</t>
        </is>
      </c>
    </row>
    <row r="5578">
      <c r="A5578" t="inlineStr">
        <is>
          <t>J1266</t>
        </is>
      </c>
      <c r="B5578" s="10" t="n">
        <v>46314</v>
      </c>
      <c r="C5578" t="inlineStr">
        <is>
          <t>CL26</t>
        </is>
      </c>
      <c r="D5578" t="inlineStr">
        <is>
          <t>Completed</t>
        </is>
      </c>
    </row>
    <row r="5579">
      <c r="A5579" t="inlineStr">
        <is>
          <t>J1266</t>
        </is>
      </c>
      <c r="B5579" s="10" t="n">
        <v>46315</v>
      </c>
      <c r="C5579" t="inlineStr">
        <is>
          <t>CL26</t>
        </is>
      </c>
      <c r="D5579" t="inlineStr">
        <is>
          <t>Completed</t>
        </is>
      </c>
    </row>
    <row r="5580">
      <c r="A5580" t="inlineStr">
        <is>
          <t>J1266</t>
        </is>
      </c>
      <c r="B5580" s="10" t="n">
        <v>46316</v>
      </c>
      <c r="C5580" t="inlineStr">
        <is>
          <t>CL26</t>
        </is>
      </c>
      <c r="D5580" t="inlineStr">
        <is>
          <t>Completed</t>
        </is>
      </c>
    </row>
    <row r="5581">
      <c r="A5581" t="inlineStr">
        <is>
          <t>J1266</t>
        </is>
      </c>
      <c r="B5581" s="10" t="n">
        <v>46317</v>
      </c>
      <c r="C5581" t="inlineStr">
        <is>
          <t>CL26</t>
        </is>
      </c>
      <c r="D5581" t="inlineStr">
        <is>
          <t>Completed</t>
        </is>
      </c>
    </row>
    <row r="5582">
      <c r="A5582" t="inlineStr">
        <is>
          <t>J1266</t>
        </is>
      </c>
      <c r="B5582" s="10" t="n">
        <v>46318</v>
      </c>
      <c r="C5582" t="inlineStr">
        <is>
          <t>CL26</t>
        </is>
      </c>
      <c r="D5582" t="inlineStr">
        <is>
          <t>Completed</t>
        </is>
      </c>
    </row>
    <row r="5583">
      <c r="A5583" t="inlineStr">
        <is>
          <t>J1266</t>
        </is>
      </c>
      <c r="B5583" s="10" t="n">
        <v>46321</v>
      </c>
      <c r="C5583" t="inlineStr">
        <is>
          <t>CL26</t>
        </is>
      </c>
      <c r="D5583" t="inlineStr">
        <is>
          <t>Completed</t>
        </is>
      </c>
    </row>
    <row r="5584">
      <c r="A5584" t="inlineStr">
        <is>
          <t>J1266</t>
        </is>
      </c>
      <c r="B5584" s="10" t="n">
        <v>46322</v>
      </c>
      <c r="C5584" t="inlineStr">
        <is>
          <t>CL26</t>
        </is>
      </c>
      <c r="D5584" t="inlineStr">
        <is>
          <t>Completed</t>
        </is>
      </c>
    </row>
    <row r="5585">
      <c r="A5585" t="inlineStr">
        <is>
          <t>J1266</t>
        </is>
      </c>
      <c r="B5585" s="10" t="n">
        <v>46323</v>
      </c>
      <c r="C5585" t="inlineStr">
        <is>
          <t>CL26</t>
        </is>
      </c>
      <c r="D5585" t="inlineStr">
        <is>
          <t>Completed</t>
        </is>
      </c>
    </row>
    <row r="5586">
      <c r="A5586" t="inlineStr">
        <is>
          <t>J1266</t>
        </is>
      </c>
      <c r="B5586" s="10" t="n">
        <v>46324</v>
      </c>
      <c r="C5586" t="inlineStr">
        <is>
          <t>CL26</t>
        </is>
      </c>
      <c r="D5586" t="inlineStr">
        <is>
          <t>Completed</t>
        </is>
      </c>
    </row>
    <row r="5587">
      <c r="A5587" t="inlineStr">
        <is>
          <t>J1266</t>
        </is>
      </c>
      <c r="B5587" s="10" t="n">
        <v>46325</v>
      </c>
      <c r="C5587" t="inlineStr">
        <is>
          <t>CL26</t>
        </is>
      </c>
      <c r="D5587" t="inlineStr">
        <is>
          <t>Completed</t>
        </is>
      </c>
    </row>
    <row r="5588">
      <c r="A5588" t="inlineStr">
        <is>
          <t>J1267</t>
        </is>
      </c>
      <c r="B5588" s="10" t="n">
        <v>46255</v>
      </c>
      <c r="C5588" t="inlineStr">
        <is>
          <t>CL57</t>
        </is>
      </c>
      <c r="D5588" t="inlineStr">
        <is>
          <t>Completed</t>
        </is>
      </c>
    </row>
    <row r="5589">
      <c r="A5589" t="inlineStr">
        <is>
          <t>J1267</t>
        </is>
      </c>
      <c r="B5589" s="10" t="n">
        <v>46283</v>
      </c>
      <c r="C5589" t="inlineStr">
        <is>
          <t>CL57</t>
        </is>
      </c>
      <c r="D5589" t="inlineStr">
        <is>
          <t>Completed</t>
        </is>
      </c>
    </row>
    <row r="5590">
      <c r="A5590" t="inlineStr">
        <is>
          <t>J1267</t>
        </is>
      </c>
      <c r="B5590" s="10" t="n">
        <v>46311</v>
      </c>
      <c r="C5590" t="inlineStr">
        <is>
          <t>CL57</t>
        </is>
      </c>
      <c r="D5590" t="inlineStr">
        <is>
          <t>Completed</t>
        </is>
      </c>
    </row>
    <row r="5591">
      <c r="A5591" t="inlineStr">
        <is>
          <t>J1268</t>
        </is>
      </c>
      <c r="B5591" s="10" t="n">
        <v>46237</v>
      </c>
      <c r="C5591" t="inlineStr">
        <is>
          <t>CL16</t>
        </is>
      </c>
      <c r="D5591" t="inlineStr">
        <is>
          <t>Completed</t>
        </is>
      </c>
    </row>
    <row r="5592">
      <c r="A5592" t="inlineStr">
        <is>
          <t>J1268</t>
        </is>
      </c>
      <c r="B5592" s="10" t="n">
        <v>46239</v>
      </c>
      <c r="C5592" t="inlineStr">
        <is>
          <t>CL16</t>
        </is>
      </c>
      <c r="D5592" t="inlineStr">
        <is>
          <t>Completed</t>
        </is>
      </c>
    </row>
    <row r="5593">
      <c r="A5593" t="inlineStr">
        <is>
          <t>J1268</t>
        </is>
      </c>
      <c r="B5593" s="10" t="n">
        <v>46241</v>
      </c>
      <c r="C5593" t="inlineStr">
        <is>
          <t>CL16</t>
        </is>
      </c>
      <c r="D5593" t="inlineStr">
        <is>
          <t>Skipped</t>
        </is>
      </c>
    </row>
    <row r="5594">
      <c r="A5594" t="inlineStr">
        <is>
          <t>J1268</t>
        </is>
      </c>
      <c r="B5594" s="10" t="n">
        <v>46244</v>
      </c>
      <c r="C5594" t="inlineStr">
        <is>
          <t>CL16</t>
        </is>
      </c>
      <c r="D5594" t="inlineStr">
        <is>
          <t>Completed</t>
        </is>
      </c>
    </row>
    <row r="5595">
      <c r="A5595" t="inlineStr">
        <is>
          <t>J1268</t>
        </is>
      </c>
      <c r="B5595" s="10" t="n">
        <v>46246</v>
      </c>
      <c r="C5595" t="inlineStr">
        <is>
          <t>CL16</t>
        </is>
      </c>
      <c r="D5595" t="inlineStr">
        <is>
          <t>Completed</t>
        </is>
      </c>
    </row>
    <row r="5596">
      <c r="A5596" t="inlineStr">
        <is>
          <t>J1268</t>
        </is>
      </c>
      <c r="B5596" s="10" t="n">
        <v>46248</v>
      </c>
      <c r="C5596" t="inlineStr">
        <is>
          <t>CL16</t>
        </is>
      </c>
      <c r="D5596" t="inlineStr">
        <is>
          <t>Completed</t>
        </is>
      </c>
    </row>
    <row r="5597">
      <c r="A5597" t="inlineStr">
        <is>
          <t>J1268</t>
        </is>
      </c>
      <c r="B5597" s="10" t="n">
        <v>46251</v>
      </c>
      <c r="C5597" t="inlineStr">
        <is>
          <t>CL16</t>
        </is>
      </c>
      <c r="D5597" t="inlineStr">
        <is>
          <t>Completed</t>
        </is>
      </c>
    </row>
    <row r="5598">
      <c r="A5598" t="inlineStr">
        <is>
          <t>J1268</t>
        </is>
      </c>
      <c r="B5598" s="10" t="n">
        <v>46253</v>
      </c>
      <c r="C5598" t="inlineStr">
        <is>
          <t>CL16</t>
        </is>
      </c>
      <c r="D5598" t="inlineStr">
        <is>
          <t>Completed</t>
        </is>
      </c>
    </row>
    <row r="5599">
      <c r="A5599" t="inlineStr">
        <is>
          <t>J1268</t>
        </is>
      </c>
      <c r="B5599" s="10" t="n">
        <v>46255</v>
      </c>
      <c r="C5599" t="inlineStr">
        <is>
          <t>CL16</t>
        </is>
      </c>
      <c r="D5599" t="inlineStr">
        <is>
          <t>Completed</t>
        </is>
      </c>
    </row>
    <row r="5600">
      <c r="A5600" t="inlineStr">
        <is>
          <t>J1268</t>
        </is>
      </c>
      <c r="B5600" s="10" t="n">
        <v>46258</v>
      </c>
      <c r="C5600" t="inlineStr">
        <is>
          <t>CL16</t>
        </is>
      </c>
      <c r="D5600" t="inlineStr">
        <is>
          <t>Completed</t>
        </is>
      </c>
    </row>
    <row r="5601">
      <c r="A5601" t="inlineStr">
        <is>
          <t>J1268</t>
        </is>
      </c>
      <c r="B5601" s="10" t="n">
        <v>46260</v>
      </c>
      <c r="C5601" t="inlineStr">
        <is>
          <t>CL16</t>
        </is>
      </c>
      <c r="D5601" t="inlineStr">
        <is>
          <t>Completed</t>
        </is>
      </c>
    </row>
    <row r="5602">
      <c r="A5602" t="inlineStr">
        <is>
          <t>J1268</t>
        </is>
      </c>
      <c r="B5602" s="10" t="n">
        <v>46262</v>
      </c>
      <c r="C5602" t="inlineStr">
        <is>
          <t>CL16</t>
        </is>
      </c>
      <c r="D5602" t="inlineStr">
        <is>
          <t>Completed</t>
        </is>
      </c>
    </row>
    <row r="5603">
      <c r="A5603" t="inlineStr">
        <is>
          <t>J1268</t>
        </is>
      </c>
      <c r="B5603" s="10" t="n">
        <v>46265</v>
      </c>
      <c r="C5603" t="inlineStr">
        <is>
          <t>CL16</t>
        </is>
      </c>
      <c r="D5603" t="inlineStr">
        <is>
          <t>Completed</t>
        </is>
      </c>
    </row>
    <row r="5604">
      <c r="A5604" t="inlineStr">
        <is>
          <t>J1268</t>
        </is>
      </c>
      <c r="B5604" s="10" t="n">
        <v>46267</v>
      </c>
      <c r="C5604" t="inlineStr">
        <is>
          <t>CL16</t>
        </is>
      </c>
      <c r="D5604" t="inlineStr">
        <is>
          <t>Completed</t>
        </is>
      </c>
    </row>
    <row r="5605">
      <c r="A5605" t="inlineStr">
        <is>
          <t>J1268</t>
        </is>
      </c>
      <c r="B5605" s="10" t="n">
        <v>46269</v>
      </c>
      <c r="C5605" t="inlineStr">
        <is>
          <t>CL16</t>
        </is>
      </c>
      <c r="D5605" t="inlineStr">
        <is>
          <t>Completed</t>
        </is>
      </c>
    </row>
    <row r="5606">
      <c r="A5606" t="inlineStr">
        <is>
          <t>J1268</t>
        </is>
      </c>
      <c r="B5606" s="10" t="n">
        <v>46272</v>
      </c>
      <c r="C5606" t="inlineStr">
        <is>
          <t>CL16</t>
        </is>
      </c>
      <c r="D5606" t="inlineStr">
        <is>
          <t>Completed</t>
        </is>
      </c>
    </row>
    <row r="5607">
      <c r="A5607" t="inlineStr">
        <is>
          <t>J1268</t>
        </is>
      </c>
      <c r="B5607" s="10" t="n">
        <v>46274</v>
      </c>
      <c r="C5607" t="inlineStr">
        <is>
          <t>CL16</t>
        </is>
      </c>
      <c r="D5607" t="inlineStr">
        <is>
          <t>Completed</t>
        </is>
      </c>
    </row>
    <row r="5608">
      <c r="A5608" t="inlineStr">
        <is>
          <t>J1268</t>
        </is>
      </c>
      <c r="B5608" s="10" t="n">
        <v>46276</v>
      </c>
      <c r="C5608" t="inlineStr">
        <is>
          <t>CL16</t>
        </is>
      </c>
      <c r="D5608" t="inlineStr">
        <is>
          <t>Completed</t>
        </is>
      </c>
    </row>
    <row r="5609">
      <c r="A5609" t="inlineStr">
        <is>
          <t>J1268</t>
        </is>
      </c>
      <c r="B5609" s="10" t="n">
        <v>46279</v>
      </c>
      <c r="C5609" t="inlineStr">
        <is>
          <t>CL16</t>
        </is>
      </c>
      <c r="D5609" t="inlineStr">
        <is>
          <t>Completed</t>
        </is>
      </c>
    </row>
    <row r="5610">
      <c r="A5610" t="inlineStr">
        <is>
          <t>J1268</t>
        </is>
      </c>
      <c r="B5610" s="10" t="n">
        <v>46281</v>
      </c>
      <c r="C5610" t="inlineStr">
        <is>
          <t>CL16</t>
        </is>
      </c>
      <c r="D5610" t="inlineStr">
        <is>
          <t>Completed</t>
        </is>
      </c>
    </row>
    <row r="5611">
      <c r="A5611" t="inlineStr">
        <is>
          <t>J1268</t>
        </is>
      </c>
      <c r="B5611" s="10" t="n">
        <v>46283</v>
      </c>
      <c r="C5611" t="inlineStr">
        <is>
          <t>CL16</t>
        </is>
      </c>
      <c r="D5611" t="inlineStr">
        <is>
          <t>Completed</t>
        </is>
      </c>
    </row>
    <row r="5612">
      <c r="A5612" t="inlineStr">
        <is>
          <t>J1268</t>
        </is>
      </c>
      <c r="B5612" s="10" t="n">
        <v>46286</v>
      </c>
      <c r="C5612" t="inlineStr">
        <is>
          <t>CL16</t>
        </is>
      </c>
      <c r="D5612" t="inlineStr">
        <is>
          <t>Completed</t>
        </is>
      </c>
    </row>
    <row r="5613">
      <c r="A5613" t="inlineStr">
        <is>
          <t>J1268</t>
        </is>
      </c>
      <c r="B5613" s="10" t="n">
        <v>46288</v>
      </c>
      <c r="C5613" t="inlineStr">
        <is>
          <t>CL16</t>
        </is>
      </c>
      <c r="D5613" t="inlineStr">
        <is>
          <t>Completed</t>
        </is>
      </c>
    </row>
    <row r="5614">
      <c r="A5614" t="inlineStr">
        <is>
          <t>J1268</t>
        </is>
      </c>
      <c r="B5614" s="10" t="n">
        <v>46290</v>
      </c>
      <c r="C5614" t="inlineStr">
        <is>
          <t>CL16</t>
        </is>
      </c>
      <c r="D5614" t="inlineStr">
        <is>
          <t>Completed</t>
        </is>
      </c>
    </row>
    <row r="5615">
      <c r="A5615" t="inlineStr">
        <is>
          <t>J1268</t>
        </is>
      </c>
      <c r="B5615" s="10" t="n">
        <v>46293</v>
      </c>
      <c r="C5615" t="inlineStr">
        <is>
          <t>CL16</t>
        </is>
      </c>
      <c r="D5615" t="inlineStr">
        <is>
          <t>Completed</t>
        </is>
      </c>
    </row>
    <row r="5616">
      <c r="A5616" t="inlineStr">
        <is>
          <t>J1268</t>
        </is>
      </c>
      <c r="B5616" s="10" t="n">
        <v>46295</v>
      </c>
      <c r="C5616" t="inlineStr">
        <is>
          <t>CL16</t>
        </is>
      </c>
      <c r="D5616" t="inlineStr">
        <is>
          <t>Completed</t>
        </is>
      </c>
    </row>
    <row r="5617">
      <c r="A5617" t="inlineStr">
        <is>
          <t>J1268</t>
        </is>
      </c>
      <c r="B5617" s="10" t="n">
        <v>46297</v>
      </c>
      <c r="C5617" t="inlineStr">
        <is>
          <t>CL16</t>
        </is>
      </c>
      <c r="D5617" t="inlineStr">
        <is>
          <t>Completed</t>
        </is>
      </c>
    </row>
    <row r="5618">
      <c r="A5618" t="inlineStr">
        <is>
          <t>J1268</t>
        </is>
      </c>
      <c r="B5618" s="10" t="n">
        <v>46300</v>
      </c>
      <c r="C5618" t="inlineStr">
        <is>
          <t>CL16</t>
        </is>
      </c>
      <c r="D5618" t="inlineStr">
        <is>
          <t>Completed</t>
        </is>
      </c>
    </row>
    <row r="5619">
      <c r="A5619" t="inlineStr">
        <is>
          <t>J1268</t>
        </is>
      </c>
      <c r="B5619" s="10" t="n">
        <v>46302</v>
      </c>
      <c r="C5619" t="inlineStr">
        <is>
          <t>CL16</t>
        </is>
      </c>
      <c r="D5619" t="inlineStr">
        <is>
          <t>Completed</t>
        </is>
      </c>
    </row>
    <row r="5620">
      <c r="A5620" t="inlineStr">
        <is>
          <t>J1268</t>
        </is>
      </c>
      <c r="B5620" s="10" t="n">
        <v>46304</v>
      </c>
      <c r="C5620" t="inlineStr">
        <is>
          <t>CL16</t>
        </is>
      </c>
      <c r="D5620" t="inlineStr">
        <is>
          <t>Completed</t>
        </is>
      </c>
    </row>
    <row r="5621">
      <c r="A5621" t="inlineStr">
        <is>
          <t>J1268</t>
        </is>
      </c>
      <c r="B5621" s="10" t="n">
        <v>46307</v>
      </c>
      <c r="C5621" t="inlineStr">
        <is>
          <t>CL16</t>
        </is>
      </c>
      <c r="D5621" t="inlineStr">
        <is>
          <t>Completed</t>
        </is>
      </c>
    </row>
    <row r="5622">
      <c r="A5622" t="inlineStr">
        <is>
          <t>J1268</t>
        </is>
      </c>
      <c r="B5622" s="10" t="n">
        <v>46309</v>
      </c>
      <c r="C5622" t="inlineStr">
        <is>
          <t>CL16</t>
        </is>
      </c>
      <c r="D5622" t="inlineStr">
        <is>
          <t>Skipped</t>
        </is>
      </c>
    </row>
    <row r="5623">
      <c r="A5623" t="inlineStr">
        <is>
          <t>J1268</t>
        </is>
      </c>
      <c r="B5623" s="10" t="n">
        <v>46311</v>
      </c>
      <c r="C5623" t="inlineStr">
        <is>
          <t>CL16</t>
        </is>
      </c>
      <c r="D5623" t="inlineStr">
        <is>
          <t>Completed</t>
        </is>
      </c>
    </row>
    <row r="5624">
      <c r="A5624" t="inlineStr">
        <is>
          <t>J1268</t>
        </is>
      </c>
      <c r="B5624" s="10" t="n">
        <v>46314</v>
      </c>
      <c r="C5624" t="inlineStr">
        <is>
          <t>CL16</t>
        </is>
      </c>
      <c r="D5624" t="inlineStr">
        <is>
          <t>Completed</t>
        </is>
      </c>
    </row>
    <row r="5625">
      <c r="A5625" t="inlineStr">
        <is>
          <t>J1268</t>
        </is>
      </c>
      <c r="B5625" s="10" t="n">
        <v>46316</v>
      </c>
      <c r="C5625" t="inlineStr">
        <is>
          <t>CL16</t>
        </is>
      </c>
      <c r="D5625" t="inlineStr">
        <is>
          <t>Completed</t>
        </is>
      </c>
    </row>
    <row r="5626">
      <c r="A5626" t="inlineStr">
        <is>
          <t>J1268</t>
        </is>
      </c>
      <c r="B5626" s="10" t="n">
        <v>46318</v>
      </c>
      <c r="C5626" t="inlineStr">
        <is>
          <t>CL16</t>
        </is>
      </c>
      <c r="D5626" t="inlineStr">
        <is>
          <t>Completed</t>
        </is>
      </c>
    </row>
    <row r="5627">
      <c r="A5627" t="inlineStr">
        <is>
          <t>J1268</t>
        </is>
      </c>
      <c r="B5627" s="10" t="n">
        <v>46321</v>
      </c>
      <c r="C5627" t="inlineStr">
        <is>
          <t>CL16</t>
        </is>
      </c>
      <c r="D5627" t="inlineStr">
        <is>
          <t>Completed</t>
        </is>
      </c>
    </row>
    <row r="5628">
      <c r="A5628" t="inlineStr">
        <is>
          <t>J1268</t>
        </is>
      </c>
      <c r="B5628" s="10" t="n">
        <v>46323</v>
      </c>
      <c r="C5628" t="inlineStr">
        <is>
          <t>CL16</t>
        </is>
      </c>
      <c r="D5628" t="inlineStr">
        <is>
          <t>Completed</t>
        </is>
      </c>
    </row>
    <row r="5629">
      <c r="A5629" t="inlineStr">
        <is>
          <t>J1268</t>
        </is>
      </c>
      <c r="B5629" s="10" t="n">
        <v>46325</v>
      </c>
      <c r="C5629" t="inlineStr">
        <is>
          <t>CL16</t>
        </is>
      </c>
      <c r="D5629" t="inlineStr">
        <is>
          <t>Completed</t>
        </is>
      </c>
    </row>
    <row r="5630">
      <c r="A5630" t="inlineStr">
        <is>
          <t>J1269</t>
        </is>
      </c>
      <c r="B5630" s="10" t="n">
        <v>46245</v>
      </c>
      <c r="C5630" t="inlineStr">
        <is>
          <t>CL57</t>
        </is>
      </c>
      <c r="D5630" t="inlineStr">
        <is>
          <t>Completed</t>
        </is>
      </c>
    </row>
    <row r="5631">
      <c r="A5631" t="inlineStr">
        <is>
          <t>J1269</t>
        </is>
      </c>
      <c r="B5631" s="10" t="n">
        <v>46273</v>
      </c>
      <c r="C5631" t="inlineStr">
        <is>
          <t>CL57</t>
        </is>
      </c>
      <c r="D5631" t="inlineStr">
        <is>
          <t>Completed</t>
        </is>
      </c>
    </row>
    <row r="5632">
      <c r="A5632" t="inlineStr">
        <is>
          <t>J1269</t>
        </is>
      </c>
      <c r="B5632" s="10" t="n">
        <v>46301</v>
      </c>
      <c r="C5632" t="inlineStr">
        <is>
          <t>CL57</t>
        </is>
      </c>
      <c r="D5632" t="inlineStr">
        <is>
          <t>Completed</t>
        </is>
      </c>
    </row>
    <row r="5633">
      <c r="A5633" t="inlineStr">
        <is>
          <t>J1270</t>
        </is>
      </c>
      <c r="B5633" s="10" t="n">
        <v>46237</v>
      </c>
      <c r="C5633" t="inlineStr">
        <is>
          <t>CL24</t>
        </is>
      </c>
      <c r="D5633" t="inlineStr">
        <is>
          <t>Completed</t>
        </is>
      </c>
    </row>
    <row r="5634">
      <c r="A5634" t="inlineStr">
        <is>
          <t>J1270</t>
        </is>
      </c>
      <c r="B5634" s="10" t="n">
        <v>46238</v>
      </c>
      <c r="C5634" t="inlineStr">
        <is>
          <t>CL24</t>
        </is>
      </c>
      <c r="D5634" t="inlineStr">
        <is>
          <t>Completed</t>
        </is>
      </c>
    </row>
    <row r="5635">
      <c r="A5635" t="inlineStr">
        <is>
          <t>J1270</t>
        </is>
      </c>
      <c r="B5635" s="10" t="n">
        <v>46239</v>
      </c>
      <c r="C5635" t="inlineStr">
        <is>
          <t>CL24</t>
        </is>
      </c>
      <c r="D5635" t="inlineStr">
        <is>
          <t>Completed</t>
        </is>
      </c>
    </row>
    <row r="5636">
      <c r="A5636" t="inlineStr">
        <is>
          <t>J1270</t>
        </is>
      </c>
      <c r="B5636" s="10" t="n">
        <v>46240</v>
      </c>
      <c r="C5636" t="inlineStr">
        <is>
          <t>CL24</t>
        </is>
      </c>
      <c r="D5636" t="inlineStr">
        <is>
          <t>Completed</t>
        </is>
      </c>
    </row>
    <row r="5637">
      <c r="A5637" t="inlineStr">
        <is>
          <t>J1270</t>
        </is>
      </c>
      <c r="B5637" s="10" t="n">
        <v>46241</v>
      </c>
      <c r="C5637" t="inlineStr">
        <is>
          <t>CL24</t>
        </is>
      </c>
      <c r="D5637" t="inlineStr">
        <is>
          <t>Completed</t>
        </is>
      </c>
    </row>
    <row r="5638">
      <c r="A5638" t="inlineStr">
        <is>
          <t>J1270</t>
        </is>
      </c>
      <c r="B5638" s="10" t="n">
        <v>46244</v>
      </c>
      <c r="C5638" t="inlineStr">
        <is>
          <t>CL24</t>
        </is>
      </c>
      <c r="D5638" t="inlineStr">
        <is>
          <t>Completed</t>
        </is>
      </c>
    </row>
    <row r="5639">
      <c r="A5639" t="inlineStr">
        <is>
          <t>J1270</t>
        </is>
      </c>
      <c r="B5639" s="10" t="n">
        <v>46245</v>
      </c>
      <c r="C5639" t="inlineStr">
        <is>
          <t>CL24</t>
        </is>
      </c>
      <c r="D5639" t="inlineStr">
        <is>
          <t>Completed</t>
        </is>
      </c>
    </row>
    <row r="5640">
      <c r="A5640" t="inlineStr">
        <is>
          <t>J1270</t>
        </is>
      </c>
      <c r="B5640" s="10" t="n">
        <v>46246</v>
      </c>
      <c r="C5640" t="inlineStr">
        <is>
          <t>CL24</t>
        </is>
      </c>
      <c r="D5640" t="inlineStr">
        <is>
          <t>Completed</t>
        </is>
      </c>
    </row>
    <row r="5641">
      <c r="A5641" t="inlineStr">
        <is>
          <t>J1270</t>
        </is>
      </c>
      <c r="B5641" s="10" t="n">
        <v>46247</v>
      </c>
      <c r="C5641" t="inlineStr">
        <is>
          <t>CL24</t>
        </is>
      </c>
      <c r="D5641" t="inlineStr">
        <is>
          <t>Completed</t>
        </is>
      </c>
    </row>
    <row r="5642">
      <c r="A5642" t="inlineStr">
        <is>
          <t>J1270</t>
        </is>
      </c>
      <c r="B5642" s="10" t="n">
        <v>46248</v>
      </c>
      <c r="C5642" t="inlineStr">
        <is>
          <t>CL24</t>
        </is>
      </c>
      <c r="D5642" t="inlineStr">
        <is>
          <t>Completed</t>
        </is>
      </c>
    </row>
    <row r="5643">
      <c r="A5643" t="inlineStr">
        <is>
          <t>J1270</t>
        </is>
      </c>
      <c r="B5643" s="10" t="n">
        <v>46251</v>
      </c>
      <c r="C5643" t="inlineStr">
        <is>
          <t>CL24</t>
        </is>
      </c>
      <c r="D5643" t="inlineStr">
        <is>
          <t>Completed</t>
        </is>
      </c>
    </row>
    <row r="5644">
      <c r="A5644" t="inlineStr">
        <is>
          <t>J1270</t>
        </is>
      </c>
      <c r="B5644" s="10" t="n">
        <v>46252</v>
      </c>
      <c r="C5644" t="inlineStr">
        <is>
          <t>CL24</t>
        </is>
      </c>
      <c r="D5644" t="inlineStr">
        <is>
          <t>Completed</t>
        </is>
      </c>
    </row>
    <row r="5645">
      <c r="A5645" t="inlineStr">
        <is>
          <t>J1270</t>
        </is>
      </c>
      <c r="B5645" s="10" t="n">
        <v>46253</v>
      </c>
      <c r="C5645" t="inlineStr">
        <is>
          <t>CL24</t>
        </is>
      </c>
      <c r="D5645" t="inlineStr">
        <is>
          <t>Completed</t>
        </is>
      </c>
    </row>
    <row r="5646">
      <c r="A5646" t="inlineStr">
        <is>
          <t>J1270</t>
        </is>
      </c>
      <c r="B5646" s="10" t="n">
        <v>46254</v>
      </c>
      <c r="C5646" t="inlineStr">
        <is>
          <t>CL24</t>
        </is>
      </c>
      <c r="D5646" t="inlineStr">
        <is>
          <t>Completed</t>
        </is>
      </c>
    </row>
    <row r="5647">
      <c r="A5647" t="inlineStr">
        <is>
          <t>J1270</t>
        </is>
      </c>
      <c r="B5647" s="10" t="n">
        <v>46255</v>
      </c>
      <c r="C5647" t="inlineStr">
        <is>
          <t>CL24</t>
        </is>
      </c>
      <c r="D5647" t="inlineStr">
        <is>
          <t>Completed</t>
        </is>
      </c>
    </row>
    <row r="5648">
      <c r="A5648" t="inlineStr">
        <is>
          <t>J1270</t>
        </is>
      </c>
      <c r="B5648" s="10" t="n">
        <v>46258</v>
      </c>
      <c r="C5648" t="inlineStr">
        <is>
          <t>CL24</t>
        </is>
      </c>
      <c r="D5648" t="inlineStr">
        <is>
          <t>Completed</t>
        </is>
      </c>
    </row>
    <row r="5649">
      <c r="A5649" t="inlineStr">
        <is>
          <t>J1270</t>
        </is>
      </c>
      <c r="B5649" s="10" t="n">
        <v>46259</v>
      </c>
      <c r="C5649" t="inlineStr">
        <is>
          <t>CL24</t>
        </is>
      </c>
      <c r="D5649" t="inlineStr">
        <is>
          <t>Completed</t>
        </is>
      </c>
    </row>
    <row r="5650">
      <c r="A5650" t="inlineStr">
        <is>
          <t>J1270</t>
        </is>
      </c>
      <c r="B5650" s="10" t="n">
        <v>46260</v>
      </c>
      <c r="C5650" t="inlineStr">
        <is>
          <t>CL24</t>
        </is>
      </c>
      <c r="D5650" t="inlineStr">
        <is>
          <t>Completed</t>
        </is>
      </c>
    </row>
    <row r="5651">
      <c r="A5651" t="inlineStr">
        <is>
          <t>J1270</t>
        </is>
      </c>
      <c r="B5651" s="10" t="n">
        <v>46261</v>
      </c>
      <c r="C5651" t="inlineStr">
        <is>
          <t>CL24</t>
        </is>
      </c>
      <c r="D5651" t="inlineStr">
        <is>
          <t>Completed</t>
        </is>
      </c>
    </row>
    <row r="5652">
      <c r="A5652" t="inlineStr">
        <is>
          <t>J1270</t>
        </is>
      </c>
      <c r="B5652" s="10" t="n">
        <v>46262</v>
      </c>
      <c r="C5652" t="inlineStr">
        <is>
          <t>CL24</t>
        </is>
      </c>
      <c r="D5652" t="inlineStr">
        <is>
          <t>Completed</t>
        </is>
      </c>
    </row>
    <row r="5653">
      <c r="A5653" t="inlineStr">
        <is>
          <t>J1270</t>
        </is>
      </c>
      <c r="B5653" s="10" t="n">
        <v>46265</v>
      </c>
      <c r="C5653" t="inlineStr">
        <is>
          <t>CL24</t>
        </is>
      </c>
      <c r="D5653" t="inlineStr">
        <is>
          <t>Completed</t>
        </is>
      </c>
    </row>
    <row r="5654">
      <c r="A5654" t="inlineStr">
        <is>
          <t>J1270</t>
        </is>
      </c>
      <c r="B5654" s="10" t="n">
        <v>46266</v>
      </c>
      <c r="C5654" t="inlineStr">
        <is>
          <t>CL24</t>
        </is>
      </c>
      <c r="D5654" t="inlineStr">
        <is>
          <t>Completed</t>
        </is>
      </c>
    </row>
    <row r="5655">
      <c r="A5655" t="inlineStr">
        <is>
          <t>J1270</t>
        </is>
      </c>
      <c r="B5655" s="10" t="n">
        <v>46267</v>
      </c>
      <c r="C5655" t="inlineStr">
        <is>
          <t>CL24</t>
        </is>
      </c>
      <c r="D5655" t="inlineStr">
        <is>
          <t>Completed</t>
        </is>
      </c>
    </row>
    <row r="5656">
      <c r="A5656" t="inlineStr">
        <is>
          <t>J1270</t>
        </is>
      </c>
      <c r="B5656" s="10" t="n">
        <v>46268</v>
      </c>
      <c r="C5656" t="inlineStr">
        <is>
          <t>CL24</t>
        </is>
      </c>
      <c r="D5656" t="inlineStr">
        <is>
          <t>Completed</t>
        </is>
      </c>
    </row>
    <row r="5657">
      <c r="A5657" t="inlineStr">
        <is>
          <t>J1270</t>
        </is>
      </c>
      <c r="B5657" s="10" t="n">
        <v>46269</v>
      </c>
      <c r="C5657" t="inlineStr">
        <is>
          <t>CL24</t>
        </is>
      </c>
      <c r="D5657" t="inlineStr">
        <is>
          <t>Completed</t>
        </is>
      </c>
    </row>
    <row r="5658">
      <c r="A5658" t="inlineStr">
        <is>
          <t>J1270</t>
        </is>
      </c>
      <c r="B5658" s="10" t="n">
        <v>46272</v>
      </c>
      <c r="C5658" t="inlineStr">
        <is>
          <t>CL24</t>
        </is>
      </c>
      <c r="D5658" t="inlineStr">
        <is>
          <t>Completed</t>
        </is>
      </c>
    </row>
    <row r="5659">
      <c r="A5659" t="inlineStr">
        <is>
          <t>J1270</t>
        </is>
      </c>
      <c r="B5659" s="10" t="n">
        <v>46273</v>
      </c>
      <c r="C5659" t="inlineStr">
        <is>
          <t>CL24</t>
        </is>
      </c>
      <c r="D5659" t="inlineStr">
        <is>
          <t>Completed</t>
        </is>
      </c>
    </row>
    <row r="5660">
      <c r="A5660" t="inlineStr">
        <is>
          <t>J1270</t>
        </is>
      </c>
      <c r="B5660" s="10" t="n">
        <v>46274</v>
      </c>
      <c r="C5660" t="inlineStr">
        <is>
          <t>CL24</t>
        </is>
      </c>
      <c r="D5660" t="inlineStr">
        <is>
          <t>Completed</t>
        </is>
      </c>
    </row>
    <row r="5661">
      <c r="A5661" t="inlineStr">
        <is>
          <t>J1270</t>
        </is>
      </c>
      <c r="B5661" s="10" t="n">
        <v>46275</v>
      </c>
      <c r="C5661" t="inlineStr">
        <is>
          <t>CL24</t>
        </is>
      </c>
      <c r="D5661" t="inlineStr">
        <is>
          <t>Completed</t>
        </is>
      </c>
    </row>
    <row r="5662">
      <c r="A5662" t="inlineStr">
        <is>
          <t>J1270</t>
        </is>
      </c>
      <c r="B5662" s="10" t="n">
        <v>46276</v>
      </c>
      <c r="C5662" t="inlineStr">
        <is>
          <t>CL24</t>
        </is>
      </c>
      <c r="D5662" t="inlineStr">
        <is>
          <t>Completed</t>
        </is>
      </c>
    </row>
    <row r="5663">
      <c r="A5663" t="inlineStr">
        <is>
          <t>J1270</t>
        </is>
      </c>
      <c r="B5663" s="10" t="n">
        <v>46279</v>
      </c>
      <c r="C5663" t="inlineStr">
        <is>
          <t>CL24</t>
        </is>
      </c>
      <c r="D5663" t="inlineStr">
        <is>
          <t>Completed</t>
        </is>
      </c>
    </row>
    <row r="5664">
      <c r="A5664" t="inlineStr">
        <is>
          <t>J1270</t>
        </is>
      </c>
      <c r="B5664" s="10" t="n">
        <v>46280</v>
      </c>
      <c r="C5664" t="inlineStr">
        <is>
          <t>CL24</t>
        </is>
      </c>
      <c r="D5664" t="inlineStr">
        <is>
          <t>Completed</t>
        </is>
      </c>
    </row>
    <row r="5665">
      <c r="A5665" t="inlineStr">
        <is>
          <t>J1270</t>
        </is>
      </c>
      <c r="B5665" s="10" t="n">
        <v>46281</v>
      </c>
      <c r="C5665" t="inlineStr">
        <is>
          <t>CL24</t>
        </is>
      </c>
      <c r="D5665" t="inlineStr">
        <is>
          <t>Completed</t>
        </is>
      </c>
    </row>
    <row r="5666">
      <c r="A5666" t="inlineStr">
        <is>
          <t>J1270</t>
        </is>
      </c>
      <c r="B5666" s="10" t="n">
        <v>46282</v>
      </c>
      <c r="C5666" t="inlineStr">
        <is>
          <t>CL24</t>
        </is>
      </c>
      <c r="D5666" t="inlineStr">
        <is>
          <t>Completed</t>
        </is>
      </c>
    </row>
    <row r="5667">
      <c r="A5667" t="inlineStr">
        <is>
          <t>J1270</t>
        </is>
      </c>
      <c r="B5667" s="10" t="n">
        <v>46283</v>
      </c>
      <c r="C5667" t="inlineStr">
        <is>
          <t>CL24</t>
        </is>
      </c>
      <c r="D5667" t="inlineStr">
        <is>
          <t>Completed</t>
        </is>
      </c>
    </row>
    <row r="5668">
      <c r="A5668" t="inlineStr">
        <is>
          <t>J1270</t>
        </is>
      </c>
      <c r="B5668" s="10" t="n">
        <v>46286</v>
      </c>
      <c r="C5668" t="inlineStr">
        <is>
          <t>CL24</t>
        </is>
      </c>
      <c r="D5668" t="inlineStr">
        <is>
          <t>Completed</t>
        </is>
      </c>
    </row>
    <row r="5669">
      <c r="A5669" t="inlineStr">
        <is>
          <t>J1270</t>
        </is>
      </c>
      <c r="B5669" s="10" t="n">
        <v>46287</v>
      </c>
      <c r="C5669" t="inlineStr">
        <is>
          <t>CL24</t>
        </is>
      </c>
      <c r="D5669" t="inlineStr">
        <is>
          <t>Completed</t>
        </is>
      </c>
    </row>
    <row r="5670">
      <c r="A5670" t="inlineStr">
        <is>
          <t>J1270</t>
        </is>
      </c>
      <c r="B5670" s="10" t="n">
        <v>46288</v>
      </c>
      <c r="C5670" t="inlineStr">
        <is>
          <t>CL24</t>
        </is>
      </c>
      <c r="D5670" t="inlineStr">
        <is>
          <t>Completed</t>
        </is>
      </c>
    </row>
    <row r="5671">
      <c r="A5671" t="inlineStr">
        <is>
          <t>J1270</t>
        </is>
      </c>
      <c r="B5671" s="10" t="n">
        <v>46289</v>
      </c>
      <c r="C5671" t="inlineStr">
        <is>
          <t>CL24</t>
        </is>
      </c>
      <c r="D5671" t="inlineStr">
        <is>
          <t>Completed</t>
        </is>
      </c>
    </row>
    <row r="5672">
      <c r="A5672" t="inlineStr">
        <is>
          <t>J1270</t>
        </is>
      </c>
      <c r="B5672" s="10" t="n">
        <v>46290</v>
      </c>
      <c r="C5672" t="inlineStr">
        <is>
          <t>CL24</t>
        </is>
      </c>
      <c r="D5672" t="inlineStr">
        <is>
          <t>Completed</t>
        </is>
      </c>
    </row>
    <row r="5673">
      <c r="A5673" t="inlineStr">
        <is>
          <t>J1270</t>
        </is>
      </c>
      <c r="B5673" s="10" t="n">
        <v>46293</v>
      </c>
      <c r="C5673" t="inlineStr">
        <is>
          <t>CL24</t>
        </is>
      </c>
      <c r="D5673" t="inlineStr">
        <is>
          <t>Completed</t>
        </is>
      </c>
    </row>
    <row r="5674">
      <c r="A5674" t="inlineStr">
        <is>
          <t>J1270</t>
        </is>
      </c>
      <c r="B5674" s="10" t="n">
        <v>46294</v>
      </c>
      <c r="C5674" t="inlineStr">
        <is>
          <t>CL24</t>
        </is>
      </c>
      <c r="D5674" t="inlineStr">
        <is>
          <t>Completed</t>
        </is>
      </c>
    </row>
    <row r="5675">
      <c r="A5675" t="inlineStr">
        <is>
          <t>J1270</t>
        </is>
      </c>
      <c r="B5675" s="10" t="n">
        <v>46295</v>
      </c>
      <c r="C5675" t="inlineStr">
        <is>
          <t>CL24</t>
        </is>
      </c>
      <c r="D5675" t="inlineStr">
        <is>
          <t>Completed</t>
        </is>
      </c>
    </row>
    <row r="5676">
      <c r="A5676" t="inlineStr">
        <is>
          <t>J1270</t>
        </is>
      </c>
      <c r="B5676" s="10" t="n">
        <v>46296</v>
      </c>
      <c r="C5676" t="inlineStr">
        <is>
          <t>CL24</t>
        </is>
      </c>
      <c r="D5676" t="inlineStr">
        <is>
          <t>Completed</t>
        </is>
      </c>
    </row>
    <row r="5677">
      <c r="A5677" t="inlineStr">
        <is>
          <t>J1270</t>
        </is>
      </c>
      <c r="B5677" s="10" t="n">
        <v>46297</v>
      </c>
      <c r="C5677" t="inlineStr">
        <is>
          <t>CL24</t>
        </is>
      </c>
      <c r="D5677" t="inlineStr">
        <is>
          <t>Completed</t>
        </is>
      </c>
    </row>
    <row r="5678">
      <c r="A5678" t="inlineStr">
        <is>
          <t>J1270</t>
        </is>
      </c>
      <c r="B5678" s="10" t="n">
        <v>46300</v>
      </c>
      <c r="C5678" t="inlineStr">
        <is>
          <t>CL24</t>
        </is>
      </c>
      <c r="D5678" t="inlineStr">
        <is>
          <t>Completed</t>
        </is>
      </c>
    </row>
    <row r="5679">
      <c r="A5679" t="inlineStr">
        <is>
          <t>J1270</t>
        </is>
      </c>
      <c r="B5679" s="10" t="n">
        <v>46301</v>
      </c>
      <c r="C5679" t="inlineStr">
        <is>
          <t>CL24</t>
        </is>
      </c>
      <c r="D5679" t="inlineStr">
        <is>
          <t>Completed</t>
        </is>
      </c>
    </row>
    <row r="5680">
      <c r="A5680" t="inlineStr">
        <is>
          <t>J1270</t>
        </is>
      </c>
      <c r="B5680" s="10" t="n">
        <v>46302</v>
      </c>
      <c r="C5680" t="inlineStr">
        <is>
          <t>CL24</t>
        </is>
      </c>
      <c r="D5680" t="inlineStr">
        <is>
          <t>Completed</t>
        </is>
      </c>
    </row>
    <row r="5681">
      <c r="A5681" t="inlineStr">
        <is>
          <t>J1270</t>
        </is>
      </c>
      <c r="B5681" s="10" t="n">
        <v>46303</v>
      </c>
      <c r="C5681" t="inlineStr">
        <is>
          <t>CL24</t>
        </is>
      </c>
      <c r="D5681" t="inlineStr">
        <is>
          <t>Completed</t>
        </is>
      </c>
    </row>
    <row r="5682">
      <c r="A5682" t="inlineStr">
        <is>
          <t>J1270</t>
        </is>
      </c>
      <c r="B5682" s="10" t="n">
        <v>46304</v>
      </c>
      <c r="C5682" t="inlineStr">
        <is>
          <t>CL24</t>
        </is>
      </c>
      <c r="D5682" t="inlineStr">
        <is>
          <t>Completed</t>
        </is>
      </c>
    </row>
    <row r="5683">
      <c r="A5683" t="inlineStr">
        <is>
          <t>J1270</t>
        </is>
      </c>
      <c r="B5683" s="10" t="n">
        <v>46307</v>
      </c>
      <c r="C5683" t="inlineStr">
        <is>
          <t>CL24</t>
        </is>
      </c>
      <c r="D5683" t="inlineStr">
        <is>
          <t>Completed</t>
        </is>
      </c>
    </row>
    <row r="5684">
      <c r="A5684" t="inlineStr">
        <is>
          <t>J1270</t>
        </is>
      </c>
      <c r="B5684" s="10" t="n">
        <v>46308</v>
      </c>
      <c r="C5684" t="inlineStr">
        <is>
          <t>CL24</t>
        </is>
      </c>
      <c r="D5684" t="inlineStr">
        <is>
          <t>Completed</t>
        </is>
      </c>
    </row>
    <row r="5685">
      <c r="A5685" t="inlineStr">
        <is>
          <t>J1270</t>
        </is>
      </c>
      <c r="B5685" s="10" t="n">
        <v>46309</v>
      </c>
      <c r="C5685" t="inlineStr">
        <is>
          <t>CL24</t>
        </is>
      </c>
      <c r="D5685" t="inlineStr">
        <is>
          <t>Completed</t>
        </is>
      </c>
    </row>
    <row r="5686">
      <c r="A5686" t="inlineStr">
        <is>
          <t>J1270</t>
        </is>
      </c>
      <c r="B5686" s="10" t="n">
        <v>46310</v>
      </c>
      <c r="C5686" t="inlineStr">
        <is>
          <t>CL24</t>
        </is>
      </c>
      <c r="D5686" t="inlineStr">
        <is>
          <t>Completed</t>
        </is>
      </c>
    </row>
    <row r="5687">
      <c r="A5687" t="inlineStr">
        <is>
          <t>J1270</t>
        </is>
      </c>
      <c r="B5687" s="10" t="n">
        <v>46311</v>
      </c>
      <c r="C5687" t="inlineStr">
        <is>
          <t>CL24</t>
        </is>
      </c>
      <c r="D5687" t="inlineStr">
        <is>
          <t>Completed</t>
        </is>
      </c>
    </row>
    <row r="5688">
      <c r="A5688" t="inlineStr">
        <is>
          <t>J1270</t>
        </is>
      </c>
      <c r="B5688" s="10" t="n">
        <v>46314</v>
      </c>
      <c r="C5688" t="inlineStr">
        <is>
          <t>CL24</t>
        </is>
      </c>
      <c r="D5688" t="inlineStr">
        <is>
          <t>Completed</t>
        </is>
      </c>
    </row>
    <row r="5689">
      <c r="A5689" t="inlineStr">
        <is>
          <t>J1270</t>
        </is>
      </c>
      <c r="B5689" s="10" t="n">
        <v>46315</v>
      </c>
      <c r="C5689" t="inlineStr">
        <is>
          <t>CL24</t>
        </is>
      </c>
      <c r="D5689" t="inlineStr">
        <is>
          <t>Completed</t>
        </is>
      </c>
    </row>
    <row r="5690">
      <c r="A5690" t="inlineStr">
        <is>
          <t>J1270</t>
        </is>
      </c>
      <c r="B5690" s="10" t="n">
        <v>46316</v>
      </c>
      <c r="C5690" t="inlineStr">
        <is>
          <t>CL24</t>
        </is>
      </c>
      <c r="D5690" t="inlineStr">
        <is>
          <t>Completed</t>
        </is>
      </c>
    </row>
    <row r="5691">
      <c r="A5691" t="inlineStr">
        <is>
          <t>J1270</t>
        </is>
      </c>
      <c r="B5691" s="10" t="n">
        <v>46317</v>
      </c>
      <c r="C5691" t="inlineStr">
        <is>
          <t>CL24</t>
        </is>
      </c>
      <c r="D5691" t="inlineStr">
        <is>
          <t>Completed</t>
        </is>
      </c>
    </row>
    <row r="5692">
      <c r="A5692" t="inlineStr">
        <is>
          <t>J1270</t>
        </is>
      </c>
      <c r="B5692" s="10" t="n">
        <v>46318</v>
      </c>
      <c r="C5692" t="inlineStr">
        <is>
          <t>CL24</t>
        </is>
      </c>
      <c r="D5692" t="inlineStr">
        <is>
          <t>Completed</t>
        </is>
      </c>
    </row>
    <row r="5693">
      <c r="A5693" t="inlineStr">
        <is>
          <t>J1270</t>
        </is>
      </c>
      <c r="B5693" s="10" t="n">
        <v>46321</v>
      </c>
      <c r="C5693" t="inlineStr">
        <is>
          <t>CL24</t>
        </is>
      </c>
      <c r="D5693" t="inlineStr">
        <is>
          <t>Completed</t>
        </is>
      </c>
    </row>
    <row r="5694">
      <c r="A5694" t="inlineStr">
        <is>
          <t>J1270</t>
        </is>
      </c>
      <c r="B5694" s="10" t="n">
        <v>46322</v>
      </c>
      <c r="C5694" t="inlineStr">
        <is>
          <t>CL24</t>
        </is>
      </c>
      <c r="D5694" t="inlineStr">
        <is>
          <t>Completed</t>
        </is>
      </c>
    </row>
    <row r="5695">
      <c r="A5695" t="inlineStr">
        <is>
          <t>J1270</t>
        </is>
      </c>
      <c r="B5695" s="10" t="n">
        <v>46323</v>
      </c>
      <c r="C5695" t="inlineStr">
        <is>
          <t>CL24</t>
        </is>
      </c>
      <c r="D5695" t="inlineStr">
        <is>
          <t>Completed</t>
        </is>
      </c>
    </row>
    <row r="5696">
      <c r="A5696" t="inlineStr">
        <is>
          <t>J1270</t>
        </is>
      </c>
      <c r="B5696" s="10" t="n">
        <v>46324</v>
      </c>
      <c r="C5696" t="inlineStr">
        <is>
          <t>CL24</t>
        </is>
      </c>
      <c r="D5696" t="inlineStr">
        <is>
          <t>Completed</t>
        </is>
      </c>
    </row>
    <row r="5697">
      <c r="A5697" t="inlineStr">
        <is>
          <t>J1270</t>
        </is>
      </c>
      <c r="B5697" s="10" t="n">
        <v>46325</v>
      </c>
      <c r="C5697" t="inlineStr">
        <is>
          <t>CL24</t>
        </is>
      </c>
      <c r="D5697" t="inlineStr">
        <is>
          <t>Completed</t>
        </is>
      </c>
    </row>
    <row r="5698">
      <c r="A5698" t="inlineStr">
        <is>
          <t>J1271</t>
        </is>
      </c>
      <c r="B5698" s="10" t="n">
        <v>46237</v>
      </c>
      <c r="C5698" t="inlineStr">
        <is>
          <t>CL27</t>
        </is>
      </c>
      <c r="D5698" t="inlineStr">
        <is>
          <t>Completed</t>
        </is>
      </c>
    </row>
    <row r="5699">
      <c r="A5699" t="inlineStr">
        <is>
          <t>J1271</t>
        </is>
      </c>
      <c r="B5699" s="10" t="n">
        <v>46238</v>
      </c>
      <c r="C5699" t="inlineStr">
        <is>
          <t>CL27</t>
        </is>
      </c>
      <c r="D5699" t="inlineStr">
        <is>
          <t>Completed</t>
        </is>
      </c>
    </row>
    <row r="5700">
      <c r="A5700" t="inlineStr">
        <is>
          <t>J1271</t>
        </is>
      </c>
      <c r="B5700" s="10" t="n">
        <v>46239</v>
      </c>
      <c r="C5700" t="inlineStr">
        <is>
          <t>CL27</t>
        </is>
      </c>
      <c r="D5700" t="inlineStr">
        <is>
          <t>Completed</t>
        </is>
      </c>
    </row>
    <row r="5701">
      <c r="A5701" t="inlineStr">
        <is>
          <t>J1271</t>
        </is>
      </c>
      <c r="B5701" s="10" t="n">
        <v>46240</v>
      </c>
      <c r="C5701" t="inlineStr">
        <is>
          <t>CL27</t>
        </is>
      </c>
      <c r="D5701" t="inlineStr">
        <is>
          <t>Completed</t>
        </is>
      </c>
    </row>
    <row r="5702">
      <c r="A5702" t="inlineStr">
        <is>
          <t>J1271</t>
        </is>
      </c>
      <c r="B5702" s="10" t="n">
        <v>46241</v>
      </c>
      <c r="C5702" t="inlineStr">
        <is>
          <t>CL27</t>
        </is>
      </c>
      <c r="D5702" t="inlineStr">
        <is>
          <t>Completed</t>
        </is>
      </c>
    </row>
    <row r="5703">
      <c r="A5703" t="inlineStr">
        <is>
          <t>J1271</t>
        </is>
      </c>
      <c r="B5703" s="10" t="n">
        <v>46244</v>
      </c>
      <c r="C5703" t="inlineStr">
        <is>
          <t>CL27</t>
        </is>
      </c>
      <c r="D5703" t="inlineStr">
        <is>
          <t>Completed</t>
        </is>
      </c>
    </row>
    <row r="5704">
      <c r="A5704" t="inlineStr">
        <is>
          <t>J1271</t>
        </is>
      </c>
      <c r="B5704" s="10" t="n">
        <v>46245</v>
      </c>
      <c r="C5704" t="inlineStr">
        <is>
          <t>CL27</t>
        </is>
      </c>
      <c r="D5704" t="inlineStr">
        <is>
          <t>Completed</t>
        </is>
      </c>
    </row>
    <row r="5705">
      <c r="A5705" t="inlineStr">
        <is>
          <t>J1271</t>
        </is>
      </c>
      <c r="B5705" s="10" t="n">
        <v>46246</v>
      </c>
      <c r="C5705" t="inlineStr">
        <is>
          <t>CL27</t>
        </is>
      </c>
      <c r="D5705" t="inlineStr">
        <is>
          <t>Completed</t>
        </is>
      </c>
    </row>
    <row r="5706">
      <c r="A5706" t="inlineStr">
        <is>
          <t>J1271</t>
        </is>
      </c>
      <c r="B5706" s="10" t="n">
        <v>46247</v>
      </c>
      <c r="C5706" t="inlineStr">
        <is>
          <t>CL27</t>
        </is>
      </c>
      <c r="D5706" t="inlineStr">
        <is>
          <t>Completed</t>
        </is>
      </c>
    </row>
    <row r="5707">
      <c r="A5707" t="inlineStr">
        <is>
          <t>J1271</t>
        </is>
      </c>
      <c r="B5707" s="10" t="n">
        <v>46248</v>
      </c>
      <c r="C5707" t="inlineStr">
        <is>
          <t>CL27</t>
        </is>
      </c>
      <c r="D5707" t="inlineStr">
        <is>
          <t>Completed</t>
        </is>
      </c>
    </row>
    <row r="5708">
      <c r="A5708" t="inlineStr">
        <is>
          <t>J1271</t>
        </is>
      </c>
      <c r="B5708" s="10" t="n">
        <v>46251</v>
      </c>
      <c r="C5708" t="inlineStr">
        <is>
          <t>CL27</t>
        </is>
      </c>
      <c r="D5708" t="inlineStr">
        <is>
          <t>Completed</t>
        </is>
      </c>
    </row>
    <row r="5709">
      <c r="A5709" t="inlineStr">
        <is>
          <t>J1271</t>
        </is>
      </c>
      <c r="B5709" s="10" t="n">
        <v>46252</v>
      </c>
      <c r="C5709" t="inlineStr">
        <is>
          <t>CL27</t>
        </is>
      </c>
      <c r="D5709" t="inlineStr">
        <is>
          <t>Completed</t>
        </is>
      </c>
    </row>
    <row r="5710">
      <c r="A5710" t="inlineStr">
        <is>
          <t>J1271</t>
        </is>
      </c>
      <c r="B5710" s="10" t="n">
        <v>46253</v>
      </c>
      <c r="C5710" t="inlineStr">
        <is>
          <t>CL27</t>
        </is>
      </c>
      <c r="D5710" t="inlineStr">
        <is>
          <t>Completed</t>
        </is>
      </c>
    </row>
    <row r="5711">
      <c r="A5711" t="inlineStr">
        <is>
          <t>J1271</t>
        </is>
      </c>
      <c r="B5711" s="10" t="n">
        <v>46254</v>
      </c>
      <c r="C5711" t="inlineStr">
        <is>
          <t>CL27</t>
        </is>
      </c>
      <c r="D5711" t="inlineStr">
        <is>
          <t>Completed</t>
        </is>
      </c>
    </row>
    <row r="5712">
      <c r="A5712" t="inlineStr">
        <is>
          <t>J1271</t>
        </is>
      </c>
      <c r="B5712" s="10" t="n">
        <v>46255</v>
      </c>
      <c r="C5712" t="inlineStr">
        <is>
          <t>CL27</t>
        </is>
      </c>
      <c r="D5712" t="inlineStr">
        <is>
          <t>Completed</t>
        </is>
      </c>
    </row>
    <row r="5713">
      <c r="A5713" t="inlineStr">
        <is>
          <t>J1271</t>
        </is>
      </c>
      <c r="B5713" s="10" t="n">
        <v>46258</v>
      </c>
      <c r="C5713" t="inlineStr">
        <is>
          <t>CL27</t>
        </is>
      </c>
      <c r="D5713" t="inlineStr">
        <is>
          <t>Completed</t>
        </is>
      </c>
    </row>
    <row r="5714">
      <c r="A5714" t="inlineStr">
        <is>
          <t>J1271</t>
        </is>
      </c>
      <c r="B5714" s="10" t="n">
        <v>46259</v>
      </c>
      <c r="C5714" t="inlineStr">
        <is>
          <t>CL27</t>
        </is>
      </c>
      <c r="D5714" t="inlineStr">
        <is>
          <t>Completed</t>
        </is>
      </c>
    </row>
    <row r="5715">
      <c r="A5715" t="inlineStr">
        <is>
          <t>J1271</t>
        </is>
      </c>
      <c r="B5715" s="10" t="n">
        <v>46260</v>
      </c>
      <c r="C5715" t="inlineStr">
        <is>
          <t>CL27</t>
        </is>
      </c>
      <c r="D5715" t="inlineStr">
        <is>
          <t>Completed</t>
        </is>
      </c>
    </row>
    <row r="5716">
      <c r="A5716" t="inlineStr">
        <is>
          <t>J1271</t>
        </is>
      </c>
      <c r="B5716" s="10" t="n">
        <v>46261</v>
      </c>
      <c r="C5716" t="inlineStr">
        <is>
          <t>CL27</t>
        </is>
      </c>
      <c r="D5716" t="inlineStr">
        <is>
          <t>Completed</t>
        </is>
      </c>
    </row>
    <row r="5717">
      <c r="A5717" t="inlineStr">
        <is>
          <t>J1271</t>
        </is>
      </c>
      <c r="B5717" s="10" t="n">
        <v>46262</v>
      </c>
      <c r="C5717" t="inlineStr">
        <is>
          <t>CL27</t>
        </is>
      </c>
      <c r="D5717" t="inlineStr">
        <is>
          <t>Completed</t>
        </is>
      </c>
    </row>
    <row r="5718">
      <c r="A5718" t="inlineStr">
        <is>
          <t>J1271</t>
        </is>
      </c>
      <c r="B5718" s="10" t="n">
        <v>46265</v>
      </c>
      <c r="C5718" t="inlineStr">
        <is>
          <t>CL27</t>
        </is>
      </c>
      <c r="D5718" t="inlineStr">
        <is>
          <t>Completed</t>
        </is>
      </c>
    </row>
    <row r="5719">
      <c r="A5719" t="inlineStr">
        <is>
          <t>J1271</t>
        </is>
      </c>
      <c r="B5719" s="10" t="n">
        <v>46266</v>
      </c>
      <c r="C5719" t="inlineStr">
        <is>
          <t>CL27</t>
        </is>
      </c>
      <c r="D5719" t="inlineStr">
        <is>
          <t>Completed</t>
        </is>
      </c>
    </row>
    <row r="5720">
      <c r="A5720" t="inlineStr">
        <is>
          <t>J1271</t>
        </is>
      </c>
      <c r="B5720" s="10" t="n">
        <v>46267</v>
      </c>
      <c r="C5720" t="inlineStr">
        <is>
          <t>CL27</t>
        </is>
      </c>
      <c r="D5720" t="inlineStr">
        <is>
          <t>Completed</t>
        </is>
      </c>
    </row>
    <row r="5721">
      <c r="A5721" t="inlineStr">
        <is>
          <t>J1271</t>
        </is>
      </c>
      <c r="B5721" s="10" t="n">
        <v>46268</v>
      </c>
      <c r="C5721" t="inlineStr">
        <is>
          <t>CL27</t>
        </is>
      </c>
      <c r="D5721" t="inlineStr">
        <is>
          <t>Completed</t>
        </is>
      </c>
    </row>
    <row r="5722">
      <c r="A5722" t="inlineStr">
        <is>
          <t>J1271</t>
        </is>
      </c>
      <c r="B5722" s="10" t="n">
        <v>46269</v>
      </c>
      <c r="C5722" t="inlineStr">
        <is>
          <t>CL27</t>
        </is>
      </c>
      <c r="D5722" t="inlineStr">
        <is>
          <t>Completed</t>
        </is>
      </c>
    </row>
    <row r="5723">
      <c r="A5723" t="inlineStr">
        <is>
          <t>J1271</t>
        </is>
      </c>
      <c r="B5723" s="10" t="n">
        <v>46272</v>
      </c>
      <c r="C5723" t="inlineStr">
        <is>
          <t>CL27</t>
        </is>
      </c>
      <c r="D5723" t="inlineStr">
        <is>
          <t>Completed</t>
        </is>
      </c>
    </row>
    <row r="5724">
      <c r="A5724" t="inlineStr">
        <is>
          <t>J1271</t>
        </is>
      </c>
      <c r="B5724" s="10" t="n">
        <v>46273</v>
      </c>
      <c r="C5724" t="inlineStr">
        <is>
          <t>CL27</t>
        </is>
      </c>
      <c r="D5724" t="inlineStr">
        <is>
          <t>Completed</t>
        </is>
      </c>
    </row>
    <row r="5725">
      <c r="A5725" t="inlineStr">
        <is>
          <t>J1271</t>
        </is>
      </c>
      <c r="B5725" s="10" t="n">
        <v>46274</v>
      </c>
      <c r="C5725" t="inlineStr">
        <is>
          <t>CL27</t>
        </is>
      </c>
      <c r="D5725" t="inlineStr">
        <is>
          <t>Completed</t>
        </is>
      </c>
    </row>
    <row r="5726">
      <c r="A5726" t="inlineStr">
        <is>
          <t>J1271</t>
        </is>
      </c>
      <c r="B5726" s="10" t="n">
        <v>46275</v>
      </c>
      <c r="C5726" t="inlineStr">
        <is>
          <t>CL27</t>
        </is>
      </c>
      <c r="D5726" t="inlineStr">
        <is>
          <t>Completed</t>
        </is>
      </c>
    </row>
    <row r="5727">
      <c r="A5727" t="inlineStr">
        <is>
          <t>J1271</t>
        </is>
      </c>
      <c r="B5727" s="10" t="n">
        <v>46276</v>
      </c>
      <c r="C5727" t="inlineStr">
        <is>
          <t>CL27</t>
        </is>
      </c>
      <c r="D5727" t="inlineStr">
        <is>
          <t>Completed</t>
        </is>
      </c>
    </row>
    <row r="5728">
      <c r="A5728" t="inlineStr">
        <is>
          <t>J1271</t>
        </is>
      </c>
      <c r="B5728" s="10" t="n">
        <v>46279</v>
      </c>
      <c r="C5728" t="inlineStr">
        <is>
          <t>CL27</t>
        </is>
      </c>
      <c r="D5728" t="inlineStr">
        <is>
          <t>Completed</t>
        </is>
      </c>
    </row>
    <row r="5729">
      <c r="A5729" t="inlineStr">
        <is>
          <t>J1271</t>
        </is>
      </c>
      <c r="B5729" s="10" t="n">
        <v>46280</v>
      </c>
      <c r="C5729" t="inlineStr">
        <is>
          <t>CL27</t>
        </is>
      </c>
      <c r="D5729" t="inlineStr">
        <is>
          <t>Completed</t>
        </is>
      </c>
    </row>
    <row r="5730">
      <c r="A5730" t="inlineStr">
        <is>
          <t>J1271</t>
        </is>
      </c>
      <c r="B5730" s="10" t="n">
        <v>46281</v>
      </c>
      <c r="C5730" t="inlineStr">
        <is>
          <t>CL27</t>
        </is>
      </c>
      <c r="D5730" t="inlineStr">
        <is>
          <t>Completed</t>
        </is>
      </c>
    </row>
    <row r="5731">
      <c r="A5731" t="inlineStr">
        <is>
          <t>J1271</t>
        </is>
      </c>
      <c r="B5731" s="10" t="n">
        <v>46282</v>
      </c>
      <c r="C5731" t="inlineStr">
        <is>
          <t>CL27</t>
        </is>
      </c>
      <c r="D5731" t="inlineStr">
        <is>
          <t>Completed</t>
        </is>
      </c>
    </row>
    <row r="5732">
      <c r="A5732" t="inlineStr">
        <is>
          <t>J1271</t>
        </is>
      </c>
      <c r="B5732" s="10" t="n">
        <v>46283</v>
      </c>
      <c r="C5732" t="inlineStr">
        <is>
          <t>CL27</t>
        </is>
      </c>
      <c r="D5732" t="inlineStr">
        <is>
          <t>Completed</t>
        </is>
      </c>
    </row>
    <row r="5733">
      <c r="A5733" t="inlineStr">
        <is>
          <t>J1271</t>
        </is>
      </c>
      <c r="B5733" s="10" t="n">
        <v>46286</v>
      </c>
      <c r="C5733" t="inlineStr">
        <is>
          <t>CL27</t>
        </is>
      </c>
      <c r="D5733" t="inlineStr">
        <is>
          <t>Completed</t>
        </is>
      </c>
    </row>
    <row r="5734">
      <c r="A5734" t="inlineStr">
        <is>
          <t>J1271</t>
        </is>
      </c>
      <c r="B5734" s="10" t="n">
        <v>46287</v>
      </c>
      <c r="C5734" t="inlineStr">
        <is>
          <t>CL27</t>
        </is>
      </c>
      <c r="D5734" t="inlineStr">
        <is>
          <t>Completed</t>
        </is>
      </c>
    </row>
    <row r="5735">
      <c r="A5735" t="inlineStr">
        <is>
          <t>J1271</t>
        </is>
      </c>
      <c r="B5735" s="10" t="n">
        <v>46288</v>
      </c>
      <c r="C5735" t="inlineStr">
        <is>
          <t>CL27</t>
        </is>
      </c>
      <c r="D5735" t="inlineStr">
        <is>
          <t>Completed</t>
        </is>
      </c>
    </row>
    <row r="5736">
      <c r="A5736" t="inlineStr">
        <is>
          <t>J1271</t>
        </is>
      </c>
      <c r="B5736" s="10" t="n">
        <v>46289</v>
      </c>
      <c r="C5736" t="inlineStr">
        <is>
          <t>CL27</t>
        </is>
      </c>
      <c r="D5736" t="inlineStr">
        <is>
          <t>Completed</t>
        </is>
      </c>
    </row>
    <row r="5737">
      <c r="A5737" t="inlineStr">
        <is>
          <t>J1271</t>
        </is>
      </c>
      <c r="B5737" s="10" t="n">
        <v>46290</v>
      </c>
      <c r="C5737" t="inlineStr">
        <is>
          <t>CL27</t>
        </is>
      </c>
      <c r="D5737" t="inlineStr">
        <is>
          <t>Completed</t>
        </is>
      </c>
    </row>
    <row r="5738">
      <c r="A5738" t="inlineStr">
        <is>
          <t>J1271</t>
        </is>
      </c>
      <c r="B5738" s="10" t="n">
        <v>46293</v>
      </c>
      <c r="C5738" t="inlineStr">
        <is>
          <t>CL27</t>
        </is>
      </c>
      <c r="D5738" t="inlineStr">
        <is>
          <t>Completed</t>
        </is>
      </c>
    </row>
    <row r="5739">
      <c r="A5739" t="inlineStr">
        <is>
          <t>J1271</t>
        </is>
      </c>
      <c r="B5739" s="10" t="n">
        <v>46294</v>
      </c>
      <c r="C5739" t="inlineStr">
        <is>
          <t>CL27</t>
        </is>
      </c>
      <c r="D5739" t="inlineStr">
        <is>
          <t>Completed</t>
        </is>
      </c>
    </row>
    <row r="5740">
      <c r="A5740" t="inlineStr">
        <is>
          <t>J1271</t>
        </is>
      </c>
      <c r="B5740" s="10" t="n">
        <v>46295</v>
      </c>
      <c r="C5740" t="inlineStr">
        <is>
          <t>CL27</t>
        </is>
      </c>
      <c r="D5740" t="inlineStr">
        <is>
          <t>Completed</t>
        </is>
      </c>
    </row>
    <row r="5741">
      <c r="A5741" t="inlineStr">
        <is>
          <t>J1271</t>
        </is>
      </c>
      <c r="B5741" s="10" t="n">
        <v>46296</v>
      </c>
      <c r="C5741" t="inlineStr">
        <is>
          <t>CL27</t>
        </is>
      </c>
      <c r="D5741" t="inlineStr">
        <is>
          <t>Completed</t>
        </is>
      </c>
    </row>
    <row r="5742">
      <c r="A5742" t="inlineStr">
        <is>
          <t>J1271</t>
        </is>
      </c>
      <c r="B5742" s="10" t="n">
        <v>46297</v>
      </c>
      <c r="C5742" t="inlineStr">
        <is>
          <t>CL27</t>
        </is>
      </c>
      <c r="D5742" t="inlineStr">
        <is>
          <t>Completed</t>
        </is>
      </c>
    </row>
    <row r="5743">
      <c r="A5743" t="inlineStr">
        <is>
          <t>J1271</t>
        </is>
      </c>
      <c r="B5743" s="10" t="n">
        <v>46300</v>
      </c>
      <c r="C5743" t="inlineStr">
        <is>
          <t>CL27</t>
        </is>
      </c>
      <c r="D5743" t="inlineStr">
        <is>
          <t>Completed</t>
        </is>
      </c>
    </row>
    <row r="5744">
      <c r="A5744" t="inlineStr">
        <is>
          <t>J1271</t>
        </is>
      </c>
      <c r="B5744" s="10" t="n">
        <v>46301</v>
      </c>
      <c r="C5744" t="inlineStr">
        <is>
          <t>CL27</t>
        </is>
      </c>
      <c r="D5744" t="inlineStr">
        <is>
          <t>Completed</t>
        </is>
      </c>
    </row>
    <row r="5745">
      <c r="A5745" t="inlineStr">
        <is>
          <t>J1271</t>
        </is>
      </c>
      <c r="B5745" s="10" t="n">
        <v>46302</v>
      </c>
      <c r="C5745" t="inlineStr">
        <is>
          <t>CL27</t>
        </is>
      </c>
      <c r="D5745" t="inlineStr">
        <is>
          <t>Completed</t>
        </is>
      </c>
    </row>
    <row r="5746">
      <c r="A5746" t="inlineStr">
        <is>
          <t>J1271</t>
        </is>
      </c>
      <c r="B5746" s="10" t="n">
        <v>46303</v>
      </c>
      <c r="C5746" t="inlineStr">
        <is>
          <t>CL27</t>
        </is>
      </c>
      <c r="D5746" t="inlineStr">
        <is>
          <t>Completed</t>
        </is>
      </c>
    </row>
    <row r="5747">
      <c r="A5747" t="inlineStr">
        <is>
          <t>J1271</t>
        </is>
      </c>
      <c r="B5747" s="10" t="n">
        <v>46304</v>
      </c>
      <c r="C5747" t="inlineStr">
        <is>
          <t>CL27</t>
        </is>
      </c>
      <c r="D5747" t="inlineStr">
        <is>
          <t>Completed</t>
        </is>
      </c>
    </row>
    <row r="5748">
      <c r="A5748" t="inlineStr">
        <is>
          <t>J1271</t>
        </is>
      </c>
      <c r="B5748" s="10" t="n">
        <v>46307</v>
      </c>
      <c r="C5748" t="inlineStr">
        <is>
          <t>CL27</t>
        </is>
      </c>
      <c r="D5748" t="inlineStr">
        <is>
          <t>Completed</t>
        </is>
      </c>
    </row>
    <row r="5749">
      <c r="A5749" t="inlineStr">
        <is>
          <t>J1271</t>
        </is>
      </c>
      <c r="B5749" s="10" t="n">
        <v>46308</v>
      </c>
      <c r="C5749" t="inlineStr">
        <is>
          <t>CL27</t>
        </is>
      </c>
      <c r="D5749" t="inlineStr">
        <is>
          <t>Completed</t>
        </is>
      </c>
    </row>
    <row r="5750">
      <c r="A5750" t="inlineStr">
        <is>
          <t>J1271</t>
        </is>
      </c>
      <c r="B5750" s="10" t="n">
        <v>46309</v>
      </c>
      <c r="C5750" t="inlineStr">
        <is>
          <t>CL27</t>
        </is>
      </c>
      <c r="D5750" t="inlineStr">
        <is>
          <t>Completed</t>
        </is>
      </c>
    </row>
    <row r="5751">
      <c r="A5751" t="inlineStr">
        <is>
          <t>J1271</t>
        </is>
      </c>
      <c r="B5751" s="10" t="n">
        <v>46310</v>
      </c>
      <c r="C5751" t="inlineStr">
        <is>
          <t>CL27</t>
        </is>
      </c>
      <c r="D5751" t="inlineStr">
        <is>
          <t>Completed</t>
        </is>
      </c>
    </row>
    <row r="5752">
      <c r="A5752" t="inlineStr">
        <is>
          <t>J1271</t>
        </is>
      </c>
      <c r="B5752" s="10" t="n">
        <v>46311</v>
      </c>
      <c r="C5752" t="inlineStr">
        <is>
          <t>CL27</t>
        </is>
      </c>
      <c r="D5752" t="inlineStr">
        <is>
          <t>Completed</t>
        </is>
      </c>
    </row>
    <row r="5753">
      <c r="A5753" t="inlineStr">
        <is>
          <t>J1271</t>
        </is>
      </c>
      <c r="B5753" s="10" t="n">
        <v>46314</v>
      </c>
      <c r="C5753" t="inlineStr">
        <is>
          <t>CL27</t>
        </is>
      </c>
      <c r="D5753" t="inlineStr">
        <is>
          <t>Completed</t>
        </is>
      </c>
    </row>
    <row r="5754">
      <c r="A5754" t="inlineStr">
        <is>
          <t>J1271</t>
        </is>
      </c>
      <c r="B5754" s="10" t="n">
        <v>46315</v>
      </c>
      <c r="C5754" t="inlineStr">
        <is>
          <t>CL27</t>
        </is>
      </c>
      <c r="D5754" t="inlineStr">
        <is>
          <t>Completed</t>
        </is>
      </c>
    </row>
    <row r="5755">
      <c r="A5755" t="inlineStr">
        <is>
          <t>J1271</t>
        </is>
      </c>
      <c r="B5755" s="10" t="n">
        <v>46316</v>
      </c>
      <c r="C5755" t="inlineStr">
        <is>
          <t>CL27</t>
        </is>
      </c>
      <c r="D5755" t="inlineStr">
        <is>
          <t>Completed</t>
        </is>
      </c>
    </row>
    <row r="5756">
      <c r="A5756" t="inlineStr">
        <is>
          <t>J1271</t>
        </is>
      </c>
      <c r="B5756" s="10" t="n">
        <v>46317</v>
      </c>
      <c r="C5756" t="inlineStr">
        <is>
          <t>CL27</t>
        </is>
      </c>
      <c r="D5756" t="inlineStr">
        <is>
          <t>Completed</t>
        </is>
      </c>
    </row>
    <row r="5757">
      <c r="A5757" t="inlineStr">
        <is>
          <t>J1271</t>
        </is>
      </c>
      <c r="B5757" s="10" t="n">
        <v>46318</v>
      </c>
      <c r="C5757" t="inlineStr">
        <is>
          <t>CL27</t>
        </is>
      </c>
      <c r="D5757" t="inlineStr">
        <is>
          <t>Completed</t>
        </is>
      </c>
    </row>
    <row r="5758">
      <c r="A5758" t="inlineStr">
        <is>
          <t>J1271</t>
        </is>
      </c>
      <c r="B5758" s="10" t="n">
        <v>46321</v>
      </c>
      <c r="C5758" t="inlineStr">
        <is>
          <t>CL27</t>
        </is>
      </c>
      <c r="D5758" t="inlineStr">
        <is>
          <t>Completed</t>
        </is>
      </c>
    </row>
    <row r="5759">
      <c r="A5759" t="inlineStr">
        <is>
          <t>J1271</t>
        </is>
      </c>
      <c r="B5759" s="10" t="n">
        <v>46322</v>
      </c>
      <c r="C5759" t="inlineStr">
        <is>
          <t>CL27</t>
        </is>
      </c>
      <c r="D5759" t="inlineStr">
        <is>
          <t>Completed</t>
        </is>
      </c>
    </row>
    <row r="5760">
      <c r="A5760" t="inlineStr">
        <is>
          <t>J1271</t>
        </is>
      </c>
      <c r="B5760" s="10" t="n">
        <v>46323</v>
      </c>
      <c r="C5760" t="inlineStr">
        <is>
          <t>CL27</t>
        </is>
      </c>
      <c r="D5760" t="inlineStr">
        <is>
          <t>Completed</t>
        </is>
      </c>
    </row>
    <row r="5761">
      <c r="A5761" t="inlineStr">
        <is>
          <t>J1271</t>
        </is>
      </c>
      <c r="B5761" s="10" t="n">
        <v>46324</v>
      </c>
      <c r="C5761" t="inlineStr">
        <is>
          <t>CL27</t>
        </is>
      </c>
      <c r="D5761" t="inlineStr">
        <is>
          <t>Completed</t>
        </is>
      </c>
    </row>
    <row r="5762">
      <c r="A5762" t="inlineStr">
        <is>
          <t>J1271</t>
        </is>
      </c>
      <c r="B5762" s="10" t="n">
        <v>46325</v>
      </c>
      <c r="C5762" t="inlineStr">
        <is>
          <t>CL27</t>
        </is>
      </c>
      <c r="D5762" t="inlineStr">
        <is>
          <t>Completed</t>
        </is>
      </c>
    </row>
    <row r="5763">
      <c r="A5763" t="inlineStr">
        <is>
          <t>J1272</t>
        </is>
      </c>
      <c r="B5763" s="10" t="n">
        <v>46239</v>
      </c>
      <c r="C5763" t="inlineStr">
        <is>
          <t>CL39</t>
        </is>
      </c>
      <c r="D5763" t="inlineStr">
        <is>
          <t>Completed</t>
        </is>
      </c>
    </row>
    <row r="5764">
      <c r="A5764" t="inlineStr">
        <is>
          <t>J1272</t>
        </is>
      </c>
      <c r="B5764" s="10" t="n">
        <v>46241</v>
      </c>
      <c r="C5764" t="inlineStr">
        <is>
          <t>CL39</t>
        </is>
      </c>
      <c r="D5764" t="inlineStr">
        <is>
          <t>Completed</t>
        </is>
      </c>
    </row>
    <row r="5765">
      <c r="A5765" t="inlineStr">
        <is>
          <t>J1272</t>
        </is>
      </c>
      <c r="B5765" s="10" t="n">
        <v>46246</v>
      </c>
      <c r="C5765" t="inlineStr">
        <is>
          <t>CL39</t>
        </is>
      </c>
      <c r="D5765" t="inlineStr">
        <is>
          <t>Completed</t>
        </is>
      </c>
    </row>
    <row r="5766">
      <c r="A5766" t="inlineStr">
        <is>
          <t>J1272</t>
        </is>
      </c>
      <c r="B5766" s="10" t="n">
        <v>46248</v>
      </c>
      <c r="C5766" t="inlineStr">
        <is>
          <t>CL39</t>
        </is>
      </c>
      <c r="D5766" t="inlineStr">
        <is>
          <t>Completed</t>
        </is>
      </c>
    </row>
    <row r="5767">
      <c r="A5767" t="inlineStr">
        <is>
          <t>J1272</t>
        </is>
      </c>
      <c r="B5767" s="10" t="n">
        <v>46253</v>
      </c>
      <c r="C5767" t="inlineStr">
        <is>
          <t>CL39</t>
        </is>
      </c>
      <c r="D5767" t="inlineStr">
        <is>
          <t>Completed</t>
        </is>
      </c>
    </row>
    <row r="5768">
      <c r="A5768" t="inlineStr">
        <is>
          <t>J1272</t>
        </is>
      </c>
      <c r="B5768" s="10" t="n">
        <v>46255</v>
      </c>
      <c r="C5768" t="inlineStr">
        <is>
          <t>CL39</t>
        </is>
      </c>
      <c r="D5768" t="inlineStr">
        <is>
          <t>Completed</t>
        </is>
      </c>
    </row>
    <row r="5769">
      <c r="A5769" t="inlineStr">
        <is>
          <t>J1272</t>
        </is>
      </c>
      <c r="B5769" s="10" t="n">
        <v>46260</v>
      </c>
      <c r="C5769" t="inlineStr">
        <is>
          <t>CL39</t>
        </is>
      </c>
      <c r="D5769" t="inlineStr">
        <is>
          <t>Completed</t>
        </is>
      </c>
    </row>
    <row r="5770">
      <c r="A5770" t="inlineStr">
        <is>
          <t>J1272</t>
        </is>
      </c>
      <c r="B5770" s="10" t="n">
        <v>46262</v>
      </c>
      <c r="C5770" t="inlineStr">
        <is>
          <t>CL39</t>
        </is>
      </c>
      <c r="D5770" t="inlineStr">
        <is>
          <t>Completed</t>
        </is>
      </c>
    </row>
    <row r="5771">
      <c r="A5771" t="inlineStr">
        <is>
          <t>J1272</t>
        </is>
      </c>
      <c r="B5771" s="10" t="n">
        <v>46267</v>
      </c>
      <c r="C5771" t="inlineStr">
        <is>
          <t>CL39</t>
        </is>
      </c>
      <c r="D5771" t="inlineStr">
        <is>
          <t>Completed</t>
        </is>
      </c>
    </row>
    <row r="5772">
      <c r="A5772" t="inlineStr">
        <is>
          <t>J1272</t>
        </is>
      </c>
      <c r="B5772" s="10" t="n">
        <v>46269</v>
      </c>
      <c r="C5772" t="inlineStr">
        <is>
          <t>CL39</t>
        </is>
      </c>
      <c r="D5772" t="inlineStr">
        <is>
          <t>Completed</t>
        </is>
      </c>
    </row>
    <row r="5773">
      <c r="A5773" t="inlineStr">
        <is>
          <t>J1272</t>
        </is>
      </c>
      <c r="B5773" s="10" t="n">
        <v>46274</v>
      </c>
      <c r="C5773" t="inlineStr">
        <is>
          <t>CL39</t>
        </is>
      </c>
      <c r="D5773" t="inlineStr">
        <is>
          <t>Completed</t>
        </is>
      </c>
    </row>
    <row r="5774">
      <c r="A5774" t="inlineStr">
        <is>
          <t>J1272</t>
        </is>
      </c>
      <c r="B5774" s="10" t="n">
        <v>46276</v>
      </c>
      <c r="C5774" t="inlineStr">
        <is>
          <t>CL39</t>
        </is>
      </c>
      <c r="D5774" t="inlineStr">
        <is>
          <t>Completed</t>
        </is>
      </c>
    </row>
    <row r="5775">
      <c r="A5775" t="inlineStr">
        <is>
          <t>J1272</t>
        </is>
      </c>
      <c r="B5775" s="10" t="n">
        <v>46281</v>
      </c>
      <c r="C5775" t="inlineStr">
        <is>
          <t>CL39</t>
        </is>
      </c>
      <c r="D5775" t="inlineStr">
        <is>
          <t>Completed</t>
        </is>
      </c>
    </row>
    <row r="5776">
      <c r="A5776" t="inlineStr">
        <is>
          <t>J1272</t>
        </is>
      </c>
      <c r="B5776" s="10" t="n">
        <v>46283</v>
      </c>
      <c r="C5776" t="inlineStr">
        <is>
          <t>CL39</t>
        </is>
      </c>
      <c r="D5776" t="inlineStr">
        <is>
          <t>Completed</t>
        </is>
      </c>
    </row>
    <row r="5777">
      <c r="A5777" t="inlineStr">
        <is>
          <t>J1272</t>
        </is>
      </c>
      <c r="B5777" s="10" t="n">
        <v>46288</v>
      </c>
      <c r="C5777" t="inlineStr">
        <is>
          <t>CL39</t>
        </is>
      </c>
      <c r="D5777" t="inlineStr">
        <is>
          <t>Completed</t>
        </is>
      </c>
    </row>
    <row r="5778">
      <c r="A5778" t="inlineStr">
        <is>
          <t>J1272</t>
        </is>
      </c>
      <c r="B5778" s="10" t="n">
        <v>46290</v>
      </c>
      <c r="C5778" t="inlineStr">
        <is>
          <t>CL39</t>
        </is>
      </c>
      <c r="D5778" t="inlineStr">
        <is>
          <t>Completed</t>
        </is>
      </c>
    </row>
    <row r="5779">
      <c r="A5779" t="inlineStr">
        <is>
          <t>J1272</t>
        </is>
      </c>
      <c r="B5779" s="10" t="n">
        <v>46295</v>
      </c>
      <c r="C5779" t="inlineStr">
        <is>
          <t>CL39</t>
        </is>
      </c>
      <c r="D5779" t="inlineStr">
        <is>
          <t>Completed</t>
        </is>
      </c>
    </row>
    <row r="5780">
      <c r="A5780" t="inlineStr">
        <is>
          <t>J1272</t>
        </is>
      </c>
      <c r="B5780" s="10" t="n">
        <v>46297</v>
      </c>
      <c r="C5780" t="inlineStr">
        <is>
          <t>CL39</t>
        </is>
      </c>
      <c r="D5780" t="inlineStr">
        <is>
          <t>Completed</t>
        </is>
      </c>
    </row>
    <row r="5781">
      <c r="A5781" t="inlineStr">
        <is>
          <t>J1272</t>
        </is>
      </c>
      <c r="B5781" s="10" t="n">
        <v>46302</v>
      </c>
      <c r="C5781" t="inlineStr">
        <is>
          <t>CL39</t>
        </is>
      </c>
      <c r="D5781" t="inlineStr">
        <is>
          <t>Completed</t>
        </is>
      </c>
    </row>
    <row r="5782">
      <c r="A5782" t="inlineStr">
        <is>
          <t>J1272</t>
        </is>
      </c>
      <c r="B5782" s="10" t="n">
        <v>46304</v>
      </c>
      <c r="C5782" t="inlineStr">
        <is>
          <t>CL39</t>
        </is>
      </c>
      <c r="D5782" t="inlineStr">
        <is>
          <t>Completed</t>
        </is>
      </c>
    </row>
    <row r="5783">
      <c r="A5783" t="inlineStr">
        <is>
          <t>J1272</t>
        </is>
      </c>
      <c r="B5783" s="10" t="n">
        <v>46309</v>
      </c>
      <c r="C5783" t="inlineStr">
        <is>
          <t>CL39</t>
        </is>
      </c>
      <c r="D5783" t="inlineStr">
        <is>
          <t>Completed</t>
        </is>
      </c>
    </row>
    <row r="5784">
      <c r="A5784" t="inlineStr">
        <is>
          <t>J1272</t>
        </is>
      </c>
      <c r="B5784" s="10" t="n">
        <v>46311</v>
      </c>
      <c r="C5784" t="inlineStr">
        <is>
          <t>CL39</t>
        </is>
      </c>
      <c r="D5784" t="inlineStr">
        <is>
          <t>Completed</t>
        </is>
      </c>
    </row>
    <row r="5785">
      <c r="A5785" t="inlineStr">
        <is>
          <t>J1272</t>
        </is>
      </c>
      <c r="B5785" s="10" t="n">
        <v>46316</v>
      </c>
      <c r="C5785" t="inlineStr">
        <is>
          <t>CL39</t>
        </is>
      </c>
      <c r="D5785" t="inlineStr">
        <is>
          <t>Completed</t>
        </is>
      </c>
    </row>
    <row r="5786">
      <c r="A5786" t="inlineStr">
        <is>
          <t>J1272</t>
        </is>
      </c>
      <c r="B5786" s="10" t="n">
        <v>46318</v>
      </c>
      <c r="C5786" t="inlineStr">
        <is>
          <t>CL39</t>
        </is>
      </c>
      <c r="D5786" t="inlineStr">
        <is>
          <t>Skipped</t>
        </is>
      </c>
    </row>
    <row r="5787">
      <c r="A5787" t="inlineStr">
        <is>
          <t>J1272</t>
        </is>
      </c>
      <c r="B5787" s="10" t="n">
        <v>46323</v>
      </c>
      <c r="C5787" t="inlineStr">
        <is>
          <t>CL39</t>
        </is>
      </c>
      <c r="D5787" t="inlineStr">
        <is>
          <t>Completed</t>
        </is>
      </c>
    </row>
    <row r="5788">
      <c r="A5788" t="inlineStr">
        <is>
          <t>J1272</t>
        </is>
      </c>
      <c r="B5788" s="10" t="n">
        <v>46325</v>
      </c>
      <c r="C5788" t="inlineStr">
        <is>
          <t>CL39</t>
        </is>
      </c>
      <c r="D5788" t="inlineStr">
        <is>
          <t>Completed</t>
        </is>
      </c>
    </row>
    <row r="5789">
      <c r="A5789" t="inlineStr">
        <is>
          <t>J1273</t>
        </is>
      </c>
      <c r="B5789" s="10" t="n">
        <v>46240</v>
      </c>
      <c r="C5789" t="inlineStr">
        <is>
          <t>CL57</t>
        </is>
      </c>
      <c r="D5789" t="inlineStr">
        <is>
          <t>Completed</t>
        </is>
      </c>
    </row>
    <row r="5790">
      <c r="A5790" t="inlineStr">
        <is>
          <t>J1273</t>
        </is>
      </c>
      <c r="B5790" s="10" t="n">
        <v>46268</v>
      </c>
      <c r="C5790" t="inlineStr">
        <is>
          <t>CL57</t>
        </is>
      </c>
      <c r="D5790" t="inlineStr">
        <is>
          <t>Completed</t>
        </is>
      </c>
    </row>
    <row r="5791">
      <c r="A5791" t="inlineStr">
        <is>
          <t>J1273</t>
        </is>
      </c>
      <c r="B5791" s="10" t="n">
        <v>46296</v>
      </c>
      <c r="C5791" t="inlineStr">
        <is>
          <t>CL57</t>
        </is>
      </c>
      <c r="D5791" t="inlineStr">
        <is>
          <t>Completed</t>
        </is>
      </c>
    </row>
    <row r="5792">
      <c r="A5792" t="inlineStr">
        <is>
          <t>J1273</t>
        </is>
      </c>
      <c r="B5792" s="10" t="n">
        <v>46324</v>
      </c>
      <c r="C5792" t="inlineStr">
        <is>
          <t>CL57</t>
        </is>
      </c>
      <c r="D5792" t="inlineStr">
        <is>
          <t>Completed</t>
        </is>
      </c>
    </row>
    <row r="5793">
      <c r="A5793" t="inlineStr">
        <is>
          <t>J1274</t>
        </is>
      </c>
      <c r="B5793" s="10" t="n">
        <v>46237</v>
      </c>
      <c r="C5793" t="inlineStr">
        <is>
          <t>CL22</t>
        </is>
      </c>
      <c r="D5793" t="inlineStr">
        <is>
          <t>Completed</t>
        </is>
      </c>
    </row>
    <row r="5794">
      <c r="A5794" t="inlineStr">
        <is>
          <t>J1274</t>
        </is>
      </c>
      <c r="B5794" s="10" t="n">
        <v>46239</v>
      </c>
      <c r="C5794" t="inlineStr">
        <is>
          <t>CL22</t>
        </is>
      </c>
      <c r="D5794" t="inlineStr">
        <is>
          <t>Completed</t>
        </is>
      </c>
    </row>
    <row r="5795">
      <c r="A5795" t="inlineStr">
        <is>
          <t>J1274</t>
        </is>
      </c>
      <c r="B5795" s="10" t="n">
        <v>46244</v>
      </c>
      <c r="C5795" t="inlineStr">
        <is>
          <t>CL22</t>
        </is>
      </c>
      <c r="D5795" t="inlineStr">
        <is>
          <t>Skipped</t>
        </is>
      </c>
    </row>
    <row r="5796">
      <c r="A5796" t="inlineStr">
        <is>
          <t>J1274</t>
        </is>
      </c>
      <c r="B5796" s="10" t="n">
        <v>46246</v>
      </c>
      <c r="C5796" t="inlineStr">
        <is>
          <t>CL22</t>
        </is>
      </c>
      <c r="D5796" t="inlineStr">
        <is>
          <t>Completed</t>
        </is>
      </c>
    </row>
    <row r="5797">
      <c r="A5797" t="inlineStr">
        <is>
          <t>J1274</t>
        </is>
      </c>
      <c r="B5797" s="10" t="n">
        <v>46251</v>
      </c>
      <c r="C5797" t="inlineStr">
        <is>
          <t>CL22</t>
        </is>
      </c>
      <c r="D5797" t="inlineStr">
        <is>
          <t>Completed</t>
        </is>
      </c>
    </row>
    <row r="5798">
      <c r="A5798" t="inlineStr">
        <is>
          <t>J1274</t>
        </is>
      </c>
      <c r="B5798" s="10" t="n">
        <v>46253</v>
      </c>
      <c r="C5798" t="inlineStr">
        <is>
          <t>CL22</t>
        </is>
      </c>
      <c r="D5798" t="inlineStr">
        <is>
          <t>Completed</t>
        </is>
      </c>
    </row>
    <row r="5799">
      <c r="A5799" t="inlineStr">
        <is>
          <t>J1274</t>
        </is>
      </c>
      <c r="B5799" s="10" t="n">
        <v>46258</v>
      </c>
      <c r="C5799" t="inlineStr">
        <is>
          <t>CL22</t>
        </is>
      </c>
      <c r="D5799" t="inlineStr">
        <is>
          <t>Completed</t>
        </is>
      </c>
    </row>
    <row r="5800">
      <c r="A5800" t="inlineStr">
        <is>
          <t>J1274</t>
        </is>
      </c>
      <c r="B5800" s="10" t="n">
        <v>46260</v>
      </c>
      <c r="C5800" t="inlineStr">
        <is>
          <t>CL22</t>
        </is>
      </c>
      <c r="D5800" t="inlineStr">
        <is>
          <t>Completed</t>
        </is>
      </c>
    </row>
    <row r="5801">
      <c r="A5801" t="inlineStr">
        <is>
          <t>J1274</t>
        </is>
      </c>
      <c r="B5801" s="10" t="n">
        <v>46265</v>
      </c>
      <c r="C5801" t="inlineStr">
        <is>
          <t>CL22</t>
        </is>
      </c>
      <c r="D5801" t="inlineStr">
        <is>
          <t>Completed</t>
        </is>
      </c>
    </row>
    <row r="5802">
      <c r="A5802" t="inlineStr">
        <is>
          <t>J1274</t>
        </is>
      </c>
      <c r="B5802" s="10" t="n">
        <v>46267</v>
      </c>
      <c r="C5802" t="inlineStr">
        <is>
          <t>CL22</t>
        </is>
      </c>
      <c r="D5802" t="inlineStr">
        <is>
          <t>Completed</t>
        </is>
      </c>
    </row>
    <row r="5803">
      <c r="A5803" t="inlineStr">
        <is>
          <t>J1274</t>
        </is>
      </c>
      <c r="B5803" s="10" t="n">
        <v>46272</v>
      </c>
      <c r="C5803" t="inlineStr">
        <is>
          <t>CL22</t>
        </is>
      </c>
      <c r="D5803" t="inlineStr">
        <is>
          <t>Completed</t>
        </is>
      </c>
    </row>
    <row r="5804">
      <c r="A5804" t="inlineStr">
        <is>
          <t>J1274</t>
        </is>
      </c>
      <c r="B5804" s="10" t="n">
        <v>46274</v>
      </c>
      <c r="C5804" t="inlineStr">
        <is>
          <t>CL22</t>
        </is>
      </c>
      <c r="D5804" t="inlineStr">
        <is>
          <t>Completed</t>
        </is>
      </c>
    </row>
    <row r="5805">
      <c r="A5805" t="inlineStr">
        <is>
          <t>J1274</t>
        </is>
      </c>
      <c r="B5805" s="10" t="n">
        <v>46279</v>
      </c>
      <c r="C5805" t="inlineStr">
        <is>
          <t>CL22</t>
        </is>
      </c>
      <c r="D5805" t="inlineStr">
        <is>
          <t>Completed</t>
        </is>
      </c>
    </row>
    <row r="5806">
      <c r="A5806" t="inlineStr">
        <is>
          <t>J1274</t>
        </is>
      </c>
      <c r="B5806" s="10" t="n">
        <v>46281</v>
      </c>
      <c r="C5806" t="inlineStr">
        <is>
          <t>CL22</t>
        </is>
      </c>
      <c r="D5806" t="inlineStr">
        <is>
          <t>Completed</t>
        </is>
      </c>
    </row>
    <row r="5807">
      <c r="A5807" t="inlineStr">
        <is>
          <t>J1274</t>
        </is>
      </c>
      <c r="B5807" s="10" t="n">
        <v>46286</v>
      </c>
      <c r="C5807" t="inlineStr">
        <is>
          <t>CL22</t>
        </is>
      </c>
      <c r="D5807" t="inlineStr">
        <is>
          <t>Completed</t>
        </is>
      </c>
    </row>
    <row r="5808">
      <c r="A5808" t="inlineStr">
        <is>
          <t>J1274</t>
        </is>
      </c>
      <c r="B5808" s="10" t="n">
        <v>46288</v>
      </c>
      <c r="C5808" t="inlineStr">
        <is>
          <t>CL22</t>
        </is>
      </c>
      <c r="D5808" t="inlineStr">
        <is>
          <t>Completed</t>
        </is>
      </c>
    </row>
    <row r="5809">
      <c r="A5809" t="inlineStr">
        <is>
          <t>J1274</t>
        </is>
      </c>
      <c r="B5809" s="10" t="n">
        <v>46293</v>
      </c>
      <c r="C5809" t="inlineStr">
        <is>
          <t>CL22</t>
        </is>
      </c>
      <c r="D5809" t="inlineStr">
        <is>
          <t>Completed</t>
        </is>
      </c>
    </row>
    <row r="5810">
      <c r="A5810" t="inlineStr">
        <is>
          <t>J1274</t>
        </is>
      </c>
      <c r="B5810" s="10" t="n">
        <v>46295</v>
      </c>
      <c r="C5810" t="inlineStr">
        <is>
          <t>CL22</t>
        </is>
      </c>
      <c r="D5810" t="inlineStr">
        <is>
          <t>Completed</t>
        </is>
      </c>
    </row>
    <row r="5811">
      <c r="A5811" t="inlineStr">
        <is>
          <t>J1274</t>
        </is>
      </c>
      <c r="B5811" s="10" t="n">
        <v>46300</v>
      </c>
      <c r="C5811" t="inlineStr">
        <is>
          <t>CL22</t>
        </is>
      </c>
      <c r="D5811" t="inlineStr">
        <is>
          <t>Completed</t>
        </is>
      </c>
    </row>
    <row r="5812">
      <c r="A5812" t="inlineStr">
        <is>
          <t>J1274</t>
        </is>
      </c>
      <c r="B5812" s="10" t="n">
        <v>46302</v>
      </c>
      <c r="C5812" t="inlineStr">
        <is>
          <t>CL22</t>
        </is>
      </c>
      <c r="D5812" t="inlineStr">
        <is>
          <t>Completed</t>
        </is>
      </c>
    </row>
    <row r="5813">
      <c r="A5813" t="inlineStr">
        <is>
          <t>J1274</t>
        </is>
      </c>
      <c r="B5813" s="10" t="n">
        <v>46307</v>
      </c>
      <c r="C5813" t="inlineStr">
        <is>
          <t>CL22</t>
        </is>
      </c>
      <c r="D5813" t="inlineStr">
        <is>
          <t>Completed</t>
        </is>
      </c>
    </row>
    <row r="5814">
      <c r="A5814" t="inlineStr">
        <is>
          <t>J1274</t>
        </is>
      </c>
      <c r="B5814" s="10" t="n">
        <v>46309</v>
      </c>
      <c r="C5814" t="inlineStr">
        <is>
          <t>CL22</t>
        </is>
      </c>
      <c r="D5814" t="inlineStr">
        <is>
          <t>Completed</t>
        </is>
      </c>
    </row>
    <row r="5815">
      <c r="A5815" t="inlineStr">
        <is>
          <t>J1274</t>
        </is>
      </c>
      <c r="B5815" s="10" t="n">
        <v>46314</v>
      </c>
      <c r="C5815" t="inlineStr">
        <is>
          <t>CL22</t>
        </is>
      </c>
      <c r="D5815" t="inlineStr">
        <is>
          <t>Completed</t>
        </is>
      </c>
    </row>
    <row r="5816">
      <c r="A5816" t="inlineStr">
        <is>
          <t>J1274</t>
        </is>
      </c>
      <c r="B5816" s="10" t="n">
        <v>46316</v>
      </c>
      <c r="C5816" t="inlineStr">
        <is>
          <t>CL22</t>
        </is>
      </c>
      <c r="D5816" t="inlineStr">
        <is>
          <t>Completed</t>
        </is>
      </c>
    </row>
    <row r="5817">
      <c r="A5817" t="inlineStr">
        <is>
          <t>J1274</t>
        </is>
      </c>
      <c r="B5817" s="10" t="n">
        <v>46321</v>
      </c>
      <c r="C5817" t="inlineStr">
        <is>
          <t>CL22</t>
        </is>
      </c>
      <c r="D5817" t="inlineStr">
        <is>
          <t>Completed</t>
        </is>
      </c>
    </row>
    <row r="5818">
      <c r="A5818" t="inlineStr">
        <is>
          <t>J1274</t>
        </is>
      </c>
      <c r="B5818" s="10" t="n">
        <v>46323</v>
      </c>
      <c r="C5818" t="inlineStr">
        <is>
          <t>CL22</t>
        </is>
      </c>
      <c r="D5818" t="inlineStr">
        <is>
          <t>Completed</t>
        </is>
      </c>
    </row>
    <row r="5819">
      <c r="A5819" t="inlineStr">
        <is>
          <t>J1275</t>
        </is>
      </c>
      <c r="B5819" s="10" t="n">
        <v>46237</v>
      </c>
      <c r="C5819" t="inlineStr">
        <is>
          <t>CL37</t>
        </is>
      </c>
      <c r="D5819" t="inlineStr">
        <is>
          <t>Completed</t>
        </is>
      </c>
    </row>
    <row r="5820">
      <c r="A5820" t="inlineStr">
        <is>
          <t>J1275</t>
        </is>
      </c>
      <c r="B5820" s="10" t="n">
        <v>46238</v>
      </c>
      <c r="C5820" t="inlineStr">
        <is>
          <t>CL37</t>
        </is>
      </c>
      <c r="D5820" t="inlineStr">
        <is>
          <t>Completed</t>
        </is>
      </c>
    </row>
    <row r="5821">
      <c r="A5821" t="inlineStr">
        <is>
          <t>J1275</t>
        </is>
      </c>
      <c r="B5821" s="10" t="n">
        <v>46240</v>
      </c>
      <c r="C5821" t="inlineStr">
        <is>
          <t>CL37</t>
        </is>
      </c>
      <c r="D5821" t="inlineStr">
        <is>
          <t>Completed</t>
        </is>
      </c>
    </row>
    <row r="5822">
      <c r="A5822" t="inlineStr">
        <is>
          <t>J1275</t>
        </is>
      </c>
      <c r="B5822" s="10" t="n">
        <v>46244</v>
      </c>
      <c r="C5822" t="inlineStr">
        <is>
          <t>CL37</t>
        </is>
      </c>
      <c r="D5822" t="inlineStr">
        <is>
          <t>Completed</t>
        </is>
      </c>
    </row>
    <row r="5823">
      <c r="A5823" t="inlineStr">
        <is>
          <t>J1275</t>
        </is>
      </c>
      <c r="B5823" s="10" t="n">
        <v>46245</v>
      </c>
      <c r="C5823" t="inlineStr">
        <is>
          <t>CL37</t>
        </is>
      </c>
      <c r="D5823" t="inlineStr">
        <is>
          <t>Completed</t>
        </is>
      </c>
    </row>
    <row r="5824">
      <c r="A5824" t="inlineStr">
        <is>
          <t>J1275</t>
        </is>
      </c>
      <c r="B5824" s="10" t="n">
        <v>46247</v>
      </c>
      <c r="C5824" t="inlineStr">
        <is>
          <t>CL37</t>
        </is>
      </c>
      <c r="D5824" t="inlineStr">
        <is>
          <t>Completed</t>
        </is>
      </c>
    </row>
    <row r="5825">
      <c r="A5825" t="inlineStr">
        <is>
          <t>J1275</t>
        </is>
      </c>
      <c r="B5825" s="10" t="n">
        <v>46251</v>
      </c>
      <c r="C5825" t="inlineStr">
        <is>
          <t>CL37</t>
        </is>
      </c>
      <c r="D5825" t="inlineStr">
        <is>
          <t>Completed</t>
        </is>
      </c>
    </row>
    <row r="5826">
      <c r="A5826" t="inlineStr">
        <is>
          <t>J1275</t>
        </is>
      </c>
      <c r="B5826" s="10" t="n">
        <v>46252</v>
      </c>
      <c r="C5826" t="inlineStr">
        <is>
          <t>CL37</t>
        </is>
      </c>
      <c r="D5826" t="inlineStr">
        <is>
          <t>Completed</t>
        </is>
      </c>
    </row>
    <row r="5827">
      <c r="A5827" t="inlineStr">
        <is>
          <t>J1275</t>
        </is>
      </c>
      <c r="B5827" s="10" t="n">
        <v>46254</v>
      </c>
      <c r="C5827" t="inlineStr">
        <is>
          <t>CL37</t>
        </is>
      </c>
      <c r="D5827" t="inlineStr">
        <is>
          <t>Completed</t>
        </is>
      </c>
    </row>
    <row r="5828">
      <c r="A5828" t="inlineStr">
        <is>
          <t>J1275</t>
        </is>
      </c>
      <c r="B5828" s="10" t="n">
        <v>46258</v>
      </c>
      <c r="C5828" t="inlineStr">
        <is>
          <t>CL37</t>
        </is>
      </c>
      <c r="D5828" t="inlineStr">
        <is>
          <t>Completed</t>
        </is>
      </c>
    </row>
    <row r="5829">
      <c r="A5829" t="inlineStr">
        <is>
          <t>J1275</t>
        </is>
      </c>
      <c r="B5829" s="10" t="n">
        <v>46259</v>
      </c>
      <c r="C5829" t="inlineStr">
        <is>
          <t>CL37</t>
        </is>
      </c>
      <c r="D5829" t="inlineStr">
        <is>
          <t>Completed</t>
        </is>
      </c>
    </row>
    <row r="5830">
      <c r="A5830" t="inlineStr">
        <is>
          <t>J1275</t>
        </is>
      </c>
      <c r="B5830" s="10" t="n">
        <v>46261</v>
      </c>
      <c r="C5830" t="inlineStr">
        <is>
          <t>CL37</t>
        </is>
      </c>
      <c r="D5830" t="inlineStr">
        <is>
          <t>Completed</t>
        </is>
      </c>
    </row>
    <row r="5831">
      <c r="A5831" t="inlineStr">
        <is>
          <t>J1275</t>
        </is>
      </c>
      <c r="B5831" s="10" t="n">
        <v>46265</v>
      </c>
      <c r="C5831" t="inlineStr">
        <is>
          <t>CL37</t>
        </is>
      </c>
      <c r="D5831" t="inlineStr">
        <is>
          <t>Completed</t>
        </is>
      </c>
    </row>
    <row r="5832">
      <c r="A5832" t="inlineStr">
        <is>
          <t>J1275</t>
        </is>
      </c>
      <c r="B5832" s="10" t="n">
        <v>46266</v>
      </c>
      <c r="C5832" t="inlineStr">
        <is>
          <t>CL37</t>
        </is>
      </c>
      <c r="D5832" t="inlineStr">
        <is>
          <t>Completed</t>
        </is>
      </c>
    </row>
    <row r="5833">
      <c r="A5833" t="inlineStr">
        <is>
          <t>J1275</t>
        </is>
      </c>
      <c r="B5833" s="10" t="n">
        <v>46268</v>
      </c>
      <c r="C5833" t="inlineStr">
        <is>
          <t>CL37</t>
        </is>
      </c>
      <c r="D5833" t="inlineStr">
        <is>
          <t>Completed</t>
        </is>
      </c>
    </row>
    <row r="5834">
      <c r="A5834" t="inlineStr">
        <is>
          <t>J1275</t>
        </is>
      </c>
      <c r="B5834" s="10" t="n">
        <v>46272</v>
      </c>
      <c r="C5834" t="inlineStr">
        <is>
          <t>CL37</t>
        </is>
      </c>
      <c r="D5834" t="inlineStr">
        <is>
          <t>Completed</t>
        </is>
      </c>
    </row>
    <row r="5835">
      <c r="A5835" t="inlineStr">
        <is>
          <t>J1275</t>
        </is>
      </c>
      <c r="B5835" s="10" t="n">
        <v>46273</v>
      </c>
      <c r="C5835" t="inlineStr">
        <is>
          <t>CL37</t>
        </is>
      </c>
      <c r="D5835" t="inlineStr">
        <is>
          <t>Completed</t>
        </is>
      </c>
    </row>
    <row r="5836">
      <c r="A5836" t="inlineStr">
        <is>
          <t>J1275</t>
        </is>
      </c>
      <c r="B5836" s="10" t="n">
        <v>46275</v>
      </c>
      <c r="C5836" t="inlineStr">
        <is>
          <t>CL37</t>
        </is>
      </c>
      <c r="D5836" t="inlineStr">
        <is>
          <t>Completed</t>
        </is>
      </c>
    </row>
    <row r="5837">
      <c r="A5837" t="inlineStr">
        <is>
          <t>J1275</t>
        </is>
      </c>
      <c r="B5837" s="10" t="n">
        <v>46279</v>
      </c>
      <c r="C5837" t="inlineStr">
        <is>
          <t>CL37</t>
        </is>
      </c>
      <c r="D5837" t="inlineStr">
        <is>
          <t>Completed</t>
        </is>
      </c>
    </row>
    <row r="5838">
      <c r="A5838" t="inlineStr">
        <is>
          <t>J1275</t>
        </is>
      </c>
      <c r="B5838" s="10" t="n">
        <v>46280</v>
      </c>
      <c r="C5838" t="inlineStr">
        <is>
          <t>CL37</t>
        </is>
      </c>
      <c r="D5838" t="inlineStr">
        <is>
          <t>Completed</t>
        </is>
      </c>
    </row>
    <row r="5839">
      <c r="A5839" t="inlineStr">
        <is>
          <t>J1275</t>
        </is>
      </c>
      <c r="B5839" s="10" t="n">
        <v>46282</v>
      </c>
      <c r="C5839" t="inlineStr">
        <is>
          <t>CL37</t>
        </is>
      </c>
      <c r="D5839" t="inlineStr">
        <is>
          <t>Completed</t>
        </is>
      </c>
    </row>
    <row r="5840">
      <c r="A5840" t="inlineStr">
        <is>
          <t>J1275</t>
        </is>
      </c>
      <c r="B5840" s="10" t="n">
        <v>46286</v>
      </c>
      <c r="C5840" t="inlineStr">
        <is>
          <t>CL37</t>
        </is>
      </c>
      <c r="D5840" t="inlineStr">
        <is>
          <t>Completed</t>
        </is>
      </c>
    </row>
    <row r="5841">
      <c r="A5841" t="inlineStr">
        <is>
          <t>J1275</t>
        </is>
      </c>
      <c r="B5841" s="10" t="n">
        <v>46287</v>
      </c>
      <c r="C5841" t="inlineStr">
        <is>
          <t>CL37</t>
        </is>
      </c>
      <c r="D5841" t="inlineStr">
        <is>
          <t>Completed</t>
        </is>
      </c>
    </row>
    <row r="5842">
      <c r="A5842" t="inlineStr">
        <is>
          <t>J1275</t>
        </is>
      </c>
      <c r="B5842" s="10" t="n">
        <v>46289</v>
      </c>
      <c r="C5842" t="inlineStr">
        <is>
          <t>CL37</t>
        </is>
      </c>
      <c r="D5842" t="inlineStr">
        <is>
          <t>Completed</t>
        </is>
      </c>
    </row>
    <row r="5843">
      <c r="A5843" t="inlineStr">
        <is>
          <t>J1275</t>
        </is>
      </c>
      <c r="B5843" s="10" t="n">
        <v>46293</v>
      </c>
      <c r="C5843" t="inlineStr">
        <is>
          <t>CL37</t>
        </is>
      </c>
      <c r="D5843" t="inlineStr">
        <is>
          <t>Completed</t>
        </is>
      </c>
    </row>
    <row r="5844">
      <c r="A5844" t="inlineStr">
        <is>
          <t>J1275</t>
        </is>
      </c>
      <c r="B5844" s="10" t="n">
        <v>46294</v>
      </c>
      <c r="C5844" t="inlineStr">
        <is>
          <t>CL37</t>
        </is>
      </c>
      <c r="D5844" t="inlineStr">
        <is>
          <t>Completed</t>
        </is>
      </c>
    </row>
    <row r="5845">
      <c r="A5845" t="inlineStr">
        <is>
          <t>J1275</t>
        </is>
      </c>
      <c r="B5845" s="10" t="n">
        <v>46296</v>
      </c>
      <c r="C5845" t="inlineStr">
        <is>
          <t>CL37</t>
        </is>
      </c>
      <c r="D5845" t="inlineStr">
        <is>
          <t>Completed</t>
        </is>
      </c>
    </row>
    <row r="5846">
      <c r="A5846" t="inlineStr">
        <is>
          <t>J1275</t>
        </is>
      </c>
      <c r="B5846" s="10" t="n">
        <v>46300</v>
      </c>
      <c r="C5846" t="inlineStr">
        <is>
          <t>CL37</t>
        </is>
      </c>
      <c r="D5846" t="inlineStr">
        <is>
          <t>Completed</t>
        </is>
      </c>
    </row>
    <row r="5847">
      <c r="A5847" t="inlineStr">
        <is>
          <t>J1275</t>
        </is>
      </c>
      <c r="B5847" s="10" t="n">
        <v>46301</v>
      </c>
      <c r="C5847" t="inlineStr">
        <is>
          <t>CL37</t>
        </is>
      </c>
      <c r="D5847" t="inlineStr">
        <is>
          <t>Completed</t>
        </is>
      </c>
    </row>
    <row r="5848">
      <c r="A5848" t="inlineStr">
        <is>
          <t>J1275</t>
        </is>
      </c>
      <c r="B5848" s="10" t="n">
        <v>46303</v>
      </c>
      <c r="C5848" t="inlineStr">
        <is>
          <t>CL37</t>
        </is>
      </c>
      <c r="D5848" t="inlineStr">
        <is>
          <t>Completed</t>
        </is>
      </c>
    </row>
    <row r="5849">
      <c r="A5849" t="inlineStr">
        <is>
          <t>J1275</t>
        </is>
      </c>
      <c r="B5849" s="10" t="n">
        <v>46307</v>
      </c>
      <c r="C5849" t="inlineStr">
        <is>
          <t>CL37</t>
        </is>
      </c>
      <c r="D5849" t="inlineStr">
        <is>
          <t>Completed</t>
        </is>
      </c>
    </row>
    <row r="5850">
      <c r="A5850" t="inlineStr">
        <is>
          <t>J1275</t>
        </is>
      </c>
      <c r="B5850" s="10" t="n">
        <v>46308</v>
      </c>
      <c r="C5850" t="inlineStr">
        <is>
          <t>CL37</t>
        </is>
      </c>
      <c r="D5850" t="inlineStr">
        <is>
          <t>Completed</t>
        </is>
      </c>
    </row>
    <row r="5851">
      <c r="A5851" t="inlineStr">
        <is>
          <t>J1275</t>
        </is>
      </c>
      <c r="B5851" s="10" t="n">
        <v>46310</v>
      </c>
      <c r="C5851" t="inlineStr">
        <is>
          <t>CL37</t>
        </is>
      </c>
      <c r="D5851" t="inlineStr">
        <is>
          <t>Completed</t>
        </is>
      </c>
    </row>
    <row r="5852">
      <c r="A5852" t="inlineStr">
        <is>
          <t>J1275</t>
        </is>
      </c>
      <c r="B5852" s="10" t="n">
        <v>46314</v>
      </c>
      <c r="C5852" t="inlineStr">
        <is>
          <t>CL37</t>
        </is>
      </c>
      <c r="D5852" t="inlineStr">
        <is>
          <t>Completed</t>
        </is>
      </c>
    </row>
    <row r="5853">
      <c r="A5853" t="inlineStr">
        <is>
          <t>J1275</t>
        </is>
      </c>
      <c r="B5853" s="10" t="n">
        <v>46315</v>
      </c>
      <c r="C5853" t="inlineStr">
        <is>
          <t>CL37</t>
        </is>
      </c>
      <c r="D5853" t="inlineStr">
        <is>
          <t>Completed</t>
        </is>
      </c>
    </row>
    <row r="5854">
      <c r="A5854" t="inlineStr">
        <is>
          <t>J1275</t>
        </is>
      </c>
      <c r="B5854" s="10" t="n">
        <v>46317</v>
      </c>
      <c r="C5854" t="inlineStr">
        <is>
          <t>CL37</t>
        </is>
      </c>
      <c r="D5854" t="inlineStr">
        <is>
          <t>Completed</t>
        </is>
      </c>
    </row>
    <row r="5855">
      <c r="A5855" t="inlineStr">
        <is>
          <t>J1275</t>
        </is>
      </c>
      <c r="B5855" s="10" t="n">
        <v>46321</v>
      </c>
      <c r="C5855" t="inlineStr">
        <is>
          <t>CL37</t>
        </is>
      </c>
      <c r="D5855" t="inlineStr">
        <is>
          <t>Completed</t>
        </is>
      </c>
    </row>
    <row r="5856">
      <c r="A5856" t="inlineStr">
        <is>
          <t>J1275</t>
        </is>
      </c>
      <c r="B5856" s="10" t="n">
        <v>46322</v>
      </c>
      <c r="C5856" t="inlineStr">
        <is>
          <t>CL37</t>
        </is>
      </c>
      <c r="D5856" t="inlineStr">
        <is>
          <t>Completed</t>
        </is>
      </c>
    </row>
    <row r="5857">
      <c r="A5857" t="inlineStr">
        <is>
          <t>J1275</t>
        </is>
      </c>
      <c r="B5857" s="10" t="n">
        <v>46324</v>
      </c>
      <c r="C5857" t="inlineStr">
        <is>
          <t>CL37</t>
        </is>
      </c>
      <c r="D5857" t="inlineStr">
        <is>
          <t>Completed</t>
        </is>
      </c>
    </row>
    <row r="5858">
      <c r="A5858" t="inlineStr">
        <is>
          <t>J1276</t>
        </is>
      </c>
      <c r="B5858" s="10" t="n">
        <v>46237</v>
      </c>
      <c r="C5858" t="inlineStr">
        <is>
          <t>CL07</t>
        </is>
      </c>
      <c r="D5858" t="inlineStr">
        <is>
          <t>Completed</t>
        </is>
      </c>
    </row>
    <row r="5859">
      <c r="A5859" t="inlineStr">
        <is>
          <t>J1276</t>
        </is>
      </c>
      <c r="B5859" s="10" t="n">
        <v>46238</v>
      </c>
      <c r="C5859" t="inlineStr">
        <is>
          <t>CL07</t>
        </is>
      </c>
      <c r="D5859" t="inlineStr">
        <is>
          <t>Completed</t>
        </is>
      </c>
    </row>
    <row r="5860">
      <c r="A5860" t="inlineStr">
        <is>
          <t>J1276</t>
        </is>
      </c>
      <c r="B5860" s="10" t="n">
        <v>46240</v>
      </c>
      <c r="C5860" t="inlineStr">
        <is>
          <t>CL07</t>
        </is>
      </c>
      <c r="D5860" t="inlineStr">
        <is>
          <t>Completed</t>
        </is>
      </c>
    </row>
    <row r="5861">
      <c r="A5861" t="inlineStr">
        <is>
          <t>J1276</t>
        </is>
      </c>
      <c r="B5861" s="10" t="n">
        <v>46244</v>
      </c>
      <c r="C5861" t="inlineStr">
        <is>
          <t>CL07</t>
        </is>
      </c>
      <c r="D5861" t="inlineStr">
        <is>
          <t>Completed</t>
        </is>
      </c>
    </row>
    <row r="5862">
      <c r="A5862" t="inlineStr">
        <is>
          <t>J1276</t>
        </is>
      </c>
      <c r="B5862" s="10" t="n">
        <v>46245</v>
      </c>
      <c r="C5862" t="inlineStr">
        <is>
          <t>CL07</t>
        </is>
      </c>
      <c r="D5862" t="inlineStr">
        <is>
          <t>Completed</t>
        </is>
      </c>
    </row>
    <row r="5863">
      <c r="A5863" t="inlineStr">
        <is>
          <t>J1276</t>
        </is>
      </c>
      <c r="B5863" s="10" t="n">
        <v>46247</v>
      </c>
      <c r="C5863" t="inlineStr">
        <is>
          <t>CL07</t>
        </is>
      </c>
      <c r="D5863" t="inlineStr">
        <is>
          <t>Completed</t>
        </is>
      </c>
    </row>
    <row r="5864">
      <c r="A5864" t="inlineStr">
        <is>
          <t>J1276</t>
        </is>
      </c>
      <c r="B5864" s="10" t="n">
        <v>46251</v>
      </c>
      <c r="C5864" t="inlineStr">
        <is>
          <t>CL07</t>
        </is>
      </c>
      <c r="D5864" t="inlineStr">
        <is>
          <t>Completed</t>
        </is>
      </c>
    </row>
    <row r="5865">
      <c r="A5865" t="inlineStr">
        <is>
          <t>J1276</t>
        </is>
      </c>
      <c r="B5865" s="10" t="n">
        <v>46252</v>
      </c>
      <c r="C5865" t="inlineStr">
        <is>
          <t>CL07</t>
        </is>
      </c>
      <c r="D5865" t="inlineStr">
        <is>
          <t>Completed</t>
        </is>
      </c>
    </row>
    <row r="5866">
      <c r="A5866" t="inlineStr">
        <is>
          <t>J1276</t>
        </is>
      </c>
      <c r="B5866" s="10" t="n">
        <v>46254</v>
      </c>
      <c r="C5866" t="inlineStr">
        <is>
          <t>CL07</t>
        </is>
      </c>
      <c r="D5866" t="inlineStr">
        <is>
          <t>Completed</t>
        </is>
      </c>
    </row>
    <row r="5867">
      <c r="A5867" t="inlineStr">
        <is>
          <t>J1276</t>
        </is>
      </c>
      <c r="B5867" s="10" t="n">
        <v>46258</v>
      </c>
      <c r="C5867" t="inlineStr">
        <is>
          <t>CL07</t>
        </is>
      </c>
      <c r="D5867" t="inlineStr">
        <is>
          <t>Completed</t>
        </is>
      </c>
    </row>
    <row r="5868">
      <c r="A5868" t="inlineStr">
        <is>
          <t>J1276</t>
        </is>
      </c>
      <c r="B5868" s="10" t="n">
        <v>46259</v>
      </c>
      <c r="C5868" t="inlineStr">
        <is>
          <t>CL07</t>
        </is>
      </c>
      <c r="D5868" t="inlineStr">
        <is>
          <t>Completed</t>
        </is>
      </c>
    </row>
    <row r="5869">
      <c r="A5869" t="inlineStr">
        <is>
          <t>J1276</t>
        </is>
      </c>
      <c r="B5869" s="10" t="n">
        <v>46261</v>
      </c>
      <c r="C5869" t="inlineStr">
        <is>
          <t>CL07</t>
        </is>
      </c>
      <c r="D5869" t="inlineStr">
        <is>
          <t>Completed</t>
        </is>
      </c>
    </row>
    <row r="5870">
      <c r="A5870" t="inlineStr">
        <is>
          <t>J1276</t>
        </is>
      </c>
      <c r="B5870" s="10" t="n">
        <v>46265</v>
      </c>
      <c r="C5870" t="inlineStr">
        <is>
          <t>CL07</t>
        </is>
      </c>
      <c r="D5870" t="inlineStr">
        <is>
          <t>Skipped</t>
        </is>
      </c>
    </row>
    <row r="5871">
      <c r="A5871" t="inlineStr">
        <is>
          <t>J1276</t>
        </is>
      </c>
      <c r="B5871" s="10" t="n">
        <v>46266</v>
      </c>
      <c r="C5871" t="inlineStr">
        <is>
          <t>CL07</t>
        </is>
      </c>
      <c r="D5871" t="inlineStr">
        <is>
          <t>Completed</t>
        </is>
      </c>
    </row>
    <row r="5872">
      <c r="A5872" t="inlineStr">
        <is>
          <t>J1276</t>
        </is>
      </c>
      <c r="B5872" s="10" t="n">
        <v>46268</v>
      </c>
      <c r="C5872" t="inlineStr">
        <is>
          <t>CL07</t>
        </is>
      </c>
      <c r="D5872" t="inlineStr">
        <is>
          <t>Completed</t>
        </is>
      </c>
    </row>
    <row r="5873">
      <c r="A5873" t="inlineStr">
        <is>
          <t>J1276</t>
        </is>
      </c>
      <c r="B5873" s="10" t="n">
        <v>46272</v>
      </c>
      <c r="C5873" t="inlineStr">
        <is>
          <t>CL07</t>
        </is>
      </c>
      <c r="D5873" t="inlineStr">
        <is>
          <t>Completed</t>
        </is>
      </c>
    </row>
    <row r="5874">
      <c r="A5874" t="inlineStr">
        <is>
          <t>J1276</t>
        </is>
      </c>
      <c r="B5874" s="10" t="n">
        <v>46273</v>
      </c>
      <c r="C5874" t="inlineStr">
        <is>
          <t>CL07</t>
        </is>
      </c>
      <c r="D5874" t="inlineStr">
        <is>
          <t>Completed</t>
        </is>
      </c>
    </row>
    <row r="5875">
      <c r="A5875" t="inlineStr">
        <is>
          <t>J1276</t>
        </is>
      </c>
      <c r="B5875" s="10" t="n">
        <v>46275</v>
      </c>
      <c r="C5875" t="inlineStr">
        <is>
          <t>CL07</t>
        </is>
      </c>
      <c r="D5875" t="inlineStr">
        <is>
          <t>Completed</t>
        </is>
      </c>
    </row>
    <row r="5876">
      <c r="A5876" t="inlineStr">
        <is>
          <t>J1276</t>
        </is>
      </c>
      <c r="B5876" s="10" t="n">
        <v>46279</v>
      </c>
      <c r="C5876" t="inlineStr">
        <is>
          <t>CL07</t>
        </is>
      </c>
      <c r="D5876" t="inlineStr">
        <is>
          <t>Completed</t>
        </is>
      </c>
    </row>
    <row r="5877">
      <c r="A5877" t="inlineStr">
        <is>
          <t>J1276</t>
        </is>
      </c>
      <c r="B5877" s="10" t="n">
        <v>46280</v>
      </c>
      <c r="C5877" t="inlineStr">
        <is>
          <t>CL07</t>
        </is>
      </c>
      <c r="D5877" t="inlineStr">
        <is>
          <t>Completed</t>
        </is>
      </c>
    </row>
    <row r="5878">
      <c r="A5878" t="inlineStr">
        <is>
          <t>J1276</t>
        </is>
      </c>
      <c r="B5878" s="10" t="n">
        <v>46282</v>
      </c>
      <c r="C5878" t="inlineStr">
        <is>
          <t>CL07</t>
        </is>
      </c>
      <c r="D5878" t="inlineStr">
        <is>
          <t>Completed</t>
        </is>
      </c>
    </row>
    <row r="5879">
      <c r="A5879" t="inlineStr">
        <is>
          <t>J1276</t>
        </is>
      </c>
      <c r="B5879" s="10" t="n">
        <v>46286</v>
      </c>
      <c r="C5879" t="inlineStr">
        <is>
          <t>CL07</t>
        </is>
      </c>
      <c r="D5879" t="inlineStr">
        <is>
          <t>Completed</t>
        </is>
      </c>
    </row>
    <row r="5880">
      <c r="A5880" t="inlineStr">
        <is>
          <t>J1276</t>
        </is>
      </c>
      <c r="B5880" s="10" t="n">
        <v>46287</v>
      </c>
      <c r="C5880" t="inlineStr">
        <is>
          <t>CL07</t>
        </is>
      </c>
      <c r="D5880" t="inlineStr">
        <is>
          <t>Completed</t>
        </is>
      </c>
    </row>
    <row r="5881">
      <c r="A5881" t="inlineStr">
        <is>
          <t>J1276</t>
        </is>
      </c>
      <c r="B5881" s="10" t="n">
        <v>46289</v>
      </c>
      <c r="C5881" t="inlineStr">
        <is>
          <t>CL07</t>
        </is>
      </c>
      <c r="D5881" t="inlineStr">
        <is>
          <t>Completed</t>
        </is>
      </c>
    </row>
    <row r="5882">
      <c r="A5882" t="inlineStr">
        <is>
          <t>J1276</t>
        </is>
      </c>
      <c r="B5882" s="10" t="n">
        <v>46293</v>
      </c>
      <c r="C5882" t="inlineStr">
        <is>
          <t>CL07</t>
        </is>
      </c>
      <c r="D5882" t="inlineStr">
        <is>
          <t>Completed</t>
        </is>
      </c>
    </row>
    <row r="5883">
      <c r="A5883" t="inlineStr">
        <is>
          <t>J1276</t>
        </is>
      </c>
      <c r="B5883" s="10" t="n">
        <v>46294</v>
      </c>
      <c r="C5883" t="inlineStr">
        <is>
          <t>CL07</t>
        </is>
      </c>
      <c r="D5883" t="inlineStr">
        <is>
          <t>Completed</t>
        </is>
      </c>
    </row>
    <row r="5884">
      <c r="A5884" t="inlineStr">
        <is>
          <t>J1276</t>
        </is>
      </c>
      <c r="B5884" s="10" t="n">
        <v>46296</v>
      </c>
      <c r="C5884" t="inlineStr">
        <is>
          <t>CL07</t>
        </is>
      </c>
      <c r="D5884" t="inlineStr">
        <is>
          <t>Completed</t>
        </is>
      </c>
    </row>
    <row r="5885">
      <c r="A5885" t="inlineStr">
        <is>
          <t>J1276</t>
        </is>
      </c>
      <c r="B5885" s="10" t="n">
        <v>46300</v>
      </c>
      <c r="C5885" t="inlineStr">
        <is>
          <t>CL07</t>
        </is>
      </c>
      <c r="D5885" t="inlineStr">
        <is>
          <t>Completed</t>
        </is>
      </c>
    </row>
    <row r="5886">
      <c r="A5886" t="inlineStr">
        <is>
          <t>J1276</t>
        </is>
      </c>
      <c r="B5886" s="10" t="n">
        <v>46301</v>
      </c>
      <c r="C5886" t="inlineStr">
        <is>
          <t>CL07</t>
        </is>
      </c>
      <c r="D5886" t="inlineStr">
        <is>
          <t>Completed</t>
        </is>
      </c>
    </row>
    <row r="5887">
      <c r="A5887" t="inlineStr">
        <is>
          <t>J1276</t>
        </is>
      </c>
      <c r="B5887" s="10" t="n">
        <v>46303</v>
      </c>
      <c r="C5887" t="inlineStr">
        <is>
          <t>CL07</t>
        </is>
      </c>
      <c r="D5887" t="inlineStr">
        <is>
          <t>Completed</t>
        </is>
      </c>
    </row>
    <row r="5888">
      <c r="A5888" t="inlineStr">
        <is>
          <t>J1276</t>
        </is>
      </c>
      <c r="B5888" s="10" t="n">
        <v>46307</v>
      </c>
      <c r="C5888" t="inlineStr">
        <is>
          <t>CL07</t>
        </is>
      </c>
      <c r="D5888" t="inlineStr">
        <is>
          <t>Completed</t>
        </is>
      </c>
    </row>
    <row r="5889">
      <c r="A5889" t="inlineStr">
        <is>
          <t>J1276</t>
        </is>
      </c>
      <c r="B5889" s="10" t="n">
        <v>46308</v>
      </c>
      <c r="C5889" t="inlineStr">
        <is>
          <t>CL07</t>
        </is>
      </c>
      <c r="D5889" t="inlineStr">
        <is>
          <t>Completed</t>
        </is>
      </c>
    </row>
    <row r="5890">
      <c r="A5890" t="inlineStr">
        <is>
          <t>J1276</t>
        </is>
      </c>
      <c r="B5890" s="10" t="n">
        <v>46310</v>
      </c>
      <c r="C5890" t="inlineStr">
        <is>
          <t>CL07</t>
        </is>
      </c>
      <c r="D5890" t="inlineStr">
        <is>
          <t>Completed</t>
        </is>
      </c>
    </row>
    <row r="5891">
      <c r="A5891" t="inlineStr">
        <is>
          <t>J1276</t>
        </is>
      </c>
      <c r="B5891" s="10" t="n">
        <v>46314</v>
      </c>
      <c r="C5891" t="inlineStr">
        <is>
          <t>CL07</t>
        </is>
      </c>
      <c r="D5891" t="inlineStr">
        <is>
          <t>Completed</t>
        </is>
      </c>
    </row>
    <row r="5892">
      <c r="A5892" t="inlineStr">
        <is>
          <t>J1276</t>
        </is>
      </c>
      <c r="B5892" s="10" t="n">
        <v>46315</v>
      </c>
      <c r="C5892" t="inlineStr">
        <is>
          <t>CL07</t>
        </is>
      </c>
      <c r="D5892" t="inlineStr">
        <is>
          <t>Completed</t>
        </is>
      </c>
    </row>
    <row r="5893">
      <c r="A5893" t="inlineStr">
        <is>
          <t>J1276</t>
        </is>
      </c>
      <c r="B5893" s="10" t="n">
        <v>46317</v>
      </c>
      <c r="C5893" t="inlineStr">
        <is>
          <t>CL07</t>
        </is>
      </c>
      <c r="D5893" t="inlineStr">
        <is>
          <t>Completed</t>
        </is>
      </c>
    </row>
    <row r="5894">
      <c r="A5894" t="inlineStr">
        <is>
          <t>J1276</t>
        </is>
      </c>
      <c r="B5894" s="10" t="n">
        <v>46321</v>
      </c>
      <c r="C5894" t="inlineStr">
        <is>
          <t>CL07</t>
        </is>
      </c>
      <c r="D5894" t="inlineStr">
        <is>
          <t>Completed</t>
        </is>
      </c>
    </row>
    <row r="5895">
      <c r="A5895" t="inlineStr">
        <is>
          <t>J1276</t>
        </is>
      </c>
      <c r="B5895" s="10" t="n">
        <v>46322</v>
      </c>
      <c r="C5895" t="inlineStr">
        <is>
          <t>CL07</t>
        </is>
      </c>
      <c r="D5895" t="inlineStr">
        <is>
          <t>Completed</t>
        </is>
      </c>
    </row>
    <row r="5896">
      <c r="A5896" t="inlineStr">
        <is>
          <t>J1276</t>
        </is>
      </c>
      <c r="B5896" s="10" t="n">
        <v>46324</v>
      </c>
      <c r="C5896" t="inlineStr">
        <is>
          <t>CL07</t>
        </is>
      </c>
      <c r="D5896" t="inlineStr">
        <is>
          <t>Completed</t>
        </is>
      </c>
    </row>
    <row r="5897">
      <c r="A5897" t="inlineStr">
        <is>
          <t>J1277</t>
        </is>
      </c>
      <c r="B5897" s="10" t="n">
        <v>46237</v>
      </c>
      <c r="C5897" t="inlineStr">
        <is>
          <t>CL33</t>
        </is>
      </c>
      <c r="D5897" t="inlineStr">
        <is>
          <t>Completed</t>
        </is>
      </c>
    </row>
    <row r="5898">
      <c r="A5898" t="inlineStr">
        <is>
          <t>J1277</t>
        </is>
      </c>
      <c r="B5898" s="10" t="n">
        <v>46238</v>
      </c>
      <c r="C5898" t="inlineStr">
        <is>
          <t>CL33</t>
        </is>
      </c>
      <c r="D5898" t="inlineStr">
        <is>
          <t>Completed</t>
        </is>
      </c>
    </row>
    <row r="5899">
      <c r="A5899" t="inlineStr">
        <is>
          <t>J1277</t>
        </is>
      </c>
      <c r="B5899" s="10" t="n">
        <v>46239</v>
      </c>
      <c r="C5899" t="inlineStr">
        <is>
          <t>CL33</t>
        </is>
      </c>
      <c r="D5899" t="inlineStr">
        <is>
          <t>Completed</t>
        </is>
      </c>
    </row>
    <row r="5900">
      <c r="A5900" t="inlineStr">
        <is>
          <t>J1277</t>
        </is>
      </c>
      <c r="B5900" s="10" t="n">
        <v>46244</v>
      </c>
      <c r="C5900" t="inlineStr">
        <is>
          <t>CL33</t>
        </is>
      </c>
      <c r="D5900" t="inlineStr">
        <is>
          <t>Completed</t>
        </is>
      </c>
    </row>
    <row r="5901">
      <c r="A5901" t="inlineStr">
        <is>
          <t>J1277</t>
        </is>
      </c>
      <c r="B5901" s="10" t="n">
        <v>46245</v>
      </c>
      <c r="C5901" t="inlineStr">
        <is>
          <t>CL33</t>
        </is>
      </c>
      <c r="D5901" t="inlineStr">
        <is>
          <t>Completed</t>
        </is>
      </c>
    </row>
    <row r="5902">
      <c r="A5902" t="inlineStr">
        <is>
          <t>J1277</t>
        </is>
      </c>
      <c r="B5902" s="10" t="n">
        <v>46246</v>
      </c>
      <c r="C5902" t="inlineStr">
        <is>
          <t>CL33</t>
        </is>
      </c>
      <c r="D5902" t="inlineStr">
        <is>
          <t>Completed</t>
        </is>
      </c>
    </row>
    <row r="5903">
      <c r="A5903" t="inlineStr">
        <is>
          <t>J1277</t>
        </is>
      </c>
      <c r="B5903" s="10" t="n">
        <v>46251</v>
      </c>
      <c r="C5903" t="inlineStr">
        <is>
          <t>CL33</t>
        </is>
      </c>
      <c r="D5903" t="inlineStr">
        <is>
          <t>Completed</t>
        </is>
      </c>
    </row>
    <row r="5904">
      <c r="A5904" t="inlineStr">
        <is>
          <t>J1277</t>
        </is>
      </c>
      <c r="B5904" s="10" t="n">
        <v>46252</v>
      </c>
      <c r="C5904" t="inlineStr">
        <is>
          <t>CL33</t>
        </is>
      </c>
      <c r="D5904" t="inlineStr">
        <is>
          <t>Completed</t>
        </is>
      </c>
    </row>
    <row r="5905">
      <c r="A5905" t="inlineStr">
        <is>
          <t>J1277</t>
        </is>
      </c>
      <c r="B5905" s="10" t="n">
        <v>46253</v>
      </c>
      <c r="C5905" t="inlineStr">
        <is>
          <t>CL33</t>
        </is>
      </c>
      <c r="D5905" t="inlineStr">
        <is>
          <t>Completed</t>
        </is>
      </c>
    </row>
    <row r="5906">
      <c r="A5906" t="inlineStr">
        <is>
          <t>J1277</t>
        </is>
      </c>
      <c r="B5906" s="10" t="n">
        <v>46258</v>
      </c>
      <c r="C5906" t="inlineStr">
        <is>
          <t>CL33</t>
        </is>
      </c>
      <c r="D5906" t="inlineStr">
        <is>
          <t>Completed</t>
        </is>
      </c>
    </row>
    <row r="5907">
      <c r="A5907" t="inlineStr">
        <is>
          <t>J1277</t>
        </is>
      </c>
      <c r="B5907" s="10" t="n">
        <v>46259</v>
      </c>
      <c r="C5907" t="inlineStr">
        <is>
          <t>CL33</t>
        </is>
      </c>
      <c r="D5907" t="inlineStr">
        <is>
          <t>Completed</t>
        </is>
      </c>
    </row>
    <row r="5908">
      <c r="A5908" t="inlineStr">
        <is>
          <t>J1277</t>
        </is>
      </c>
      <c r="B5908" s="10" t="n">
        <v>46260</v>
      </c>
      <c r="C5908" t="inlineStr">
        <is>
          <t>CL33</t>
        </is>
      </c>
      <c r="D5908" t="inlineStr">
        <is>
          <t>Completed</t>
        </is>
      </c>
    </row>
    <row r="5909">
      <c r="A5909" t="inlineStr">
        <is>
          <t>J1277</t>
        </is>
      </c>
      <c r="B5909" s="10" t="n">
        <v>46265</v>
      </c>
      <c r="C5909" t="inlineStr">
        <is>
          <t>CL33</t>
        </is>
      </c>
      <c r="D5909" t="inlineStr">
        <is>
          <t>Completed</t>
        </is>
      </c>
    </row>
    <row r="5910">
      <c r="A5910" t="inlineStr">
        <is>
          <t>J1277</t>
        </is>
      </c>
      <c r="B5910" s="10" t="n">
        <v>46266</v>
      </c>
      <c r="C5910" t="inlineStr">
        <is>
          <t>CL33</t>
        </is>
      </c>
      <c r="D5910" t="inlineStr">
        <is>
          <t>Completed</t>
        </is>
      </c>
    </row>
    <row r="5911">
      <c r="A5911" t="inlineStr">
        <is>
          <t>J1277</t>
        </is>
      </c>
      <c r="B5911" s="10" t="n">
        <v>46267</v>
      </c>
      <c r="C5911" t="inlineStr">
        <is>
          <t>CL33</t>
        </is>
      </c>
      <c r="D5911" t="inlineStr">
        <is>
          <t>Completed</t>
        </is>
      </c>
    </row>
    <row r="5912">
      <c r="A5912" t="inlineStr">
        <is>
          <t>J1277</t>
        </is>
      </c>
      <c r="B5912" s="10" t="n">
        <v>46272</v>
      </c>
      <c r="C5912" t="inlineStr">
        <is>
          <t>CL33</t>
        </is>
      </c>
      <c r="D5912" t="inlineStr">
        <is>
          <t>Completed</t>
        </is>
      </c>
    </row>
    <row r="5913">
      <c r="A5913" t="inlineStr">
        <is>
          <t>J1277</t>
        </is>
      </c>
      <c r="B5913" s="10" t="n">
        <v>46273</v>
      </c>
      <c r="C5913" t="inlineStr">
        <is>
          <t>CL33</t>
        </is>
      </c>
      <c r="D5913" t="inlineStr">
        <is>
          <t>Completed</t>
        </is>
      </c>
    </row>
    <row r="5914">
      <c r="A5914" t="inlineStr">
        <is>
          <t>J1277</t>
        </is>
      </c>
      <c r="B5914" s="10" t="n">
        <v>46274</v>
      </c>
      <c r="C5914" t="inlineStr">
        <is>
          <t>CL33</t>
        </is>
      </c>
      <c r="D5914" t="inlineStr">
        <is>
          <t>Completed</t>
        </is>
      </c>
    </row>
    <row r="5915">
      <c r="A5915" t="inlineStr">
        <is>
          <t>J1277</t>
        </is>
      </c>
      <c r="B5915" s="10" t="n">
        <v>46279</v>
      </c>
      <c r="C5915" t="inlineStr">
        <is>
          <t>CL33</t>
        </is>
      </c>
      <c r="D5915" t="inlineStr">
        <is>
          <t>Completed</t>
        </is>
      </c>
    </row>
    <row r="5916">
      <c r="A5916" t="inlineStr">
        <is>
          <t>J1277</t>
        </is>
      </c>
      <c r="B5916" s="10" t="n">
        <v>46280</v>
      </c>
      <c r="C5916" t="inlineStr">
        <is>
          <t>CL33</t>
        </is>
      </c>
      <c r="D5916" t="inlineStr">
        <is>
          <t>Completed</t>
        </is>
      </c>
    </row>
    <row r="5917">
      <c r="A5917" t="inlineStr">
        <is>
          <t>J1277</t>
        </is>
      </c>
      <c r="B5917" s="10" t="n">
        <v>46281</v>
      </c>
      <c r="C5917" t="inlineStr">
        <is>
          <t>CL33</t>
        </is>
      </c>
      <c r="D5917" t="inlineStr">
        <is>
          <t>Completed</t>
        </is>
      </c>
    </row>
    <row r="5918">
      <c r="A5918" t="inlineStr">
        <is>
          <t>J1277</t>
        </is>
      </c>
      <c r="B5918" s="10" t="n">
        <v>46286</v>
      </c>
      <c r="C5918" t="inlineStr">
        <is>
          <t>CL33</t>
        </is>
      </c>
      <c r="D5918" t="inlineStr">
        <is>
          <t>Completed</t>
        </is>
      </c>
    </row>
    <row r="5919">
      <c r="A5919" t="inlineStr">
        <is>
          <t>J1277</t>
        </is>
      </c>
      <c r="B5919" s="10" t="n">
        <v>46287</v>
      </c>
      <c r="C5919" t="inlineStr">
        <is>
          <t>CL33</t>
        </is>
      </c>
      <c r="D5919" t="inlineStr">
        <is>
          <t>Completed</t>
        </is>
      </c>
    </row>
    <row r="5920">
      <c r="A5920" t="inlineStr">
        <is>
          <t>J1277</t>
        </is>
      </c>
      <c r="B5920" s="10" t="n">
        <v>46288</v>
      </c>
      <c r="C5920" t="inlineStr">
        <is>
          <t>CL33</t>
        </is>
      </c>
      <c r="D5920" t="inlineStr">
        <is>
          <t>Completed</t>
        </is>
      </c>
    </row>
    <row r="5921">
      <c r="A5921" t="inlineStr">
        <is>
          <t>J1277</t>
        </is>
      </c>
      <c r="B5921" s="10" t="n">
        <v>46293</v>
      </c>
      <c r="C5921" t="inlineStr">
        <is>
          <t>CL33</t>
        </is>
      </c>
      <c r="D5921" t="inlineStr">
        <is>
          <t>Completed</t>
        </is>
      </c>
    </row>
    <row r="5922">
      <c r="A5922" t="inlineStr">
        <is>
          <t>J1277</t>
        </is>
      </c>
      <c r="B5922" s="10" t="n">
        <v>46294</v>
      </c>
      <c r="C5922" t="inlineStr">
        <is>
          <t>CL33</t>
        </is>
      </c>
      <c r="D5922" t="inlineStr">
        <is>
          <t>Completed</t>
        </is>
      </c>
    </row>
    <row r="5923">
      <c r="A5923" t="inlineStr">
        <is>
          <t>J1277</t>
        </is>
      </c>
      <c r="B5923" s="10" t="n">
        <v>46295</v>
      </c>
      <c r="C5923" t="inlineStr">
        <is>
          <t>CL33</t>
        </is>
      </c>
      <c r="D5923" t="inlineStr">
        <is>
          <t>Completed</t>
        </is>
      </c>
    </row>
    <row r="5924">
      <c r="A5924" t="inlineStr">
        <is>
          <t>J1277</t>
        </is>
      </c>
      <c r="B5924" s="10" t="n">
        <v>46300</v>
      </c>
      <c r="C5924" t="inlineStr">
        <is>
          <t>CL33</t>
        </is>
      </c>
      <c r="D5924" t="inlineStr">
        <is>
          <t>Completed</t>
        </is>
      </c>
    </row>
    <row r="5925">
      <c r="A5925" t="inlineStr">
        <is>
          <t>J1277</t>
        </is>
      </c>
      <c r="B5925" s="10" t="n">
        <v>46301</v>
      </c>
      <c r="C5925" t="inlineStr">
        <is>
          <t>CL33</t>
        </is>
      </c>
      <c r="D5925" t="inlineStr">
        <is>
          <t>Completed</t>
        </is>
      </c>
    </row>
    <row r="5926">
      <c r="A5926" t="inlineStr">
        <is>
          <t>J1277</t>
        </is>
      </c>
      <c r="B5926" s="10" t="n">
        <v>46302</v>
      </c>
      <c r="C5926" t="inlineStr">
        <is>
          <t>CL33</t>
        </is>
      </c>
      <c r="D5926" t="inlineStr">
        <is>
          <t>Completed</t>
        </is>
      </c>
    </row>
    <row r="5927">
      <c r="A5927" t="inlineStr">
        <is>
          <t>J1277</t>
        </is>
      </c>
      <c r="B5927" s="10" t="n">
        <v>46307</v>
      </c>
      <c r="C5927" t="inlineStr">
        <is>
          <t>CL33</t>
        </is>
      </c>
      <c r="D5927" t="inlineStr">
        <is>
          <t>Completed</t>
        </is>
      </c>
    </row>
    <row r="5928">
      <c r="A5928" t="inlineStr">
        <is>
          <t>J1277</t>
        </is>
      </c>
      <c r="B5928" s="10" t="n">
        <v>46308</v>
      </c>
      <c r="C5928" t="inlineStr">
        <is>
          <t>CL33</t>
        </is>
      </c>
      <c r="D5928" t="inlineStr">
        <is>
          <t>Completed</t>
        </is>
      </c>
    </row>
    <row r="5929">
      <c r="A5929" t="inlineStr">
        <is>
          <t>J1277</t>
        </is>
      </c>
      <c r="B5929" s="10" t="n">
        <v>46309</v>
      </c>
      <c r="C5929" t="inlineStr">
        <is>
          <t>CL33</t>
        </is>
      </c>
      <c r="D5929" t="inlineStr">
        <is>
          <t>Completed</t>
        </is>
      </c>
    </row>
    <row r="5930">
      <c r="A5930" t="inlineStr">
        <is>
          <t>J1277</t>
        </is>
      </c>
      <c r="B5930" s="10" t="n">
        <v>46314</v>
      </c>
      <c r="C5930" t="inlineStr">
        <is>
          <t>CL33</t>
        </is>
      </c>
      <c r="D5930" t="inlineStr">
        <is>
          <t>Completed</t>
        </is>
      </c>
    </row>
    <row r="5931">
      <c r="A5931" t="inlineStr">
        <is>
          <t>J1277</t>
        </is>
      </c>
      <c r="B5931" s="10" t="n">
        <v>46315</v>
      </c>
      <c r="C5931" t="inlineStr">
        <is>
          <t>CL33</t>
        </is>
      </c>
      <c r="D5931" t="inlineStr">
        <is>
          <t>Completed</t>
        </is>
      </c>
    </row>
    <row r="5932">
      <c r="A5932" t="inlineStr">
        <is>
          <t>J1277</t>
        </is>
      </c>
      <c r="B5932" s="10" t="n">
        <v>46316</v>
      </c>
      <c r="C5932" t="inlineStr">
        <is>
          <t>CL33</t>
        </is>
      </c>
      <c r="D5932" t="inlineStr">
        <is>
          <t>Completed</t>
        </is>
      </c>
    </row>
    <row r="5933">
      <c r="A5933" t="inlineStr">
        <is>
          <t>J1277</t>
        </is>
      </c>
      <c r="B5933" s="10" t="n">
        <v>46321</v>
      </c>
      <c r="C5933" t="inlineStr">
        <is>
          <t>CL33</t>
        </is>
      </c>
      <c r="D5933" t="inlineStr">
        <is>
          <t>Completed</t>
        </is>
      </c>
    </row>
    <row r="5934">
      <c r="A5934" t="inlineStr">
        <is>
          <t>J1277</t>
        </is>
      </c>
      <c r="B5934" s="10" t="n">
        <v>46322</v>
      </c>
      <c r="C5934" t="inlineStr">
        <is>
          <t>CL33</t>
        </is>
      </c>
      <c r="D5934" t="inlineStr">
        <is>
          <t>Completed</t>
        </is>
      </c>
    </row>
    <row r="5935">
      <c r="A5935" t="inlineStr">
        <is>
          <t>J1277</t>
        </is>
      </c>
      <c r="B5935" s="10" t="n">
        <v>46323</v>
      </c>
      <c r="C5935" t="inlineStr">
        <is>
          <t>CL33</t>
        </is>
      </c>
      <c r="D5935" t="inlineStr">
        <is>
          <t>Completed</t>
        </is>
      </c>
    </row>
    <row r="5936">
      <c r="A5936" t="inlineStr">
        <is>
          <t>J1278</t>
        </is>
      </c>
      <c r="B5936" s="10" t="n">
        <v>46237</v>
      </c>
      <c r="C5936" t="inlineStr">
        <is>
          <t>CL17</t>
        </is>
      </c>
      <c r="D5936" t="inlineStr">
        <is>
          <t>Completed</t>
        </is>
      </c>
    </row>
    <row r="5937">
      <c r="A5937" t="inlineStr">
        <is>
          <t>J1278</t>
        </is>
      </c>
      <c r="B5937" s="10" t="n">
        <v>46238</v>
      </c>
      <c r="C5937" t="inlineStr">
        <is>
          <t>CL17</t>
        </is>
      </c>
      <c r="D5937" t="inlineStr">
        <is>
          <t>Completed</t>
        </is>
      </c>
    </row>
    <row r="5938">
      <c r="A5938" t="inlineStr">
        <is>
          <t>J1278</t>
        </is>
      </c>
      <c r="B5938" s="10" t="n">
        <v>46239</v>
      </c>
      <c r="C5938" t="inlineStr">
        <is>
          <t>CL17</t>
        </is>
      </c>
      <c r="D5938" t="inlineStr">
        <is>
          <t>Completed</t>
        </is>
      </c>
    </row>
    <row r="5939">
      <c r="A5939" t="inlineStr">
        <is>
          <t>J1278</t>
        </is>
      </c>
      <c r="B5939" s="10" t="n">
        <v>46240</v>
      </c>
      <c r="C5939" t="inlineStr">
        <is>
          <t>CL17</t>
        </is>
      </c>
      <c r="D5939" t="inlineStr">
        <is>
          <t>Completed</t>
        </is>
      </c>
    </row>
    <row r="5940">
      <c r="A5940" t="inlineStr">
        <is>
          <t>J1278</t>
        </is>
      </c>
      <c r="B5940" s="10" t="n">
        <v>46241</v>
      </c>
      <c r="C5940" t="inlineStr">
        <is>
          <t>CL17</t>
        </is>
      </c>
      <c r="D5940" t="inlineStr">
        <is>
          <t>Completed</t>
        </is>
      </c>
    </row>
    <row r="5941">
      <c r="A5941" t="inlineStr">
        <is>
          <t>J1278</t>
        </is>
      </c>
      <c r="B5941" s="10" t="n">
        <v>46244</v>
      </c>
      <c r="C5941" t="inlineStr">
        <is>
          <t>CL17</t>
        </is>
      </c>
      <c r="D5941" t="inlineStr">
        <is>
          <t>Completed</t>
        </is>
      </c>
    </row>
    <row r="5942">
      <c r="A5942" t="inlineStr">
        <is>
          <t>J1278</t>
        </is>
      </c>
      <c r="B5942" s="10" t="n">
        <v>46245</v>
      </c>
      <c r="C5942" t="inlineStr">
        <is>
          <t>CL17</t>
        </is>
      </c>
      <c r="D5942" t="inlineStr">
        <is>
          <t>Completed</t>
        </is>
      </c>
    </row>
    <row r="5943">
      <c r="A5943" t="inlineStr">
        <is>
          <t>J1278</t>
        </is>
      </c>
      <c r="B5943" s="10" t="n">
        <v>46246</v>
      </c>
      <c r="C5943" t="inlineStr">
        <is>
          <t>CL17</t>
        </is>
      </c>
      <c r="D5943" t="inlineStr">
        <is>
          <t>Completed</t>
        </is>
      </c>
    </row>
    <row r="5944">
      <c r="A5944" t="inlineStr">
        <is>
          <t>J1278</t>
        </is>
      </c>
      <c r="B5944" s="10" t="n">
        <v>46247</v>
      </c>
      <c r="C5944" t="inlineStr">
        <is>
          <t>CL17</t>
        </is>
      </c>
      <c r="D5944" t="inlineStr">
        <is>
          <t>Completed</t>
        </is>
      </c>
    </row>
    <row r="5945">
      <c r="A5945" t="inlineStr">
        <is>
          <t>J1278</t>
        </is>
      </c>
      <c r="B5945" s="10" t="n">
        <v>46248</v>
      </c>
      <c r="C5945" t="inlineStr">
        <is>
          <t>CL17</t>
        </is>
      </c>
      <c r="D5945" t="inlineStr">
        <is>
          <t>Completed</t>
        </is>
      </c>
    </row>
    <row r="5946">
      <c r="A5946" t="inlineStr">
        <is>
          <t>J1278</t>
        </is>
      </c>
      <c r="B5946" s="10" t="n">
        <v>46251</v>
      </c>
      <c r="C5946" t="inlineStr">
        <is>
          <t>CL17</t>
        </is>
      </c>
      <c r="D5946" t="inlineStr">
        <is>
          <t>Completed</t>
        </is>
      </c>
    </row>
    <row r="5947">
      <c r="A5947" t="inlineStr">
        <is>
          <t>J1278</t>
        </is>
      </c>
      <c r="B5947" s="10" t="n">
        <v>46252</v>
      </c>
      <c r="C5947" t="inlineStr">
        <is>
          <t>CL17</t>
        </is>
      </c>
      <c r="D5947" t="inlineStr">
        <is>
          <t>Completed</t>
        </is>
      </c>
    </row>
    <row r="5948">
      <c r="A5948" t="inlineStr">
        <is>
          <t>J1278</t>
        </is>
      </c>
      <c r="B5948" s="10" t="n">
        <v>46253</v>
      </c>
      <c r="C5948" t="inlineStr">
        <is>
          <t>CL17</t>
        </is>
      </c>
      <c r="D5948" t="inlineStr">
        <is>
          <t>Completed</t>
        </is>
      </c>
    </row>
    <row r="5949">
      <c r="A5949" t="inlineStr">
        <is>
          <t>J1278</t>
        </is>
      </c>
      <c r="B5949" s="10" t="n">
        <v>46254</v>
      </c>
      <c r="C5949" t="inlineStr">
        <is>
          <t>CL17</t>
        </is>
      </c>
      <c r="D5949" t="inlineStr">
        <is>
          <t>Completed</t>
        </is>
      </c>
    </row>
    <row r="5950">
      <c r="A5950" t="inlineStr">
        <is>
          <t>J1278</t>
        </is>
      </c>
      <c r="B5950" s="10" t="n">
        <v>46255</v>
      </c>
      <c r="C5950" t="inlineStr">
        <is>
          <t>CL17</t>
        </is>
      </c>
      <c r="D5950" t="inlineStr">
        <is>
          <t>Completed</t>
        </is>
      </c>
    </row>
    <row r="5951">
      <c r="A5951" t="inlineStr">
        <is>
          <t>J1278</t>
        </is>
      </c>
      <c r="B5951" s="10" t="n">
        <v>46258</v>
      </c>
      <c r="C5951" t="inlineStr">
        <is>
          <t>CL17</t>
        </is>
      </c>
      <c r="D5951" t="inlineStr">
        <is>
          <t>Skipped</t>
        </is>
      </c>
    </row>
    <row r="5952">
      <c r="A5952" t="inlineStr">
        <is>
          <t>J1278</t>
        </is>
      </c>
      <c r="B5952" s="10" t="n">
        <v>46259</v>
      </c>
      <c r="C5952" t="inlineStr">
        <is>
          <t>CL17</t>
        </is>
      </c>
      <c r="D5952" t="inlineStr">
        <is>
          <t>Completed</t>
        </is>
      </c>
    </row>
    <row r="5953">
      <c r="A5953" t="inlineStr">
        <is>
          <t>J1278</t>
        </is>
      </c>
      <c r="B5953" s="10" t="n">
        <v>46260</v>
      </c>
      <c r="C5953" t="inlineStr">
        <is>
          <t>CL17</t>
        </is>
      </c>
      <c r="D5953" t="inlineStr">
        <is>
          <t>Completed</t>
        </is>
      </c>
    </row>
    <row r="5954">
      <c r="A5954" t="inlineStr">
        <is>
          <t>J1278</t>
        </is>
      </c>
      <c r="B5954" s="10" t="n">
        <v>46261</v>
      </c>
      <c r="C5954" t="inlineStr">
        <is>
          <t>CL17</t>
        </is>
      </c>
      <c r="D5954" t="inlineStr">
        <is>
          <t>Completed</t>
        </is>
      </c>
    </row>
    <row r="5955">
      <c r="A5955" t="inlineStr">
        <is>
          <t>J1278</t>
        </is>
      </c>
      <c r="B5955" s="10" t="n">
        <v>46262</v>
      </c>
      <c r="C5955" t="inlineStr">
        <is>
          <t>CL17</t>
        </is>
      </c>
      <c r="D5955" t="inlineStr">
        <is>
          <t>Completed</t>
        </is>
      </c>
    </row>
    <row r="5956">
      <c r="A5956" t="inlineStr">
        <is>
          <t>J1278</t>
        </is>
      </c>
      <c r="B5956" s="10" t="n">
        <v>46265</v>
      </c>
      <c r="C5956" t="inlineStr">
        <is>
          <t>CL17</t>
        </is>
      </c>
      <c r="D5956" t="inlineStr">
        <is>
          <t>Completed</t>
        </is>
      </c>
    </row>
    <row r="5957">
      <c r="A5957" t="inlineStr">
        <is>
          <t>J1278</t>
        </is>
      </c>
      <c r="B5957" s="10" t="n">
        <v>46266</v>
      </c>
      <c r="C5957" t="inlineStr">
        <is>
          <t>CL17</t>
        </is>
      </c>
      <c r="D5957" t="inlineStr">
        <is>
          <t>Completed</t>
        </is>
      </c>
    </row>
    <row r="5958">
      <c r="A5958" t="inlineStr">
        <is>
          <t>J1278</t>
        </is>
      </c>
      <c r="B5958" s="10" t="n">
        <v>46267</v>
      </c>
      <c r="C5958" t="inlineStr">
        <is>
          <t>CL17</t>
        </is>
      </c>
      <c r="D5958" t="inlineStr">
        <is>
          <t>Completed</t>
        </is>
      </c>
    </row>
    <row r="5959">
      <c r="A5959" t="inlineStr">
        <is>
          <t>J1278</t>
        </is>
      </c>
      <c r="B5959" s="10" t="n">
        <v>46268</v>
      </c>
      <c r="C5959" t="inlineStr">
        <is>
          <t>CL17</t>
        </is>
      </c>
      <c r="D5959" t="inlineStr">
        <is>
          <t>Completed</t>
        </is>
      </c>
    </row>
    <row r="5960">
      <c r="A5960" t="inlineStr">
        <is>
          <t>J1278</t>
        </is>
      </c>
      <c r="B5960" s="10" t="n">
        <v>46269</v>
      </c>
      <c r="C5960" t="inlineStr">
        <is>
          <t>CL17</t>
        </is>
      </c>
      <c r="D5960" t="inlineStr">
        <is>
          <t>Completed</t>
        </is>
      </c>
    </row>
    <row r="5961">
      <c r="A5961" t="inlineStr">
        <is>
          <t>J1278</t>
        </is>
      </c>
      <c r="B5961" s="10" t="n">
        <v>46272</v>
      </c>
      <c r="C5961" t="inlineStr">
        <is>
          <t>CL17</t>
        </is>
      </c>
      <c r="D5961" t="inlineStr">
        <is>
          <t>Completed</t>
        </is>
      </c>
    </row>
    <row r="5962">
      <c r="A5962" t="inlineStr">
        <is>
          <t>J1278</t>
        </is>
      </c>
      <c r="B5962" s="10" t="n">
        <v>46273</v>
      </c>
      <c r="C5962" t="inlineStr">
        <is>
          <t>CL17</t>
        </is>
      </c>
      <c r="D5962" t="inlineStr">
        <is>
          <t>Completed</t>
        </is>
      </c>
    </row>
    <row r="5963">
      <c r="A5963" t="inlineStr">
        <is>
          <t>J1278</t>
        </is>
      </c>
      <c r="B5963" s="10" t="n">
        <v>46274</v>
      </c>
      <c r="C5963" t="inlineStr">
        <is>
          <t>CL17</t>
        </is>
      </c>
      <c r="D5963" t="inlineStr">
        <is>
          <t>Completed</t>
        </is>
      </c>
    </row>
    <row r="5964">
      <c r="A5964" t="inlineStr">
        <is>
          <t>J1278</t>
        </is>
      </c>
      <c r="B5964" s="10" t="n">
        <v>46275</v>
      </c>
      <c r="C5964" t="inlineStr">
        <is>
          <t>CL17</t>
        </is>
      </c>
      <c r="D5964" t="inlineStr">
        <is>
          <t>Skipped</t>
        </is>
      </c>
    </row>
    <row r="5965">
      <c r="A5965" t="inlineStr">
        <is>
          <t>J1278</t>
        </is>
      </c>
      <c r="B5965" s="10" t="n">
        <v>46276</v>
      </c>
      <c r="C5965" t="inlineStr">
        <is>
          <t>CL17</t>
        </is>
      </c>
      <c r="D5965" t="inlineStr">
        <is>
          <t>Completed</t>
        </is>
      </c>
    </row>
    <row r="5966">
      <c r="A5966" t="inlineStr">
        <is>
          <t>J1278</t>
        </is>
      </c>
      <c r="B5966" s="10" t="n">
        <v>46279</v>
      </c>
      <c r="C5966" t="inlineStr">
        <is>
          <t>CL17</t>
        </is>
      </c>
      <c r="D5966" t="inlineStr">
        <is>
          <t>Completed</t>
        </is>
      </c>
    </row>
    <row r="5967">
      <c r="A5967" t="inlineStr">
        <is>
          <t>J1278</t>
        </is>
      </c>
      <c r="B5967" s="10" t="n">
        <v>46280</v>
      </c>
      <c r="C5967" t="inlineStr">
        <is>
          <t>CL17</t>
        </is>
      </c>
      <c r="D5967" t="inlineStr">
        <is>
          <t>Completed</t>
        </is>
      </c>
    </row>
    <row r="5968">
      <c r="A5968" t="inlineStr">
        <is>
          <t>J1278</t>
        </is>
      </c>
      <c r="B5968" s="10" t="n">
        <v>46281</v>
      </c>
      <c r="C5968" t="inlineStr">
        <is>
          <t>CL17</t>
        </is>
      </c>
      <c r="D5968" t="inlineStr">
        <is>
          <t>Completed</t>
        </is>
      </c>
    </row>
    <row r="5969">
      <c r="A5969" t="inlineStr">
        <is>
          <t>J1278</t>
        </is>
      </c>
      <c r="B5969" s="10" t="n">
        <v>46282</v>
      </c>
      <c r="C5969" t="inlineStr">
        <is>
          <t>CL17</t>
        </is>
      </c>
      <c r="D5969" t="inlineStr">
        <is>
          <t>Completed</t>
        </is>
      </c>
    </row>
    <row r="5970">
      <c r="A5970" t="inlineStr">
        <is>
          <t>J1278</t>
        </is>
      </c>
      <c r="B5970" s="10" t="n">
        <v>46283</v>
      </c>
      <c r="C5970" t="inlineStr">
        <is>
          <t>CL17</t>
        </is>
      </c>
      <c r="D5970" t="inlineStr">
        <is>
          <t>Completed</t>
        </is>
      </c>
    </row>
    <row r="5971">
      <c r="A5971" t="inlineStr">
        <is>
          <t>J1278</t>
        </is>
      </c>
      <c r="B5971" s="10" t="n">
        <v>46286</v>
      </c>
      <c r="C5971" t="inlineStr">
        <is>
          <t>CL17</t>
        </is>
      </c>
      <c r="D5971" t="inlineStr">
        <is>
          <t>Completed</t>
        </is>
      </c>
    </row>
    <row r="5972">
      <c r="A5972" t="inlineStr">
        <is>
          <t>J1278</t>
        </is>
      </c>
      <c r="B5972" s="10" t="n">
        <v>46287</v>
      </c>
      <c r="C5972" t="inlineStr">
        <is>
          <t>CL17</t>
        </is>
      </c>
      <c r="D5972" t="inlineStr">
        <is>
          <t>Completed</t>
        </is>
      </c>
    </row>
    <row r="5973">
      <c r="A5973" t="inlineStr">
        <is>
          <t>J1278</t>
        </is>
      </c>
      <c r="B5973" s="10" t="n">
        <v>46288</v>
      </c>
      <c r="C5973" t="inlineStr">
        <is>
          <t>CL17</t>
        </is>
      </c>
      <c r="D5973" t="inlineStr">
        <is>
          <t>Completed</t>
        </is>
      </c>
    </row>
    <row r="5974">
      <c r="A5974" t="inlineStr">
        <is>
          <t>J1278</t>
        </is>
      </c>
      <c r="B5974" s="10" t="n">
        <v>46289</v>
      </c>
      <c r="C5974" t="inlineStr">
        <is>
          <t>CL17</t>
        </is>
      </c>
      <c r="D5974" t="inlineStr">
        <is>
          <t>Completed</t>
        </is>
      </c>
    </row>
    <row r="5975">
      <c r="A5975" t="inlineStr">
        <is>
          <t>J1278</t>
        </is>
      </c>
      <c r="B5975" s="10" t="n">
        <v>46290</v>
      </c>
      <c r="C5975" t="inlineStr">
        <is>
          <t>CL17</t>
        </is>
      </c>
      <c r="D5975" t="inlineStr">
        <is>
          <t>Completed</t>
        </is>
      </c>
    </row>
    <row r="5976">
      <c r="A5976" t="inlineStr">
        <is>
          <t>J1278</t>
        </is>
      </c>
      <c r="B5976" s="10" t="n">
        <v>46293</v>
      </c>
      <c r="C5976" t="inlineStr">
        <is>
          <t>CL17</t>
        </is>
      </c>
      <c r="D5976" t="inlineStr">
        <is>
          <t>Completed</t>
        </is>
      </c>
    </row>
    <row r="5977">
      <c r="A5977" t="inlineStr">
        <is>
          <t>J1278</t>
        </is>
      </c>
      <c r="B5977" s="10" t="n">
        <v>46294</v>
      </c>
      <c r="C5977" t="inlineStr">
        <is>
          <t>CL17</t>
        </is>
      </c>
      <c r="D5977" t="inlineStr">
        <is>
          <t>Completed</t>
        </is>
      </c>
    </row>
    <row r="5978">
      <c r="A5978" t="inlineStr">
        <is>
          <t>J1278</t>
        </is>
      </c>
      <c r="B5978" s="10" t="n">
        <v>46295</v>
      </c>
      <c r="C5978" t="inlineStr">
        <is>
          <t>CL17</t>
        </is>
      </c>
      <c r="D5978" t="inlineStr">
        <is>
          <t>Completed</t>
        </is>
      </c>
    </row>
    <row r="5979">
      <c r="A5979" t="inlineStr">
        <is>
          <t>J1278</t>
        </is>
      </c>
      <c r="B5979" s="10" t="n">
        <v>46296</v>
      </c>
      <c r="C5979" t="inlineStr">
        <is>
          <t>CL17</t>
        </is>
      </c>
      <c r="D5979" t="inlineStr">
        <is>
          <t>Completed</t>
        </is>
      </c>
    </row>
    <row r="5980">
      <c r="A5980" t="inlineStr">
        <is>
          <t>J1278</t>
        </is>
      </c>
      <c r="B5980" s="10" t="n">
        <v>46297</v>
      </c>
      <c r="C5980" t="inlineStr">
        <is>
          <t>CL17</t>
        </is>
      </c>
      <c r="D5980" t="inlineStr">
        <is>
          <t>Completed</t>
        </is>
      </c>
    </row>
    <row r="5981">
      <c r="A5981" t="inlineStr">
        <is>
          <t>J1278</t>
        </is>
      </c>
      <c r="B5981" s="10" t="n">
        <v>46300</v>
      </c>
      <c r="C5981" t="inlineStr">
        <is>
          <t>CL17</t>
        </is>
      </c>
      <c r="D5981" t="inlineStr">
        <is>
          <t>Completed</t>
        </is>
      </c>
    </row>
    <row r="5982">
      <c r="A5982" t="inlineStr">
        <is>
          <t>J1278</t>
        </is>
      </c>
      <c r="B5982" s="10" t="n">
        <v>46301</v>
      </c>
      <c r="C5982" t="inlineStr">
        <is>
          <t>CL17</t>
        </is>
      </c>
      <c r="D5982" t="inlineStr">
        <is>
          <t>Completed</t>
        </is>
      </c>
    </row>
    <row r="5983">
      <c r="A5983" t="inlineStr">
        <is>
          <t>J1278</t>
        </is>
      </c>
      <c r="B5983" s="10" t="n">
        <v>46302</v>
      </c>
      <c r="C5983" t="inlineStr">
        <is>
          <t>CL17</t>
        </is>
      </c>
      <c r="D5983" t="inlineStr">
        <is>
          <t>Completed</t>
        </is>
      </c>
    </row>
    <row r="5984">
      <c r="A5984" t="inlineStr">
        <is>
          <t>J1278</t>
        </is>
      </c>
      <c r="B5984" s="10" t="n">
        <v>46303</v>
      </c>
      <c r="C5984" t="inlineStr">
        <is>
          <t>CL17</t>
        </is>
      </c>
      <c r="D5984" t="inlineStr">
        <is>
          <t>Completed</t>
        </is>
      </c>
    </row>
    <row r="5985">
      <c r="A5985" t="inlineStr">
        <is>
          <t>J1278</t>
        </is>
      </c>
      <c r="B5985" s="10" t="n">
        <v>46304</v>
      </c>
      <c r="C5985" t="inlineStr">
        <is>
          <t>CL17</t>
        </is>
      </c>
      <c r="D5985" t="inlineStr">
        <is>
          <t>Completed</t>
        </is>
      </c>
    </row>
    <row r="5986">
      <c r="A5986" t="inlineStr">
        <is>
          <t>J1278</t>
        </is>
      </c>
      <c r="B5986" s="10" t="n">
        <v>46307</v>
      </c>
      <c r="C5986" t="inlineStr">
        <is>
          <t>CL17</t>
        </is>
      </c>
      <c r="D5986" t="inlineStr">
        <is>
          <t>Completed</t>
        </is>
      </c>
    </row>
    <row r="5987">
      <c r="A5987" t="inlineStr">
        <is>
          <t>J1278</t>
        </is>
      </c>
      <c r="B5987" s="10" t="n">
        <v>46308</v>
      </c>
      <c r="C5987" t="inlineStr">
        <is>
          <t>CL17</t>
        </is>
      </c>
      <c r="D5987" t="inlineStr">
        <is>
          <t>Completed</t>
        </is>
      </c>
    </row>
    <row r="5988">
      <c r="A5988" t="inlineStr">
        <is>
          <t>J1278</t>
        </is>
      </c>
      <c r="B5988" s="10" t="n">
        <v>46309</v>
      </c>
      <c r="C5988" t="inlineStr">
        <is>
          <t>CL17</t>
        </is>
      </c>
      <c r="D5988" t="inlineStr">
        <is>
          <t>Completed</t>
        </is>
      </c>
    </row>
    <row r="5989">
      <c r="A5989" t="inlineStr">
        <is>
          <t>J1278</t>
        </is>
      </c>
      <c r="B5989" s="10" t="n">
        <v>46310</v>
      </c>
      <c r="C5989" t="inlineStr">
        <is>
          <t>CL17</t>
        </is>
      </c>
      <c r="D5989" t="inlineStr">
        <is>
          <t>Completed</t>
        </is>
      </c>
    </row>
    <row r="5990">
      <c r="A5990" t="inlineStr">
        <is>
          <t>J1278</t>
        </is>
      </c>
      <c r="B5990" s="10" t="n">
        <v>46311</v>
      </c>
      <c r="C5990" t="inlineStr">
        <is>
          <t>CL17</t>
        </is>
      </c>
      <c r="D5990" t="inlineStr">
        <is>
          <t>Completed</t>
        </is>
      </c>
    </row>
    <row r="5991">
      <c r="A5991" t="inlineStr">
        <is>
          <t>J1278</t>
        </is>
      </c>
      <c r="B5991" s="10" t="n">
        <v>46314</v>
      </c>
      <c r="C5991" t="inlineStr">
        <is>
          <t>CL17</t>
        </is>
      </c>
      <c r="D5991" t="inlineStr">
        <is>
          <t>Completed</t>
        </is>
      </c>
    </row>
    <row r="5992">
      <c r="A5992" t="inlineStr">
        <is>
          <t>J1278</t>
        </is>
      </c>
      <c r="B5992" s="10" t="n">
        <v>46315</v>
      </c>
      <c r="C5992" t="inlineStr">
        <is>
          <t>CL17</t>
        </is>
      </c>
      <c r="D5992" t="inlineStr">
        <is>
          <t>Completed</t>
        </is>
      </c>
    </row>
    <row r="5993">
      <c r="A5993" t="inlineStr">
        <is>
          <t>J1278</t>
        </is>
      </c>
      <c r="B5993" s="10" t="n">
        <v>46316</v>
      </c>
      <c r="C5993" t="inlineStr">
        <is>
          <t>CL17</t>
        </is>
      </c>
      <c r="D5993" t="inlineStr">
        <is>
          <t>Completed</t>
        </is>
      </c>
    </row>
    <row r="5994">
      <c r="A5994" t="inlineStr">
        <is>
          <t>J1278</t>
        </is>
      </c>
      <c r="B5994" s="10" t="n">
        <v>46317</v>
      </c>
      <c r="C5994" t="inlineStr">
        <is>
          <t>CL17</t>
        </is>
      </c>
      <c r="D5994" t="inlineStr">
        <is>
          <t>Completed</t>
        </is>
      </c>
    </row>
    <row r="5995">
      <c r="A5995" t="inlineStr">
        <is>
          <t>J1278</t>
        </is>
      </c>
      <c r="B5995" s="10" t="n">
        <v>46318</v>
      </c>
      <c r="C5995" t="inlineStr">
        <is>
          <t>CL17</t>
        </is>
      </c>
      <c r="D5995" t="inlineStr">
        <is>
          <t>Completed</t>
        </is>
      </c>
    </row>
    <row r="5996">
      <c r="A5996" t="inlineStr">
        <is>
          <t>J1278</t>
        </is>
      </c>
      <c r="B5996" s="10" t="n">
        <v>46321</v>
      </c>
      <c r="C5996" t="inlineStr">
        <is>
          <t>CL17</t>
        </is>
      </c>
      <c r="D5996" t="inlineStr">
        <is>
          <t>Completed</t>
        </is>
      </c>
    </row>
    <row r="5997">
      <c r="A5997" t="inlineStr">
        <is>
          <t>J1278</t>
        </is>
      </c>
      <c r="B5997" s="10" t="n">
        <v>46322</v>
      </c>
      <c r="C5997" t="inlineStr">
        <is>
          <t>CL17</t>
        </is>
      </c>
      <c r="D5997" t="inlineStr">
        <is>
          <t>Completed</t>
        </is>
      </c>
    </row>
    <row r="5998">
      <c r="A5998" t="inlineStr">
        <is>
          <t>J1278</t>
        </is>
      </c>
      <c r="B5998" s="10" t="n">
        <v>46323</v>
      </c>
      <c r="C5998" t="inlineStr">
        <is>
          <t>CL17</t>
        </is>
      </c>
      <c r="D5998" t="inlineStr">
        <is>
          <t>Completed</t>
        </is>
      </c>
    </row>
    <row r="5999">
      <c r="A5999" t="inlineStr">
        <is>
          <t>J1278</t>
        </is>
      </c>
      <c r="B5999" s="10" t="n">
        <v>46324</v>
      </c>
      <c r="C5999" t="inlineStr">
        <is>
          <t>CL17</t>
        </is>
      </c>
      <c r="D5999" t="inlineStr">
        <is>
          <t>Completed</t>
        </is>
      </c>
    </row>
    <row r="6000">
      <c r="A6000" t="inlineStr">
        <is>
          <t>J1278</t>
        </is>
      </c>
      <c r="B6000" s="10" t="n">
        <v>46325</v>
      </c>
      <c r="C6000" t="inlineStr">
        <is>
          <t>CL17</t>
        </is>
      </c>
      <c r="D6000" t="inlineStr">
        <is>
          <t>Skipped</t>
        </is>
      </c>
    </row>
    <row r="6001">
      <c r="A6001" t="inlineStr">
        <is>
          <t>J1279</t>
        </is>
      </c>
      <c r="B6001" s="10" t="n">
        <v>46240</v>
      </c>
      <c r="C6001" t="inlineStr">
        <is>
          <t>CL25</t>
        </is>
      </c>
      <c r="D6001" t="inlineStr">
        <is>
          <t>Completed</t>
        </is>
      </c>
    </row>
    <row r="6002">
      <c r="A6002" t="inlineStr">
        <is>
          <t>J1279</t>
        </is>
      </c>
      <c r="B6002" s="10" t="n">
        <v>46241</v>
      </c>
      <c r="C6002" t="inlineStr">
        <is>
          <t>CL25</t>
        </is>
      </c>
      <c r="D6002" t="inlineStr">
        <is>
          <t>Completed</t>
        </is>
      </c>
    </row>
    <row r="6003">
      <c r="A6003" t="inlineStr">
        <is>
          <t>J1279</t>
        </is>
      </c>
      <c r="B6003" s="10" t="n">
        <v>46247</v>
      </c>
      <c r="C6003" t="inlineStr">
        <is>
          <t>CL25</t>
        </is>
      </c>
      <c r="D6003" t="inlineStr">
        <is>
          <t>Completed</t>
        </is>
      </c>
    </row>
    <row r="6004">
      <c r="A6004" t="inlineStr">
        <is>
          <t>J1279</t>
        </is>
      </c>
      <c r="B6004" s="10" t="n">
        <v>46248</v>
      </c>
      <c r="C6004" t="inlineStr">
        <is>
          <t>CL25</t>
        </is>
      </c>
      <c r="D6004" t="inlineStr">
        <is>
          <t>Completed</t>
        </is>
      </c>
    </row>
    <row r="6005">
      <c r="A6005" t="inlineStr">
        <is>
          <t>J1279</t>
        </is>
      </c>
      <c r="B6005" s="10" t="n">
        <v>46254</v>
      </c>
      <c r="C6005" t="inlineStr">
        <is>
          <t>CL25</t>
        </is>
      </c>
      <c r="D6005" t="inlineStr">
        <is>
          <t>Completed</t>
        </is>
      </c>
    </row>
    <row r="6006">
      <c r="A6006" t="inlineStr">
        <is>
          <t>J1279</t>
        </is>
      </c>
      <c r="B6006" s="10" t="n">
        <v>46255</v>
      </c>
      <c r="C6006" t="inlineStr">
        <is>
          <t>CL25</t>
        </is>
      </c>
      <c r="D6006" t="inlineStr">
        <is>
          <t>Completed</t>
        </is>
      </c>
    </row>
    <row r="6007">
      <c r="A6007" t="inlineStr">
        <is>
          <t>J1279</t>
        </is>
      </c>
      <c r="B6007" s="10" t="n">
        <v>46261</v>
      </c>
      <c r="C6007" t="inlineStr">
        <is>
          <t>CL25</t>
        </is>
      </c>
      <c r="D6007" t="inlineStr">
        <is>
          <t>Completed</t>
        </is>
      </c>
    </row>
    <row r="6008">
      <c r="A6008" t="inlineStr">
        <is>
          <t>J1279</t>
        </is>
      </c>
      <c r="B6008" s="10" t="n">
        <v>46262</v>
      </c>
      <c r="C6008" t="inlineStr">
        <is>
          <t>CL25</t>
        </is>
      </c>
      <c r="D6008" t="inlineStr">
        <is>
          <t>Completed</t>
        </is>
      </c>
    </row>
    <row r="6009">
      <c r="A6009" t="inlineStr">
        <is>
          <t>J1279</t>
        </is>
      </c>
      <c r="B6009" s="10" t="n">
        <v>46268</v>
      </c>
      <c r="C6009" t="inlineStr">
        <is>
          <t>CL25</t>
        </is>
      </c>
      <c r="D6009" t="inlineStr">
        <is>
          <t>Completed</t>
        </is>
      </c>
    </row>
    <row r="6010">
      <c r="A6010" t="inlineStr">
        <is>
          <t>J1279</t>
        </is>
      </c>
      <c r="B6010" s="10" t="n">
        <v>46269</v>
      </c>
      <c r="C6010" t="inlineStr">
        <is>
          <t>CL25</t>
        </is>
      </c>
      <c r="D6010" t="inlineStr">
        <is>
          <t>Completed</t>
        </is>
      </c>
    </row>
    <row r="6011">
      <c r="A6011" t="inlineStr">
        <is>
          <t>J1279</t>
        </is>
      </c>
      <c r="B6011" s="10" t="n">
        <v>46275</v>
      </c>
      <c r="C6011" t="inlineStr">
        <is>
          <t>CL25</t>
        </is>
      </c>
      <c r="D6011" t="inlineStr">
        <is>
          <t>Completed</t>
        </is>
      </c>
    </row>
    <row r="6012">
      <c r="A6012" t="inlineStr">
        <is>
          <t>J1279</t>
        </is>
      </c>
      <c r="B6012" s="10" t="n">
        <v>46276</v>
      </c>
      <c r="C6012" t="inlineStr">
        <is>
          <t>CL25</t>
        </is>
      </c>
      <c r="D6012" t="inlineStr">
        <is>
          <t>Completed</t>
        </is>
      </c>
    </row>
    <row r="6013">
      <c r="A6013" t="inlineStr">
        <is>
          <t>J1279</t>
        </is>
      </c>
      <c r="B6013" s="10" t="n">
        <v>46282</v>
      </c>
      <c r="C6013" t="inlineStr">
        <is>
          <t>CL25</t>
        </is>
      </c>
      <c r="D6013" t="inlineStr">
        <is>
          <t>Completed</t>
        </is>
      </c>
    </row>
    <row r="6014">
      <c r="A6014" t="inlineStr">
        <is>
          <t>J1279</t>
        </is>
      </c>
      <c r="B6014" s="10" t="n">
        <v>46283</v>
      </c>
      <c r="C6014" t="inlineStr">
        <is>
          <t>CL25</t>
        </is>
      </c>
      <c r="D6014" t="inlineStr">
        <is>
          <t>Completed</t>
        </is>
      </c>
    </row>
    <row r="6015">
      <c r="A6015" t="inlineStr">
        <is>
          <t>J1279</t>
        </is>
      </c>
      <c r="B6015" s="10" t="n">
        <v>46289</v>
      </c>
      <c r="C6015" t="inlineStr">
        <is>
          <t>CL25</t>
        </is>
      </c>
      <c r="D6015" t="inlineStr">
        <is>
          <t>Completed</t>
        </is>
      </c>
    </row>
    <row r="6016">
      <c r="A6016" t="inlineStr">
        <is>
          <t>J1279</t>
        </is>
      </c>
      <c r="B6016" s="10" t="n">
        <v>46290</v>
      </c>
      <c r="C6016" t="inlineStr">
        <is>
          <t>CL25</t>
        </is>
      </c>
      <c r="D6016" t="inlineStr">
        <is>
          <t>Completed</t>
        </is>
      </c>
    </row>
    <row r="6017">
      <c r="A6017" t="inlineStr">
        <is>
          <t>J1279</t>
        </is>
      </c>
      <c r="B6017" s="10" t="n">
        <v>46296</v>
      </c>
      <c r="C6017" t="inlineStr">
        <is>
          <t>CL25</t>
        </is>
      </c>
      <c r="D6017" t="inlineStr">
        <is>
          <t>Completed</t>
        </is>
      </c>
    </row>
    <row r="6018">
      <c r="A6018" t="inlineStr">
        <is>
          <t>J1279</t>
        </is>
      </c>
      <c r="B6018" s="10" t="n">
        <v>46297</v>
      </c>
      <c r="C6018" t="inlineStr">
        <is>
          <t>CL25</t>
        </is>
      </c>
      <c r="D6018" t="inlineStr">
        <is>
          <t>Completed</t>
        </is>
      </c>
    </row>
    <row r="6019">
      <c r="A6019" t="inlineStr">
        <is>
          <t>J1279</t>
        </is>
      </c>
      <c r="B6019" s="10" t="n">
        <v>46303</v>
      </c>
      <c r="C6019" t="inlineStr">
        <is>
          <t>CL25</t>
        </is>
      </c>
      <c r="D6019" t="inlineStr">
        <is>
          <t>Completed</t>
        </is>
      </c>
    </row>
    <row r="6020">
      <c r="A6020" t="inlineStr">
        <is>
          <t>J1279</t>
        </is>
      </c>
      <c r="B6020" s="10" t="n">
        <v>46304</v>
      </c>
      <c r="C6020" t="inlineStr">
        <is>
          <t>CL25</t>
        </is>
      </c>
      <c r="D6020" t="inlineStr">
        <is>
          <t>Completed</t>
        </is>
      </c>
    </row>
    <row r="6021">
      <c r="A6021" t="inlineStr">
        <is>
          <t>J1279</t>
        </is>
      </c>
      <c r="B6021" s="10" t="n">
        <v>46310</v>
      </c>
      <c r="C6021" t="inlineStr">
        <is>
          <t>CL25</t>
        </is>
      </c>
      <c r="D6021" t="inlineStr">
        <is>
          <t>Completed</t>
        </is>
      </c>
    </row>
    <row r="6022">
      <c r="A6022" t="inlineStr">
        <is>
          <t>J1279</t>
        </is>
      </c>
      <c r="B6022" s="10" t="n">
        <v>46311</v>
      </c>
      <c r="C6022" t="inlineStr">
        <is>
          <t>CL25</t>
        </is>
      </c>
      <c r="D6022" t="inlineStr">
        <is>
          <t>Completed</t>
        </is>
      </c>
    </row>
    <row r="6023">
      <c r="A6023" t="inlineStr">
        <is>
          <t>J1279</t>
        </is>
      </c>
      <c r="B6023" s="10" t="n">
        <v>46317</v>
      </c>
      <c r="C6023" t="inlineStr">
        <is>
          <t>CL25</t>
        </is>
      </c>
      <c r="D6023" t="inlineStr">
        <is>
          <t>Completed</t>
        </is>
      </c>
    </row>
    <row r="6024">
      <c r="A6024" t="inlineStr">
        <is>
          <t>J1279</t>
        </is>
      </c>
      <c r="B6024" s="10" t="n">
        <v>46318</v>
      </c>
      <c r="C6024" t="inlineStr">
        <is>
          <t>CL25</t>
        </is>
      </c>
      <c r="D6024" t="inlineStr">
        <is>
          <t>Completed</t>
        </is>
      </c>
    </row>
    <row r="6025">
      <c r="A6025" t="inlineStr">
        <is>
          <t>J1279</t>
        </is>
      </c>
      <c r="B6025" s="10" t="n">
        <v>46324</v>
      </c>
      <c r="C6025" t="inlineStr">
        <is>
          <t>CL25</t>
        </is>
      </c>
      <c r="D6025" t="inlineStr">
        <is>
          <t>Completed</t>
        </is>
      </c>
    </row>
    <row r="6026">
      <c r="A6026" t="inlineStr">
        <is>
          <t>J1279</t>
        </is>
      </c>
      <c r="B6026" s="10" t="n">
        <v>46325</v>
      </c>
      <c r="C6026" t="inlineStr">
        <is>
          <t>CL25</t>
        </is>
      </c>
      <c r="D6026" t="inlineStr">
        <is>
          <t>Completed</t>
        </is>
      </c>
    </row>
    <row r="6027">
      <c r="A6027" t="inlineStr">
        <is>
          <t>J1280</t>
        </is>
      </c>
      <c r="B6027" s="10" t="n">
        <v>46237</v>
      </c>
      <c r="C6027" t="inlineStr">
        <is>
          <t>CL50</t>
        </is>
      </c>
      <c r="D6027" t="inlineStr">
        <is>
          <t>Completed</t>
        </is>
      </c>
    </row>
    <row r="6028">
      <c r="A6028" t="inlineStr">
        <is>
          <t>J1280</t>
        </is>
      </c>
      <c r="B6028" s="10" t="n">
        <v>46238</v>
      </c>
      <c r="C6028" t="inlineStr">
        <is>
          <t>CL50</t>
        </is>
      </c>
      <c r="D6028" t="inlineStr">
        <is>
          <t>Completed</t>
        </is>
      </c>
    </row>
    <row r="6029">
      <c r="A6029" t="inlineStr">
        <is>
          <t>J1280</t>
        </is>
      </c>
      <c r="B6029" s="10" t="n">
        <v>46244</v>
      </c>
      <c r="C6029" t="inlineStr">
        <is>
          <t>CL50</t>
        </is>
      </c>
      <c r="D6029" t="inlineStr">
        <is>
          <t>Completed</t>
        </is>
      </c>
    </row>
    <row r="6030">
      <c r="A6030" t="inlineStr">
        <is>
          <t>J1280</t>
        </is>
      </c>
      <c r="B6030" s="10" t="n">
        <v>46245</v>
      </c>
      <c r="C6030" t="inlineStr">
        <is>
          <t>CL50</t>
        </is>
      </c>
      <c r="D6030" t="inlineStr">
        <is>
          <t>Completed</t>
        </is>
      </c>
    </row>
    <row r="6031">
      <c r="A6031" t="inlineStr">
        <is>
          <t>J1280</t>
        </is>
      </c>
      <c r="B6031" s="10" t="n">
        <v>46251</v>
      </c>
      <c r="C6031" t="inlineStr">
        <is>
          <t>CL50</t>
        </is>
      </c>
      <c r="D6031" t="inlineStr">
        <is>
          <t>Completed</t>
        </is>
      </c>
    </row>
    <row r="6032">
      <c r="A6032" t="inlineStr">
        <is>
          <t>J1280</t>
        </is>
      </c>
      <c r="B6032" s="10" t="n">
        <v>46252</v>
      </c>
      <c r="C6032" t="inlineStr">
        <is>
          <t>CL50</t>
        </is>
      </c>
      <c r="D6032" t="inlineStr">
        <is>
          <t>Completed</t>
        </is>
      </c>
    </row>
    <row r="6033">
      <c r="A6033" t="inlineStr">
        <is>
          <t>J1280</t>
        </is>
      </c>
      <c r="B6033" s="10" t="n">
        <v>46258</v>
      </c>
      <c r="C6033" t="inlineStr">
        <is>
          <t>CL50</t>
        </is>
      </c>
      <c r="D6033" t="inlineStr">
        <is>
          <t>Completed</t>
        </is>
      </c>
    </row>
    <row r="6034">
      <c r="A6034" t="inlineStr">
        <is>
          <t>J1280</t>
        </is>
      </c>
      <c r="B6034" s="10" t="n">
        <v>46259</v>
      </c>
      <c r="C6034" t="inlineStr">
        <is>
          <t>CL50</t>
        </is>
      </c>
      <c r="D6034" t="inlineStr">
        <is>
          <t>Completed</t>
        </is>
      </c>
    </row>
    <row r="6035">
      <c r="A6035" t="inlineStr">
        <is>
          <t>J1280</t>
        </is>
      </c>
      <c r="B6035" s="10" t="n">
        <v>46265</v>
      </c>
      <c r="C6035" t="inlineStr">
        <is>
          <t>CL50</t>
        </is>
      </c>
      <c r="D6035" t="inlineStr">
        <is>
          <t>Completed</t>
        </is>
      </c>
    </row>
    <row r="6036">
      <c r="A6036" t="inlineStr">
        <is>
          <t>J1280</t>
        </is>
      </c>
      <c r="B6036" s="10" t="n">
        <v>46266</v>
      </c>
      <c r="C6036" t="inlineStr">
        <is>
          <t>CL50</t>
        </is>
      </c>
      <c r="D6036" t="inlineStr">
        <is>
          <t>Completed</t>
        </is>
      </c>
    </row>
    <row r="6037">
      <c r="A6037" t="inlineStr">
        <is>
          <t>J1280</t>
        </is>
      </c>
      <c r="B6037" s="10" t="n">
        <v>46272</v>
      </c>
      <c r="C6037" t="inlineStr">
        <is>
          <t>CL50</t>
        </is>
      </c>
      <c r="D6037" t="inlineStr">
        <is>
          <t>Completed</t>
        </is>
      </c>
    </row>
    <row r="6038">
      <c r="A6038" t="inlineStr">
        <is>
          <t>J1280</t>
        </is>
      </c>
      <c r="B6038" s="10" t="n">
        <v>46273</v>
      </c>
      <c r="C6038" t="inlineStr">
        <is>
          <t>CL50</t>
        </is>
      </c>
      <c r="D6038" t="inlineStr">
        <is>
          <t>Completed</t>
        </is>
      </c>
    </row>
    <row r="6039">
      <c r="A6039" t="inlineStr">
        <is>
          <t>J1280</t>
        </is>
      </c>
      <c r="B6039" s="10" t="n">
        <v>46279</v>
      </c>
      <c r="C6039" t="inlineStr">
        <is>
          <t>CL50</t>
        </is>
      </c>
      <c r="D6039" t="inlineStr">
        <is>
          <t>Completed</t>
        </is>
      </c>
    </row>
    <row r="6040">
      <c r="A6040" t="inlineStr">
        <is>
          <t>J1280</t>
        </is>
      </c>
      <c r="B6040" s="10" t="n">
        <v>46280</v>
      </c>
      <c r="C6040" t="inlineStr">
        <is>
          <t>CL50</t>
        </is>
      </c>
      <c r="D6040" t="inlineStr">
        <is>
          <t>Completed</t>
        </is>
      </c>
    </row>
    <row r="6041">
      <c r="A6041" t="inlineStr">
        <is>
          <t>J1280</t>
        </is>
      </c>
      <c r="B6041" s="10" t="n">
        <v>46286</v>
      </c>
      <c r="C6041" t="inlineStr">
        <is>
          <t>CL50</t>
        </is>
      </c>
      <c r="D6041" t="inlineStr">
        <is>
          <t>Completed</t>
        </is>
      </c>
    </row>
    <row r="6042">
      <c r="A6042" t="inlineStr">
        <is>
          <t>J1280</t>
        </is>
      </c>
      <c r="B6042" s="10" t="n">
        <v>46287</v>
      </c>
      <c r="C6042" t="inlineStr">
        <is>
          <t>CL50</t>
        </is>
      </c>
      <c r="D6042" t="inlineStr">
        <is>
          <t>Completed</t>
        </is>
      </c>
    </row>
    <row r="6043">
      <c r="A6043" t="inlineStr">
        <is>
          <t>J1280</t>
        </is>
      </c>
      <c r="B6043" s="10" t="n">
        <v>46293</v>
      </c>
      <c r="C6043" t="inlineStr">
        <is>
          <t>CL50</t>
        </is>
      </c>
      <c r="D6043" t="inlineStr">
        <is>
          <t>Completed</t>
        </is>
      </c>
    </row>
    <row r="6044">
      <c r="A6044" t="inlineStr">
        <is>
          <t>J1280</t>
        </is>
      </c>
      <c r="B6044" s="10" t="n">
        <v>46294</v>
      </c>
      <c r="C6044" t="inlineStr">
        <is>
          <t>CL50</t>
        </is>
      </c>
      <c r="D6044" t="inlineStr">
        <is>
          <t>Completed</t>
        </is>
      </c>
    </row>
    <row r="6045">
      <c r="A6045" t="inlineStr">
        <is>
          <t>J1280</t>
        </is>
      </c>
      <c r="B6045" s="10" t="n">
        <v>46300</v>
      </c>
      <c r="C6045" t="inlineStr">
        <is>
          <t>CL50</t>
        </is>
      </c>
      <c r="D6045" t="inlineStr">
        <is>
          <t>Completed</t>
        </is>
      </c>
    </row>
    <row r="6046">
      <c r="A6046" t="inlineStr">
        <is>
          <t>J1280</t>
        </is>
      </c>
      <c r="B6046" s="10" t="n">
        <v>46301</v>
      </c>
      <c r="C6046" t="inlineStr">
        <is>
          <t>CL50</t>
        </is>
      </c>
      <c r="D6046" t="inlineStr">
        <is>
          <t>Completed</t>
        </is>
      </c>
    </row>
    <row r="6047">
      <c r="A6047" t="inlineStr">
        <is>
          <t>J1280</t>
        </is>
      </c>
      <c r="B6047" s="10" t="n">
        <v>46307</v>
      </c>
      <c r="C6047" t="inlineStr">
        <is>
          <t>CL50</t>
        </is>
      </c>
      <c r="D6047" t="inlineStr">
        <is>
          <t>Completed</t>
        </is>
      </c>
    </row>
    <row r="6048">
      <c r="A6048" t="inlineStr">
        <is>
          <t>J1280</t>
        </is>
      </c>
      <c r="B6048" s="10" t="n">
        <v>46308</v>
      </c>
      <c r="C6048" t="inlineStr">
        <is>
          <t>CL50</t>
        </is>
      </c>
      <c r="D6048" t="inlineStr">
        <is>
          <t>Completed</t>
        </is>
      </c>
    </row>
    <row r="6049">
      <c r="A6049" t="inlineStr">
        <is>
          <t>J1280</t>
        </is>
      </c>
      <c r="B6049" s="10" t="n">
        <v>46314</v>
      </c>
      <c r="C6049" t="inlineStr">
        <is>
          <t>CL50</t>
        </is>
      </c>
      <c r="D6049" t="inlineStr">
        <is>
          <t>Completed</t>
        </is>
      </c>
    </row>
    <row r="6050">
      <c r="A6050" t="inlineStr">
        <is>
          <t>J1280</t>
        </is>
      </c>
      <c r="B6050" s="10" t="n">
        <v>46315</v>
      </c>
      <c r="C6050" t="inlineStr">
        <is>
          <t>CL50</t>
        </is>
      </c>
      <c r="D6050" t="inlineStr">
        <is>
          <t>Completed</t>
        </is>
      </c>
    </row>
    <row r="6051">
      <c r="A6051" t="inlineStr">
        <is>
          <t>J1280</t>
        </is>
      </c>
      <c r="B6051" s="10" t="n">
        <v>46321</v>
      </c>
      <c r="C6051" t="inlineStr">
        <is>
          <t>CL50</t>
        </is>
      </c>
      <c r="D6051" t="inlineStr">
        <is>
          <t>Completed</t>
        </is>
      </c>
    </row>
    <row r="6052">
      <c r="A6052" t="inlineStr">
        <is>
          <t>J1280</t>
        </is>
      </c>
      <c r="B6052" s="10" t="n">
        <v>46322</v>
      </c>
      <c r="C6052" t="inlineStr">
        <is>
          <t>CL50</t>
        </is>
      </c>
      <c r="D6052" t="inlineStr">
        <is>
          <t>Completed</t>
        </is>
      </c>
    </row>
    <row r="6053">
      <c r="A6053" t="inlineStr">
        <is>
          <t>J1281</t>
        </is>
      </c>
      <c r="B6053" s="10" t="n">
        <v>46241</v>
      </c>
      <c r="C6053" t="inlineStr">
        <is>
          <t>CL20</t>
        </is>
      </c>
      <c r="D6053" t="inlineStr">
        <is>
          <t>Completed</t>
        </is>
      </c>
    </row>
    <row r="6054">
      <c r="A6054" t="inlineStr">
        <is>
          <t>J1281</t>
        </is>
      </c>
      <c r="B6054" s="10" t="n">
        <v>46248</v>
      </c>
      <c r="C6054" t="inlineStr">
        <is>
          <t>CL20</t>
        </is>
      </c>
      <c r="D6054" t="inlineStr">
        <is>
          <t>Completed</t>
        </is>
      </c>
    </row>
    <row r="6055">
      <c r="A6055" t="inlineStr">
        <is>
          <t>J1281</t>
        </is>
      </c>
      <c r="B6055" s="10" t="n">
        <v>46255</v>
      </c>
      <c r="C6055" t="inlineStr">
        <is>
          <t>CL20</t>
        </is>
      </c>
      <c r="D6055" t="inlineStr">
        <is>
          <t>Completed</t>
        </is>
      </c>
    </row>
    <row r="6056">
      <c r="A6056" t="inlineStr">
        <is>
          <t>J1281</t>
        </is>
      </c>
      <c r="B6056" s="10" t="n">
        <v>46262</v>
      </c>
      <c r="C6056" t="inlineStr">
        <is>
          <t>CL20</t>
        </is>
      </c>
      <c r="D6056" t="inlineStr">
        <is>
          <t>Completed</t>
        </is>
      </c>
    </row>
    <row r="6057">
      <c r="A6057" t="inlineStr">
        <is>
          <t>J1281</t>
        </is>
      </c>
      <c r="B6057" s="10" t="n">
        <v>46269</v>
      </c>
      <c r="C6057" t="inlineStr">
        <is>
          <t>CL20</t>
        </is>
      </c>
      <c r="D6057" t="inlineStr">
        <is>
          <t>Completed</t>
        </is>
      </c>
    </row>
    <row r="6058">
      <c r="A6058" t="inlineStr">
        <is>
          <t>J1281</t>
        </is>
      </c>
      <c r="B6058" s="10" t="n">
        <v>46276</v>
      </c>
      <c r="C6058" t="inlineStr">
        <is>
          <t>CL20</t>
        </is>
      </c>
      <c r="D6058" t="inlineStr">
        <is>
          <t>Completed</t>
        </is>
      </c>
    </row>
    <row r="6059">
      <c r="A6059" t="inlineStr">
        <is>
          <t>J1281</t>
        </is>
      </c>
      <c r="B6059" s="10" t="n">
        <v>46283</v>
      </c>
      <c r="C6059" t="inlineStr">
        <is>
          <t>CL20</t>
        </is>
      </c>
      <c r="D6059" t="inlineStr">
        <is>
          <t>Completed</t>
        </is>
      </c>
    </row>
    <row r="6060">
      <c r="A6060" t="inlineStr">
        <is>
          <t>J1281</t>
        </is>
      </c>
      <c r="B6060" s="10" t="n">
        <v>46290</v>
      </c>
      <c r="C6060" t="inlineStr">
        <is>
          <t>CL20</t>
        </is>
      </c>
      <c r="D6060" t="inlineStr">
        <is>
          <t>Completed</t>
        </is>
      </c>
    </row>
    <row r="6061">
      <c r="A6061" t="inlineStr">
        <is>
          <t>J1281</t>
        </is>
      </c>
      <c r="B6061" s="10" t="n">
        <v>46297</v>
      </c>
      <c r="C6061" t="inlineStr">
        <is>
          <t>CL20</t>
        </is>
      </c>
      <c r="D6061" t="inlineStr">
        <is>
          <t>Completed</t>
        </is>
      </c>
    </row>
    <row r="6062">
      <c r="A6062" t="inlineStr">
        <is>
          <t>J1281</t>
        </is>
      </c>
      <c r="B6062" s="10" t="n">
        <v>46304</v>
      </c>
      <c r="C6062" t="inlineStr">
        <is>
          <t>CL20</t>
        </is>
      </c>
      <c r="D6062" t="inlineStr">
        <is>
          <t>Completed</t>
        </is>
      </c>
    </row>
    <row r="6063">
      <c r="A6063" t="inlineStr">
        <is>
          <t>J1281</t>
        </is>
      </c>
      <c r="B6063" s="10" t="n">
        <v>46311</v>
      </c>
      <c r="C6063" t="inlineStr">
        <is>
          <t>CL20</t>
        </is>
      </c>
      <c r="D6063" t="inlineStr">
        <is>
          <t>Completed</t>
        </is>
      </c>
    </row>
    <row r="6064">
      <c r="A6064" t="inlineStr">
        <is>
          <t>J1281</t>
        </is>
      </c>
      <c r="B6064" s="10" t="n">
        <v>46318</v>
      </c>
      <c r="C6064" t="inlineStr">
        <is>
          <t>CL20</t>
        </is>
      </c>
      <c r="D6064" t="inlineStr">
        <is>
          <t>Completed</t>
        </is>
      </c>
    </row>
    <row r="6065">
      <c r="A6065" t="inlineStr">
        <is>
          <t>J1281</t>
        </is>
      </c>
      <c r="B6065" s="10" t="n">
        <v>46325</v>
      </c>
      <c r="C6065" t="inlineStr">
        <is>
          <t>CL20</t>
        </is>
      </c>
      <c r="D6065" t="inlineStr">
        <is>
          <t>Completed</t>
        </is>
      </c>
    </row>
    <row r="6066">
      <c r="A6066" t="inlineStr">
        <is>
          <t>J1282</t>
        </is>
      </c>
      <c r="B6066" s="10" t="n">
        <v>46259</v>
      </c>
      <c r="C6066" t="inlineStr">
        <is>
          <t>CL57</t>
        </is>
      </c>
      <c r="D6066" t="inlineStr">
        <is>
          <t>Completed</t>
        </is>
      </c>
    </row>
    <row r="6067">
      <c r="A6067" t="inlineStr">
        <is>
          <t>J1282</t>
        </is>
      </c>
      <c r="B6067" s="10" t="n">
        <v>46287</v>
      </c>
      <c r="C6067" t="inlineStr">
        <is>
          <t>CL57</t>
        </is>
      </c>
      <c r="D6067" t="inlineStr">
        <is>
          <t>Completed</t>
        </is>
      </c>
    </row>
    <row r="6068">
      <c r="A6068" t="inlineStr">
        <is>
          <t>J1282</t>
        </is>
      </c>
      <c r="B6068" s="10" t="n">
        <v>46315</v>
      </c>
      <c r="C6068" t="inlineStr">
        <is>
          <t>CL57</t>
        </is>
      </c>
      <c r="D6068" t="inlineStr">
        <is>
          <t>Completed</t>
        </is>
      </c>
    </row>
    <row r="6069">
      <c r="A6069" t="inlineStr">
        <is>
          <t>J1283</t>
        </is>
      </c>
      <c r="B6069" s="10" t="n">
        <v>46237</v>
      </c>
      <c r="C6069" t="inlineStr">
        <is>
          <t>CL06</t>
        </is>
      </c>
      <c r="D6069" t="inlineStr">
        <is>
          <t>Skipped</t>
        </is>
      </c>
    </row>
    <row r="6070">
      <c r="A6070" t="inlineStr">
        <is>
          <t>J1283</t>
        </is>
      </c>
      <c r="B6070" s="10" t="n">
        <v>46238</v>
      </c>
      <c r="C6070" t="inlineStr">
        <is>
          <t>CL06</t>
        </is>
      </c>
      <c r="D6070" t="inlineStr">
        <is>
          <t>Completed</t>
        </is>
      </c>
    </row>
    <row r="6071">
      <c r="A6071" t="inlineStr">
        <is>
          <t>J1283</t>
        </is>
      </c>
      <c r="B6071" s="10" t="n">
        <v>46239</v>
      </c>
      <c r="C6071" t="inlineStr">
        <is>
          <t>CL06</t>
        </is>
      </c>
      <c r="D6071" t="inlineStr">
        <is>
          <t>Completed</t>
        </is>
      </c>
    </row>
    <row r="6072">
      <c r="A6072" t="inlineStr">
        <is>
          <t>J1283</t>
        </is>
      </c>
      <c r="B6072" s="10" t="n">
        <v>46240</v>
      </c>
      <c r="C6072" t="inlineStr">
        <is>
          <t>CL06</t>
        </is>
      </c>
      <c r="D6072" t="inlineStr">
        <is>
          <t>Completed</t>
        </is>
      </c>
    </row>
    <row r="6073">
      <c r="A6073" t="inlineStr">
        <is>
          <t>J1283</t>
        </is>
      </c>
      <c r="B6073" s="10" t="n">
        <v>46241</v>
      </c>
      <c r="C6073" t="inlineStr">
        <is>
          <t>CL06</t>
        </is>
      </c>
      <c r="D6073" t="inlineStr">
        <is>
          <t>Completed</t>
        </is>
      </c>
    </row>
    <row r="6074">
      <c r="A6074" t="inlineStr">
        <is>
          <t>J1283</t>
        </is>
      </c>
      <c r="B6074" s="10" t="n">
        <v>46244</v>
      </c>
      <c r="C6074" t="inlineStr">
        <is>
          <t>CL06</t>
        </is>
      </c>
      <c r="D6074" t="inlineStr">
        <is>
          <t>Completed</t>
        </is>
      </c>
    </row>
    <row r="6075">
      <c r="A6075" t="inlineStr">
        <is>
          <t>J1283</t>
        </is>
      </c>
      <c r="B6075" s="10" t="n">
        <v>46245</v>
      </c>
      <c r="C6075" t="inlineStr">
        <is>
          <t>CL06</t>
        </is>
      </c>
      <c r="D6075" t="inlineStr">
        <is>
          <t>Completed</t>
        </is>
      </c>
    </row>
    <row r="6076">
      <c r="A6076" t="inlineStr">
        <is>
          <t>J1283</t>
        </is>
      </c>
      <c r="B6076" s="10" t="n">
        <v>46246</v>
      </c>
      <c r="C6076" t="inlineStr">
        <is>
          <t>CL06</t>
        </is>
      </c>
      <c r="D6076" t="inlineStr">
        <is>
          <t>Completed</t>
        </is>
      </c>
    </row>
    <row r="6077">
      <c r="A6077" t="inlineStr">
        <is>
          <t>J1283</t>
        </is>
      </c>
      <c r="B6077" s="10" t="n">
        <v>46247</v>
      </c>
      <c r="C6077" t="inlineStr">
        <is>
          <t>CL06</t>
        </is>
      </c>
      <c r="D6077" t="inlineStr">
        <is>
          <t>Completed</t>
        </is>
      </c>
    </row>
    <row r="6078">
      <c r="A6078" t="inlineStr">
        <is>
          <t>J1283</t>
        </is>
      </c>
      <c r="B6078" s="10" t="n">
        <v>46248</v>
      </c>
      <c r="C6078" t="inlineStr">
        <is>
          <t>CL06</t>
        </is>
      </c>
      <c r="D6078" t="inlineStr">
        <is>
          <t>Completed</t>
        </is>
      </c>
    </row>
    <row r="6079">
      <c r="A6079" t="inlineStr">
        <is>
          <t>J1283</t>
        </is>
      </c>
      <c r="B6079" s="10" t="n">
        <v>46251</v>
      </c>
      <c r="C6079" t="inlineStr">
        <is>
          <t>CL06</t>
        </is>
      </c>
      <c r="D6079" t="inlineStr">
        <is>
          <t>Completed</t>
        </is>
      </c>
    </row>
    <row r="6080">
      <c r="A6080" t="inlineStr">
        <is>
          <t>J1283</t>
        </is>
      </c>
      <c r="B6080" s="10" t="n">
        <v>46252</v>
      </c>
      <c r="C6080" t="inlineStr">
        <is>
          <t>CL06</t>
        </is>
      </c>
      <c r="D6080" t="inlineStr">
        <is>
          <t>Completed</t>
        </is>
      </c>
    </row>
    <row r="6081">
      <c r="A6081" t="inlineStr">
        <is>
          <t>J1283</t>
        </is>
      </c>
      <c r="B6081" s="10" t="n">
        <v>46253</v>
      </c>
      <c r="C6081" t="inlineStr">
        <is>
          <t>CL06</t>
        </is>
      </c>
      <c r="D6081" t="inlineStr">
        <is>
          <t>Completed</t>
        </is>
      </c>
    </row>
    <row r="6082">
      <c r="A6082" t="inlineStr">
        <is>
          <t>J1283</t>
        </is>
      </c>
      <c r="B6082" s="10" t="n">
        <v>46254</v>
      </c>
      <c r="C6082" t="inlineStr">
        <is>
          <t>CL06</t>
        </is>
      </c>
      <c r="D6082" t="inlineStr">
        <is>
          <t>Completed</t>
        </is>
      </c>
    </row>
    <row r="6083">
      <c r="A6083" t="inlineStr">
        <is>
          <t>J1283</t>
        </is>
      </c>
      <c r="B6083" s="10" t="n">
        <v>46255</v>
      </c>
      <c r="C6083" t="inlineStr">
        <is>
          <t>CL06</t>
        </is>
      </c>
      <c r="D6083" t="inlineStr">
        <is>
          <t>Completed</t>
        </is>
      </c>
    </row>
    <row r="6084">
      <c r="A6084" t="inlineStr">
        <is>
          <t>J1283</t>
        </is>
      </c>
      <c r="B6084" s="10" t="n">
        <v>46258</v>
      </c>
      <c r="C6084" t="inlineStr">
        <is>
          <t>CL06</t>
        </is>
      </c>
      <c r="D6084" t="inlineStr">
        <is>
          <t>Completed</t>
        </is>
      </c>
    </row>
    <row r="6085">
      <c r="A6085" t="inlineStr">
        <is>
          <t>J1283</t>
        </is>
      </c>
      <c r="B6085" s="10" t="n">
        <v>46259</v>
      </c>
      <c r="C6085" t="inlineStr">
        <is>
          <t>CL06</t>
        </is>
      </c>
      <c r="D6085" t="inlineStr">
        <is>
          <t>Completed</t>
        </is>
      </c>
    </row>
    <row r="6086">
      <c r="A6086" t="inlineStr">
        <is>
          <t>J1283</t>
        </is>
      </c>
      <c r="B6086" s="10" t="n">
        <v>46260</v>
      </c>
      <c r="C6086" t="inlineStr">
        <is>
          <t>CL06</t>
        </is>
      </c>
      <c r="D6086" t="inlineStr">
        <is>
          <t>Completed</t>
        </is>
      </c>
    </row>
    <row r="6087">
      <c r="A6087" t="inlineStr">
        <is>
          <t>J1283</t>
        </is>
      </c>
      <c r="B6087" s="10" t="n">
        <v>46261</v>
      </c>
      <c r="C6087" t="inlineStr">
        <is>
          <t>CL06</t>
        </is>
      </c>
      <c r="D6087" t="inlineStr">
        <is>
          <t>Completed</t>
        </is>
      </c>
    </row>
    <row r="6088">
      <c r="A6088" t="inlineStr">
        <is>
          <t>J1283</t>
        </is>
      </c>
      <c r="B6088" s="10" t="n">
        <v>46262</v>
      </c>
      <c r="C6088" t="inlineStr">
        <is>
          <t>CL06</t>
        </is>
      </c>
      <c r="D6088" t="inlineStr">
        <is>
          <t>Completed</t>
        </is>
      </c>
    </row>
    <row r="6089">
      <c r="A6089" t="inlineStr">
        <is>
          <t>J1283</t>
        </is>
      </c>
      <c r="B6089" s="10" t="n">
        <v>46265</v>
      </c>
      <c r="C6089" t="inlineStr">
        <is>
          <t>CL06</t>
        </is>
      </c>
      <c r="D6089" t="inlineStr">
        <is>
          <t>Completed</t>
        </is>
      </c>
    </row>
    <row r="6090">
      <c r="A6090" t="inlineStr">
        <is>
          <t>J1283</t>
        </is>
      </c>
      <c r="B6090" s="10" t="n">
        <v>46266</v>
      </c>
      <c r="C6090" t="inlineStr">
        <is>
          <t>CL06</t>
        </is>
      </c>
      <c r="D6090" t="inlineStr">
        <is>
          <t>Completed</t>
        </is>
      </c>
    </row>
    <row r="6091">
      <c r="A6091" t="inlineStr">
        <is>
          <t>J1283</t>
        </is>
      </c>
      <c r="B6091" s="10" t="n">
        <v>46267</v>
      </c>
      <c r="C6091" t="inlineStr">
        <is>
          <t>CL06</t>
        </is>
      </c>
      <c r="D6091" t="inlineStr">
        <is>
          <t>Completed</t>
        </is>
      </c>
    </row>
    <row r="6092">
      <c r="A6092" t="inlineStr">
        <is>
          <t>J1283</t>
        </is>
      </c>
      <c r="B6092" s="10" t="n">
        <v>46268</v>
      </c>
      <c r="C6092" t="inlineStr">
        <is>
          <t>CL06</t>
        </is>
      </c>
      <c r="D6092" t="inlineStr">
        <is>
          <t>Completed</t>
        </is>
      </c>
    </row>
    <row r="6093">
      <c r="A6093" t="inlineStr">
        <is>
          <t>J1283</t>
        </is>
      </c>
      <c r="B6093" s="10" t="n">
        <v>46269</v>
      </c>
      <c r="C6093" t="inlineStr">
        <is>
          <t>CL06</t>
        </is>
      </c>
      <c r="D6093" t="inlineStr">
        <is>
          <t>Completed</t>
        </is>
      </c>
    </row>
    <row r="6094">
      <c r="A6094" t="inlineStr">
        <is>
          <t>J1283</t>
        </is>
      </c>
      <c r="B6094" s="10" t="n">
        <v>46272</v>
      </c>
      <c r="C6094" t="inlineStr">
        <is>
          <t>CL06</t>
        </is>
      </c>
      <c r="D6094" t="inlineStr">
        <is>
          <t>Completed</t>
        </is>
      </c>
    </row>
    <row r="6095">
      <c r="A6095" t="inlineStr">
        <is>
          <t>J1283</t>
        </is>
      </c>
      <c r="B6095" s="10" t="n">
        <v>46273</v>
      </c>
      <c r="C6095" t="inlineStr">
        <is>
          <t>CL06</t>
        </is>
      </c>
      <c r="D6095" t="inlineStr">
        <is>
          <t>Completed</t>
        </is>
      </c>
    </row>
    <row r="6096">
      <c r="A6096" t="inlineStr">
        <is>
          <t>J1283</t>
        </is>
      </c>
      <c r="B6096" s="10" t="n">
        <v>46274</v>
      </c>
      <c r="C6096" t="inlineStr">
        <is>
          <t>CL06</t>
        </is>
      </c>
      <c r="D6096" t="inlineStr">
        <is>
          <t>Completed</t>
        </is>
      </c>
    </row>
    <row r="6097">
      <c r="A6097" t="inlineStr">
        <is>
          <t>J1283</t>
        </is>
      </c>
      <c r="B6097" s="10" t="n">
        <v>46275</v>
      </c>
      <c r="C6097" t="inlineStr">
        <is>
          <t>CL06</t>
        </is>
      </c>
      <c r="D6097" t="inlineStr">
        <is>
          <t>Completed</t>
        </is>
      </c>
    </row>
    <row r="6098">
      <c r="A6098" t="inlineStr">
        <is>
          <t>J1283</t>
        </is>
      </c>
      <c r="B6098" s="10" t="n">
        <v>46276</v>
      </c>
      <c r="C6098" t="inlineStr">
        <is>
          <t>CL06</t>
        </is>
      </c>
      <c r="D6098" t="inlineStr">
        <is>
          <t>Completed</t>
        </is>
      </c>
    </row>
    <row r="6099">
      <c r="A6099" t="inlineStr">
        <is>
          <t>J1283</t>
        </is>
      </c>
      <c r="B6099" s="10" t="n">
        <v>46279</v>
      </c>
      <c r="C6099" t="inlineStr">
        <is>
          <t>CL06</t>
        </is>
      </c>
      <c r="D6099" t="inlineStr">
        <is>
          <t>Completed</t>
        </is>
      </c>
    </row>
    <row r="6100">
      <c r="A6100" t="inlineStr">
        <is>
          <t>J1283</t>
        </is>
      </c>
      <c r="B6100" s="10" t="n">
        <v>46280</v>
      </c>
      <c r="C6100" t="inlineStr">
        <is>
          <t>CL06</t>
        </is>
      </c>
      <c r="D6100" t="inlineStr">
        <is>
          <t>Completed</t>
        </is>
      </c>
    </row>
    <row r="6101">
      <c r="A6101" t="inlineStr">
        <is>
          <t>J1283</t>
        </is>
      </c>
      <c r="B6101" s="10" t="n">
        <v>46281</v>
      </c>
      <c r="C6101" t="inlineStr">
        <is>
          <t>CL06</t>
        </is>
      </c>
      <c r="D6101" t="inlineStr">
        <is>
          <t>Completed</t>
        </is>
      </c>
    </row>
    <row r="6102">
      <c r="A6102" t="inlineStr">
        <is>
          <t>J1283</t>
        </is>
      </c>
      <c r="B6102" s="10" t="n">
        <v>46282</v>
      </c>
      <c r="C6102" t="inlineStr">
        <is>
          <t>CL06</t>
        </is>
      </c>
      <c r="D6102" t="inlineStr">
        <is>
          <t>Completed</t>
        </is>
      </c>
    </row>
    <row r="6103">
      <c r="A6103" t="inlineStr">
        <is>
          <t>J1283</t>
        </is>
      </c>
      <c r="B6103" s="10" t="n">
        <v>46283</v>
      </c>
      <c r="C6103" t="inlineStr">
        <is>
          <t>CL06</t>
        </is>
      </c>
      <c r="D6103" t="inlineStr">
        <is>
          <t>Completed</t>
        </is>
      </c>
    </row>
    <row r="6104">
      <c r="A6104" t="inlineStr">
        <is>
          <t>J1283</t>
        </is>
      </c>
      <c r="B6104" s="10" t="n">
        <v>46286</v>
      </c>
      <c r="C6104" t="inlineStr">
        <is>
          <t>CL06</t>
        </is>
      </c>
      <c r="D6104" t="inlineStr">
        <is>
          <t>Completed</t>
        </is>
      </c>
    </row>
    <row r="6105">
      <c r="A6105" t="inlineStr">
        <is>
          <t>J1283</t>
        </is>
      </c>
      <c r="B6105" s="10" t="n">
        <v>46287</v>
      </c>
      <c r="C6105" t="inlineStr">
        <is>
          <t>CL06</t>
        </is>
      </c>
      <c r="D6105" t="inlineStr">
        <is>
          <t>Completed</t>
        </is>
      </c>
    </row>
    <row r="6106">
      <c r="A6106" t="inlineStr">
        <is>
          <t>J1283</t>
        </is>
      </c>
      <c r="B6106" s="10" t="n">
        <v>46288</v>
      </c>
      <c r="C6106" t="inlineStr">
        <is>
          <t>CL06</t>
        </is>
      </c>
      <c r="D6106" t="inlineStr">
        <is>
          <t>Completed</t>
        </is>
      </c>
    </row>
    <row r="6107">
      <c r="A6107" t="inlineStr">
        <is>
          <t>J1283</t>
        </is>
      </c>
      <c r="B6107" s="10" t="n">
        <v>46289</v>
      </c>
      <c r="C6107" t="inlineStr">
        <is>
          <t>CL06</t>
        </is>
      </c>
      <c r="D6107" t="inlineStr">
        <is>
          <t>Completed</t>
        </is>
      </c>
    </row>
    <row r="6108">
      <c r="A6108" t="inlineStr">
        <is>
          <t>J1283</t>
        </is>
      </c>
      <c r="B6108" s="10" t="n">
        <v>46290</v>
      </c>
      <c r="C6108" t="inlineStr">
        <is>
          <t>CL06</t>
        </is>
      </c>
      <c r="D6108" t="inlineStr">
        <is>
          <t>Completed</t>
        </is>
      </c>
    </row>
    <row r="6109">
      <c r="A6109" t="inlineStr">
        <is>
          <t>J1283</t>
        </is>
      </c>
      <c r="B6109" s="10" t="n">
        <v>46293</v>
      </c>
      <c r="C6109" t="inlineStr">
        <is>
          <t>CL06</t>
        </is>
      </c>
      <c r="D6109" t="inlineStr">
        <is>
          <t>Completed</t>
        </is>
      </c>
    </row>
    <row r="6110">
      <c r="A6110" t="inlineStr">
        <is>
          <t>J1283</t>
        </is>
      </c>
      <c r="B6110" s="10" t="n">
        <v>46294</v>
      </c>
      <c r="C6110" t="inlineStr">
        <is>
          <t>CL06</t>
        </is>
      </c>
      <c r="D6110" t="inlineStr">
        <is>
          <t>Completed</t>
        </is>
      </c>
    </row>
    <row r="6111">
      <c r="A6111" t="inlineStr">
        <is>
          <t>J1283</t>
        </is>
      </c>
      <c r="B6111" s="10" t="n">
        <v>46295</v>
      </c>
      <c r="C6111" t="inlineStr">
        <is>
          <t>CL06</t>
        </is>
      </c>
      <c r="D6111" t="inlineStr">
        <is>
          <t>Completed</t>
        </is>
      </c>
    </row>
    <row r="6112">
      <c r="A6112" t="inlineStr">
        <is>
          <t>J1283</t>
        </is>
      </c>
      <c r="B6112" s="10" t="n">
        <v>46296</v>
      </c>
      <c r="C6112" t="inlineStr">
        <is>
          <t>CL06</t>
        </is>
      </c>
      <c r="D6112" t="inlineStr">
        <is>
          <t>Completed</t>
        </is>
      </c>
    </row>
    <row r="6113">
      <c r="A6113" t="inlineStr">
        <is>
          <t>J1283</t>
        </is>
      </c>
      <c r="B6113" s="10" t="n">
        <v>46297</v>
      </c>
      <c r="C6113" t="inlineStr">
        <is>
          <t>CL06</t>
        </is>
      </c>
      <c r="D6113" t="inlineStr">
        <is>
          <t>Completed</t>
        </is>
      </c>
    </row>
    <row r="6114">
      <c r="A6114" t="inlineStr">
        <is>
          <t>J1283</t>
        </is>
      </c>
      <c r="B6114" s="10" t="n">
        <v>46300</v>
      </c>
      <c r="C6114" t="inlineStr">
        <is>
          <t>CL06</t>
        </is>
      </c>
      <c r="D6114" t="inlineStr">
        <is>
          <t>Completed</t>
        </is>
      </c>
    </row>
    <row r="6115">
      <c r="A6115" t="inlineStr">
        <is>
          <t>J1283</t>
        </is>
      </c>
      <c r="B6115" s="10" t="n">
        <v>46301</v>
      </c>
      <c r="C6115" t="inlineStr">
        <is>
          <t>CL06</t>
        </is>
      </c>
      <c r="D6115" t="inlineStr">
        <is>
          <t>Completed</t>
        </is>
      </c>
    </row>
    <row r="6116">
      <c r="A6116" t="inlineStr">
        <is>
          <t>J1283</t>
        </is>
      </c>
      <c r="B6116" s="10" t="n">
        <v>46302</v>
      </c>
      <c r="C6116" t="inlineStr">
        <is>
          <t>CL06</t>
        </is>
      </c>
      <c r="D6116" t="inlineStr">
        <is>
          <t>Completed</t>
        </is>
      </c>
    </row>
    <row r="6117">
      <c r="A6117" t="inlineStr">
        <is>
          <t>J1283</t>
        </is>
      </c>
      <c r="B6117" s="10" t="n">
        <v>46303</v>
      </c>
      <c r="C6117" t="inlineStr">
        <is>
          <t>CL06</t>
        </is>
      </c>
      <c r="D6117" t="inlineStr">
        <is>
          <t>Completed</t>
        </is>
      </c>
    </row>
    <row r="6118">
      <c r="A6118" t="inlineStr">
        <is>
          <t>J1283</t>
        </is>
      </c>
      <c r="B6118" s="10" t="n">
        <v>46304</v>
      </c>
      <c r="C6118" t="inlineStr">
        <is>
          <t>CL06</t>
        </is>
      </c>
      <c r="D6118" t="inlineStr">
        <is>
          <t>Completed</t>
        </is>
      </c>
    </row>
    <row r="6119">
      <c r="A6119" t="inlineStr">
        <is>
          <t>J1283</t>
        </is>
      </c>
      <c r="B6119" s="10" t="n">
        <v>46307</v>
      </c>
      <c r="C6119" t="inlineStr">
        <is>
          <t>CL06</t>
        </is>
      </c>
      <c r="D6119" t="inlineStr">
        <is>
          <t>Completed</t>
        </is>
      </c>
    </row>
    <row r="6120">
      <c r="A6120" t="inlineStr">
        <is>
          <t>J1283</t>
        </is>
      </c>
      <c r="B6120" s="10" t="n">
        <v>46308</v>
      </c>
      <c r="C6120" t="inlineStr">
        <is>
          <t>CL06</t>
        </is>
      </c>
      <c r="D6120" t="inlineStr">
        <is>
          <t>Completed</t>
        </is>
      </c>
    </row>
    <row r="6121">
      <c r="A6121" t="inlineStr">
        <is>
          <t>J1283</t>
        </is>
      </c>
      <c r="B6121" s="10" t="n">
        <v>46309</v>
      </c>
      <c r="C6121" t="inlineStr">
        <is>
          <t>CL06</t>
        </is>
      </c>
      <c r="D6121" t="inlineStr">
        <is>
          <t>Completed</t>
        </is>
      </c>
    </row>
    <row r="6122">
      <c r="A6122" t="inlineStr">
        <is>
          <t>J1283</t>
        </is>
      </c>
      <c r="B6122" s="10" t="n">
        <v>46310</v>
      </c>
      <c r="C6122" t="inlineStr">
        <is>
          <t>CL06</t>
        </is>
      </c>
      <c r="D6122" t="inlineStr">
        <is>
          <t>Completed</t>
        </is>
      </c>
    </row>
    <row r="6123">
      <c r="A6123" t="inlineStr">
        <is>
          <t>J1283</t>
        </is>
      </c>
      <c r="B6123" s="10" t="n">
        <v>46311</v>
      </c>
      <c r="C6123" t="inlineStr">
        <is>
          <t>CL06</t>
        </is>
      </c>
      <c r="D6123" t="inlineStr">
        <is>
          <t>Completed</t>
        </is>
      </c>
    </row>
    <row r="6124">
      <c r="A6124" t="inlineStr">
        <is>
          <t>J1283</t>
        </is>
      </c>
      <c r="B6124" s="10" t="n">
        <v>46314</v>
      </c>
      <c r="C6124" t="inlineStr">
        <is>
          <t>CL06</t>
        </is>
      </c>
      <c r="D6124" t="inlineStr">
        <is>
          <t>Completed</t>
        </is>
      </c>
    </row>
    <row r="6125">
      <c r="A6125" t="inlineStr">
        <is>
          <t>J1283</t>
        </is>
      </c>
      <c r="B6125" s="10" t="n">
        <v>46315</v>
      </c>
      <c r="C6125" t="inlineStr">
        <is>
          <t>CL06</t>
        </is>
      </c>
      <c r="D6125" t="inlineStr">
        <is>
          <t>Completed</t>
        </is>
      </c>
    </row>
    <row r="6126">
      <c r="A6126" t="inlineStr">
        <is>
          <t>J1283</t>
        </is>
      </c>
      <c r="B6126" s="10" t="n">
        <v>46316</v>
      </c>
      <c r="C6126" t="inlineStr">
        <is>
          <t>CL06</t>
        </is>
      </c>
      <c r="D6126" t="inlineStr">
        <is>
          <t>Completed</t>
        </is>
      </c>
    </row>
    <row r="6127">
      <c r="A6127" t="inlineStr">
        <is>
          <t>J1283</t>
        </is>
      </c>
      <c r="B6127" s="10" t="n">
        <v>46317</v>
      </c>
      <c r="C6127" t="inlineStr">
        <is>
          <t>CL06</t>
        </is>
      </c>
      <c r="D6127" t="inlineStr">
        <is>
          <t>Completed</t>
        </is>
      </c>
    </row>
    <row r="6128">
      <c r="A6128" t="inlineStr">
        <is>
          <t>J1283</t>
        </is>
      </c>
      <c r="B6128" s="10" t="n">
        <v>46318</v>
      </c>
      <c r="C6128" t="inlineStr">
        <is>
          <t>CL06</t>
        </is>
      </c>
      <c r="D6128" t="inlineStr">
        <is>
          <t>Completed</t>
        </is>
      </c>
    </row>
    <row r="6129">
      <c r="A6129" t="inlineStr">
        <is>
          <t>J1283</t>
        </is>
      </c>
      <c r="B6129" s="10" t="n">
        <v>46321</v>
      </c>
      <c r="C6129" t="inlineStr">
        <is>
          <t>CL06</t>
        </is>
      </c>
      <c r="D6129" t="inlineStr">
        <is>
          <t>Completed</t>
        </is>
      </c>
    </row>
    <row r="6130">
      <c r="A6130" t="inlineStr">
        <is>
          <t>J1283</t>
        </is>
      </c>
      <c r="B6130" s="10" t="n">
        <v>46322</v>
      </c>
      <c r="C6130" t="inlineStr">
        <is>
          <t>CL06</t>
        </is>
      </c>
      <c r="D6130" t="inlineStr">
        <is>
          <t>Completed</t>
        </is>
      </c>
    </row>
    <row r="6131">
      <c r="A6131" t="inlineStr">
        <is>
          <t>J1283</t>
        </is>
      </c>
      <c r="B6131" s="10" t="n">
        <v>46323</v>
      </c>
      <c r="C6131" t="inlineStr">
        <is>
          <t>CL06</t>
        </is>
      </c>
      <c r="D6131" t="inlineStr">
        <is>
          <t>Completed</t>
        </is>
      </c>
    </row>
    <row r="6132">
      <c r="A6132" t="inlineStr">
        <is>
          <t>J1283</t>
        </is>
      </c>
      <c r="B6132" s="10" t="n">
        <v>46324</v>
      </c>
      <c r="C6132" t="inlineStr">
        <is>
          <t>CL06</t>
        </is>
      </c>
      <c r="D6132" t="inlineStr">
        <is>
          <t>Completed</t>
        </is>
      </c>
    </row>
    <row r="6133">
      <c r="A6133" t="inlineStr">
        <is>
          <t>J1283</t>
        </is>
      </c>
      <c r="B6133" s="10" t="n">
        <v>46325</v>
      </c>
      <c r="C6133" t="inlineStr">
        <is>
          <t>CL06</t>
        </is>
      </c>
      <c r="D6133" t="inlineStr">
        <is>
          <t>Completed</t>
        </is>
      </c>
    </row>
    <row r="6134">
      <c r="A6134" t="inlineStr">
        <is>
          <t>J1284</t>
        </is>
      </c>
      <c r="B6134" s="10" t="n">
        <v>46241</v>
      </c>
      <c r="C6134" t="inlineStr">
        <is>
          <t>CL54</t>
        </is>
      </c>
      <c r="D6134" t="inlineStr">
        <is>
          <t>Completed</t>
        </is>
      </c>
    </row>
    <row r="6135">
      <c r="A6135" t="inlineStr">
        <is>
          <t>J1284</t>
        </is>
      </c>
      <c r="B6135" s="10" t="n">
        <v>46269</v>
      </c>
      <c r="C6135" t="inlineStr">
        <is>
          <t>CL54</t>
        </is>
      </c>
      <c r="D6135" t="inlineStr">
        <is>
          <t>Completed</t>
        </is>
      </c>
    </row>
    <row r="6136">
      <c r="A6136" t="inlineStr">
        <is>
          <t>J1284</t>
        </is>
      </c>
      <c r="B6136" s="10" t="n">
        <v>46297</v>
      </c>
      <c r="C6136" t="inlineStr">
        <is>
          <t>CL54</t>
        </is>
      </c>
      <c r="D6136" t="inlineStr">
        <is>
          <t>Completed</t>
        </is>
      </c>
    </row>
    <row r="6137">
      <c r="A6137" t="inlineStr">
        <is>
          <t>J1284</t>
        </is>
      </c>
      <c r="B6137" s="10" t="n">
        <v>46325</v>
      </c>
      <c r="C6137" t="inlineStr">
        <is>
          <t>CL54</t>
        </is>
      </c>
      <c r="D6137" t="inlineStr">
        <is>
          <t>Completed</t>
        </is>
      </c>
    </row>
    <row r="6138">
      <c r="A6138" t="inlineStr">
        <is>
          <t>J1285</t>
        </is>
      </c>
      <c r="B6138" s="10" t="n">
        <v>46237</v>
      </c>
      <c r="C6138" t="inlineStr">
        <is>
          <t>CL38</t>
        </is>
      </c>
      <c r="D6138" t="inlineStr">
        <is>
          <t>Completed</t>
        </is>
      </c>
    </row>
    <row r="6139">
      <c r="A6139" t="inlineStr">
        <is>
          <t>J1285</t>
        </is>
      </c>
      <c r="B6139" s="10" t="n">
        <v>46238</v>
      </c>
      <c r="C6139" t="inlineStr">
        <is>
          <t>CL38</t>
        </is>
      </c>
      <c r="D6139" t="inlineStr">
        <is>
          <t>Completed</t>
        </is>
      </c>
    </row>
    <row r="6140">
      <c r="A6140" t="inlineStr">
        <is>
          <t>J1285</t>
        </is>
      </c>
      <c r="B6140" s="10" t="n">
        <v>46239</v>
      </c>
      <c r="C6140" t="inlineStr">
        <is>
          <t>CL38</t>
        </is>
      </c>
      <c r="D6140" t="inlineStr">
        <is>
          <t>Completed</t>
        </is>
      </c>
    </row>
    <row r="6141">
      <c r="A6141" t="inlineStr">
        <is>
          <t>J1285</t>
        </is>
      </c>
      <c r="B6141" s="10" t="n">
        <v>46240</v>
      </c>
      <c r="C6141" t="inlineStr">
        <is>
          <t>CL38</t>
        </is>
      </c>
      <c r="D6141" t="inlineStr">
        <is>
          <t>Completed</t>
        </is>
      </c>
    </row>
    <row r="6142">
      <c r="A6142" t="inlineStr">
        <is>
          <t>J1285</t>
        </is>
      </c>
      <c r="B6142" s="10" t="n">
        <v>46241</v>
      </c>
      <c r="C6142" t="inlineStr">
        <is>
          <t>CL38</t>
        </is>
      </c>
      <c r="D6142" t="inlineStr">
        <is>
          <t>Completed</t>
        </is>
      </c>
    </row>
    <row r="6143">
      <c r="A6143" t="inlineStr">
        <is>
          <t>J1285</t>
        </is>
      </c>
      <c r="B6143" s="10" t="n">
        <v>46244</v>
      </c>
      <c r="C6143" t="inlineStr">
        <is>
          <t>CL38</t>
        </is>
      </c>
      <c r="D6143" t="inlineStr">
        <is>
          <t>Completed</t>
        </is>
      </c>
    </row>
    <row r="6144">
      <c r="A6144" t="inlineStr">
        <is>
          <t>J1285</t>
        </is>
      </c>
      <c r="B6144" s="10" t="n">
        <v>46245</v>
      </c>
      <c r="C6144" t="inlineStr">
        <is>
          <t>CL38</t>
        </is>
      </c>
      <c r="D6144" t="inlineStr">
        <is>
          <t>Completed</t>
        </is>
      </c>
    </row>
    <row r="6145">
      <c r="A6145" t="inlineStr">
        <is>
          <t>J1285</t>
        </is>
      </c>
      <c r="B6145" s="10" t="n">
        <v>46246</v>
      </c>
      <c r="C6145" t="inlineStr">
        <is>
          <t>CL38</t>
        </is>
      </c>
      <c r="D6145" t="inlineStr">
        <is>
          <t>Completed</t>
        </is>
      </c>
    </row>
    <row r="6146">
      <c r="A6146" t="inlineStr">
        <is>
          <t>J1285</t>
        </is>
      </c>
      <c r="B6146" s="10" t="n">
        <v>46247</v>
      </c>
      <c r="C6146" t="inlineStr">
        <is>
          <t>CL38</t>
        </is>
      </c>
      <c r="D6146" t="inlineStr">
        <is>
          <t>Completed</t>
        </is>
      </c>
    </row>
    <row r="6147">
      <c r="A6147" t="inlineStr">
        <is>
          <t>J1285</t>
        </is>
      </c>
      <c r="B6147" s="10" t="n">
        <v>46248</v>
      </c>
      <c r="C6147" t="inlineStr">
        <is>
          <t>CL38</t>
        </is>
      </c>
      <c r="D6147" t="inlineStr">
        <is>
          <t>Completed</t>
        </is>
      </c>
    </row>
    <row r="6148">
      <c r="A6148" t="inlineStr">
        <is>
          <t>J1285</t>
        </is>
      </c>
      <c r="B6148" s="10" t="n">
        <v>46251</v>
      </c>
      <c r="C6148" t="inlineStr">
        <is>
          <t>CL38</t>
        </is>
      </c>
      <c r="D6148" t="inlineStr">
        <is>
          <t>Completed</t>
        </is>
      </c>
    </row>
    <row r="6149">
      <c r="A6149" t="inlineStr">
        <is>
          <t>J1285</t>
        </is>
      </c>
      <c r="B6149" s="10" t="n">
        <v>46252</v>
      </c>
      <c r="C6149" t="inlineStr">
        <is>
          <t>CL38</t>
        </is>
      </c>
      <c r="D6149" t="inlineStr">
        <is>
          <t>Completed</t>
        </is>
      </c>
    </row>
    <row r="6150">
      <c r="A6150" t="inlineStr">
        <is>
          <t>J1285</t>
        </is>
      </c>
      <c r="B6150" s="10" t="n">
        <v>46253</v>
      </c>
      <c r="C6150" t="inlineStr">
        <is>
          <t>CL38</t>
        </is>
      </c>
      <c r="D6150" t="inlineStr">
        <is>
          <t>Completed</t>
        </is>
      </c>
    </row>
    <row r="6151">
      <c r="A6151" t="inlineStr">
        <is>
          <t>J1285</t>
        </is>
      </c>
      <c r="B6151" s="10" t="n">
        <v>46254</v>
      </c>
      <c r="C6151" t="inlineStr">
        <is>
          <t>CL38</t>
        </is>
      </c>
      <c r="D6151" t="inlineStr">
        <is>
          <t>Completed</t>
        </is>
      </c>
    </row>
    <row r="6152">
      <c r="A6152" t="inlineStr">
        <is>
          <t>J1285</t>
        </is>
      </c>
      <c r="B6152" s="10" t="n">
        <v>46255</v>
      </c>
      <c r="C6152" t="inlineStr">
        <is>
          <t>CL38</t>
        </is>
      </c>
      <c r="D6152" t="inlineStr">
        <is>
          <t>Completed</t>
        </is>
      </c>
    </row>
    <row r="6153">
      <c r="A6153" t="inlineStr">
        <is>
          <t>J1285</t>
        </is>
      </c>
      <c r="B6153" s="10" t="n">
        <v>46258</v>
      </c>
      <c r="C6153" t="inlineStr">
        <is>
          <t>CL38</t>
        </is>
      </c>
      <c r="D6153" t="inlineStr">
        <is>
          <t>Completed</t>
        </is>
      </c>
    </row>
    <row r="6154">
      <c r="A6154" t="inlineStr">
        <is>
          <t>J1285</t>
        </is>
      </c>
      <c r="B6154" s="10" t="n">
        <v>46259</v>
      </c>
      <c r="C6154" t="inlineStr">
        <is>
          <t>CL38</t>
        </is>
      </c>
      <c r="D6154" t="inlineStr">
        <is>
          <t>Completed</t>
        </is>
      </c>
    </row>
    <row r="6155">
      <c r="A6155" t="inlineStr">
        <is>
          <t>J1285</t>
        </is>
      </c>
      <c r="B6155" s="10" t="n">
        <v>46260</v>
      </c>
      <c r="C6155" t="inlineStr">
        <is>
          <t>CL38</t>
        </is>
      </c>
      <c r="D6155" t="inlineStr">
        <is>
          <t>Completed</t>
        </is>
      </c>
    </row>
    <row r="6156">
      <c r="A6156" t="inlineStr">
        <is>
          <t>J1285</t>
        </is>
      </c>
      <c r="B6156" s="10" t="n">
        <v>46261</v>
      </c>
      <c r="C6156" t="inlineStr">
        <is>
          <t>CL38</t>
        </is>
      </c>
      <c r="D6156" t="inlineStr">
        <is>
          <t>Completed</t>
        </is>
      </c>
    </row>
    <row r="6157">
      <c r="A6157" t="inlineStr">
        <is>
          <t>J1285</t>
        </is>
      </c>
      <c r="B6157" s="10" t="n">
        <v>46262</v>
      </c>
      <c r="C6157" t="inlineStr">
        <is>
          <t>CL38</t>
        </is>
      </c>
      <c r="D6157" t="inlineStr">
        <is>
          <t>Completed</t>
        </is>
      </c>
    </row>
    <row r="6158">
      <c r="A6158" t="inlineStr">
        <is>
          <t>J1285</t>
        </is>
      </c>
      <c r="B6158" s="10" t="n">
        <v>46265</v>
      </c>
      <c r="C6158" t="inlineStr">
        <is>
          <t>CL38</t>
        </is>
      </c>
      <c r="D6158" t="inlineStr">
        <is>
          <t>Completed</t>
        </is>
      </c>
    </row>
    <row r="6159">
      <c r="A6159" t="inlineStr">
        <is>
          <t>J1285</t>
        </is>
      </c>
      <c r="B6159" s="10" t="n">
        <v>46266</v>
      </c>
      <c r="C6159" t="inlineStr">
        <is>
          <t>CL38</t>
        </is>
      </c>
      <c r="D6159" t="inlineStr">
        <is>
          <t>Completed</t>
        </is>
      </c>
    </row>
    <row r="6160">
      <c r="A6160" t="inlineStr">
        <is>
          <t>J1285</t>
        </is>
      </c>
      <c r="B6160" s="10" t="n">
        <v>46267</v>
      </c>
      <c r="C6160" t="inlineStr">
        <is>
          <t>CL38</t>
        </is>
      </c>
      <c r="D6160" t="inlineStr">
        <is>
          <t>Completed</t>
        </is>
      </c>
    </row>
    <row r="6161">
      <c r="A6161" t="inlineStr">
        <is>
          <t>J1285</t>
        </is>
      </c>
      <c r="B6161" s="10" t="n">
        <v>46268</v>
      </c>
      <c r="C6161" t="inlineStr">
        <is>
          <t>CL38</t>
        </is>
      </c>
      <c r="D6161" t="inlineStr">
        <is>
          <t>Completed</t>
        </is>
      </c>
    </row>
    <row r="6162">
      <c r="A6162" t="inlineStr">
        <is>
          <t>J1285</t>
        </is>
      </c>
      <c r="B6162" s="10" t="n">
        <v>46269</v>
      </c>
      <c r="C6162" t="inlineStr">
        <is>
          <t>CL38</t>
        </is>
      </c>
      <c r="D6162" t="inlineStr">
        <is>
          <t>Completed</t>
        </is>
      </c>
    </row>
    <row r="6163">
      <c r="A6163" t="inlineStr">
        <is>
          <t>J1285</t>
        </is>
      </c>
      <c r="B6163" s="10" t="n">
        <v>46272</v>
      </c>
      <c r="C6163" t="inlineStr">
        <is>
          <t>CL38</t>
        </is>
      </c>
      <c r="D6163" t="inlineStr">
        <is>
          <t>Completed</t>
        </is>
      </c>
    </row>
    <row r="6164">
      <c r="A6164" t="inlineStr">
        <is>
          <t>J1285</t>
        </is>
      </c>
      <c r="B6164" s="10" t="n">
        <v>46273</v>
      </c>
      <c r="C6164" t="inlineStr">
        <is>
          <t>CL38</t>
        </is>
      </c>
      <c r="D6164" t="inlineStr">
        <is>
          <t>Completed</t>
        </is>
      </c>
    </row>
    <row r="6165">
      <c r="A6165" t="inlineStr">
        <is>
          <t>J1285</t>
        </is>
      </c>
      <c r="B6165" s="10" t="n">
        <v>46274</v>
      </c>
      <c r="C6165" t="inlineStr">
        <is>
          <t>CL38</t>
        </is>
      </c>
      <c r="D6165" t="inlineStr">
        <is>
          <t>Completed</t>
        </is>
      </c>
    </row>
    <row r="6166">
      <c r="A6166" t="inlineStr">
        <is>
          <t>J1285</t>
        </is>
      </c>
      <c r="B6166" s="10" t="n">
        <v>46275</v>
      </c>
      <c r="C6166" t="inlineStr">
        <is>
          <t>CL38</t>
        </is>
      </c>
      <c r="D6166" t="inlineStr">
        <is>
          <t>Completed</t>
        </is>
      </c>
    </row>
    <row r="6167">
      <c r="A6167" t="inlineStr">
        <is>
          <t>J1285</t>
        </is>
      </c>
      <c r="B6167" s="10" t="n">
        <v>46276</v>
      </c>
      <c r="C6167" t="inlineStr">
        <is>
          <t>CL38</t>
        </is>
      </c>
      <c r="D6167" t="inlineStr">
        <is>
          <t>Completed</t>
        </is>
      </c>
    </row>
    <row r="6168">
      <c r="A6168" t="inlineStr">
        <is>
          <t>J1285</t>
        </is>
      </c>
      <c r="B6168" s="10" t="n">
        <v>46279</v>
      </c>
      <c r="C6168" t="inlineStr">
        <is>
          <t>CL38</t>
        </is>
      </c>
      <c r="D6168" t="inlineStr">
        <is>
          <t>Completed</t>
        </is>
      </c>
    </row>
    <row r="6169">
      <c r="A6169" t="inlineStr">
        <is>
          <t>J1285</t>
        </is>
      </c>
      <c r="B6169" s="10" t="n">
        <v>46280</v>
      </c>
      <c r="C6169" t="inlineStr">
        <is>
          <t>CL38</t>
        </is>
      </c>
      <c r="D6169" t="inlineStr">
        <is>
          <t>Completed</t>
        </is>
      </c>
    </row>
    <row r="6170">
      <c r="A6170" t="inlineStr">
        <is>
          <t>J1285</t>
        </is>
      </c>
      <c r="B6170" s="10" t="n">
        <v>46281</v>
      </c>
      <c r="C6170" t="inlineStr">
        <is>
          <t>CL38</t>
        </is>
      </c>
      <c r="D6170" t="inlineStr">
        <is>
          <t>Completed</t>
        </is>
      </c>
    </row>
    <row r="6171">
      <c r="A6171" t="inlineStr">
        <is>
          <t>J1285</t>
        </is>
      </c>
      <c r="B6171" s="10" t="n">
        <v>46282</v>
      </c>
      <c r="C6171" t="inlineStr">
        <is>
          <t>CL38</t>
        </is>
      </c>
      <c r="D6171" t="inlineStr">
        <is>
          <t>Completed</t>
        </is>
      </c>
    </row>
    <row r="6172">
      <c r="A6172" t="inlineStr">
        <is>
          <t>J1285</t>
        </is>
      </c>
      <c r="B6172" s="10" t="n">
        <v>46283</v>
      </c>
      <c r="C6172" t="inlineStr">
        <is>
          <t>CL38</t>
        </is>
      </c>
      <c r="D6172" t="inlineStr">
        <is>
          <t>Completed</t>
        </is>
      </c>
    </row>
    <row r="6173">
      <c r="A6173" t="inlineStr">
        <is>
          <t>J1285</t>
        </is>
      </c>
      <c r="B6173" s="10" t="n">
        <v>46286</v>
      </c>
      <c r="C6173" t="inlineStr">
        <is>
          <t>CL38</t>
        </is>
      </c>
      <c r="D6173" t="inlineStr">
        <is>
          <t>Completed</t>
        </is>
      </c>
    </row>
    <row r="6174">
      <c r="A6174" t="inlineStr">
        <is>
          <t>J1285</t>
        </is>
      </c>
      <c r="B6174" s="10" t="n">
        <v>46287</v>
      </c>
      <c r="C6174" t="inlineStr">
        <is>
          <t>CL38</t>
        </is>
      </c>
      <c r="D6174" t="inlineStr">
        <is>
          <t>Completed</t>
        </is>
      </c>
    </row>
    <row r="6175">
      <c r="A6175" t="inlineStr">
        <is>
          <t>J1285</t>
        </is>
      </c>
      <c r="B6175" s="10" t="n">
        <v>46288</v>
      </c>
      <c r="C6175" t="inlineStr">
        <is>
          <t>CL38</t>
        </is>
      </c>
      <c r="D6175" t="inlineStr">
        <is>
          <t>Completed</t>
        </is>
      </c>
    </row>
    <row r="6176">
      <c r="A6176" t="inlineStr">
        <is>
          <t>J1285</t>
        </is>
      </c>
      <c r="B6176" s="10" t="n">
        <v>46289</v>
      </c>
      <c r="C6176" t="inlineStr">
        <is>
          <t>CL38</t>
        </is>
      </c>
      <c r="D6176" t="inlineStr">
        <is>
          <t>Completed</t>
        </is>
      </c>
    </row>
    <row r="6177">
      <c r="A6177" t="inlineStr">
        <is>
          <t>J1285</t>
        </is>
      </c>
      <c r="B6177" s="10" t="n">
        <v>46290</v>
      </c>
      <c r="C6177" t="inlineStr">
        <is>
          <t>CL38</t>
        </is>
      </c>
      <c r="D6177" t="inlineStr">
        <is>
          <t>Completed</t>
        </is>
      </c>
    </row>
    <row r="6178">
      <c r="A6178" t="inlineStr">
        <is>
          <t>J1285</t>
        </is>
      </c>
      <c r="B6178" s="10" t="n">
        <v>46293</v>
      </c>
      <c r="C6178" t="inlineStr">
        <is>
          <t>CL38</t>
        </is>
      </c>
      <c r="D6178" t="inlineStr">
        <is>
          <t>Completed</t>
        </is>
      </c>
    </row>
    <row r="6179">
      <c r="A6179" t="inlineStr">
        <is>
          <t>J1285</t>
        </is>
      </c>
      <c r="B6179" s="10" t="n">
        <v>46294</v>
      </c>
      <c r="C6179" t="inlineStr">
        <is>
          <t>CL38</t>
        </is>
      </c>
      <c r="D6179" t="inlineStr">
        <is>
          <t>Completed</t>
        </is>
      </c>
    </row>
    <row r="6180">
      <c r="A6180" t="inlineStr">
        <is>
          <t>J1285</t>
        </is>
      </c>
      <c r="B6180" s="10" t="n">
        <v>46295</v>
      </c>
      <c r="C6180" t="inlineStr">
        <is>
          <t>CL38</t>
        </is>
      </c>
      <c r="D6180" t="inlineStr">
        <is>
          <t>Completed</t>
        </is>
      </c>
    </row>
    <row r="6181">
      <c r="A6181" t="inlineStr">
        <is>
          <t>J1285</t>
        </is>
      </c>
      <c r="B6181" s="10" t="n">
        <v>46296</v>
      </c>
      <c r="C6181" t="inlineStr">
        <is>
          <t>CL38</t>
        </is>
      </c>
      <c r="D6181" t="inlineStr">
        <is>
          <t>Completed</t>
        </is>
      </c>
    </row>
    <row r="6182">
      <c r="A6182" t="inlineStr">
        <is>
          <t>J1285</t>
        </is>
      </c>
      <c r="B6182" s="10" t="n">
        <v>46297</v>
      </c>
      <c r="C6182" t="inlineStr">
        <is>
          <t>CL38</t>
        </is>
      </c>
      <c r="D6182" t="inlineStr">
        <is>
          <t>Completed</t>
        </is>
      </c>
    </row>
    <row r="6183">
      <c r="A6183" t="inlineStr">
        <is>
          <t>J1285</t>
        </is>
      </c>
      <c r="B6183" s="10" t="n">
        <v>46300</v>
      </c>
      <c r="C6183" t="inlineStr">
        <is>
          <t>CL38</t>
        </is>
      </c>
      <c r="D6183" t="inlineStr">
        <is>
          <t>Completed</t>
        </is>
      </c>
    </row>
    <row r="6184">
      <c r="A6184" t="inlineStr">
        <is>
          <t>J1285</t>
        </is>
      </c>
      <c r="B6184" s="10" t="n">
        <v>46301</v>
      </c>
      <c r="C6184" t="inlineStr">
        <is>
          <t>CL38</t>
        </is>
      </c>
      <c r="D6184" t="inlineStr">
        <is>
          <t>Completed</t>
        </is>
      </c>
    </row>
    <row r="6185">
      <c r="A6185" t="inlineStr">
        <is>
          <t>J1285</t>
        </is>
      </c>
      <c r="B6185" s="10" t="n">
        <v>46302</v>
      </c>
      <c r="C6185" t="inlineStr">
        <is>
          <t>CL38</t>
        </is>
      </c>
      <c r="D6185" t="inlineStr">
        <is>
          <t>Completed</t>
        </is>
      </c>
    </row>
    <row r="6186">
      <c r="A6186" t="inlineStr">
        <is>
          <t>J1285</t>
        </is>
      </c>
      <c r="B6186" s="10" t="n">
        <v>46303</v>
      </c>
      <c r="C6186" t="inlineStr">
        <is>
          <t>CL38</t>
        </is>
      </c>
      <c r="D6186" t="inlineStr">
        <is>
          <t>Completed</t>
        </is>
      </c>
    </row>
    <row r="6187">
      <c r="A6187" t="inlineStr">
        <is>
          <t>J1285</t>
        </is>
      </c>
      <c r="B6187" s="10" t="n">
        <v>46304</v>
      </c>
      <c r="C6187" t="inlineStr">
        <is>
          <t>CL38</t>
        </is>
      </c>
      <c r="D6187" t="inlineStr">
        <is>
          <t>Completed</t>
        </is>
      </c>
    </row>
    <row r="6188">
      <c r="A6188" t="inlineStr">
        <is>
          <t>J1285</t>
        </is>
      </c>
      <c r="B6188" s="10" t="n">
        <v>46307</v>
      </c>
      <c r="C6188" t="inlineStr">
        <is>
          <t>CL38</t>
        </is>
      </c>
      <c r="D6188" t="inlineStr">
        <is>
          <t>Completed</t>
        </is>
      </c>
    </row>
    <row r="6189">
      <c r="A6189" t="inlineStr">
        <is>
          <t>J1285</t>
        </is>
      </c>
      <c r="B6189" s="10" t="n">
        <v>46308</v>
      </c>
      <c r="C6189" t="inlineStr">
        <is>
          <t>CL38</t>
        </is>
      </c>
      <c r="D6189" t="inlineStr">
        <is>
          <t>Completed</t>
        </is>
      </c>
    </row>
    <row r="6190">
      <c r="A6190" t="inlineStr">
        <is>
          <t>J1285</t>
        </is>
      </c>
      <c r="B6190" s="10" t="n">
        <v>46309</v>
      </c>
      <c r="C6190" t="inlineStr">
        <is>
          <t>CL38</t>
        </is>
      </c>
      <c r="D6190" t="inlineStr">
        <is>
          <t>Completed</t>
        </is>
      </c>
    </row>
    <row r="6191">
      <c r="A6191" t="inlineStr">
        <is>
          <t>J1285</t>
        </is>
      </c>
      <c r="B6191" s="10" t="n">
        <v>46310</v>
      </c>
      <c r="C6191" t="inlineStr">
        <is>
          <t>CL38</t>
        </is>
      </c>
      <c r="D6191" t="inlineStr">
        <is>
          <t>Completed</t>
        </is>
      </c>
    </row>
    <row r="6192">
      <c r="A6192" t="inlineStr">
        <is>
          <t>J1285</t>
        </is>
      </c>
      <c r="B6192" s="10" t="n">
        <v>46311</v>
      </c>
      <c r="C6192" t="inlineStr">
        <is>
          <t>CL38</t>
        </is>
      </c>
      <c r="D6192" t="inlineStr">
        <is>
          <t>Completed</t>
        </is>
      </c>
    </row>
    <row r="6193">
      <c r="A6193" t="inlineStr">
        <is>
          <t>J1285</t>
        </is>
      </c>
      <c r="B6193" s="10" t="n">
        <v>46314</v>
      </c>
      <c r="C6193" t="inlineStr">
        <is>
          <t>CL38</t>
        </is>
      </c>
      <c r="D6193" t="inlineStr">
        <is>
          <t>Skipped</t>
        </is>
      </c>
    </row>
    <row r="6194">
      <c r="A6194" t="inlineStr">
        <is>
          <t>J1285</t>
        </is>
      </c>
      <c r="B6194" s="10" t="n">
        <v>46315</v>
      </c>
      <c r="C6194" t="inlineStr">
        <is>
          <t>CL38</t>
        </is>
      </c>
      <c r="D6194" t="inlineStr">
        <is>
          <t>Completed</t>
        </is>
      </c>
    </row>
    <row r="6195">
      <c r="A6195" t="inlineStr">
        <is>
          <t>J1285</t>
        </is>
      </c>
      <c r="B6195" s="10" t="n">
        <v>46316</v>
      </c>
      <c r="C6195" t="inlineStr">
        <is>
          <t>CL38</t>
        </is>
      </c>
      <c r="D6195" t="inlineStr">
        <is>
          <t>Completed</t>
        </is>
      </c>
    </row>
    <row r="6196">
      <c r="A6196" t="inlineStr">
        <is>
          <t>J1285</t>
        </is>
      </c>
      <c r="B6196" s="10" t="n">
        <v>46317</v>
      </c>
      <c r="C6196" t="inlineStr">
        <is>
          <t>CL38</t>
        </is>
      </c>
      <c r="D6196" t="inlineStr">
        <is>
          <t>Completed</t>
        </is>
      </c>
    </row>
    <row r="6197">
      <c r="A6197" t="inlineStr">
        <is>
          <t>J1285</t>
        </is>
      </c>
      <c r="B6197" s="10" t="n">
        <v>46318</v>
      </c>
      <c r="C6197" t="inlineStr">
        <is>
          <t>CL38</t>
        </is>
      </c>
      <c r="D6197" t="inlineStr">
        <is>
          <t>Completed</t>
        </is>
      </c>
    </row>
    <row r="6198">
      <c r="A6198" t="inlineStr">
        <is>
          <t>J1285</t>
        </is>
      </c>
      <c r="B6198" s="10" t="n">
        <v>46321</v>
      </c>
      <c r="C6198" t="inlineStr">
        <is>
          <t>CL38</t>
        </is>
      </c>
      <c r="D6198" t="inlineStr">
        <is>
          <t>Completed</t>
        </is>
      </c>
    </row>
    <row r="6199">
      <c r="A6199" t="inlineStr">
        <is>
          <t>J1285</t>
        </is>
      </c>
      <c r="B6199" s="10" t="n">
        <v>46322</v>
      </c>
      <c r="C6199" t="inlineStr">
        <is>
          <t>CL38</t>
        </is>
      </c>
      <c r="D6199" t="inlineStr">
        <is>
          <t>Completed</t>
        </is>
      </c>
    </row>
    <row r="6200">
      <c r="A6200" t="inlineStr">
        <is>
          <t>J1285</t>
        </is>
      </c>
      <c r="B6200" s="10" t="n">
        <v>46323</v>
      </c>
      <c r="C6200" t="inlineStr">
        <is>
          <t>CL38</t>
        </is>
      </c>
      <c r="D6200" t="inlineStr">
        <is>
          <t>Completed</t>
        </is>
      </c>
    </row>
    <row r="6201">
      <c r="A6201" t="inlineStr">
        <is>
          <t>J1285</t>
        </is>
      </c>
      <c r="B6201" s="10" t="n">
        <v>46324</v>
      </c>
      <c r="C6201" t="inlineStr">
        <is>
          <t>CL38</t>
        </is>
      </c>
      <c r="D6201" t="inlineStr">
        <is>
          <t>Completed</t>
        </is>
      </c>
    </row>
    <row r="6202">
      <c r="A6202" t="inlineStr">
        <is>
          <t>J1285</t>
        </is>
      </c>
      <c r="B6202" s="10" t="n">
        <v>46325</v>
      </c>
      <c r="C6202" t="inlineStr">
        <is>
          <t>CL38</t>
        </is>
      </c>
      <c r="D6202" t="inlineStr">
        <is>
          <t>Completed</t>
        </is>
      </c>
    </row>
    <row r="6203">
      <c r="A6203" t="inlineStr">
        <is>
          <t>J1286</t>
        </is>
      </c>
      <c r="B6203" s="10" t="n">
        <v>46237</v>
      </c>
      <c r="C6203" t="inlineStr">
        <is>
          <t>CL02</t>
        </is>
      </c>
      <c r="D6203" t="inlineStr">
        <is>
          <t>Completed</t>
        </is>
      </c>
    </row>
    <row r="6204">
      <c r="A6204" t="inlineStr">
        <is>
          <t>J1286</t>
        </is>
      </c>
      <c r="B6204" s="10" t="n">
        <v>46238</v>
      </c>
      <c r="C6204" t="inlineStr">
        <is>
          <t>CL02</t>
        </is>
      </c>
      <c r="D6204" t="inlineStr">
        <is>
          <t>Completed</t>
        </is>
      </c>
    </row>
    <row r="6205">
      <c r="A6205" t="inlineStr">
        <is>
          <t>J1286</t>
        </is>
      </c>
      <c r="B6205" s="10" t="n">
        <v>46239</v>
      </c>
      <c r="C6205" t="inlineStr">
        <is>
          <t>CL02</t>
        </is>
      </c>
      <c r="D6205" t="inlineStr">
        <is>
          <t>Skipped</t>
        </is>
      </c>
    </row>
    <row r="6206">
      <c r="A6206" t="inlineStr">
        <is>
          <t>J1286</t>
        </is>
      </c>
      <c r="B6206" s="10" t="n">
        <v>46240</v>
      </c>
      <c r="C6206" t="inlineStr">
        <is>
          <t>CL02</t>
        </is>
      </c>
      <c r="D6206" t="inlineStr">
        <is>
          <t>Completed</t>
        </is>
      </c>
    </row>
    <row r="6207">
      <c r="A6207" t="inlineStr">
        <is>
          <t>J1286</t>
        </is>
      </c>
      <c r="B6207" s="10" t="n">
        <v>46241</v>
      </c>
      <c r="C6207" t="inlineStr">
        <is>
          <t>CL02</t>
        </is>
      </c>
      <c r="D6207" t="inlineStr">
        <is>
          <t>Completed</t>
        </is>
      </c>
    </row>
    <row r="6208">
      <c r="A6208" t="inlineStr">
        <is>
          <t>J1286</t>
        </is>
      </c>
      <c r="B6208" s="10" t="n">
        <v>46244</v>
      </c>
      <c r="C6208" t="inlineStr">
        <is>
          <t>CL02</t>
        </is>
      </c>
      <c r="D6208" t="inlineStr">
        <is>
          <t>Completed</t>
        </is>
      </c>
    </row>
    <row r="6209">
      <c r="A6209" t="inlineStr">
        <is>
          <t>J1286</t>
        </is>
      </c>
      <c r="B6209" s="10" t="n">
        <v>46245</v>
      </c>
      <c r="C6209" t="inlineStr">
        <is>
          <t>CL02</t>
        </is>
      </c>
      <c r="D6209" t="inlineStr">
        <is>
          <t>Completed</t>
        </is>
      </c>
    </row>
    <row r="6210">
      <c r="A6210" t="inlineStr">
        <is>
          <t>J1286</t>
        </is>
      </c>
      <c r="B6210" s="10" t="n">
        <v>46246</v>
      </c>
      <c r="C6210" t="inlineStr">
        <is>
          <t>CL02</t>
        </is>
      </c>
      <c r="D6210" t="inlineStr">
        <is>
          <t>Completed</t>
        </is>
      </c>
    </row>
    <row r="6211">
      <c r="A6211" t="inlineStr">
        <is>
          <t>J1286</t>
        </is>
      </c>
      <c r="B6211" s="10" t="n">
        <v>46247</v>
      </c>
      <c r="C6211" t="inlineStr">
        <is>
          <t>CL02</t>
        </is>
      </c>
      <c r="D6211" t="inlineStr">
        <is>
          <t>Completed</t>
        </is>
      </c>
    </row>
    <row r="6212">
      <c r="A6212" t="inlineStr">
        <is>
          <t>J1286</t>
        </is>
      </c>
      <c r="B6212" s="10" t="n">
        <v>46248</v>
      </c>
      <c r="C6212" t="inlineStr">
        <is>
          <t>CL02</t>
        </is>
      </c>
      <c r="D6212" t="inlineStr">
        <is>
          <t>Completed</t>
        </is>
      </c>
    </row>
    <row r="6213">
      <c r="A6213" t="inlineStr">
        <is>
          <t>J1286</t>
        </is>
      </c>
      <c r="B6213" s="10" t="n">
        <v>46251</v>
      </c>
      <c r="C6213" t="inlineStr">
        <is>
          <t>CL02</t>
        </is>
      </c>
      <c r="D6213" t="inlineStr">
        <is>
          <t>Completed</t>
        </is>
      </c>
    </row>
    <row r="6214">
      <c r="A6214" t="inlineStr">
        <is>
          <t>J1286</t>
        </is>
      </c>
      <c r="B6214" s="10" t="n">
        <v>46252</v>
      </c>
      <c r="C6214" t="inlineStr">
        <is>
          <t>CL02</t>
        </is>
      </c>
      <c r="D6214" t="inlineStr">
        <is>
          <t>Completed</t>
        </is>
      </c>
    </row>
    <row r="6215">
      <c r="A6215" t="inlineStr">
        <is>
          <t>J1286</t>
        </is>
      </c>
      <c r="B6215" s="10" t="n">
        <v>46253</v>
      </c>
      <c r="C6215" t="inlineStr">
        <is>
          <t>CL02</t>
        </is>
      </c>
      <c r="D6215" t="inlineStr">
        <is>
          <t>Completed</t>
        </is>
      </c>
    </row>
    <row r="6216">
      <c r="A6216" t="inlineStr">
        <is>
          <t>J1286</t>
        </is>
      </c>
      <c r="B6216" s="10" t="n">
        <v>46254</v>
      </c>
      <c r="C6216" t="inlineStr">
        <is>
          <t>CL02</t>
        </is>
      </c>
      <c r="D6216" t="inlineStr">
        <is>
          <t>Completed</t>
        </is>
      </c>
    </row>
    <row r="6217">
      <c r="A6217" t="inlineStr">
        <is>
          <t>J1286</t>
        </is>
      </c>
      <c r="B6217" s="10" t="n">
        <v>46255</v>
      </c>
      <c r="C6217" t="inlineStr">
        <is>
          <t>CL02</t>
        </is>
      </c>
      <c r="D6217" t="inlineStr">
        <is>
          <t>Completed</t>
        </is>
      </c>
    </row>
    <row r="6218">
      <c r="A6218" t="inlineStr">
        <is>
          <t>J1286</t>
        </is>
      </c>
      <c r="B6218" s="10" t="n">
        <v>46258</v>
      </c>
      <c r="C6218" t="inlineStr">
        <is>
          <t>CL02</t>
        </is>
      </c>
      <c r="D6218" t="inlineStr">
        <is>
          <t>Completed</t>
        </is>
      </c>
    </row>
    <row r="6219">
      <c r="A6219" t="inlineStr">
        <is>
          <t>J1286</t>
        </is>
      </c>
      <c r="B6219" s="10" t="n">
        <v>46259</v>
      </c>
      <c r="C6219" t="inlineStr">
        <is>
          <t>CL02</t>
        </is>
      </c>
      <c r="D6219" t="inlineStr">
        <is>
          <t>Completed</t>
        </is>
      </c>
    </row>
    <row r="6220">
      <c r="A6220" t="inlineStr">
        <is>
          <t>J1286</t>
        </is>
      </c>
      <c r="B6220" s="10" t="n">
        <v>46260</v>
      </c>
      <c r="C6220" t="inlineStr">
        <is>
          <t>CL02</t>
        </is>
      </c>
      <c r="D6220" t="inlineStr">
        <is>
          <t>Completed</t>
        </is>
      </c>
    </row>
    <row r="6221">
      <c r="A6221" t="inlineStr">
        <is>
          <t>J1286</t>
        </is>
      </c>
      <c r="B6221" s="10" t="n">
        <v>46261</v>
      </c>
      <c r="C6221" t="inlineStr">
        <is>
          <t>CL02</t>
        </is>
      </c>
      <c r="D6221" t="inlineStr">
        <is>
          <t>Completed</t>
        </is>
      </c>
    </row>
    <row r="6222">
      <c r="A6222" t="inlineStr">
        <is>
          <t>J1286</t>
        </is>
      </c>
      <c r="B6222" s="10" t="n">
        <v>46262</v>
      </c>
      <c r="C6222" t="inlineStr">
        <is>
          <t>CL02</t>
        </is>
      </c>
      <c r="D6222" t="inlineStr">
        <is>
          <t>Completed</t>
        </is>
      </c>
    </row>
    <row r="6223">
      <c r="A6223" t="inlineStr">
        <is>
          <t>J1286</t>
        </is>
      </c>
      <c r="B6223" s="10" t="n">
        <v>46265</v>
      </c>
      <c r="C6223" t="inlineStr">
        <is>
          <t>CL02</t>
        </is>
      </c>
      <c r="D6223" t="inlineStr">
        <is>
          <t>Completed</t>
        </is>
      </c>
    </row>
    <row r="6224">
      <c r="A6224" t="inlineStr">
        <is>
          <t>J1286</t>
        </is>
      </c>
      <c r="B6224" s="10" t="n">
        <v>46266</v>
      </c>
      <c r="C6224" t="inlineStr">
        <is>
          <t>CL02</t>
        </is>
      </c>
      <c r="D6224" t="inlineStr">
        <is>
          <t>Completed</t>
        </is>
      </c>
    </row>
    <row r="6225">
      <c r="A6225" t="inlineStr">
        <is>
          <t>J1286</t>
        </is>
      </c>
      <c r="B6225" s="10" t="n">
        <v>46267</v>
      </c>
      <c r="C6225" t="inlineStr">
        <is>
          <t>CL02</t>
        </is>
      </c>
      <c r="D6225" t="inlineStr">
        <is>
          <t>Completed</t>
        </is>
      </c>
    </row>
    <row r="6226">
      <c r="A6226" t="inlineStr">
        <is>
          <t>J1286</t>
        </is>
      </c>
      <c r="B6226" s="10" t="n">
        <v>46268</v>
      </c>
      <c r="C6226" t="inlineStr">
        <is>
          <t>CL02</t>
        </is>
      </c>
      <c r="D6226" t="inlineStr">
        <is>
          <t>Completed</t>
        </is>
      </c>
    </row>
    <row r="6227">
      <c r="A6227" t="inlineStr">
        <is>
          <t>J1286</t>
        </is>
      </c>
      <c r="B6227" s="10" t="n">
        <v>46269</v>
      </c>
      <c r="C6227" t="inlineStr">
        <is>
          <t>CL02</t>
        </is>
      </c>
      <c r="D6227" t="inlineStr">
        <is>
          <t>Completed</t>
        </is>
      </c>
    </row>
    <row r="6228">
      <c r="A6228" t="inlineStr">
        <is>
          <t>J1286</t>
        </is>
      </c>
      <c r="B6228" s="10" t="n">
        <v>46272</v>
      </c>
      <c r="C6228" t="inlineStr">
        <is>
          <t>CL02</t>
        </is>
      </c>
      <c r="D6228" t="inlineStr">
        <is>
          <t>Completed</t>
        </is>
      </c>
    </row>
    <row r="6229">
      <c r="A6229" t="inlineStr">
        <is>
          <t>J1286</t>
        </is>
      </c>
      <c r="B6229" s="10" t="n">
        <v>46273</v>
      </c>
      <c r="C6229" t="inlineStr">
        <is>
          <t>CL02</t>
        </is>
      </c>
      <c r="D6229" t="inlineStr">
        <is>
          <t>Completed</t>
        </is>
      </c>
    </row>
    <row r="6230">
      <c r="A6230" t="inlineStr">
        <is>
          <t>J1286</t>
        </is>
      </c>
      <c r="B6230" s="10" t="n">
        <v>46274</v>
      </c>
      <c r="C6230" t="inlineStr">
        <is>
          <t>CL02</t>
        </is>
      </c>
      <c r="D6230" t="inlineStr">
        <is>
          <t>Completed</t>
        </is>
      </c>
    </row>
    <row r="6231">
      <c r="A6231" t="inlineStr">
        <is>
          <t>J1286</t>
        </is>
      </c>
      <c r="B6231" s="10" t="n">
        <v>46275</v>
      </c>
      <c r="C6231" t="inlineStr">
        <is>
          <t>CL02</t>
        </is>
      </c>
      <c r="D6231" t="inlineStr">
        <is>
          <t>Completed</t>
        </is>
      </c>
    </row>
    <row r="6232">
      <c r="A6232" t="inlineStr">
        <is>
          <t>J1286</t>
        </is>
      </c>
      <c r="B6232" s="10" t="n">
        <v>46276</v>
      </c>
      <c r="C6232" t="inlineStr">
        <is>
          <t>CL02</t>
        </is>
      </c>
      <c r="D6232" t="inlineStr">
        <is>
          <t>Completed</t>
        </is>
      </c>
    </row>
    <row r="6233">
      <c r="A6233" t="inlineStr">
        <is>
          <t>J1286</t>
        </is>
      </c>
      <c r="B6233" s="10" t="n">
        <v>46279</v>
      </c>
      <c r="C6233" t="inlineStr">
        <is>
          <t>CL02</t>
        </is>
      </c>
      <c r="D6233" t="inlineStr">
        <is>
          <t>Completed</t>
        </is>
      </c>
    </row>
    <row r="6234">
      <c r="A6234" t="inlineStr">
        <is>
          <t>J1286</t>
        </is>
      </c>
      <c r="B6234" s="10" t="n">
        <v>46280</v>
      </c>
      <c r="C6234" t="inlineStr">
        <is>
          <t>CL02</t>
        </is>
      </c>
      <c r="D6234" t="inlineStr">
        <is>
          <t>Skipped</t>
        </is>
      </c>
    </row>
    <row r="6235">
      <c r="A6235" t="inlineStr">
        <is>
          <t>J1286</t>
        </is>
      </c>
      <c r="B6235" s="10" t="n">
        <v>46281</v>
      </c>
      <c r="C6235" t="inlineStr">
        <is>
          <t>CL02</t>
        </is>
      </c>
      <c r="D6235" t="inlineStr">
        <is>
          <t>Completed</t>
        </is>
      </c>
    </row>
    <row r="6236">
      <c r="A6236" t="inlineStr">
        <is>
          <t>J1286</t>
        </is>
      </c>
      <c r="B6236" s="10" t="n">
        <v>46282</v>
      </c>
      <c r="C6236" t="inlineStr">
        <is>
          <t>CL02</t>
        </is>
      </c>
      <c r="D6236" t="inlineStr">
        <is>
          <t>Completed</t>
        </is>
      </c>
    </row>
    <row r="6237">
      <c r="A6237" t="inlineStr">
        <is>
          <t>J1286</t>
        </is>
      </c>
      <c r="B6237" s="10" t="n">
        <v>46283</v>
      </c>
      <c r="C6237" t="inlineStr">
        <is>
          <t>CL02</t>
        </is>
      </c>
      <c r="D6237" t="inlineStr">
        <is>
          <t>Completed</t>
        </is>
      </c>
    </row>
    <row r="6238">
      <c r="A6238" t="inlineStr">
        <is>
          <t>J1286</t>
        </is>
      </c>
      <c r="B6238" s="10" t="n">
        <v>46286</v>
      </c>
      <c r="C6238" t="inlineStr">
        <is>
          <t>CL02</t>
        </is>
      </c>
      <c r="D6238" t="inlineStr">
        <is>
          <t>Completed</t>
        </is>
      </c>
    </row>
    <row r="6239">
      <c r="A6239" t="inlineStr">
        <is>
          <t>J1286</t>
        </is>
      </c>
      <c r="B6239" s="10" t="n">
        <v>46287</v>
      </c>
      <c r="C6239" t="inlineStr">
        <is>
          <t>CL02</t>
        </is>
      </c>
      <c r="D6239" t="inlineStr">
        <is>
          <t>Completed</t>
        </is>
      </c>
    </row>
    <row r="6240">
      <c r="A6240" t="inlineStr">
        <is>
          <t>J1286</t>
        </is>
      </c>
      <c r="B6240" s="10" t="n">
        <v>46288</v>
      </c>
      <c r="C6240" t="inlineStr">
        <is>
          <t>CL02</t>
        </is>
      </c>
      <c r="D6240" t="inlineStr">
        <is>
          <t>Completed</t>
        </is>
      </c>
    </row>
    <row r="6241">
      <c r="A6241" t="inlineStr">
        <is>
          <t>J1286</t>
        </is>
      </c>
      <c r="B6241" s="10" t="n">
        <v>46289</v>
      </c>
      <c r="C6241" t="inlineStr">
        <is>
          <t>CL02</t>
        </is>
      </c>
      <c r="D6241" t="inlineStr">
        <is>
          <t>Completed</t>
        </is>
      </c>
    </row>
    <row r="6242">
      <c r="A6242" t="inlineStr">
        <is>
          <t>J1286</t>
        </is>
      </c>
      <c r="B6242" s="10" t="n">
        <v>46290</v>
      </c>
      <c r="C6242" t="inlineStr">
        <is>
          <t>CL02</t>
        </is>
      </c>
      <c r="D6242" t="inlineStr">
        <is>
          <t>Completed</t>
        </is>
      </c>
    </row>
    <row r="6243">
      <c r="A6243" t="inlineStr">
        <is>
          <t>J1286</t>
        </is>
      </c>
      <c r="B6243" s="10" t="n">
        <v>46293</v>
      </c>
      <c r="C6243" t="inlineStr">
        <is>
          <t>CL02</t>
        </is>
      </c>
      <c r="D6243" t="inlineStr">
        <is>
          <t>Completed</t>
        </is>
      </c>
    </row>
    <row r="6244">
      <c r="A6244" t="inlineStr">
        <is>
          <t>J1286</t>
        </is>
      </c>
      <c r="B6244" s="10" t="n">
        <v>46294</v>
      </c>
      <c r="C6244" t="inlineStr">
        <is>
          <t>CL02</t>
        </is>
      </c>
      <c r="D6244" t="inlineStr">
        <is>
          <t>Completed</t>
        </is>
      </c>
    </row>
    <row r="6245">
      <c r="A6245" t="inlineStr">
        <is>
          <t>J1286</t>
        </is>
      </c>
      <c r="B6245" s="10" t="n">
        <v>46295</v>
      </c>
      <c r="C6245" t="inlineStr">
        <is>
          <t>CL02</t>
        </is>
      </c>
      <c r="D6245" t="inlineStr">
        <is>
          <t>Completed</t>
        </is>
      </c>
    </row>
    <row r="6246">
      <c r="A6246" t="inlineStr">
        <is>
          <t>J1286</t>
        </is>
      </c>
      <c r="B6246" s="10" t="n">
        <v>46296</v>
      </c>
      <c r="C6246" t="inlineStr">
        <is>
          <t>CL02</t>
        </is>
      </c>
      <c r="D6246" t="inlineStr">
        <is>
          <t>Completed</t>
        </is>
      </c>
    </row>
    <row r="6247">
      <c r="A6247" t="inlineStr">
        <is>
          <t>J1286</t>
        </is>
      </c>
      <c r="B6247" s="10" t="n">
        <v>46297</v>
      </c>
      <c r="C6247" t="inlineStr">
        <is>
          <t>CL02</t>
        </is>
      </c>
      <c r="D6247" t="inlineStr">
        <is>
          <t>Completed</t>
        </is>
      </c>
    </row>
    <row r="6248">
      <c r="A6248" t="inlineStr">
        <is>
          <t>J1286</t>
        </is>
      </c>
      <c r="B6248" s="10" t="n">
        <v>46300</v>
      </c>
      <c r="C6248" t="inlineStr">
        <is>
          <t>CL02</t>
        </is>
      </c>
      <c r="D6248" t="inlineStr">
        <is>
          <t>Completed</t>
        </is>
      </c>
    </row>
    <row r="6249">
      <c r="A6249" t="inlineStr">
        <is>
          <t>J1286</t>
        </is>
      </c>
      <c r="B6249" s="10" t="n">
        <v>46301</v>
      </c>
      <c r="C6249" t="inlineStr">
        <is>
          <t>CL02</t>
        </is>
      </c>
      <c r="D6249" t="inlineStr">
        <is>
          <t>Completed</t>
        </is>
      </c>
    </row>
    <row r="6250">
      <c r="A6250" t="inlineStr">
        <is>
          <t>J1286</t>
        </is>
      </c>
      <c r="B6250" s="10" t="n">
        <v>46302</v>
      </c>
      <c r="C6250" t="inlineStr">
        <is>
          <t>CL02</t>
        </is>
      </c>
      <c r="D6250" t="inlineStr">
        <is>
          <t>Completed</t>
        </is>
      </c>
    </row>
    <row r="6251">
      <c r="A6251" t="inlineStr">
        <is>
          <t>J1286</t>
        </is>
      </c>
      <c r="B6251" s="10" t="n">
        <v>46303</v>
      </c>
      <c r="C6251" t="inlineStr">
        <is>
          <t>CL02</t>
        </is>
      </c>
      <c r="D6251" t="inlineStr">
        <is>
          <t>Completed</t>
        </is>
      </c>
    </row>
    <row r="6252">
      <c r="A6252" t="inlineStr">
        <is>
          <t>J1286</t>
        </is>
      </c>
      <c r="B6252" s="10" t="n">
        <v>46304</v>
      </c>
      <c r="C6252" t="inlineStr">
        <is>
          <t>CL02</t>
        </is>
      </c>
      <c r="D6252" t="inlineStr">
        <is>
          <t>Completed</t>
        </is>
      </c>
    </row>
    <row r="6253">
      <c r="A6253" t="inlineStr">
        <is>
          <t>J1286</t>
        </is>
      </c>
      <c r="B6253" s="10" t="n">
        <v>46307</v>
      </c>
      <c r="C6253" t="inlineStr">
        <is>
          <t>CL02</t>
        </is>
      </c>
      <c r="D6253" t="inlineStr">
        <is>
          <t>Completed</t>
        </is>
      </c>
    </row>
    <row r="6254">
      <c r="A6254" t="inlineStr">
        <is>
          <t>J1286</t>
        </is>
      </c>
      <c r="B6254" s="10" t="n">
        <v>46308</v>
      </c>
      <c r="C6254" t="inlineStr">
        <is>
          <t>CL02</t>
        </is>
      </c>
      <c r="D6254" t="inlineStr">
        <is>
          <t>Completed</t>
        </is>
      </c>
    </row>
    <row r="6255">
      <c r="A6255" t="inlineStr">
        <is>
          <t>J1286</t>
        </is>
      </c>
      <c r="B6255" s="10" t="n">
        <v>46309</v>
      </c>
      <c r="C6255" t="inlineStr">
        <is>
          <t>CL02</t>
        </is>
      </c>
      <c r="D6255" t="inlineStr">
        <is>
          <t>Completed</t>
        </is>
      </c>
    </row>
    <row r="6256">
      <c r="A6256" t="inlineStr">
        <is>
          <t>J1286</t>
        </is>
      </c>
      <c r="B6256" s="10" t="n">
        <v>46310</v>
      </c>
      <c r="C6256" t="inlineStr">
        <is>
          <t>CL02</t>
        </is>
      </c>
      <c r="D6256" t="inlineStr">
        <is>
          <t>Completed</t>
        </is>
      </c>
    </row>
    <row r="6257">
      <c r="A6257" t="inlineStr">
        <is>
          <t>J1286</t>
        </is>
      </c>
      <c r="B6257" s="10" t="n">
        <v>46311</v>
      </c>
      <c r="C6257" t="inlineStr">
        <is>
          <t>CL02</t>
        </is>
      </c>
      <c r="D6257" t="inlineStr">
        <is>
          <t>Completed</t>
        </is>
      </c>
    </row>
    <row r="6258">
      <c r="A6258" t="inlineStr">
        <is>
          <t>J1286</t>
        </is>
      </c>
      <c r="B6258" s="10" t="n">
        <v>46314</v>
      </c>
      <c r="C6258" t="inlineStr">
        <is>
          <t>CL02</t>
        </is>
      </c>
      <c r="D6258" t="inlineStr">
        <is>
          <t>Completed</t>
        </is>
      </c>
    </row>
    <row r="6259">
      <c r="A6259" t="inlineStr">
        <is>
          <t>J1286</t>
        </is>
      </c>
      <c r="B6259" s="10" t="n">
        <v>46315</v>
      </c>
      <c r="C6259" t="inlineStr">
        <is>
          <t>CL02</t>
        </is>
      </c>
      <c r="D6259" t="inlineStr">
        <is>
          <t>Completed</t>
        </is>
      </c>
    </row>
    <row r="6260">
      <c r="A6260" t="inlineStr">
        <is>
          <t>J1286</t>
        </is>
      </c>
      <c r="B6260" s="10" t="n">
        <v>46316</v>
      </c>
      <c r="C6260" t="inlineStr">
        <is>
          <t>CL02</t>
        </is>
      </c>
      <c r="D6260" t="inlineStr">
        <is>
          <t>Completed</t>
        </is>
      </c>
    </row>
    <row r="6261">
      <c r="A6261" t="inlineStr">
        <is>
          <t>J1286</t>
        </is>
      </c>
      <c r="B6261" s="10" t="n">
        <v>46317</v>
      </c>
      <c r="C6261" t="inlineStr">
        <is>
          <t>CL02</t>
        </is>
      </c>
      <c r="D6261" t="inlineStr">
        <is>
          <t>Completed</t>
        </is>
      </c>
    </row>
    <row r="6262">
      <c r="A6262" t="inlineStr">
        <is>
          <t>J1286</t>
        </is>
      </c>
      <c r="B6262" s="10" t="n">
        <v>46318</v>
      </c>
      <c r="C6262" t="inlineStr">
        <is>
          <t>CL02</t>
        </is>
      </c>
      <c r="D6262" t="inlineStr">
        <is>
          <t>Completed</t>
        </is>
      </c>
    </row>
    <row r="6263">
      <c r="A6263" t="inlineStr">
        <is>
          <t>J1286</t>
        </is>
      </c>
      <c r="B6263" s="10" t="n">
        <v>46321</v>
      </c>
      <c r="C6263" t="inlineStr">
        <is>
          <t>CL02</t>
        </is>
      </c>
      <c r="D6263" t="inlineStr">
        <is>
          <t>Completed</t>
        </is>
      </c>
    </row>
    <row r="6264">
      <c r="A6264" t="inlineStr">
        <is>
          <t>J1286</t>
        </is>
      </c>
      <c r="B6264" s="10" t="n">
        <v>46322</v>
      </c>
      <c r="C6264" t="inlineStr">
        <is>
          <t>CL02</t>
        </is>
      </c>
      <c r="D6264" t="inlineStr">
        <is>
          <t>Completed</t>
        </is>
      </c>
    </row>
    <row r="6265">
      <c r="A6265" t="inlineStr">
        <is>
          <t>J1286</t>
        </is>
      </c>
      <c r="B6265" s="10" t="n">
        <v>46323</v>
      </c>
      <c r="C6265" t="inlineStr">
        <is>
          <t>CL02</t>
        </is>
      </c>
      <c r="D6265" t="inlineStr">
        <is>
          <t>Completed</t>
        </is>
      </c>
    </row>
    <row r="6266">
      <c r="A6266" t="inlineStr">
        <is>
          <t>J1286</t>
        </is>
      </c>
      <c r="B6266" s="10" t="n">
        <v>46324</v>
      </c>
      <c r="C6266" t="inlineStr">
        <is>
          <t>CL02</t>
        </is>
      </c>
      <c r="D6266" t="inlineStr">
        <is>
          <t>Completed</t>
        </is>
      </c>
    </row>
    <row r="6267">
      <c r="A6267" t="inlineStr">
        <is>
          <t>J1286</t>
        </is>
      </c>
      <c r="B6267" s="10" t="n">
        <v>46325</v>
      </c>
      <c r="C6267" t="inlineStr">
        <is>
          <t>CL02</t>
        </is>
      </c>
      <c r="D6267" t="inlineStr">
        <is>
          <t>Completed</t>
        </is>
      </c>
    </row>
    <row r="6268">
      <c r="A6268" t="inlineStr">
        <is>
          <t>J1287</t>
        </is>
      </c>
      <c r="B6268" s="10" t="n">
        <v>46237</v>
      </c>
      <c r="C6268" t="inlineStr">
        <is>
          <t>CL11</t>
        </is>
      </c>
      <c r="D6268" t="inlineStr">
        <is>
          <t>Completed</t>
        </is>
      </c>
    </row>
    <row r="6269">
      <c r="A6269" t="inlineStr">
        <is>
          <t>J1287</t>
        </is>
      </c>
      <c r="B6269" s="10" t="n">
        <v>46238</v>
      </c>
      <c r="C6269" t="inlineStr">
        <is>
          <t>CL11</t>
        </is>
      </c>
      <c r="D6269" t="inlineStr">
        <is>
          <t>Completed</t>
        </is>
      </c>
    </row>
    <row r="6270">
      <c r="A6270" t="inlineStr">
        <is>
          <t>J1287</t>
        </is>
      </c>
      <c r="B6270" s="10" t="n">
        <v>46239</v>
      </c>
      <c r="C6270" t="inlineStr">
        <is>
          <t>CL11</t>
        </is>
      </c>
      <c r="D6270" t="inlineStr">
        <is>
          <t>Completed</t>
        </is>
      </c>
    </row>
    <row r="6271">
      <c r="A6271" t="inlineStr">
        <is>
          <t>J1287</t>
        </is>
      </c>
      <c r="B6271" s="10" t="n">
        <v>46244</v>
      </c>
      <c r="C6271" t="inlineStr">
        <is>
          <t>CL11</t>
        </is>
      </c>
      <c r="D6271" t="inlineStr">
        <is>
          <t>Completed</t>
        </is>
      </c>
    </row>
    <row r="6272">
      <c r="A6272" t="inlineStr">
        <is>
          <t>J1287</t>
        </is>
      </c>
      <c r="B6272" s="10" t="n">
        <v>46245</v>
      </c>
      <c r="C6272" t="inlineStr">
        <is>
          <t>CL11</t>
        </is>
      </c>
      <c r="D6272" t="inlineStr">
        <is>
          <t>Completed</t>
        </is>
      </c>
    </row>
    <row r="6273">
      <c r="A6273" t="inlineStr">
        <is>
          <t>J1287</t>
        </is>
      </c>
      <c r="B6273" s="10" t="n">
        <v>46246</v>
      </c>
      <c r="C6273" t="inlineStr">
        <is>
          <t>CL11</t>
        </is>
      </c>
      <c r="D6273" t="inlineStr">
        <is>
          <t>Completed</t>
        </is>
      </c>
    </row>
    <row r="6274">
      <c r="A6274" t="inlineStr">
        <is>
          <t>J1287</t>
        </is>
      </c>
      <c r="B6274" s="10" t="n">
        <v>46251</v>
      </c>
      <c r="C6274" t="inlineStr">
        <is>
          <t>CL11</t>
        </is>
      </c>
      <c r="D6274" t="inlineStr">
        <is>
          <t>Completed</t>
        </is>
      </c>
    </row>
    <row r="6275">
      <c r="A6275" t="inlineStr">
        <is>
          <t>J1287</t>
        </is>
      </c>
      <c r="B6275" s="10" t="n">
        <v>46252</v>
      </c>
      <c r="C6275" t="inlineStr">
        <is>
          <t>CL11</t>
        </is>
      </c>
      <c r="D6275" t="inlineStr">
        <is>
          <t>Completed</t>
        </is>
      </c>
    </row>
    <row r="6276">
      <c r="A6276" t="inlineStr">
        <is>
          <t>J1287</t>
        </is>
      </c>
      <c r="B6276" s="10" t="n">
        <v>46253</v>
      </c>
      <c r="C6276" t="inlineStr">
        <is>
          <t>CL11</t>
        </is>
      </c>
      <c r="D6276" t="inlineStr">
        <is>
          <t>Completed</t>
        </is>
      </c>
    </row>
    <row r="6277">
      <c r="A6277" t="inlineStr">
        <is>
          <t>J1287</t>
        </is>
      </c>
      <c r="B6277" s="10" t="n">
        <v>46258</v>
      </c>
      <c r="C6277" t="inlineStr">
        <is>
          <t>CL11</t>
        </is>
      </c>
      <c r="D6277" t="inlineStr">
        <is>
          <t>Completed</t>
        </is>
      </c>
    </row>
    <row r="6278">
      <c r="A6278" t="inlineStr">
        <is>
          <t>J1287</t>
        </is>
      </c>
      <c r="B6278" s="10" t="n">
        <v>46259</v>
      </c>
      <c r="C6278" t="inlineStr">
        <is>
          <t>CL11</t>
        </is>
      </c>
      <c r="D6278" t="inlineStr">
        <is>
          <t>Completed</t>
        </is>
      </c>
    </row>
    <row r="6279">
      <c r="A6279" t="inlineStr">
        <is>
          <t>J1287</t>
        </is>
      </c>
      <c r="B6279" s="10" t="n">
        <v>46260</v>
      </c>
      <c r="C6279" t="inlineStr">
        <is>
          <t>CL11</t>
        </is>
      </c>
      <c r="D6279" t="inlineStr">
        <is>
          <t>Completed</t>
        </is>
      </c>
    </row>
    <row r="6280">
      <c r="A6280" t="inlineStr">
        <is>
          <t>J1287</t>
        </is>
      </c>
      <c r="B6280" s="10" t="n">
        <v>46265</v>
      </c>
      <c r="C6280" t="inlineStr">
        <is>
          <t>CL11</t>
        </is>
      </c>
      <c r="D6280" t="inlineStr">
        <is>
          <t>Completed</t>
        </is>
      </c>
    </row>
    <row r="6281">
      <c r="A6281" t="inlineStr">
        <is>
          <t>J1287</t>
        </is>
      </c>
      <c r="B6281" s="10" t="n">
        <v>46266</v>
      </c>
      <c r="C6281" t="inlineStr">
        <is>
          <t>CL11</t>
        </is>
      </c>
      <c r="D6281" t="inlineStr">
        <is>
          <t>Completed</t>
        </is>
      </c>
    </row>
    <row r="6282">
      <c r="A6282" t="inlineStr">
        <is>
          <t>J1287</t>
        </is>
      </c>
      <c r="B6282" s="10" t="n">
        <v>46267</v>
      </c>
      <c r="C6282" t="inlineStr">
        <is>
          <t>CL11</t>
        </is>
      </c>
      <c r="D6282" t="inlineStr">
        <is>
          <t>Completed</t>
        </is>
      </c>
    </row>
    <row r="6283">
      <c r="A6283" t="inlineStr">
        <is>
          <t>J1287</t>
        </is>
      </c>
      <c r="B6283" s="10" t="n">
        <v>46272</v>
      </c>
      <c r="C6283" t="inlineStr">
        <is>
          <t>CL11</t>
        </is>
      </c>
      <c r="D6283" t="inlineStr">
        <is>
          <t>Completed</t>
        </is>
      </c>
    </row>
    <row r="6284">
      <c r="A6284" t="inlineStr">
        <is>
          <t>J1287</t>
        </is>
      </c>
      <c r="B6284" s="10" t="n">
        <v>46273</v>
      </c>
      <c r="C6284" t="inlineStr">
        <is>
          <t>CL11</t>
        </is>
      </c>
      <c r="D6284" t="inlineStr">
        <is>
          <t>Completed</t>
        </is>
      </c>
    </row>
    <row r="6285">
      <c r="A6285" t="inlineStr">
        <is>
          <t>J1287</t>
        </is>
      </c>
      <c r="B6285" s="10" t="n">
        <v>46274</v>
      </c>
      <c r="C6285" t="inlineStr">
        <is>
          <t>CL11</t>
        </is>
      </c>
      <c r="D6285" t="inlineStr">
        <is>
          <t>Completed</t>
        </is>
      </c>
    </row>
    <row r="6286">
      <c r="A6286" t="inlineStr">
        <is>
          <t>J1287</t>
        </is>
      </c>
      <c r="B6286" s="10" t="n">
        <v>46279</v>
      </c>
      <c r="C6286" t="inlineStr">
        <is>
          <t>CL11</t>
        </is>
      </c>
      <c r="D6286" t="inlineStr">
        <is>
          <t>Completed</t>
        </is>
      </c>
    </row>
    <row r="6287">
      <c r="A6287" t="inlineStr">
        <is>
          <t>J1287</t>
        </is>
      </c>
      <c r="B6287" s="10" t="n">
        <v>46280</v>
      </c>
      <c r="C6287" t="inlineStr">
        <is>
          <t>CL11</t>
        </is>
      </c>
      <c r="D6287" t="inlineStr">
        <is>
          <t>Completed</t>
        </is>
      </c>
    </row>
    <row r="6288">
      <c r="A6288" t="inlineStr">
        <is>
          <t>J1287</t>
        </is>
      </c>
      <c r="B6288" s="10" t="n">
        <v>46281</v>
      </c>
      <c r="C6288" t="inlineStr">
        <is>
          <t>CL11</t>
        </is>
      </c>
      <c r="D6288" t="inlineStr">
        <is>
          <t>Completed</t>
        </is>
      </c>
    </row>
    <row r="6289">
      <c r="A6289" t="inlineStr">
        <is>
          <t>J1287</t>
        </is>
      </c>
      <c r="B6289" s="10" t="n">
        <v>46286</v>
      </c>
      <c r="C6289" t="inlineStr">
        <is>
          <t>CL11</t>
        </is>
      </c>
      <c r="D6289" t="inlineStr">
        <is>
          <t>Completed</t>
        </is>
      </c>
    </row>
    <row r="6290">
      <c r="A6290" t="inlineStr">
        <is>
          <t>J1287</t>
        </is>
      </c>
      <c r="B6290" s="10" t="n">
        <v>46287</v>
      </c>
      <c r="C6290" t="inlineStr">
        <is>
          <t>CL11</t>
        </is>
      </c>
      <c r="D6290" t="inlineStr">
        <is>
          <t>Completed</t>
        </is>
      </c>
    </row>
    <row r="6291">
      <c r="A6291" t="inlineStr">
        <is>
          <t>J1287</t>
        </is>
      </c>
      <c r="B6291" s="10" t="n">
        <v>46288</v>
      </c>
      <c r="C6291" t="inlineStr">
        <is>
          <t>CL11</t>
        </is>
      </c>
      <c r="D6291" t="inlineStr">
        <is>
          <t>Completed</t>
        </is>
      </c>
    </row>
    <row r="6292">
      <c r="A6292" t="inlineStr">
        <is>
          <t>J1287</t>
        </is>
      </c>
      <c r="B6292" s="10" t="n">
        <v>46293</v>
      </c>
      <c r="C6292" t="inlineStr">
        <is>
          <t>CL11</t>
        </is>
      </c>
      <c r="D6292" t="inlineStr">
        <is>
          <t>Completed</t>
        </is>
      </c>
    </row>
    <row r="6293">
      <c r="A6293" t="inlineStr">
        <is>
          <t>J1287</t>
        </is>
      </c>
      <c r="B6293" s="10" t="n">
        <v>46294</v>
      </c>
      <c r="C6293" t="inlineStr">
        <is>
          <t>CL11</t>
        </is>
      </c>
      <c r="D6293" t="inlineStr">
        <is>
          <t>Completed</t>
        </is>
      </c>
    </row>
    <row r="6294">
      <c r="A6294" t="inlineStr">
        <is>
          <t>J1287</t>
        </is>
      </c>
      <c r="B6294" s="10" t="n">
        <v>46295</v>
      </c>
      <c r="C6294" t="inlineStr">
        <is>
          <t>CL11</t>
        </is>
      </c>
      <c r="D6294" t="inlineStr">
        <is>
          <t>Completed</t>
        </is>
      </c>
    </row>
    <row r="6295">
      <c r="A6295" t="inlineStr">
        <is>
          <t>J1287</t>
        </is>
      </c>
      <c r="B6295" s="10" t="n">
        <v>46300</v>
      </c>
      <c r="C6295" t="inlineStr">
        <is>
          <t>CL11</t>
        </is>
      </c>
      <c r="D6295" t="inlineStr">
        <is>
          <t>Completed</t>
        </is>
      </c>
    </row>
    <row r="6296">
      <c r="A6296" t="inlineStr">
        <is>
          <t>J1287</t>
        </is>
      </c>
      <c r="B6296" s="10" t="n">
        <v>46301</v>
      </c>
      <c r="C6296" t="inlineStr">
        <is>
          <t>CL11</t>
        </is>
      </c>
      <c r="D6296" t="inlineStr">
        <is>
          <t>Completed</t>
        </is>
      </c>
    </row>
    <row r="6297">
      <c r="A6297" t="inlineStr">
        <is>
          <t>J1287</t>
        </is>
      </c>
      <c r="B6297" s="10" t="n">
        <v>46302</v>
      </c>
      <c r="C6297" t="inlineStr">
        <is>
          <t>CL11</t>
        </is>
      </c>
      <c r="D6297" t="inlineStr">
        <is>
          <t>Completed</t>
        </is>
      </c>
    </row>
    <row r="6298">
      <c r="A6298" t="inlineStr">
        <is>
          <t>J1287</t>
        </is>
      </c>
      <c r="B6298" s="10" t="n">
        <v>46307</v>
      </c>
      <c r="C6298" t="inlineStr">
        <is>
          <t>CL11</t>
        </is>
      </c>
      <c r="D6298" t="inlineStr">
        <is>
          <t>Completed</t>
        </is>
      </c>
    </row>
    <row r="6299">
      <c r="A6299" t="inlineStr">
        <is>
          <t>J1287</t>
        </is>
      </c>
      <c r="B6299" s="10" t="n">
        <v>46308</v>
      </c>
      <c r="C6299" t="inlineStr">
        <is>
          <t>CL11</t>
        </is>
      </c>
      <c r="D6299" t="inlineStr">
        <is>
          <t>Completed</t>
        </is>
      </c>
    </row>
    <row r="6300">
      <c r="A6300" t="inlineStr">
        <is>
          <t>J1287</t>
        </is>
      </c>
      <c r="B6300" s="10" t="n">
        <v>46309</v>
      </c>
      <c r="C6300" t="inlineStr">
        <is>
          <t>CL11</t>
        </is>
      </c>
      <c r="D6300" t="inlineStr">
        <is>
          <t>Completed</t>
        </is>
      </c>
    </row>
    <row r="6301">
      <c r="A6301" t="inlineStr">
        <is>
          <t>J1287</t>
        </is>
      </c>
      <c r="B6301" s="10" t="n">
        <v>46314</v>
      </c>
      <c r="C6301" t="inlineStr">
        <is>
          <t>CL11</t>
        </is>
      </c>
      <c r="D6301" t="inlineStr">
        <is>
          <t>Completed</t>
        </is>
      </c>
    </row>
    <row r="6302">
      <c r="A6302" t="inlineStr">
        <is>
          <t>J1287</t>
        </is>
      </c>
      <c r="B6302" s="10" t="n">
        <v>46315</v>
      </c>
      <c r="C6302" t="inlineStr">
        <is>
          <t>CL11</t>
        </is>
      </c>
      <c r="D6302" t="inlineStr">
        <is>
          <t>Completed</t>
        </is>
      </c>
    </row>
    <row r="6303">
      <c r="A6303" t="inlineStr">
        <is>
          <t>J1287</t>
        </is>
      </c>
      <c r="B6303" s="10" t="n">
        <v>46316</v>
      </c>
      <c r="C6303" t="inlineStr">
        <is>
          <t>CL11</t>
        </is>
      </c>
      <c r="D6303" t="inlineStr">
        <is>
          <t>Completed</t>
        </is>
      </c>
    </row>
    <row r="6304">
      <c r="A6304" t="inlineStr">
        <is>
          <t>J1287</t>
        </is>
      </c>
      <c r="B6304" s="10" t="n">
        <v>46321</v>
      </c>
      <c r="C6304" t="inlineStr">
        <is>
          <t>CL11</t>
        </is>
      </c>
      <c r="D6304" t="inlineStr">
        <is>
          <t>Completed</t>
        </is>
      </c>
    </row>
    <row r="6305">
      <c r="A6305" t="inlineStr">
        <is>
          <t>J1287</t>
        </is>
      </c>
      <c r="B6305" s="10" t="n">
        <v>46322</v>
      </c>
      <c r="C6305" t="inlineStr">
        <is>
          <t>CL11</t>
        </is>
      </c>
      <c r="D6305" t="inlineStr">
        <is>
          <t>Completed</t>
        </is>
      </c>
    </row>
    <row r="6306">
      <c r="A6306" t="inlineStr">
        <is>
          <t>J1287</t>
        </is>
      </c>
      <c r="B6306" s="10" t="n">
        <v>46323</v>
      </c>
      <c r="C6306" t="inlineStr">
        <is>
          <t>CL11</t>
        </is>
      </c>
      <c r="D6306" t="inlineStr">
        <is>
          <t>Completed</t>
        </is>
      </c>
    </row>
    <row r="6307">
      <c r="A6307" t="inlineStr">
        <is>
          <t>J1288</t>
        </is>
      </c>
      <c r="B6307" s="10" t="n">
        <v>46239</v>
      </c>
      <c r="C6307" t="inlineStr">
        <is>
          <t>CL34</t>
        </is>
      </c>
      <c r="D6307" t="inlineStr">
        <is>
          <t>Completed</t>
        </is>
      </c>
    </row>
    <row r="6308">
      <c r="A6308" t="inlineStr">
        <is>
          <t>J1288</t>
        </is>
      </c>
      <c r="B6308" s="10" t="n">
        <v>46240</v>
      </c>
      <c r="C6308" t="inlineStr">
        <is>
          <t>CL34</t>
        </is>
      </c>
      <c r="D6308" t="inlineStr">
        <is>
          <t>Completed</t>
        </is>
      </c>
    </row>
    <row r="6309">
      <c r="A6309" t="inlineStr">
        <is>
          <t>J1288</t>
        </is>
      </c>
      <c r="B6309" s="10" t="n">
        <v>46246</v>
      </c>
      <c r="C6309" t="inlineStr">
        <is>
          <t>CL34</t>
        </is>
      </c>
      <c r="D6309" t="inlineStr">
        <is>
          <t>Completed</t>
        </is>
      </c>
    </row>
    <row r="6310">
      <c r="A6310" t="inlineStr">
        <is>
          <t>J1288</t>
        </is>
      </c>
      <c r="B6310" s="10" t="n">
        <v>46247</v>
      </c>
      <c r="C6310" t="inlineStr">
        <is>
          <t>CL34</t>
        </is>
      </c>
      <c r="D6310" t="inlineStr">
        <is>
          <t>Completed</t>
        </is>
      </c>
    </row>
    <row r="6311">
      <c r="A6311" t="inlineStr">
        <is>
          <t>J1288</t>
        </is>
      </c>
      <c r="B6311" s="10" t="n">
        <v>46253</v>
      </c>
      <c r="C6311" t="inlineStr">
        <is>
          <t>CL34</t>
        </is>
      </c>
      <c r="D6311" t="inlineStr">
        <is>
          <t>Completed</t>
        </is>
      </c>
    </row>
    <row r="6312">
      <c r="A6312" t="inlineStr">
        <is>
          <t>J1288</t>
        </is>
      </c>
      <c r="B6312" s="10" t="n">
        <v>46254</v>
      </c>
      <c r="C6312" t="inlineStr">
        <is>
          <t>CL34</t>
        </is>
      </c>
      <c r="D6312" t="inlineStr">
        <is>
          <t>Completed</t>
        </is>
      </c>
    </row>
    <row r="6313">
      <c r="A6313" t="inlineStr">
        <is>
          <t>J1288</t>
        </is>
      </c>
      <c r="B6313" s="10" t="n">
        <v>46260</v>
      </c>
      <c r="C6313" t="inlineStr">
        <is>
          <t>CL34</t>
        </is>
      </c>
      <c r="D6313" t="inlineStr">
        <is>
          <t>Completed</t>
        </is>
      </c>
    </row>
    <row r="6314">
      <c r="A6314" t="inlineStr">
        <is>
          <t>J1288</t>
        </is>
      </c>
      <c r="B6314" s="10" t="n">
        <v>46261</v>
      </c>
      <c r="C6314" t="inlineStr">
        <is>
          <t>CL34</t>
        </is>
      </c>
      <c r="D6314" t="inlineStr">
        <is>
          <t>Completed</t>
        </is>
      </c>
    </row>
    <row r="6315">
      <c r="A6315" t="inlineStr">
        <is>
          <t>J1288</t>
        </is>
      </c>
      <c r="B6315" s="10" t="n">
        <v>46267</v>
      </c>
      <c r="C6315" t="inlineStr">
        <is>
          <t>CL34</t>
        </is>
      </c>
      <c r="D6315" t="inlineStr">
        <is>
          <t>Completed</t>
        </is>
      </c>
    </row>
    <row r="6316">
      <c r="A6316" t="inlineStr">
        <is>
          <t>J1288</t>
        </is>
      </c>
      <c r="B6316" s="10" t="n">
        <v>46268</v>
      </c>
      <c r="C6316" t="inlineStr">
        <is>
          <t>CL34</t>
        </is>
      </c>
      <c r="D6316" t="inlineStr">
        <is>
          <t>Completed</t>
        </is>
      </c>
    </row>
    <row r="6317">
      <c r="A6317" t="inlineStr">
        <is>
          <t>J1288</t>
        </is>
      </c>
      <c r="B6317" s="10" t="n">
        <v>46274</v>
      </c>
      <c r="C6317" t="inlineStr">
        <is>
          <t>CL34</t>
        </is>
      </c>
      <c r="D6317" t="inlineStr">
        <is>
          <t>Completed</t>
        </is>
      </c>
    </row>
    <row r="6318">
      <c r="A6318" t="inlineStr">
        <is>
          <t>J1288</t>
        </is>
      </c>
      <c r="B6318" s="10" t="n">
        <v>46275</v>
      </c>
      <c r="C6318" t="inlineStr">
        <is>
          <t>CL34</t>
        </is>
      </c>
      <c r="D6318" t="inlineStr">
        <is>
          <t>Completed</t>
        </is>
      </c>
    </row>
    <row r="6319">
      <c r="A6319" t="inlineStr">
        <is>
          <t>J1288</t>
        </is>
      </c>
      <c r="B6319" s="10" t="n">
        <v>46281</v>
      </c>
      <c r="C6319" t="inlineStr">
        <is>
          <t>CL34</t>
        </is>
      </c>
      <c r="D6319" t="inlineStr">
        <is>
          <t>Completed</t>
        </is>
      </c>
    </row>
    <row r="6320">
      <c r="A6320" t="inlineStr">
        <is>
          <t>J1288</t>
        </is>
      </c>
      <c r="B6320" s="10" t="n">
        <v>46282</v>
      </c>
      <c r="C6320" t="inlineStr">
        <is>
          <t>CL34</t>
        </is>
      </c>
      <c r="D6320" t="inlineStr">
        <is>
          <t>Completed</t>
        </is>
      </c>
    </row>
    <row r="6321">
      <c r="A6321" t="inlineStr">
        <is>
          <t>J1288</t>
        </is>
      </c>
      <c r="B6321" s="10" t="n">
        <v>46288</v>
      </c>
      <c r="C6321" t="inlineStr">
        <is>
          <t>CL34</t>
        </is>
      </c>
      <c r="D6321" t="inlineStr">
        <is>
          <t>Completed</t>
        </is>
      </c>
    </row>
    <row r="6322">
      <c r="A6322" t="inlineStr">
        <is>
          <t>J1288</t>
        </is>
      </c>
      <c r="B6322" s="10" t="n">
        <v>46289</v>
      </c>
      <c r="C6322" t="inlineStr">
        <is>
          <t>CL34</t>
        </is>
      </c>
      <c r="D6322" t="inlineStr">
        <is>
          <t>Completed</t>
        </is>
      </c>
    </row>
    <row r="6323">
      <c r="A6323" t="inlineStr">
        <is>
          <t>J1288</t>
        </is>
      </c>
      <c r="B6323" s="10" t="n">
        <v>46295</v>
      </c>
      <c r="C6323" t="inlineStr">
        <is>
          <t>CL34</t>
        </is>
      </c>
      <c r="D6323" t="inlineStr">
        <is>
          <t>Completed</t>
        </is>
      </c>
    </row>
    <row r="6324">
      <c r="A6324" t="inlineStr">
        <is>
          <t>J1288</t>
        </is>
      </c>
      <c r="B6324" s="10" t="n">
        <v>46296</v>
      </c>
      <c r="C6324" t="inlineStr">
        <is>
          <t>CL34</t>
        </is>
      </c>
      <c r="D6324" t="inlineStr">
        <is>
          <t>Completed</t>
        </is>
      </c>
    </row>
    <row r="6325">
      <c r="A6325" t="inlineStr">
        <is>
          <t>J1288</t>
        </is>
      </c>
      <c r="B6325" s="10" t="n">
        <v>46302</v>
      </c>
      <c r="C6325" t="inlineStr">
        <is>
          <t>CL34</t>
        </is>
      </c>
      <c r="D6325" t="inlineStr">
        <is>
          <t>Completed</t>
        </is>
      </c>
    </row>
    <row r="6326">
      <c r="A6326" t="inlineStr">
        <is>
          <t>J1288</t>
        </is>
      </c>
      <c r="B6326" s="10" t="n">
        <v>46303</v>
      </c>
      <c r="C6326" t="inlineStr">
        <is>
          <t>CL34</t>
        </is>
      </c>
      <c r="D6326" t="inlineStr">
        <is>
          <t>Completed</t>
        </is>
      </c>
    </row>
    <row r="6327">
      <c r="A6327" t="inlineStr">
        <is>
          <t>J1288</t>
        </is>
      </c>
      <c r="B6327" s="10" t="n">
        <v>46309</v>
      </c>
      <c r="C6327" t="inlineStr">
        <is>
          <t>CL34</t>
        </is>
      </c>
      <c r="D6327" t="inlineStr">
        <is>
          <t>Completed</t>
        </is>
      </c>
    </row>
    <row r="6328">
      <c r="A6328" t="inlineStr">
        <is>
          <t>J1288</t>
        </is>
      </c>
      <c r="B6328" s="10" t="n">
        <v>46310</v>
      </c>
      <c r="C6328" t="inlineStr">
        <is>
          <t>CL34</t>
        </is>
      </c>
      <c r="D6328" t="inlineStr">
        <is>
          <t>Completed</t>
        </is>
      </c>
    </row>
    <row r="6329">
      <c r="A6329" t="inlineStr">
        <is>
          <t>J1288</t>
        </is>
      </c>
      <c r="B6329" s="10" t="n">
        <v>46316</v>
      </c>
      <c r="C6329" t="inlineStr">
        <is>
          <t>CL34</t>
        </is>
      </c>
      <c r="D6329" t="inlineStr">
        <is>
          <t>Completed</t>
        </is>
      </c>
    </row>
    <row r="6330">
      <c r="A6330" t="inlineStr">
        <is>
          <t>J1288</t>
        </is>
      </c>
      <c r="B6330" s="10" t="n">
        <v>46317</v>
      </c>
      <c r="C6330" t="inlineStr">
        <is>
          <t>CL34</t>
        </is>
      </c>
      <c r="D6330" t="inlineStr">
        <is>
          <t>Completed</t>
        </is>
      </c>
    </row>
    <row r="6331">
      <c r="A6331" t="inlineStr">
        <is>
          <t>J1288</t>
        </is>
      </c>
      <c r="B6331" s="10" t="n">
        <v>46323</v>
      </c>
      <c r="C6331" t="inlineStr">
        <is>
          <t>CL34</t>
        </is>
      </c>
      <c r="D6331" t="inlineStr">
        <is>
          <t>Completed</t>
        </is>
      </c>
    </row>
    <row r="6332">
      <c r="A6332" t="inlineStr">
        <is>
          <t>J1288</t>
        </is>
      </c>
      <c r="B6332" s="10" t="n">
        <v>46324</v>
      </c>
      <c r="C6332" t="inlineStr">
        <is>
          <t>CL34</t>
        </is>
      </c>
      <c r="D6332" t="inlineStr">
        <is>
          <t>Completed</t>
        </is>
      </c>
    </row>
    <row r="6333">
      <c r="A6333" t="inlineStr">
        <is>
          <t>J1289</t>
        </is>
      </c>
      <c r="B6333" s="10" t="n">
        <v>46237</v>
      </c>
      <c r="C6333" t="inlineStr">
        <is>
          <t>CL30</t>
        </is>
      </c>
      <c r="D6333" t="inlineStr">
        <is>
          <t>Completed</t>
        </is>
      </c>
    </row>
    <row r="6334">
      <c r="A6334" t="inlineStr">
        <is>
          <t>J1289</t>
        </is>
      </c>
      <c r="B6334" s="10" t="n">
        <v>46238</v>
      </c>
      <c r="C6334" t="inlineStr">
        <is>
          <t>CL30</t>
        </is>
      </c>
      <c r="D6334" t="inlineStr">
        <is>
          <t>Completed</t>
        </is>
      </c>
    </row>
    <row r="6335">
      <c r="A6335" t="inlineStr">
        <is>
          <t>J1289</t>
        </is>
      </c>
      <c r="B6335" s="10" t="n">
        <v>46239</v>
      </c>
      <c r="C6335" t="inlineStr">
        <is>
          <t>CL30</t>
        </is>
      </c>
      <c r="D6335" t="inlineStr">
        <is>
          <t>Completed</t>
        </is>
      </c>
    </row>
    <row r="6336">
      <c r="A6336" t="inlineStr">
        <is>
          <t>J1289</t>
        </is>
      </c>
      <c r="B6336" s="10" t="n">
        <v>46240</v>
      </c>
      <c r="C6336" t="inlineStr">
        <is>
          <t>CL30</t>
        </is>
      </c>
      <c r="D6336" t="inlineStr">
        <is>
          <t>Completed</t>
        </is>
      </c>
    </row>
    <row r="6337">
      <c r="A6337" t="inlineStr">
        <is>
          <t>J1289</t>
        </is>
      </c>
      <c r="B6337" s="10" t="n">
        <v>46241</v>
      </c>
      <c r="C6337" t="inlineStr">
        <is>
          <t>CL30</t>
        </is>
      </c>
      <c r="D6337" t="inlineStr">
        <is>
          <t>Completed</t>
        </is>
      </c>
    </row>
    <row r="6338">
      <c r="A6338" t="inlineStr">
        <is>
          <t>J1289</t>
        </is>
      </c>
      <c r="B6338" s="10" t="n">
        <v>46244</v>
      </c>
      <c r="C6338" t="inlineStr">
        <is>
          <t>CL30</t>
        </is>
      </c>
      <c r="D6338" t="inlineStr">
        <is>
          <t>Completed</t>
        </is>
      </c>
    </row>
    <row r="6339">
      <c r="A6339" t="inlineStr">
        <is>
          <t>J1289</t>
        </is>
      </c>
      <c r="B6339" s="10" t="n">
        <v>46245</v>
      </c>
      <c r="C6339" t="inlineStr">
        <is>
          <t>CL30</t>
        </is>
      </c>
      <c r="D6339" t="inlineStr">
        <is>
          <t>Completed</t>
        </is>
      </c>
    </row>
    <row r="6340">
      <c r="A6340" t="inlineStr">
        <is>
          <t>J1289</t>
        </is>
      </c>
      <c r="B6340" s="10" t="n">
        <v>46246</v>
      </c>
      <c r="C6340" t="inlineStr">
        <is>
          <t>CL30</t>
        </is>
      </c>
      <c r="D6340" t="inlineStr">
        <is>
          <t>Completed</t>
        </is>
      </c>
    </row>
    <row r="6341">
      <c r="A6341" t="inlineStr">
        <is>
          <t>J1289</t>
        </is>
      </c>
      <c r="B6341" s="10" t="n">
        <v>46247</v>
      </c>
      <c r="C6341" t="inlineStr">
        <is>
          <t>CL30</t>
        </is>
      </c>
      <c r="D6341" t="inlineStr">
        <is>
          <t>Completed</t>
        </is>
      </c>
    </row>
    <row r="6342">
      <c r="A6342" t="inlineStr">
        <is>
          <t>J1289</t>
        </is>
      </c>
      <c r="B6342" s="10" t="n">
        <v>46248</v>
      </c>
      <c r="C6342" t="inlineStr">
        <is>
          <t>CL30</t>
        </is>
      </c>
      <c r="D6342" t="inlineStr">
        <is>
          <t>Completed</t>
        </is>
      </c>
    </row>
    <row r="6343">
      <c r="A6343" t="inlineStr">
        <is>
          <t>J1289</t>
        </is>
      </c>
      <c r="B6343" s="10" t="n">
        <v>46251</v>
      </c>
      <c r="C6343" t="inlineStr">
        <is>
          <t>CL30</t>
        </is>
      </c>
      <c r="D6343" t="inlineStr">
        <is>
          <t>Completed</t>
        </is>
      </c>
    </row>
    <row r="6344">
      <c r="A6344" t="inlineStr">
        <is>
          <t>J1289</t>
        </is>
      </c>
      <c r="B6344" s="10" t="n">
        <v>46252</v>
      </c>
      <c r="C6344" t="inlineStr">
        <is>
          <t>CL30</t>
        </is>
      </c>
      <c r="D6344" t="inlineStr">
        <is>
          <t>Completed</t>
        </is>
      </c>
    </row>
    <row r="6345">
      <c r="A6345" t="inlineStr">
        <is>
          <t>J1289</t>
        </is>
      </c>
      <c r="B6345" s="10" t="n">
        <v>46253</v>
      </c>
      <c r="C6345" t="inlineStr">
        <is>
          <t>CL30</t>
        </is>
      </c>
      <c r="D6345" t="inlineStr">
        <is>
          <t>Completed</t>
        </is>
      </c>
    </row>
    <row r="6346">
      <c r="A6346" t="inlineStr">
        <is>
          <t>J1289</t>
        </is>
      </c>
      <c r="B6346" s="10" t="n">
        <v>46254</v>
      </c>
      <c r="C6346" t="inlineStr">
        <is>
          <t>CL30</t>
        </is>
      </c>
      <c r="D6346" t="inlineStr">
        <is>
          <t>Completed</t>
        </is>
      </c>
    </row>
    <row r="6347">
      <c r="A6347" t="inlineStr">
        <is>
          <t>J1289</t>
        </is>
      </c>
      <c r="B6347" s="10" t="n">
        <v>46255</v>
      </c>
      <c r="C6347" t="inlineStr">
        <is>
          <t>CL30</t>
        </is>
      </c>
      <c r="D6347" t="inlineStr">
        <is>
          <t>Completed</t>
        </is>
      </c>
    </row>
    <row r="6348">
      <c r="A6348" t="inlineStr">
        <is>
          <t>J1289</t>
        </is>
      </c>
      <c r="B6348" s="10" t="n">
        <v>46258</v>
      </c>
      <c r="C6348" t="inlineStr">
        <is>
          <t>CL30</t>
        </is>
      </c>
      <c r="D6348" t="inlineStr">
        <is>
          <t>Completed</t>
        </is>
      </c>
    </row>
    <row r="6349">
      <c r="A6349" t="inlineStr">
        <is>
          <t>J1289</t>
        </is>
      </c>
      <c r="B6349" s="10" t="n">
        <v>46259</v>
      </c>
      <c r="C6349" t="inlineStr">
        <is>
          <t>CL30</t>
        </is>
      </c>
      <c r="D6349" t="inlineStr">
        <is>
          <t>Completed</t>
        </is>
      </c>
    </row>
    <row r="6350">
      <c r="A6350" t="inlineStr">
        <is>
          <t>J1289</t>
        </is>
      </c>
      <c r="B6350" s="10" t="n">
        <v>46260</v>
      </c>
      <c r="C6350" t="inlineStr">
        <is>
          <t>CL30</t>
        </is>
      </c>
      <c r="D6350" t="inlineStr">
        <is>
          <t>Completed</t>
        </is>
      </c>
    </row>
    <row r="6351">
      <c r="A6351" t="inlineStr">
        <is>
          <t>J1289</t>
        </is>
      </c>
      <c r="B6351" s="10" t="n">
        <v>46261</v>
      </c>
      <c r="C6351" t="inlineStr">
        <is>
          <t>CL30</t>
        </is>
      </c>
      <c r="D6351" t="inlineStr">
        <is>
          <t>Completed</t>
        </is>
      </c>
    </row>
    <row r="6352">
      <c r="A6352" t="inlineStr">
        <is>
          <t>J1289</t>
        </is>
      </c>
      <c r="B6352" s="10" t="n">
        <v>46262</v>
      </c>
      <c r="C6352" t="inlineStr">
        <is>
          <t>CL30</t>
        </is>
      </c>
      <c r="D6352" t="inlineStr">
        <is>
          <t>Completed</t>
        </is>
      </c>
    </row>
    <row r="6353">
      <c r="A6353" t="inlineStr">
        <is>
          <t>J1289</t>
        </is>
      </c>
      <c r="B6353" s="10" t="n">
        <v>46265</v>
      </c>
      <c r="C6353" t="inlineStr">
        <is>
          <t>CL30</t>
        </is>
      </c>
      <c r="D6353" t="inlineStr">
        <is>
          <t>Completed</t>
        </is>
      </c>
    </row>
    <row r="6354">
      <c r="A6354" t="inlineStr">
        <is>
          <t>J1289</t>
        </is>
      </c>
      <c r="B6354" s="10" t="n">
        <v>46266</v>
      </c>
      <c r="C6354" t="inlineStr">
        <is>
          <t>CL30</t>
        </is>
      </c>
      <c r="D6354" t="inlineStr">
        <is>
          <t>Completed</t>
        </is>
      </c>
    </row>
    <row r="6355">
      <c r="A6355" t="inlineStr">
        <is>
          <t>J1289</t>
        </is>
      </c>
      <c r="B6355" s="10" t="n">
        <v>46267</v>
      </c>
      <c r="C6355" t="inlineStr">
        <is>
          <t>CL30</t>
        </is>
      </c>
      <c r="D6355" t="inlineStr">
        <is>
          <t>Completed</t>
        </is>
      </c>
    </row>
    <row r="6356">
      <c r="A6356" t="inlineStr">
        <is>
          <t>J1289</t>
        </is>
      </c>
      <c r="B6356" s="10" t="n">
        <v>46268</v>
      </c>
      <c r="C6356" t="inlineStr">
        <is>
          <t>CL30</t>
        </is>
      </c>
      <c r="D6356" t="inlineStr">
        <is>
          <t>Completed</t>
        </is>
      </c>
    </row>
    <row r="6357">
      <c r="A6357" t="inlineStr">
        <is>
          <t>J1289</t>
        </is>
      </c>
      <c r="B6357" s="10" t="n">
        <v>46269</v>
      </c>
      <c r="C6357" t="inlineStr">
        <is>
          <t>CL30</t>
        </is>
      </c>
      <c r="D6357" t="inlineStr">
        <is>
          <t>Completed</t>
        </is>
      </c>
    </row>
    <row r="6358">
      <c r="A6358" t="inlineStr">
        <is>
          <t>J1289</t>
        </is>
      </c>
      <c r="B6358" s="10" t="n">
        <v>46272</v>
      </c>
      <c r="C6358" t="inlineStr">
        <is>
          <t>CL30</t>
        </is>
      </c>
      <c r="D6358" t="inlineStr">
        <is>
          <t>Completed</t>
        </is>
      </c>
    </row>
    <row r="6359">
      <c r="A6359" t="inlineStr">
        <is>
          <t>J1289</t>
        </is>
      </c>
      <c r="B6359" s="10" t="n">
        <v>46273</v>
      </c>
      <c r="C6359" t="inlineStr">
        <is>
          <t>CL30</t>
        </is>
      </c>
      <c r="D6359" t="inlineStr">
        <is>
          <t>Completed</t>
        </is>
      </c>
    </row>
    <row r="6360">
      <c r="A6360" t="inlineStr">
        <is>
          <t>J1289</t>
        </is>
      </c>
      <c r="B6360" s="10" t="n">
        <v>46274</v>
      </c>
      <c r="C6360" t="inlineStr">
        <is>
          <t>CL30</t>
        </is>
      </c>
      <c r="D6360" t="inlineStr">
        <is>
          <t>Completed</t>
        </is>
      </c>
    </row>
    <row r="6361">
      <c r="A6361" t="inlineStr">
        <is>
          <t>J1289</t>
        </is>
      </c>
      <c r="B6361" s="10" t="n">
        <v>46275</v>
      </c>
      <c r="C6361" t="inlineStr">
        <is>
          <t>CL30</t>
        </is>
      </c>
      <c r="D6361" t="inlineStr">
        <is>
          <t>Completed</t>
        </is>
      </c>
    </row>
    <row r="6362">
      <c r="A6362" t="inlineStr">
        <is>
          <t>J1289</t>
        </is>
      </c>
      <c r="B6362" s="10" t="n">
        <v>46276</v>
      </c>
      <c r="C6362" t="inlineStr">
        <is>
          <t>CL30</t>
        </is>
      </c>
      <c r="D6362" t="inlineStr">
        <is>
          <t>Completed</t>
        </is>
      </c>
    </row>
    <row r="6363">
      <c r="A6363" t="inlineStr">
        <is>
          <t>J1289</t>
        </is>
      </c>
      <c r="B6363" s="10" t="n">
        <v>46279</v>
      </c>
      <c r="C6363" t="inlineStr">
        <is>
          <t>CL30</t>
        </is>
      </c>
      <c r="D6363" t="inlineStr">
        <is>
          <t>Completed</t>
        </is>
      </c>
    </row>
    <row r="6364">
      <c r="A6364" t="inlineStr">
        <is>
          <t>J1289</t>
        </is>
      </c>
      <c r="B6364" s="10" t="n">
        <v>46280</v>
      </c>
      <c r="C6364" t="inlineStr">
        <is>
          <t>CL30</t>
        </is>
      </c>
      <c r="D6364" t="inlineStr">
        <is>
          <t>Completed</t>
        </is>
      </c>
    </row>
    <row r="6365">
      <c r="A6365" t="inlineStr">
        <is>
          <t>J1289</t>
        </is>
      </c>
      <c r="B6365" s="10" t="n">
        <v>46281</v>
      </c>
      <c r="C6365" t="inlineStr">
        <is>
          <t>CL30</t>
        </is>
      </c>
      <c r="D6365" t="inlineStr">
        <is>
          <t>Completed</t>
        </is>
      </c>
    </row>
    <row r="6366">
      <c r="A6366" t="inlineStr">
        <is>
          <t>J1289</t>
        </is>
      </c>
      <c r="B6366" s="10" t="n">
        <v>46282</v>
      </c>
      <c r="C6366" t="inlineStr">
        <is>
          <t>CL30</t>
        </is>
      </c>
      <c r="D6366" t="inlineStr">
        <is>
          <t>Completed</t>
        </is>
      </c>
    </row>
    <row r="6367">
      <c r="A6367" t="inlineStr">
        <is>
          <t>J1289</t>
        </is>
      </c>
      <c r="B6367" s="10" t="n">
        <v>46283</v>
      </c>
      <c r="C6367" t="inlineStr">
        <is>
          <t>CL30</t>
        </is>
      </c>
      <c r="D6367" t="inlineStr">
        <is>
          <t>Completed</t>
        </is>
      </c>
    </row>
    <row r="6368">
      <c r="A6368" t="inlineStr">
        <is>
          <t>J1289</t>
        </is>
      </c>
      <c r="B6368" s="10" t="n">
        <v>46286</v>
      </c>
      <c r="C6368" t="inlineStr">
        <is>
          <t>CL30</t>
        </is>
      </c>
      <c r="D6368" t="inlineStr">
        <is>
          <t>Completed</t>
        </is>
      </c>
    </row>
    <row r="6369">
      <c r="A6369" t="inlineStr">
        <is>
          <t>J1289</t>
        </is>
      </c>
      <c r="B6369" s="10" t="n">
        <v>46287</v>
      </c>
      <c r="C6369" t="inlineStr">
        <is>
          <t>CL30</t>
        </is>
      </c>
      <c r="D6369" t="inlineStr">
        <is>
          <t>Completed</t>
        </is>
      </c>
    </row>
    <row r="6370">
      <c r="A6370" t="inlineStr">
        <is>
          <t>J1289</t>
        </is>
      </c>
      <c r="B6370" s="10" t="n">
        <v>46288</v>
      </c>
      <c r="C6370" t="inlineStr">
        <is>
          <t>CL30</t>
        </is>
      </c>
      <c r="D6370" t="inlineStr">
        <is>
          <t>Completed</t>
        </is>
      </c>
    </row>
    <row r="6371">
      <c r="A6371" t="inlineStr">
        <is>
          <t>J1289</t>
        </is>
      </c>
      <c r="B6371" s="10" t="n">
        <v>46289</v>
      </c>
      <c r="C6371" t="inlineStr">
        <is>
          <t>CL30</t>
        </is>
      </c>
      <c r="D6371" t="inlineStr">
        <is>
          <t>Completed</t>
        </is>
      </c>
    </row>
    <row r="6372">
      <c r="A6372" t="inlineStr">
        <is>
          <t>J1289</t>
        </is>
      </c>
      <c r="B6372" s="10" t="n">
        <v>46290</v>
      </c>
      <c r="C6372" t="inlineStr">
        <is>
          <t>CL30</t>
        </is>
      </c>
      <c r="D6372" t="inlineStr">
        <is>
          <t>Completed</t>
        </is>
      </c>
    </row>
    <row r="6373">
      <c r="A6373" t="inlineStr">
        <is>
          <t>J1289</t>
        </is>
      </c>
      <c r="B6373" s="10" t="n">
        <v>46293</v>
      </c>
      <c r="C6373" t="inlineStr">
        <is>
          <t>CL30</t>
        </is>
      </c>
      <c r="D6373" t="inlineStr">
        <is>
          <t>Completed</t>
        </is>
      </c>
    </row>
    <row r="6374">
      <c r="A6374" t="inlineStr">
        <is>
          <t>J1289</t>
        </is>
      </c>
      <c r="B6374" s="10" t="n">
        <v>46294</v>
      </c>
      <c r="C6374" t="inlineStr">
        <is>
          <t>CL30</t>
        </is>
      </c>
      <c r="D6374" t="inlineStr">
        <is>
          <t>Completed</t>
        </is>
      </c>
    </row>
    <row r="6375">
      <c r="A6375" t="inlineStr">
        <is>
          <t>J1289</t>
        </is>
      </c>
      <c r="B6375" s="10" t="n">
        <v>46295</v>
      </c>
      <c r="C6375" t="inlineStr">
        <is>
          <t>CL30</t>
        </is>
      </c>
      <c r="D6375" t="inlineStr">
        <is>
          <t>Completed</t>
        </is>
      </c>
    </row>
    <row r="6376">
      <c r="A6376" t="inlineStr">
        <is>
          <t>J1289</t>
        </is>
      </c>
      <c r="B6376" s="10" t="n">
        <v>46296</v>
      </c>
      <c r="C6376" t="inlineStr">
        <is>
          <t>CL30</t>
        </is>
      </c>
      <c r="D6376" t="inlineStr">
        <is>
          <t>Completed</t>
        </is>
      </c>
    </row>
    <row r="6377">
      <c r="A6377" t="inlineStr">
        <is>
          <t>J1289</t>
        </is>
      </c>
      <c r="B6377" s="10" t="n">
        <v>46297</v>
      </c>
      <c r="C6377" t="inlineStr">
        <is>
          <t>CL30</t>
        </is>
      </c>
      <c r="D6377" t="inlineStr">
        <is>
          <t>Completed</t>
        </is>
      </c>
    </row>
    <row r="6378">
      <c r="A6378" t="inlineStr">
        <is>
          <t>J1289</t>
        </is>
      </c>
      <c r="B6378" s="10" t="n">
        <v>46300</v>
      </c>
      <c r="C6378" t="inlineStr">
        <is>
          <t>CL30</t>
        </is>
      </c>
      <c r="D6378" t="inlineStr">
        <is>
          <t>Completed</t>
        </is>
      </c>
    </row>
    <row r="6379">
      <c r="A6379" t="inlineStr">
        <is>
          <t>J1289</t>
        </is>
      </c>
      <c r="B6379" s="10" t="n">
        <v>46301</v>
      </c>
      <c r="C6379" t="inlineStr">
        <is>
          <t>CL30</t>
        </is>
      </c>
      <c r="D6379" t="inlineStr">
        <is>
          <t>Completed</t>
        </is>
      </c>
    </row>
    <row r="6380">
      <c r="A6380" t="inlineStr">
        <is>
          <t>J1289</t>
        </is>
      </c>
      <c r="B6380" s="10" t="n">
        <v>46302</v>
      </c>
      <c r="C6380" t="inlineStr">
        <is>
          <t>CL30</t>
        </is>
      </c>
      <c r="D6380" t="inlineStr">
        <is>
          <t>Completed</t>
        </is>
      </c>
    </row>
    <row r="6381">
      <c r="A6381" t="inlineStr">
        <is>
          <t>J1289</t>
        </is>
      </c>
      <c r="B6381" s="10" t="n">
        <v>46303</v>
      </c>
      <c r="C6381" t="inlineStr">
        <is>
          <t>CL30</t>
        </is>
      </c>
      <c r="D6381" t="inlineStr">
        <is>
          <t>Completed</t>
        </is>
      </c>
    </row>
    <row r="6382">
      <c r="A6382" t="inlineStr">
        <is>
          <t>J1289</t>
        </is>
      </c>
      <c r="B6382" s="10" t="n">
        <v>46304</v>
      </c>
      <c r="C6382" t="inlineStr">
        <is>
          <t>CL30</t>
        </is>
      </c>
      <c r="D6382" t="inlineStr">
        <is>
          <t>Completed</t>
        </is>
      </c>
    </row>
    <row r="6383">
      <c r="A6383" t="inlineStr">
        <is>
          <t>J1289</t>
        </is>
      </c>
      <c r="B6383" s="10" t="n">
        <v>46307</v>
      </c>
      <c r="C6383" t="inlineStr">
        <is>
          <t>CL30</t>
        </is>
      </c>
      <c r="D6383" t="inlineStr">
        <is>
          <t>Completed</t>
        </is>
      </c>
    </row>
    <row r="6384">
      <c r="A6384" t="inlineStr">
        <is>
          <t>J1289</t>
        </is>
      </c>
      <c r="B6384" s="10" t="n">
        <v>46308</v>
      </c>
      <c r="C6384" t="inlineStr">
        <is>
          <t>CL30</t>
        </is>
      </c>
      <c r="D6384" t="inlineStr">
        <is>
          <t>Completed</t>
        </is>
      </c>
    </row>
    <row r="6385">
      <c r="A6385" t="inlineStr">
        <is>
          <t>J1289</t>
        </is>
      </c>
      <c r="B6385" s="10" t="n">
        <v>46309</v>
      </c>
      <c r="C6385" t="inlineStr">
        <is>
          <t>CL30</t>
        </is>
      </c>
      <c r="D6385" t="inlineStr">
        <is>
          <t>Completed</t>
        </is>
      </c>
    </row>
    <row r="6386">
      <c r="A6386" t="inlineStr">
        <is>
          <t>J1289</t>
        </is>
      </c>
      <c r="B6386" s="10" t="n">
        <v>46310</v>
      </c>
      <c r="C6386" t="inlineStr">
        <is>
          <t>CL30</t>
        </is>
      </c>
      <c r="D6386" t="inlineStr">
        <is>
          <t>Completed</t>
        </is>
      </c>
    </row>
    <row r="6387">
      <c r="A6387" t="inlineStr">
        <is>
          <t>J1289</t>
        </is>
      </c>
      <c r="B6387" s="10" t="n">
        <v>46311</v>
      </c>
      <c r="C6387" t="inlineStr">
        <is>
          <t>CL30</t>
        </is>
      </c>
      <c r="D6387" t="inlineStr">
        <is>
          <t>Completed</t>
        </is>
      </c>
    </row>
    <row r="6388">
      <c r="A6388" t="inlineStr">
        <is>
          <t>J1289</t>
        </is>
      </c>
      <c r="B6388" s="10" t="n">
        <v>46314</v>
      </c>
      <c r="C6388" t="inlineStr">
        <is>
          <t>CL30</t>
        </is>
      </c>
      <c r="D6388" t="inlineStr">
        <is>
          <t>Completed</t>
        </is>
      </c>
    </row>
    <row r="6389">
      <c r="A6389" t="inlineStr">
        <is>
          <t>J1289</t>
        </is>
      </c>
      <c r="B6389" s="10" t="n">
        <v>46315</v>
      </c>
      <c r="C6389" t="inlineStr">
        <is>
          <t>CL30</t>
        </is>
      </c>
      <c r="D6389" t="inlineStr">
        <is>
          <t>Completed</t>
        </is>
      </c>
    </row>
    <row r="6390">
      <c r="A6390" t="inlineStr">
        <is>
          <t>J1289</t>
        </is>
      </c>
      <c r="B6390" s="10" t="n">
        <v>46316</v>
      </c>
      <c r="C6390" t="inlineStr">
        <is>
          <t>CL30</t>
        </is>
      </c>
      <c r="D6390" t="inlineStr">
        <is>
          <t>Completed</t>
        </is>
      </c>
    </row>
    <row r="6391">
      <c r="A6391" t="inlineStr">
        <is>
          <t>J1289</t>
        </is>
      </c>
      <c r="B6391" s="10" t="n">
        <v>46317</v>
      </c>
      <c r="C6391" t="inlineStr">
        <is>
          <t>CL30</t>
        </is>
      </c>
      <c r="D6391" t="inlineStr">
        <is>
          <t>Completed</t>
        </is>
      </c>
    </row>
    <row r="6392">
      <c r="A6392" t="inlineStr">
        <is>
          <t>J1289</t>
        </is>
      </c>
      <c r="B6392" s="10" t="n">
        <v>46318</v>
      </c>
      <c r="C6392" t="inlineStr">
        <is>
          <t>CL30</t>
        </is>
      </c>
      <c r="D6392" t="inlineStr">
        <is>
          <t>Completed</t>
        </is>
      </c>
    </row>
    <row r="6393">
      <c r="A6393" t="inlineStr">
        <is>
          <t>J1289</t>
        </is>
      </c>
      <c r="B6393" s="10" t="n">
        <v>46321</v>
      </c>
      <c r="C6393" t="inlineStr">
        <is>
          <t>CL30</t>
        </is>
      </c>
      <c r="D6393" t="inlineStr">
        <is>
          <t>Completed</t>
        </is>
      </c>
    </row>
    <row r="6394">
      <c r="A6394" t="inlineStr">
        <is>
          <t>J1289</t>
        </is>
      </c>
      <c r="B6394" s="10" t="n">
        <v>46322</v>
      </c>
      <c r="C6394" t="inlineStr">
        <is>
          <t>CL30</t>
        </is>
      </c>
      <c r="D6394" t="inlineStr">
        <is>
          <t>Completed</t>
        </is>
      </c>
    </row>
    <row r="6395">
      <c r="A6395" t="inlineStr">
        <is>
          <t>J1289</t>
        </is>
      </c>
      <c r="B6395" s="10" t="n">
        <v>46323</v>
      </c>
      <c r="C6395" t="inlineStr">
        <is>
          <t>CL30</t>
        </is>
      </c>
      <c r="D6395" t="inlineStr">
        <is>
          <t>Completed</t>
        </is>
      </c>
    </row>
    <row r="6396">
      <c r="A6396" t="inlineStr">
        <is>
          <t>J1289</t>
        </is>
      </c>
      <c r="B6396" s="10" t="n">
        <v>46324</v>
      </c>
      <c r="C6396" t="inlineStr">
        <is>
          <t>CL30</t>
        </is>
      </c>
      <c r="D6396" t="inlineStr">
        <is>
          <t>Completed</t>
        </is>
      </c>
    </row>
    <row r="6397">
      <c r="A6397" t="inlineStr">
        <is>
          <t>J1289</t>
        </is>
      </c>
      <c r="B6397" s="10" t="n">
        <v>46325</v>
      </c>
      <c r="C6397" t="inlineStr">
        <is>
          <t>CL30</t>
        </is>
      </c>
      <c r="D6397" t="inlineStr">
        <is>
          <t>Completed</t>
        </is>
      </c>
    </row>
    <row r="6398">
      <c r="A6398" t="inlineStr">
        <is>
          <t>J1290</t>
        </is>
      </c>
      <c r="B6398" s="10" t="n">
        <v>46244</v>
      </c>
      <c r="C6398" t="inlineStr">
        <is>
          <t>CL54</t>
        </is>
      </c>
      <c r="D6398" t="inlineStr">
        <is>
          <t>Completed</t>
        </is>
      </c>
    </row>
    <row r="6399">
      <c r="A6399" t="inlineStr">
        <is>
          <t>J1290</t>
        </is>
      </c>
      <c r="B6399" s="10" t="n">
        <v>46272</v>
      </c>
      <c r="C6399" t="inlineStr">
        <is>
          <t>CL54</t>
        </is>
      </c>
      <c r="D6399" t="inlineStr">
        <is>
          <t>Completed</t>
        </is>
      </c>
    </row>
    <row r="6400">
      <c r="A6400" t="inlineStr">
        <is>
          <t>J1290</t>
        </is>
      </c>
      <c r="B6400" s="10" t="n">
        <v>46300</v>
      </c>
      <c r="C6400" t="inlineStr">
        <is>
          <t>CL54</t>
        </is>
      </c>
      <c r="D6400" t="inlineStr">
        <is>
          <t>Completed</t>
        </is>
      </c>
    </row>
    <row r="6401">
      <c r="A6401" t="inlineStr">
        <is>
          <t>J1291</t>
        </is>
      </c>
      <c r="B6401" s="10" t="n">
        <v>46241</v>
      </c>
      <c r="C6401" t="inlineStr">
        <is>
          <t>CL54</t>
        </is>
      </c>
      <c r="D6401" t="inlineStr">
        <is>
          <t>Completed</t>
        </is>
      </c>
    </row>
    <row r="6402">
      <c r="A6402" t="inlineStr">
        <is>
          <t>J1291</t>
        </is>
      </c>
      <c r="B6402" s="10" t="n">
        <v>46269</v>
      </c>
      <c r="C6402" t="inlineStr">
        <is>
          <t>CL54</t>
        </is>
      </c>
      <c r="D6402" t="inlineStr">
        <is>
          <t>Completed</t>
        </is>
      </c>
    </row>
    <row r="6403">
      <c r="A6403" t="inlineStr">
        <is>
          <t>J1291</t>
        </is>
      </c>
      <c r="B6403" s="10" t="n">
        <v>46297</v>
      </c>
      <c r="C6403" t="inlineStr">
        <is>
          <t>CL54</t>
        </is>
      </c>
      <c r="D6403" t="inlineStr">
        <is>
          <t>Completed</t>
        </is>
      </c>
    </row>
    <row r="6404">
      <c r="A6404" t="inlineStr">
        <is>
          <t>J1292</t>
        </is>
      </c>
      <c r="B6404" s="10" t="n">
        <v>46237</v>
      </c>
      <c r="C6404" t="inlineStr">
        <is>
          <t>CL23</t>
        </is>
      </c>
      <c r="D6404" t="inlineStr">
        <is>
          <t>Completed</t>
        </is>
      </c>
    </row>
    <row r="6405">
      <c r="A6405" t="inlineStr">
        <is>
          <t>J1292</t>
        </is>
      </c>
      <c r="B6405" s="10" t="n">
        <v>46240</v>
      </c>
      <c r="C6405" t="inlineStr">
        <is>
          <t>CL23</t>
        </is>
      </c>
      <c r="D6405" t="inlineStr">
        <is>
          <t>Completed</t>
        </is>
      </c>
    </row>
    <row r="6406">
      <c r="A6406" t="inlineStr">
        <is>
          <t>J1292</t>
        </is>
      </c>
      <c r="B6406" s="10" t="n">
        <v>46244</v>
      </c>
      <c r="C6406" t="inlineStr">
        <is>
          <t>CL23</t>
        </is>
      </c>
      <c r="D6406" t="inlineStr">
        <is>
          <t>Completed</t>
        </is>
      </c>
    </row>
    <row r="6407">
      <c r="A6407" t="inlineStr">
        <is>
          <t>J1292</t>
        </is>
      </c>
      <c r="B6407" s="10" t="n">
        <v>46247</v>
      </c>
      <c r="C6407" t="inlineStr">
        <is>
          <t>CL23</t>
        </is>
      </c>
      <c r="D6407" t="inlineStr">
        <is>
          <t>Completed</t>
        </is>
      </c>
    </row>
    <row r="6408">
      <c r="A6408" t="inlineStr">
        <is>
          <t>J1292</t>
        </is>
      </c>
      <c r="B6408" s="10" t="n">
        <v>46251</v>
      </c>
      <c r="C6408" t="inlineStr">
        <is>
          <t>CL23</t>
        </is>
      </c>
      <c r="D6408" t="inlineStr">
        <is>
          <t>Completed</t>
        </is>
      </c>
    </row>
    <row r="6409">
      <c r="A6409" t="inlineStr">
        <is>
          <t>J1292</t>
        </is>
      </c>
      <c r="B6409" s="10" t="n">
        <v>46254</v>
      </c>
      <c r="C6409" t="inlineStr">
        <is>
          <t>CL23</t>
        </is>
      </c>
      <c r="D6409" t="inlineStr">
        <is>
          <t>Completed</t>
        </is>
      </c>
    </row>
    <row r="6410">
      <c r="A6410" t="inlineStr">
        <is>
          <t>J1292</t>
        </is>
      </c>
      <c r="B6410" s="10" t="n">
        <v>46258</v>
      </c>
      <c r="C6410" t="inlineStr">
        <is>
          <t>CL23</t>
        </is>
      </c>
      <c r="D6410" t="inlineStr">
        <is>
          <t>Completed</t>
        </is>
      </c>
    </row>
    <row r="6411">
      <c r="A6411" t="inlineStr">
        <is>
          <t>J1292</t>
        </is>
      </c>
      <c r="B6411" s="10" t="n">
        <v>46261</v>
      </c>
      <c r="C6411" t="inlineStr">
        <is>
          <t>CL23</t>
        </is>
      </c>
      <c r="D6411" t="inlineStr">
        <is>
          <t>Completed</t>
        </is>
      </c>
    </row>
    <row r="6412">
      <c r="A6412" t="inlineStr">
        <is>
          <t>J1292</t>
        </is>
      </c>
      <c r="B6412" s="10" t="n">
        <v>46265</v>
      </c>
      <c r="C6412" t="inlineStr">
        <is>
          <t>CL23</t>
        </is>
      </c>
      <c r="D6412" t="inlineStr">
        <is>
          <t>Completed</t>
        </is>
      </c>
    </row>
    <row r="6413">
      <c r="A6413" t="inlineStr">
        <is>
          <t>J1292</t>
        </is>
      </c>
      <c r="B6413" s="10" t="n">
        <v>46268</v>
      </c>
      <c r="C6413" t="inlineStr">
        <is>
          <t>CL23</t>
        </is>
      </c>
      <c r="D6413" t="inlineStr">
        <is>
          <t>Completed</t>
        </is>
      </c>
    </row>
    <row r="6414">
      <c r="A6414" t="inlineStr">
        <is>
          <t>J1292</t>
        </is>
      </c>
      <c r="B6414" s="10" t="n">
        <v>46272</v>
      </c>
      <c r="C6414" t="inlineStr">
        <is>
          <t>CL23</t>
        </is>
      </c>
      <c r="D6414" t="inlineStr">
        <is>
          <t>Completed</t>
        </is>
      </c>
    </row>
    <row r="6415">
      <c r="A6415" t="inlineStr">
        <is>
          <t>J1292</t>
        </is>
      </c>
      <c r="B6415" s="10" t="n">
        <v>46275</v>
      </c>
      <c r="C6415" t="inlineStr">
        <is>
          <t>CL23</t>
        </is>
      </c>
      <c r="D6415" t="inlineStr">
        <is>
          <t>Completed</t>
        </is>
      </c>
    </row>
    <row r="6416">
      <c r="A6416" t="inlineStr">
        <is>
          <t>J1292</t>
        </is>
      </c>
      <c r="B6416" s="10" t="n">
        <v>46279</v>
      </c>
      <c r="C6416" t="inlineStr">
        <is>
          <t>CL23</t>
        </is>
      </c>
      <c r="D6416" t="inlineStr">
        <is>
          <t>Completed</t>
        </is>
      </c>
    </row>
    <row r="6417">
      <c r="A6417" t="inlineStr">
        <is>
          <t>J1292</t>
        </is>
      </c>
      <c r="B6417" s="10" t="n">
        <v>46282</v>
      </c>
      <c r="C6417" t="inlineStr">
        <is>
          <t>CL23</t>
        </is>
      </c>
      <c r="D6417" t="inlineStr">
        <is>
          <t>Completed</t>
        </is>
      </c>
    </row>
    <row r="6418">
      <c r="A6418" t="inlineStr">
        <is>
          <t>J1292</t>
        </is>
      </c>
      <c r="B6418" s="10" t="n">
        <v>46286</v>
      </c>
      <c r="C6418" t="inlineStr">
        <is>
          <t>CL23</t>
        </is>
      </c>
      <c r="D6418" t="inlineStr">
        <is>
          <t>Completed</t>
        </is>
      </c>
    </row>
    <row r="6419">
      <c r="A6419" t="inlineStr">
        <is>
          <t>J1292</t>
        </is>
      </c>
      <c r="B6419" s="10" t="n">
        <v>46289</v>
      </c>
      <c r="C6419" t="inlineStr">
        <is>
          <t>CL23</t>
        </is>
      </c>
      <c r="D6419" t="inlineStr">
        <is>
          <t>Completed</t>
        </is>
      </c>
    </row>
    <row r="6420">
      <c r="A6420" t="inlineStr">
        <is>
          <t>J1292</t>
        </is>
      </c>
      <c r="B6420" s="10" t="n">
        <v>46293</v>
      </c>
      <c r="C6420" t="inlineStr">
        <is>
          <t>CL23</t>
        </is>
      </c>
      <c r="D6420" t="inlineStr">
        <is>
          <t>Completed</t>
        </is>
      </c>
    </row>
    <row r="6421">
      <c r="A6421" t="inlineStr">
        <is>
          <t>J1292</t>
        </is>
      </c>
      <c r="B6421" s="10" t="n">
        <v>46296</v>
      </c>
      <c r="C6421" t="inlineStr">
        <is>
          <t>CL23</t>
        </is>
      </c>
      <c r="D6421" t="inlineStr">
        <is>
          <t>Completed</t>
        </is>
      </c>
    </row>
    <row r="6422">
      <c r="A6422" t="inlineStr">
        <is>
          <t>J1292</t>
        </is>
      </c>
      <c r="B6422" s="10" t="n">
        <v>46300</v>
      </c>
      <c r="C6422" t="inlineStr">
        <is>
          <t>CL23</t>
        </is>
      </c>
      <c r="D6422" t="inlineStr">
        <is>
          <t>Completed</t>
        </is>
      </c>
    </row>
    <row r="6423">
      <c r="A6423" t="inlineStr">
        <is>
          <t>J1292</t>
        </is>
      </c>
      <c r="B6423" s="10" t="n">
        <v>46303</v>
      </c>
      <c r="C6423" t="inlineStr">
        <is>
          <t>CL23</t>
        </is>
      </c>
      <c r="D6423" t="inlineStr">
        <is>
          <t>Completed</t>
        </is>
      </c>
    </row>
    <row r="6424">
      <c r="A6424" t="inlineStr">
        <is>
          <t>J1292</t>
        </is>
      </c>
      <c r="B6424" s="10" t="n">
        <v>46307</v>
      </c>
      <c r="C6424" t="inlineStr">
        <is>
          <t>CL23</t>
        </is>
      </c>
      <c r="D6424" t="inlineStr">
        <is>
          <t>Completed</t>
        </is>
      </c>
    </row>
    <row r="6425">
      <c r="A6425" t="inlineStr">
        <is>
          <t>J1292</t>
        </is>
      </c>
      <c r="B6425" s="10" t="n">
        <v>46310</v>
      </c>
      <c r="C6425" t="inlineStr">
        <is>
          <t>CL23</t>
        </is>
      </c>
      <c r="D6425" t="inlineStr">
        <is>
          <t>Completed</t>
        </is>
      </c>
    </row>
    <row r="6426">
      <c r="A6426" t="inlineStr">
        <is>
          <t>J1292</t>
        </is>
      </c>
      <c r="B6426" s="10" t="n">
        <v>46314</v>
      </c>
      <c r="C6426" t="inlineStr">
        <is>
          <t>CL23</t>
        </is>
      </c>
      <c r="D6426" t="inlineStr">
        <is>
          <t>Completed</t>
        </is>
      </c>
    </row>
    <row r="6427">
      <c r="A6427" t="inlineStr">
        <is>
          <t>J1292</t>
        </is>
      </c>
      <c r="B6427" s="10" t="n">
        <v>46317</v>
      </c>
      <c r="C6427" t="inlineStr">
        <is>
          <t>CL23</t>
        </is>
      </c>
      <c r="D6427" t="inlineStr">
        <is>
          <t>Completed</t>
        </is>
      </c>
    </row>
    <row r="6428">
      <c r="A6428" t="inlineStr">
        <is>
          <t>J1292</t>
        </is>
      </c>
      <c r="B6428" s="10" t="n">
        <v>46321</v>
      </c>
      <c r="C6428" t="inlineStr">
        <is>
          <t>CL23</t>
        </is>
      </c>
      <c r="D6428" t="inlineStr">
        <is>
          <t>Completed</t>
        </is>
      </c>
    </row>
    <row r="6429">
      <c r="A6429" t="inlineStr">
        <is>
          <t>J1292</t>
        </is>
      </c>
      <c r="B6429" s="10" t="n">
        <v>46324</v>
      </c>
      <c r="C6429" t="inlineStr">
        <is>
          <t>CL23</t>
        </is>
      </c>
      <c r="D6429" t="inlineStr">
        <is>
          <t>Completed</t>
        </is>
      </c>
    </row>
    <row r="6430">
      <c r="A6430" t="inlineStr">
        <is>
          <t>J1293</t>
        </is>
      </c>
      <c r="B6430" s="10" t="n">
        <v>46254</v>
      </c>
      <c r="C6430" t="inlineStr">
        <is>
          <t>CL55</t>
        </is>
      </c>
      <c r="D6430" t="inlineStr">
        <is>
          <t>Completed</t>
        </is>
      </c>
    </row>
    <row r="6431">
      <c r="A6431" t="inlineStr">
        <is>
          <t>J1293</t>
        </is>
      </c>
      <c r="B6431" s="10" t="n">
        <v>46282</v>
      </c>
      <c r="C6431" t="inlineStr">
        <is>
          <t>CL55</t>
        </is>
      </c>
      <c r="D6431" t="inlineStr">
        <is>
          <t>Completed</t>
        </is>
      </c>
    </row>
    <row r="6432">
      <c r="A6432" t="inlineStr">
        <is>
          <t>J1293</t>
        </is>
      </c>
      <c r="B6432" s="10" t="n">
        <v>46310</v>
      </c>
      <c r="C6432" t="inlineStr">
        <is>
          <t>CL55</t>
        </is>
      </c>
      <c r="D6432" t="inlineStr">
        <is>
          <t>Completed</t>
        </is>
      </c>
    </row>
    <row r="6433">
      <c r="A6433" t="inlineStr">
        <is>
          <t>J1294</t>
        </is>
      </c>
      <c r="B6433" s="10" t="n">
        <v>46241</v>
      </c>
      <c r="C6433" t="inlineStr">
        <is>
          <t>CL47</t>
        </is>
      </c>
      <c r="D6433" t="inlineStr">
        <is>
          <t>Completed</t>
        </is>
      </c>
    </row>
    <row r="6434">
      <c r="A6434" t="inlineStr">
        <is>
          <t>J1294</t>
        </is>
      </c>
      <c r="B6434" s="10" t="n">
        <v>46248</v>
      </c>
      <c r="C6434" t="inlineStr">
        <is>
          <t>CL47</t>
        </is>
      </c>
      <c r="D6434" t="inlineStr">
        <is>
          <t>Completed</t>
        </is>
      </c>
    </row>
    <row r="6435">
      <c r="A6435" t="inlineStr">
        <is>
          <t>J1294</t>
        </is>
      </c>
      <c r="B6435" s="10" t="n">
        <v>46255</v>
      </c>
      <c r="C6435" t="inlineStr">
        <is>
          <t>CL47</t>
        </is>
      </c>
      <c r="D6435" t="inlineStr">
        <is>
          <t>Skipped</t>
        </is>
      </c>
    </row>
    <row r="6436">
      <c r="A6436" t="inlineStr">
        <is>
          <t>J1294</t>
        </is>
      </c>
      <c r="B6436" s="10" t="n">
        <v>46262</v>
      </c>
      <c r="C6436" t="inlineStr">
        <is>
          <t>CL47</t>
        </is>
      </c>
      <c r="D6436" t="inlineStr">
        <is>
          <t>Completed</t>
        </is>
      </c>
    </row>
    <row r="6437">
      <c r="A6437" t="inlineStr">
        <is>
          <t>J1294</t>
        </is>
      </c>
      <c r="B6437" s="10" t="n">
        <v>46269</v>
      </c>
      <c r="C6437" t="inlineStr">
        <is>
          <t>CL47</t>
        </is>
      </c>
      <c r="D6437" t="inlineStr">
        <is>
          <t>Completed</t>
        </is>
      </c>
    </row>
    <row r="6438">
      <c r="A6438" t="inlineStr">
        <is>
          <t>J1294</t>
        </is>
      </c>
      <c r="B6438" s="10" t="n">
        <v>46276</v>
      </c>
      <c r="C6438" t="inlineStr">
        <is>
          <t>CL47</t>
        </is>
      </c>
      <c r="D6438" t="inlineStr">
        <is>
          <t>Completed</t>
        </is>
      </c>
    </row>
    <row r="6439">
      <c r="A6439" t="inlineStr">
        <is>
          <t>J1294</t>
        </is>
      </c>
      <c r="B6439" s="10" t="n">
        <v>46283</v>
      </c>
      <c r="C6439" t="inlineStr">
        <is>
          <t>CL47</t>
        </is>
      </c>
      <c r="D6439" t="inlineStr">
        <is>
          <t>Completed</t>
        </is>
      </c>
    </row>
    <row r="6440">
      <c r="A6440" t="inlineStr">
        <is>
          <t>J1294</t>
        </is>
      </c>
      <c r="B6440" s="10" t="n">
        <v>46290</v>
      </c>
      <c r="C6440" t="inlineStr">
        <is>
          <t>CL47</t>
        </is>
      </c>
      <c r="D6440" t="inlineStr">
        <is>
          <t>Completed</t>
        </is>
      </c>
    </row>
    <row r="6441">
      <c r="A6441" t="inlineStr">
        <is>
          <t>J1294</t>
        </is>
      </c>
      <c r="B6441" s="10" t="n">
        <v>46297</v>
      </c>
      <c r="C6441" t="inlineStr">
        <is>
          <t>CL47</t>
        </is>
      </c>
      <c r="D6441" t="inlineStr">
        <is>
          <t>Completed</t>
        </is>
      </c>
    </row>
    <row r="6442">
      <c r="A6442" t="inlineStr">
        <is>
          <t>J1294</t>
        </is>
      </c>
      <c r="B6442" s="10" t="n">
        <v>46304</v>
      </c>
      <c r="C6442" t="inlineStr">
        <is>
          <t>CL47</t>
        </is>
      </c>
      <c r="D6442" t="inlineStr">
        <is>
          <t>Completed</t>
        </is>
      </c>
    </row>
    <row r="6443">
      <c r="A6443" t="inlineStr">
        <is>
          <t>J1294</t>
        </is>
      </c>
      <c r="B6443" s="10" t="n">
        <v>46311</v>
      </c>
      <c r="C6443" t="inlineStr">
        <is>
          <t>CL47</t>
        </is>
      </c>
      <c r="D6443" t="inlineStr">
        <is>
          <t>Completed</t>
        </is>
      </c>
    </row>
    <row r="6444">
      <c r="A6444" t="inlineStr">
        <is>
          <t>J1294</t>
        </is>
      </c>
      <c r="B6444" s="10" t="n">
        <v>46318</v>
      </c>
      <c r="C6444" t="inlineStr">
        <is>
          <t>CL47</t>
        </is>
      </c>
      <c r="D6444" t="inlineStr">
        <is>
          <t>Completed</t>
        </is>
      </c>
    </row>
    <row r="6445">
      <c r="A6445" t="inlineStr">
        <is>
          <t>J1294</t>
        </is>
      </c>
      <c r="B6445" s="10" t="n">
        <v>46325</v>
      </c>
      <c r="C6445" t="inlineStr">
        <is>
          <t>CL47</t>
        </is>
      </c>
      <c r="D6445" t="inlineStr">
        <is>
          <t>Completed</t>
        </is>
      </c>
    </row>
    <row r="6446">
      <c r="A6446" t="inlineStr">
        <is>
          <t>J1295</t>
        </is>
      </c>
      <c r="B6446" s="10" t="n">
        <v>46238</v>
      </c>
      <c r="C6446" t="inlineStr">
        <is>
          <t>CL55</t>
        </is>
      </c>
      <c r="D6446" t="inlineStr">
        <is>
          <t>Completed</t>
        </is>
      </c>
    </row>
    <row r="6447">
      <c r="A6447" t="inlineStr">
        <is>
          <t>J1295</t>
        </is>
      </c>
      <c r="B6447" s="10" t="n">
        <v>46266</v>
      </c>
      <c r="C6447" t="inlineStr">
        <is>
          <t>CL55</t>
        </is>
      </c>
      <c r="D6447" t="inlineStr">
        <is>
          <t>Completed</t>
        </is>
      </c>
    </row>
    <row r="6448">
      <c r="A6448" t="inlineStr">
        <is>
          <t>J1295</t>
        </is>
      </c>
      <c r="B6448" s="10" t="n">
        <v>46301</v>
      </c>
      <c r="C6448" t="inlineStr">
        <is>
          <t>CL55</t>
        </is>
      </c>
      <c r="D6448" t="inlineStr">
        <is>
          <t>Completed</t>
        </is>
      </c>
    </row>
    <row r="6449">
      <c r="A6449" t="inlineStr">
        <is>
          <t>J1296</t>
        </is>
      </c>
      <c r="B6449" s="10" t="n">
        <v>46240</v>
      </c>
      <c r="C6449" t="inlineStr">
        <is>
          <t>CL35</t>
        </is>
      </c>
      <c r="D6449" t="inlineStr">
        <is>
          <t>Skipped</t>
        </is>
      </c>
    </row>
    <row r="6450">
      <c r="A6450" t="inlineStr">
        <is>
          <t>J1296</t>
        </is>
      </c>
      <c r="B6450" s="10" t="n">
        <v>46247</v>
      </c>
      <c r="C6450" t="inlineStr">
        <is>
          <t>CL35</t>
        </is>
      </c>
      <c r="D6450" t="inlineStr">
        <is>
          <t>Completed</t>
        </is>
      </c>
    </row>
    <row r="6451">
      <c r="A6451" t="inlineStr">
        <is>
          <t>J1296</t>
        </is>
      </c>
      <c r="B6451" s="10" t="n">
        <v>46254</v>
      </c>
      <c r="C6451" t="inlineStr">
        <is>
          <t>CL35</t>
        </is>
      </c>
      <c r="D6451" t="inlineStr">
        <is>
          <t>Completed</t>
        </is>
      </c>
    </row>
    <row r="6452">
      <c r="A6452" t="inlineStr">
        <is>
          <t>J1296</t>
        </is>
      </c>
      <c r="B6452" s="10" t="n">
        <v>46261</v>
      </c>
      <c r="C6452" t="inlineStr">
        <is>
          <t>CL35</t>
        </is>
      </c>
      <c r="D6452" t="inlineStr">
        <is>
          <t>Completed</t>
        </is>
      </c>
    </row>
    <row r="6453">
      <c r="A6453" t="inlineStr">
        <is>
          <t>J1296</t>
        </is>
      </c>
      <c r="B6453" s="10" t="n">
        <v>46268</v>
      </c>
      <c r="C6453" t="inlineStr">
        <is>
          <t>CL35</t>
        </is>
      </c>
      <c r="D6453" t="inlineStr">
        <is>
          <t>Skipped</t>
        </is>
      </c>
    </row>
    <row r="6454">
      <c r="A6454" t="inlineStr">
        <is>
          <t>J1296</t>
        </is>
      </c>
      <c r="B6454" s="10" t="n">
        <v>46275</v>
      </c>
      <c r="C6454" t="inlineStr">
        <is>
          <t>CL35</t>
        </is>
      </c>
      <c r="D6454" t="inlineStr">
        <is>
          <t>Completed</t>
        </is>
      </c>
    </row>
    <row r="6455">
      <c r="A6455" t="inlineStr">
        <is>
          <t>J1296</t>
        </is>
      </c>
      <c r="B6455" s="10" t="n">
        <v>46282</v>
      </c>
      <c r="C6455" t="inlineStr">
        <is>
          <t>CL35</t>
        </is>
      </c>
      <c r="D6455" t="inlineStr">
        <is>
          <t>Completed</t>
        </is>
      </c>
    </row>
    <row r="6456">
      <c r="A6456" t="inlineStr">
        <is>
          <t>J1296</t>
        </is>
      </c>
      <c r="B6456" s="10" t="n">
        <v>46289</v>
      </c>
      <c r="C6456" t="inlineStr">
        <is>
          <t>CL35</t>
        </is>
      </c>
      <c r="D6456" t="inlineStr">
        <is>
          <t>Completed</t>
        </is>
      </c>
    </row>
    <row r="6457">
      <c r="A6457" t="inlineStr">
        <is>
          <t>J1296</t>
        </is>
      </c>
      <c r="B6457" s="10" t="n">
        <v>46296</v>
      </c>
      <c r="C6457" t="inlineStr">
        <is>
          <t>CL35</t>
        </is>
      </c>
      <c r="D6457" t="inlineStr">
        <is>
          <t>Completed</t>
        </is>
      </c>
    </row>
    <row r="6458">
      <c r="A6458" t="inlineStr">
        <is>
          <t>J1296</t>
        </is>
      </c>
      <c r="B6458" s="10" t="n">
        <v>46303</v>
      </c>
      <c r="C6458" t="inlineStr">
        <is>
          <t>CL35</t>
        </is>
      </c>
      <c r="D6458" t="inlineStr">
        <is>
          <t>Completed</t>
        </is>
      </c>
    </row>
    <row r="6459">
      <c r="A6459" t="inlineStr">
        <is>
          <t>J1296</t>
        </is>
      </c>
      <c r="B6459" s="10" t="n">
        <v>46310</v>
      </c>
      <c r="C6459" t="inlineStr">
        <is>
          <t>CL35</t>
        </is>
      </c>
      <c r="D6459" t="inlineStr">
        <is>
          <t>Completed</t>
        </is>
      </c>
    </row>
    <row r="6460">
      <c r="A6460" t="inlineStr">
        <is>
          <t>J1296</t>
        </is>
      </c>
      <c r="B6460" s="10" t="n">
        <v>46317</v>
      </c>
      <c r="C6460" t="inlineStr">
        <is>
          <t>CL35</t>
        </is>
      </c>
      <c r="D6460" t="inlineStr">
        <is>
          <t>Completed</t>
        </is>
      </c>
    </row>
    <row r="6461">
      <c r="A6461" t="inlineStr">
        <is>
          <t>J1296</t>
        </is>
      </c>
      <c r="B6461" s="10" t="n">
        <v>46324</v>
      </c>
      <c r="C6461" t="inlineStr">
        <is>
          <t>CL35</t>
        </is>
      </c>
      <c r="D6461" t="inlineStr">
        <is>
          <t>Completed</t>
        </is>
      </c>
    </row>
    <row r="6462">
      <c r="A6462" t="inlineStr">
        <is>
          <t>J1297</t>
        </is>
      </c>
      <c r="B6462" s="10" t="n">
        <v>46238</v>
      </c>
      <c r="C6462" t="inlineStr">
        <is>
          <t>CL03</t>
        </is>
      </c>
      <c r="D6462" t="inlineStr">
        <is>
          <t>Completed</t>
        </is>
      </c>
    </row>
    <row r="6463">
      <c r="A6463" t="inlineStr">
        <is>
          <t>J1297</t>
        </is>
      </c>
      <c r="B6463" s="10" t="n">
        <v>46239</v>
      </c>
      <c r="C6463" t="inlineStr">
        <is>
          <t>CL03</t>
        </is>
      </c>
      <c r="D6463" t="inlineStr">
        <is>
          <t>Completed</t>
        </is>
      </c>
    </row>
    <row r="6464">
      <c r="A6464" t="inlineStr">
        <is>
          <t>J1297</t>
        </is>
      </c>
      <c r="B6464" s="10" t="n">
        <v>46245</v>
      </c>
      <c r="C6464" t="inlineStr">
        <is>
          <t>CL03</t>
        </is>
      </c>
      <c r="D6464" t="inlineStr">
        <is>
          <t>Completed</t>
        </is>
      </c>
    </row>
    <row r="6465">
      <c r="A6465" t="inlineStr">
        <is>
          <t>J1297</t>
        </is>
      </c>
      <c r="B6465" s="10" t="n">
        <v>46246</v>
      </c>
      <c r="C6465" t="inlineStr">
        <is>
          <t>CL03</t>
        </is>
      </c>
      <c r="D6465" t="inlineStr">
        <is>
          <t>Completed</t>
        </is>
      </c>
    </row>
    <row r="6466">
      <c r="A6466" t="inlineStr">
        <is>
          <t>J1297</t>
        </is>
      </c>
      <c r="B6466" s="10" t="n">
        <v>46252</v>
      </c>
      <c r="C6466" t="inlineStr">
        <is>
          <t>CL03</t>
        </is>
      </c>
      <c r="D6466" t="inlineStr">
        <is>
          <t>Completed</t>
        </is>
      </c>
    </row>
    <row r="6467">
      <c r="A6467" t="inlineStr">
        <is>
          <t>J1297</t>
        </is>
      </c>
      <c r="B6467" s="10" t="n">
        <v>46253</v>
      </c>
      <c r="C6467" t="inlineStr">
        <is>
          <t>CL03</t>
        </is>
      </c>
      <c r="D6467" t="inlineStr">
        <is>
          <t>Completed</t>
        </is>
      </c>
    </row>
    <row r="6468">
      <c r="A6468" t="inlineStr">
        <is>
          <t>J1297</t>
        </is>
      </c>
      <c r="B6468" s="10" t="n">
        <v>46259</v>
      </c>
      <c r="C6468" t="inlineStr">
        <is>
          <t>CL03</t>
        </is>
      </c>
      <c r="D6468" t="inlineStr">
        <is>
          <t>Completed</t>
        </is>
      </c>
    </row>
    <row r="6469">
      <c r="A6469" t="inlineStr">
        <is>
          <t>J1297</t>
        </is>
      </c>
      <c r="B6469" s="10" t="n">
        <v>46260</v>
      </c>
      <c r="C6469" t="inlineStr">
        <is>
          <t>CL03</t>
        </is>
      </c>
      <c r="D6469" t="inlineStr">
        <is>
          <t>Completed</t>
        </is>
      </c>
    </row>
    <row r="6470">
      <c r="A6470" t="inlineStr">
        <is>
          <t>J1297</t>
        </is>
      </c>
      <c r="B6470" s="10" t="n">
        <v>46266</v>
      </c>
      <c r="C6470" t="inlineStr">
        <is>
          <t>CL03</t>
        </is>
      </c>
      <c r="D6470" t="inlineStr">
        <is>
          <t>Completed</t>
        </is>
      </c>
    </row>
    <row r="6471">
      <c r="A6471" t="inlineStr">
        <is>
          <t>J1297</t>
        </is>
      </c>
      <c r="B6471" s="10" t="n">
        <v>46267</v>
      </c>
      <c r="C6471" t="inlineStr">
        <is>
          <t>CL03</t>
        </is>
      </c>
      <c r="D6471" t="inlineStr">
        <is>
          <t>Skipped</t>
        </is>
      </c>
    </row>
    <row r="6472">
      <c r="A6472" t="inlineStr">
        <is>
          <t>J1297</t>
        </is>
      </c>
      <c r="B6472" s="10" t="n">
        <v>46273</v>
      </c>
      <c r="C6472" t="inlineStr">
        <is>
          <t>CL03</t>
        </is>
      </c>
      <c r="D6472" t="inlineStr">
        <is>
          <t>Completed</t>
        </is>
      </c>
    </row>
    <row r="6473">
      <c r="A6473" t="inlineStr">
        <is>
          <t>J1297</t>
        </is>
      </c>
      <c r="B6473" s="10" t="n">
        <v>46274</v>
      </c>
      <c r="C6473" t="inlineStr">
        <is>
          <t>CL03</t>
        </is>
      </c>
      <c r="D6473" t="inlineStr">
        <is>
          <t>Completed</t>
        </is>
      </c>
    </row>
    <row r="6474">
      <c r="A6474" t="inlineStr">
        <is>
          <t>J1297</t>
        </is>
      </c>
      <c r="B6474" s="10" t="n">
        <v>46280</v>
      </c>
      <c r="C6474" t="inlineStr">
        <is>
          <t>CL03</t>
        </is>
      </c>
      <c r="D6474" t="inlineStr">
        <is>
          <t>Completed</t>
        </is>
      </c>
    </row>
    <row r="6475">
      <c r="A6475" t="inlineStr">
        <is>
          <t>J1297</t>
        </is>
      </c>
      <c r="B6475" s="10" t="n">
        <v>46281</v>
      </c>
      <c r="C6475" t="inlineStr">
        <is>
          <t>CL03</t>
        </is>
      </c>
      <c r="D6475" t="inlineStr">
        <is>
          <t>Completed</t>
        </is>
      </c>
    </row>
    <row r="6476">
      <c r="A6476" t="inlineStr">
        <is>
          <t>J1297</t>
        </is>
      </c>
      <c r="B6476" s="10" t="n">
        <v>46287</v>
      </c>
      <c r="C6476" t="inlineStr">
        <is>
          <t>CL03</t>
        </is>
      </c>
      <c r="D6476" t="inlineStr">
        <is>
          <t>Completed</t>
        </is>
      </c>
    </row>
    <row r="6477">
      <c r="A6477" t="inlineStr">
        <is>
          <t>J1297</t>
        </is>
      </c>
      <c r="B6477" s="10" t="n">
        <v>46288</v>
      </c>
      <c r="C6477" t="inlineStr">
        <is>
          <t>CL03</t>
        </is>
      </c>
      <c r="D6477" t="inlineStr">
        <is>
          <t>Completed</t>
        </is>
      </c>
    </row>
    <row r="6478">
      <c r="A6478" t="inlineStr">
        <is>
          <t>J1297</t>
        </is>
      </c>
      <c r="B6478" s="10" t="n">
        <v>46294</v>
      </c>
      <c r="C6478" t="inlineStr">
        <is>
          <t>CL03</t>
        </is>
      </c>
      <c r="D6478" t="inlineStr">
        <is>
          <t>Completed</t>
        </is>
      </c>
    </row>
    <row r="6479">
      <c r="A6479" t="inlineStr">
        <is>
          <t>J1297</t>
        </is>
      </c>
      <c r="B6479" s="10" t="n">
        <v>46295</v>
      </c>
      <c r="C6479" t="inlineStr">
        <is>
          <t>CL03</t>
        </is>
      </c>
      <c r="D6479" t="inlineStr">
        <is>
          <t>Completed</t>
        </is>
      </c>
    </row>
    <row r="6480">
      <c r="A6480" t="inlineStr">
        <is>
          <t>J1297</t>
        </is>
      </c>
      <c r="B6480" s="10" t="n">
        <v>46301</v>
      </c>
      <c r="C6480" t="inlineStr">
        <is>
          <t>CL03</t>
        </is>
      </c>
      <c r="D6480" t="inlineStr">
        <is>
          <t>Completed</t>
        </is>
      </c>
    </row>
    <row r="6481">
      <c r="A6481" t="inlineStr">
        <is>
          <t>J1297</t>
        </is>
      </c>
      <c r="B6481" s="10" t="n">
        <v>46302</v>
      </c>
      <c r="C6481" t="inlineStr">
        <is>
          <t>CL03</t>
        </is>
      </c>
      <c r="D6481" t="inlineStr">
        <is>
          <t>Completed</t>
        </is>
      </c>
    </row>
    <row r="6482">
      <c r="A6482" t="inlineStr">
        <is>
          <t>J1297</t>
        </is>
      </c>
      <c r="B6482" s="10" t="n">
        <v>46308</v>
      </c>
      <c r="C6482" t="inlineStr">
        <is>
          <t>CL03</t>
        </is>
      </c>
      <c r="D6482" t="inlineStr">
        <is>
          <t>Completed</t>
        </is>
      </c>
    </row>
    <row r="6483">
      <c r="A6483" t="inlineStr">
        <is>
          <t>J1297</t>
        </is>
      </c>
      <c r="B6483" s="10" t="n">
        <v>46309</v>
      </c>
      <c r="C6483" t="inlineStr">
        <is>
          <t>CL03</t>
        </is>
      </c>
      <c r="D6483" t="inlineStr">
        <is>
          <t>Completed</t>
        </is>
      </c>
    </row>
    <row r="6484">
      <c r="A6484" t="inlineStr">
        <is>
          <t>J1297</t>
        </is>
      </c>
      <c r="B6484" s="10" t="n">
        <v>46315</v>
      </c>
      <c r="C6484" t="inlineStr">
        <is>
          <t>CL03</t>
        </is>
      </c>
      <c r="D6484" t="inlineStr">
        <is>
          <t>Completed</t>
        </is>
      </c>
    </row>
    <row r="6485">
      <c r="A6485" t="inlineStr">
        <is>
          <t>J1297</t>
        </is>
      </c>
      <c r="B6485" s="10" t="n">
        <v>46316</v>
      </c>
      <c r="C6485" t="inlineStr">
        <is>
          <t>CL03</t>
        </is>
      </c>
      <c r="D6485" t="inlineStr">
        <is>
          <t>Completed</t>
        </is>
      </c>
    </row>
    <row r="6486">
      <c r="A6486" t="inlineStr">
        <is>
          <t>J1297</t>
        </is>
      </c>
      <c r="B6486" s="10" t="n">
        <v>46322</v>
      </c>
      <c r="C6486" t="inlineStr">
        <is>
          <t>CL03</t>
        </is>
      </c>
      <c r="D6486" t="inlineStr">
        <is>
          <t>Completed</t>
        </is>
      </c>
    </row>
    <row r="6487">
      <c r="A6487" t="inlineStr">
        <is>
          <t>J1297</t>
        </is>
      </c>
      <c r="B6487" s="10" t="n">
        <v>46323</v>
      </c>
      <c r="C6487" t="inlineStr">
        <is>
          <t>CL03</t>
        </is>
      </c>
      <c r="D6487" t="inlineStr">
        <is>
          <t>Completed</t>
        </is>
      </c>
    </row>
    <row r="6488">
      <c r="A6488" t="inlineStr">
        <is>
          <t>J1298</t>
        </is>
      </c>
      <c r="B6488" s="10" t="n">
        <v>46238</v>
      </c>
      <c r="C6488" t="inlineStr">
        <is>
          <t>CL19</t>
        </is>
      </c>
      <c r="D6488" t="inlineStr">
        <is>
          <t>Completed</t>
        </is>
      </c>
    </row>
    <row r="6489">
      <c r="A6489" t="inlineStr">
        <is>
          <t>J1298</t>
        </is>
      </c>
      <c r="B6489" s="10" t="n">
        <v>46245</v>
      </c>
      <c r="C6489" t="inlineStr">
        <is>
          <t>CL19</t>
        </is>
      </c>
      <c r="D6489" t="inlineStr">
        <is>
          <t>Completed</t>
        </is>
      </c>
    </row>
    <row r="6490">
      <c r="A6490" t="inlineStr">
        <is>
          <t>J1298</t>
        </is>
      </c>
      <c r="B6490" s="10" t="n">
        <v>46252</v>
      </c>
      <c r="C6490" t="inlineStr">
        <is>
          <t>CL19</t>
        </is>
      </c>
      <c r="D6490" t="inlineStr">
        <is>
          <t>Completed</t>
        </is>
      </c>
    </row>
    <row r="6491">
      <c r="A6491" t="inlineStr">
        <is>
          <t>J1298</t>
        </is>
      </c>
      <c r="B6491" s="10" t="n">
        <v>46259</v>
      </c>
      <c r="C6491" t="inlineStr">
        <is>
          <t>CL19</t>
        </is>
      </c>
      <c r="D6491" t="inlineStr">
        <is>
          <t>Completed</t>
        </is>
      </c>
    </row>
    <row r="6492">
      <c r="A6492" t="inlineStr">
        <is>
          <t>J1298</t>
        </is>
      </c>
      <c r="B6492" s="10" t="n">
        <v>46266</v>
      </c>
      <c r="C6492" t="inlineStr">
        <is>
          <t>CL19</t>
        </is>
      </c>
      <c r="D6492" t="inlineStr">
        <is>
          <t>Completed</t>
        </is>
      </c>
    </row>
    <row r="6493">
      <c r="A6493" t="inlineStr">
        <is>
          <t>J1298</t>
        </is>
      </c>
      <c r="B6493" s="10" t="n">
        <v>46273</v>
      </c>
      <c r="C6493" t="inlineStr">
        <is>
          <t>CL19</t>
        </is>
      </c>
      <c r="D6493" t="inlineStr">
        <is>
          <t>Completed</t>
        </is>
      </c>
    </row>
    <row r="6494">
      <c r="A6494" t="inlineStr">
        <is>
          <t>J1298</t>
        </is>
      </c>
      <c r="B6494" s="10" t="n">
        <v>46280</v>
      </c>
      <c r="C6494" t="inlineStr">
        <is>
          <t>CL19</t>
        </is>
      </c>
      <c r="D6494" t="inlineStr">
        <is>
          <t>Completed</t>
        </is>
      </c>
    </row>
    <row r="6495">
      <c r="A6495" t="inlineStr">
        <is>
          <t>J1298</t>
        </is>
      </c>
      <c r="B6495" s="10" t="n">
        <v>46287</v>
      </c>
      <c r="C6495" t="inlineStr">
        <is>
          <t>CL19</t>
        </is>
      </c>
      <c r="D6495" t="inlineStr">
        <is>
          <t>Completed</t>
        </is>
      </c>
    </row>
    <row r="6496">
      <c r="A6496" t="inlineStr">
        <is>
          <t>J1298</t>
        </is>
      </c>
      <c r="B6496" s="10" t="n">
        <v>46294</v>
      </c>
      <c r="C6496" t="inlineStr">
        <is>
          <t>CL19</t>
        </is>
      </c>
      <c r="D6496" t="inlineStr">
        <is>
          <t>Completed</t>
        </is>
      </c>
    </row>
    <row r="6497">
      <c r="A6497" t="inlineStr">
        <is>
          <t>J1298</t>
        </is>
      </c>
      <c r="B6497" s="10" t="n">
        <v>46301</v>
      </c>
      <c r="C6497" t="inlineStr">
        <is>
          <t>CL19</t>
        </is>
      </c>
      <c r="D6497" t="inlineStr">
        <is>
          <t>Completed</t>
        </is>
      </c>
    </row>
    <row r="6498">
      <c r="A6498" t="inlineStr">
        <is>
          <t>J1298</t>
        </is>
      </c>
      <c r="B6498" s="10" t="n">
        <v>46308</v>
      </c>
      <c r="C6498" t="inlineStr">
        <is>
          <t>CL19</t>
        </is>
      </c>
      <c r="D6498" t="inlineStr">
        <is>
          <t>Completed</t>
        </is>
      </c>
    </row>
    <row r="6499">
      <c r="A6499" t="inlineStr">
        <is>
          <t>J1298</t>
        </is>
      </c>
      <c r="B6499" s="10" t="n">
        <v>46315</v>
      </c>
      <c r="C6499" t="inlineStr">
        <is>
          <t>CL19</t>
        </is>
      </c>
      <c r="D6499" t="inlineStr">
        <is>
          <t>Completed</t>
        </is>
      </c>
    </row>
    <row r="6500">
      <c r="A6500" t="inlineStr">
        <is>
          <t>J1298</t>
        </is>
      </c>
      <c r="B6500" s="10" t="n">
        <v>46322</v>
      </c>
      <c r="C6500" t="inlineStr">
        <is>
          <t>CL19</t>
        </is>
      </c>
      <c r="D6500" t="inlineStr">
        <is>
          <t>Completed</t>
        </is>
      </c>
    </row>
    <row r="6501">
      <c r="A6501" t="inlineStr">
        <is>
          <t>J1299</t>
        </is>
      </c>
      <c r="B6501" s="10" t="n">
        <v>46238</v>
      </c>
      <c r="C6501" t="inlineStr">
        <is>
          <t>CL43</t>
        </is>
      </c>
      <c r="D6501" t="inlineStr">
        <is>
          <t>Completed</t>
        </is>
      </c>
    </row>
    <row r="6502">
      <c r="A6502" t="inlineStr">
        <is>
          <t>J1299</t>
        </is>
      </c>
      <c r="B6502" s="10" t="n">
        <v>46245</v>
      </c>
      <c r="C6502" t="inlineStr">
        <is>
          <t>CL43</t>
        </is>
      </c>
      <c r="D6502" t="inlineStr">
        <is>
          <t>Completed</t>
        </is>
      </c>
    </row>
    <row r="6503">
      <c r="A6503" t="inlineStr">
        <is>
          <t>J1299</t>
        </is>
      </c>
      <c r="B6503" s="10" t="n">
        <v>46252</v>
      </c>
      <c r="C6503" t="inlineStr">
        <is>
          <t>CL43</t>
        </is>
      </c>
      <c r="D6503" t="inlineStr">
        <is>
          <t>Completed</t>
        </is>
      </c>
    </row>
    <row r="6504">
      <c r="A6504" t="inlineStr">
        <is>
          <t>J1299</t>
        </is>
      </c>
      <c r="B6504" s="10" t="n">
        <v>46259</v>
      </c>
      <c r="C6504" t="inlineStr">
        <is>
          <t>CL43</t>
        </is>
      </c>
      <c r="D6504" t="inlineStr">
        <is>
          <t>Completed</t>
        </is>
      </c>
    </row>
    <row r="6505">
      <c r="A6505" t="inlineStr">
        <is>
          <t>J1299</t>
        </is>
      </c>
      <c r="B6505" s="10" t="n">
        <v>46266</v>
      </c>
      <c r="C6505" t="inlineStr">
        <is>
          <t>CL43</t>
        </is>
      </c>
      <c r="D6505" t="inlineStr">
        <is>
          <t>Completed</t>
        </is>
      </c>
    </row>
    <row r="6506">
      <c r="A6506" t="inlineStr">
        <is>
          <t>J1299</t>
        </is>
      </c>
      <c r="B6506" s="10" t="n">
        <v>46273</v>
      </c>
      <c r="C6506" t="inlineStr">
        <is>
          <t>CL43</t>
        </is>
      </c>
      <c r="D6506" t="inlineStr">
        <is>
          <t>Completed</t>
        </is>
      </c>
    </row>
    <row r="6507">
      <c r="A6507" t="inlineStr">
        <is>
          <t>J1299</t>
        </is>
      </c>
      <c r="B6507" s="10" t="n">
        <v>46280</v>
      </c>
      <c r="C6507" t="inlineStr">
        <is>
          <t>CL43</t>
        </is>
      </c>
      <c r="D6507" t="inlineStr">
        <is>
          <t>Completed</t>
        </is>
      </c>
    </row>
    <row r="6508">
      <c r="A6508" t="inlineStr">
        <is>
          <t>J1299</t>
        </is>
      </c>
      <c r="B6508" s="10" t="n">
        <v>46287</v>
      </c>
      <c r="C6508" t="inlineStr">
        <is>
          <t>CL43</t>
        </is>
      </c>
      <c r="D6508" t="inlineStr">
        <is>
          <t>Completed</t>
        </is>
      </c>
    </row>
    <row r="6509">
      <c r="A6509" t="inlineStr">
        <is>
          <t>J1299</t>
        </is>
      </c>
      <c r="B6509" s="10" t="n">
        <v>46294</v>
      </c>
      <c r="C6509" t="inlineStr">
        <is>
          <t>CL43</t>
        </is>
      </c>
      <c r="D6509" t="inlineStr">
        <is>
          <t>Completed</t>
        </is>
      </c>
    </row>
    <row r="6510">
      <c r="A6510" t="inlineStr">
        <is>
          <t>J1299</t>
        </is>
      </c>
      <c r="B6510" s="10" t="n">
        <v>46301</v>
      </c>
      <c r="C6510" t="inlineStr">
        <is>
          <t>CL43</t>
        </is>
      </c>
      <c r="D6510" t="inlineStr">
        <is>
          <t>Completed</t>
        </is>
      </c>
    </row>
    <row r="6511">
      <c r="A6511" t="inlineStr">
        <is>
          <t>J1299</t>
        </is>
      </c>
      <c r="B6511" s="10" t="n">
        <v>46308</v>
      </c>
      <c r="C6511" t="inlineStr">
        <is>
          <t>CL43</t>
        </is>
      </c>
      <c r="D6511" t="inlineStr">
        <is>
          <t>Completed</t>
        </is>
      </c>
    </row>
    <row r="6512">
      <c r="A6512" t="inlineStr">
        <is>
          <t>J1299</t>
        </is>
      </c>
      <c r="B6512" s="10" t="n">
        <v>46315</v>
      </c>
      <c r="C6512" t="inlineStr">
        <is>
          <t>CL43</t>
        </is>
      </c>
      <c r="D6512" t="inlineStr">
        <is>
          <t>Completed</t>
        </is>
      </c>
    </row>
    <row r="6513">
      <c r="A6513" t="inlineStr">
        <is>
          <t>J1299</t>
        </is>
      </c>
      <c r="B6513" s="10" t="n">
        <v>46322</v>
      </c>
      <c r="C6513" t="inlineStr">
        <is>
          <t>CL43</t>
        </is>
      </c>
      <c r="D6513" t="inlineStr">
        <is>
          <t>Completed</t>
        </is>
      </c>
    </row>
    <row r="6514">
      <c r="A6514" t="inlineStr">
        <is>
          <t>J1300</t>
        </is>
      </c>
      <c r="B6514" s="10" t="n">
        <v>46237</v>
      </c>
      <c r="C6514" t="inlineStr">
        <is>
          <t>CL40</t>
        </is>
      </c>
      <c r="D6514" t="inlineStr">
        <is>
          <t>Completed</t>
        </is>
      </c>
    </row>
    <row r="6515">
      <c r="A6515" t="inlineStr">
        <is>
          <t>J1300</t>
        </is>
      </c>
      <c r="B6515" s="10" t="n">
        <v>46239</v>
      </c>
      <c r="C6515" t="inlineStr">
        <is>
          <t>CL40</t>
        </is>
      </c>
      <c r="D6515" t="inlineStr">
        <is>
          <t>Completed</t>
        </is>
      </c>
    </row>
    <row r="6516">
      <c r="A6516" t="inlineStr">
        <is>
          <t>J1300</t>
        </is>
      </c>
      <c r="B6516" s="10" t="n">
        <v>46241</v>
      </c>
      <c r="C6516" t="inlineStr">
        <is>
          <t>CL40</t>
        </is>
      </c>
      <c r="D6516" t="inlineStr">
        <is>
          <t>Completed</t>
        </is>
      </c>
    </row>
    <row r="6517">
      <c r="A6517" t="inlineStr">
        <is>
          <t>J1300</t>
        </is>
      </c>
      <c r="B6517" s="10" t="n">
        <v>46244</v>
      </c>
      <c r="C6517" t="inlineStr">
        <is>
          <t>CL40</t>
        </is>
      </c>
      <c r="D6517" t="inlineStr">
        <is>
          <t>Completed</t>
        </is>
      </c>
    </row>
    <row r="6518">
      <c r="A6518" t="inlineStr">
        <is>
          <t>J1300</t>
        </is>
      </c>
      <c r="B6518" s="10" t="n">
        <v>46246</v>
      </c>
      <c r="C6518" t="inlineStr">
        <is>
          <t>CL40</t>
        </is>
      </c>
      <c r="D6518" t="inlineStr">
        <is>
          <t>Completed</t>
        </is>
      </c>
    </row>
    <row r="6519">
      <c r="A6519" t="inlineStr">
        <is>
          <t>J1300</t>
        </is>
      </c>
      <c r="B6519" s="10" t="n">
        <v>46248</v>
      </c>
      <c r="C6519" t="inlineStr">
        <is>
          <t>CL40</t>
        </is>
      </c>
      <c r="D6519" t="inlineStr">
        <is>
          <t>Completed</t>
        </is>
      </c>
    </row>
    <row r="6520">
      <c r="A6520" t="inlineStr">
        <is>
          <t>J1300</t>
        </is>
      </c>
      <c r="B6520" s="10" t="n">
        <v>46251</v>
      </c>
      <c r="C6520" t="inlineStr">
        <is>
          <t>CL40</t>
        </is>
      </c>
      <c r="D6520" t="inlineStr">
        <is>
          <t>Completed</t>
        </is>
      </c>
    </row>
    <row r="6521">
      <c r="A6521" t="inlineStr">
        <is>
          <t>J1300</t>
        </is>
      </c>
      <c r="B6521" s="10" t="n">
        <v>46253</v>
      </c>
      <c r="C6521" t="inlineStr">
        <is>
          <t>CL40</t>
        </is>
      </c>
      <c r="D6521" t="inlineStr">
        <is>
          <t>Completed</t>
        </is>
      </c>
    </row>
    <row r="6522">
      <c r="A6522" t="inlineStr">
        <is>
          <t>J1300</t>
        </is>
      </c>
      <c r="B6522" s="10" t="n">
        <v>46255</v>
      </c>
      <c r="C6522" t="inlineStr">
        <is>
          <t>CL40</t>
        </is>
      </c>
      <c r="D6522" t="inlineStr">
        <is>
          <t>Completed</t>
        </is>
      </c>
    </row>
    <row r="6523">
      <c r="A6523" t="inlineStr">
        <is>
          <t>J1300</t>
        </is>
      </c>
      <c r="B6523" s="10" t="n">
        <v>46258</v>
      </c>
      <c r="C6523" t="inlineStr">
        <is>
          <t>CL40</t>
        </is>
      </c>
      <c r="D6523" t="inlineStr">
        <is>
          <t>Completed</t>
        </is>
      </c>
    </row>
    <row r="6524">
      <c r="A6524" t="inlineStr">
        <is>
          <t>J1300</t>
        </is>
      </c>
      <c r="B6524" s="10" t="n">
        <v>46260</v>
      </c>
      <c r="C6524" t="inlineStr">
        <is>
          <t>CL40</t>
        </is>
      </c>
      <c r="D6524" t="inlineStr">
        <is>
          <t>Completed</t>
        </is>
      </c>
    </row>
    <row r="6525">
      <c r="A6525" t="inlineStr">
        <is>
          <t>J1300</t>
        </is>
      </c>
      <c r="B6525" s="10" t="n">
        <v>46262</v>
      </c>
      <c r="C6525" t="inlineStr">
        <is>
          <t>CL40</t>
        </is>
      </c>
      <c r="D6525" t="inlineStr">
        <is>
          <t>Completed</t>
        </is>
      </c>
    </row>
    <row r="6526">
      <c r="A6526" t="inlineStr">
        <is>
          <t>J1300</t>
        </is>
      </c>
      <c r="B6526" s="10" t="n">
        <v>46265</v>
      </c>
      <c r="C6526" t="inlineStr">
        <is>
          <t>CL40</t>
        </is>
      </c>
      <c r="D6526" t="inlineStr">
        <is>
          <t>Completed</t>
        </is>
      </c>
    </row>
    <row r="6527">
      <c r="A6527" t="inlineStr">
        <is>
          <t>J1300</t>
        </is>
      </c>
      <c r="B6527" s="10" t="n">
        <v>46267</v>
      </c>
      <c r="C6527" t="inlineStr">
        <is>
          <t>CL40</t>
        </is>
      </c>
      <c r="D6527" t="inlineStr">
        <is>
          <t>Completed</t>
        </is>
      </c>
    </row>
    <row r="6528">
      <c r="A6528" t="inlineStr">
        <is>
          <t>J1300</t>
        </is>
      </c>
      <c r="B6528" s="10" t="n">
        <v>46269</v>
      </c>
      <c r="C6528" t="inlineStr">
        <is>
          <t>CL40</t>
        </is>
      </c>
      <c r="D6528" t="inlineStr">
        <is>
          <t>Completed</t>
        </is>
      </c>
    </row>
    <row r="6529">
      <c r="A6529" t="inlineStr">
        <is>
          <t>J1300</t>
        </is>
      </c>
      <c r="B6529" s="10" t="n">
        <v>46272</v>
      </c>
      <c r="C6529" t="inlineStr">
        <is>
          <t>CL40</t>
        </is>
      </c>
      <c r="D6529" t="inlineStr">
        <is>
          <t>Completed</t>
        </is>
      </c>
    </row>
    <row r="6530">
      <c r="A6530" t="inlineStr">
        <is>
          <t>J1300</t>
        </is>
      </c>
      <c r="B6530" s="10" t="n">
        <v>46274</v>
      </c>
      <c r="C6530" t="inlineStr">
        <is>
          <t>CL40</t>
        </is>
      </c>
      <c r="D6530" t="inlineStr">
        <is>
          <t>Completed</t>
        </is>
      </c>
    </row>
    <row r="6531">
      <c r="A6531" t="inlineStr">
        <is>
          <t>J1300</t>
        </is>
      </c>
      <c r="B6531" s="10" t="n">
        <v>46276</v>
      </c>
      <c r="C6531" t="inlineStr">
        <is>
          <t>CL40</t>
        </is>
      </c>
      <c r="D6531" t="inlineStr">
        <is>
          <t>Completed</t>
        </is>
      </c>
    </row>
    <row r="6532">
      <c r="A6532" t="inlineStr">
        <is>
          <t>J1300</t>
        </is>
      </c>
      <c r="B6532" s="10" t="n">
        <v>46279</v>
      </c>
      <c r="C6532" t="inlineStr">
        <is>
          <t>CL40</t>
        </is>
      </c>
      <c r="D6532" t="inlineStr">
        <is>
          <t>Completed</t>
        </is>
      </c>
    </row>
    <row r="6533">
      <c r="A6533" t="inlineStr">
        <is>
          <t>J1300</t>
        </is>
      </c>
      <c r="B6533" s="10" t="n">
        <v>46281</v>
      </c>
      <c r="C6533" t="inlineStr">
        <is>
          <t>CL40</t>
        </is>
      </c>
      <c r="D6533" t="inlineStr">
        <is>
          <t>Completed</t>
        </is>
      </c>
    </row>
    <row r="6534">
      <c r="A6534" t="inlineStr">
        <is>
          <t>J1300</t>
        </is>
      </c>
      <c r="B6534" s="10" t="n">
        <v>46283</v>
      </c>
      <c r="C6534" t="inlineStr">
        <is>
          <t>CL40</t>
        </is>
      </c>
      <c r="D6534" t="inlineStr">
        <is>
          <t>Completed</t>
        </is>
      </c>
    </row>
    <row r="6535">
      <c r="A6535" t="inlineStr">
        <is>
          <t>J1300</t>
        </is>
      </c>
      <c r="B6535" s="10" t="n">
        <v>46286</v>
      </c>
      <c r="C6535" t="inlineStr">
        <is>
          <t>CL40</t>
        </is>
      </c>
      <c r="D6535" t="inlineStr">
        <is>
          <t>Completed</t>
        </is>
      </c>
    </row>
    <row r="6536">
      <c r="A6536" t="inlineStr">
        <is>
          <t>J1300</t>
        </is>
      </c>
      <c r="B6536" s="10" t="n">
        <v>46288</v>
      </c>
      <c r="C6536" t="inlineStr">
        <is>
          <t>CL40</t>
        </is>
      </c>
      <c r="D6536" t="inlineStr">
        <is>
          <t>Completed</t>
        </is>
      </c>
    </row>
    <row r="6537">
      <c r="A6537" t="inlineStr">
        <is>
          <t>J1300</t>
        </is>
      </c>
      <c r="B6537" s="10" t="n">
        <v>46290</v>
      </c>
      <c r="C6537" t="inlineStr">
        <is>
          <t>CL40</t>
        </is>
      </c>
      <c r="D6537" t="inlineStr">
        <is>
          <t>Completed</t>
        </is>
      </c>
    </row>
    <row r="6538">
      <c r="A6538" t="inlineStr">
        <is>
          <t>J1300</t>
        </is>
      </c>
      <c r="B6538" s="10" t="n">
        <v>46293</v>
      </c>
      <c r="C6538" t="inlineStr">
        <is>
          <t>CL40</t>
        </is>
      </c>
      <c r="D6538" t="inlineStr">
        <is>
          <t>Completed</t>
        </is>
      </c>
    </row>
    <row r="6539">
      <c r="A6539" t="inlineStr">
        <is>
          <t>J1300</t>
        </is>
      </c>
      <c r="B6539" s="10" t="n">
        <v>46295</v>
      </c>
      <c r="C6539" t="inlineStr">
        <is>
          <t>CL40</t>
        </is>
      </c>
      <c r="D6539" t="inlineStr">
        <is>
          <t>Completed</t>
        </is>
      </c>
    </row>
    <row r="6540">
      <c r="A6540" t="inlineStr">
        <is>
          <t>J1300</t>
        </is>
      </c>
      <c r="B6540" s="10" t="n">
        <v>46297</v>
      </c>
      <c r="C6540" t="inlineStr">
        <is>
          <t>CL40</t>
        </is>
      </c>
      <c r="D6540" t="inlineStr">
        <is>
          <t>Completed</t>
        </is>
      </c>
    </row>
    <row r="6541">
      <c r="A6541" t="inlineStr">
        <is>
          <t>J1300</t>
        </is>
      </c>
      <c r="B6541" s="10" t="n">
        <v>46300</v>
      </c>
      <c r="C6541" t="inlineStr">
        <is>
          <t>CL40</t>
        </is>
      </c>
      <c r="D6541" t="inlineStr">
        <is>
          <t>Completed</t>
        </is>
      </c>
    </row>
    <row r="6542">
      <c r="A6542" t="inlineStr">
        <is>
          <t>J1300</t>
        </is>
      </c>
      <c r="B6542" s="10" t="n">
        <v>46302</v>
      </c>
      <c r="C6542" t="inlineStr">
        <is>
          <t>CL40</t>
        </is>
      </c>
      <c r="D6542" t="inlineStr">
        <is>
          <t>Completed</t>
        </is>
      </c>
    </row>
    <row r="6543">
      <c r="A6543" t="inlineStr">
        <is>
          <t>J1300</t>
        </is>
      </c>
      <c r="B6543" s="10" t="n">
        <v>46304</v>
      </c>
      <c r="C6543" t="inlineStr">
        <is>
          <t>CL40</t>
        </is>
      </c>
      <c r="D6543" t="inlineStr">
        <is>
          <t>Completed</t>
        </is>
      </c>
    </row>
    <row r="6544">
      <c r="A6544" t="inlineStr">
        <is>
          <t>J1300</t>
        </is>
      </c>
      <c r="B6544" s="10" t="n">
        <v>46307</v>
      </c>
      <c r="C6544" t="inlineStr">
        <is>
          <t>CL40</t>
        </is>
      </c>
      <c r="D6544" t="inlineStr">
        <is>
          <t>Completed</t>
        </is>
      </c>
    </row>
    <row r="6545">
      <c r="A6545" t="inlineStr">
        <is>
          <t>J1300</t>
        </is>
      </c>
      <c r="B6545" s="10" t="n">
        <v>46309</v>
      </c>
      <c r="C6545" t="inlineStr">
        <is>
          <t>CL40</t>
        </is>
      </c>
      <c r="D6545" t="inlineStr">
        <is>
          <t>Completed</t>
        </is>
      </c>
    </row>
    <row r="6546">
      <c r="A6546" t="inlineStr">
        <is>
          <t>J1300</t>
        </is>
      </c>
      <c r="B6546" s="10" t="n">
        <v>46311</v>
      </c>
      <c r="C6546" t="inlineStr">
        <is>
          <t>CL40</t>
        </is>
      </c>
      <c r="D6546" t="inlineStr">
        <is>
          <t>Completed</t>
        </is>
      </c>
    </row>
    <row r="6547">
      <c r="A6547" t="inlineStr">
        <is>
          <t>J1300</t>
        </is>
      </c>
      <c r="B6547" s="10" t="n">
        <v>46314</v>
      </c>
      <c r="C6547" t="inlineStr">
        <is>
          <t>CL40</t>
        </is>
      </c>
      <c r="D6547" t="inlineStr">
        <is>
          <t>Completed</t>
        </is>
      </c>
    </row>
    <row r="6548">
      <c r="A6548" t="inlineStr">
        <is>
          <t>J1300</t>
        </is>
      </c>
      <c r="B6548" s="10" t="n">
        <v>46316</v>
      </c>
      <c r="C6548" t="inlineStr">
        <is>
          <t>CL40</t>
        </is>
      </c>
      <c r="D6548" t="inlineStr">
        <is>
          <t>Completed</t>
        </is>
      </c>
    </row>
    <row r="6549">
      <c r="A6549" t="inlineStr">
        <is>
          <t>J1300</t>
        </is>
      </c>
      <c r="B6549" s="10" t="n">
        <v>46318</v>
      </c>
      <c r="C6549" t="inlineStr">
        <is>
          <t>CL40</t>
        </is>
      </c>
      <c r="D6549" t="inlineStr">
        <is>
          <t>Completed</t>
        </is>
      </c>
    </row>
    <row r="6550">
      <c r="A6550" t="inlineStr">
        <is>
          <t>J1300</t>
        </is>
      </c>
      <c r="B6550" s="10" t="n">
        <v>46321</v>
      </c>
      <c r="C6550" t="inlineStr">
        <is>
          <t>CL40</t>
        </is>
      </c>
      <c r="D6550" t="inlineStr">
        <is>
          <t>Completed</t>
        </is>
      </c>
    </row>
    <row r="6551">
      <c r="A6551" t="inlineStr">
        <is>
          <t>J1300</t>
        </is>
      </c>
      <c r="B6551" s="10" t="n">
        <v>46323</v>
      </c>
      <c r="C6551" t="inlineStr">
        <is>
          <t>CL40</t>
        </is>
      </c>
      <c r="D6551" t="inlineStr">
        <is>
          <t>Completed</t>
        </is>
      </c>
    </row>
    <row r="6552">
      <c r="A6552" t="inlineStr">
        <is>
          <t>J1300</t>
        </is>
      </c>
      <c r="B6552" s="10" t="n">
        <v>46325</v>
      </c>
      <c r="C6552" t="inlineStr">
        <is>
          <t>CL40</t>
        </is>
      </c>
      <c r="D6552" t="inlineStr">
        <is>
          <t>Completed</t>
        </is>
      </c>
    </row>
    <row r="6553">
      <c r="A6553" t="inlineStr">
        <is>
          <t>J1301</t>
        </is>
      </c>
      <c r="B6553" s="10" t="n">
        <v>46238</v>
      </c>
      <c r="C6553" t="inlineStr">
        <is>
          <t>CL29</t>
        </is>
      </c>
      <c r="D6553" t="inlineStr">
        <is>
          <t>Completed</t>
        </is>
      </c>
    </row>
    <row r="6554">
      <c r="A6554" t="inlineStr">
        <is>
          <t>J1301</t>
        </is>
      </c>
      <c r="B6554" s="10" t="n">
        <v>46240</v>
      </c>
      <c r="C6554" t="inlineStr">
        <is>
          <t>CL29</t>
        </is>
      </c>
      <c r="D6554" t="inlineStr">
        <is>
          <t>Completed</t>
        </is>
      </c>
    </row>
    <row r="6555">
      <c r="A6555" t="inlineStr">
        <is>
          <t>J1301</t>
        </is>
      </c>
      <c r="B6555" s="10" t="n">
        <v>46245</v>
      </c>
      <c r="C6555" t="inlineStr">
        <is>
          <t>CL29</t>
        </is>
      </c>
      <c r="D6555" t="inlineStr">
        <is>
          <t>Skipped</t>
        </is>
      </c>
    </row>
    <row r="6556">
      <c r="A6556" t="inlineStr">
        <is>
          <t>J1301</t>
        </is>
      </c>
      <c r="B6556" s="10" t="n">
        <v>46247</v>
      </c>
      <c r="C6556" t="inlineStr">
        <is>
          <t>CL29</t>
        </is>
      </c>
      <c r="D6556" t="inlineStr">
        <is>
          <t>Completed</t>
        </is>
      </c>
    </row>
    <row r="6557">
      <c r="A6557" t="inlineStr">
        <is>
          <t>J1301</t>
        </is>
      </c>
      <c r="B6557" s="10" t="n">
        <v>46252</v>
      </c>
      <c r="C6557" t="inlineStr">
        <is>
          <t>CL29</t>
        </is>
      </c>
      <c r="D6557" t="inlineStr">
        <is>
          <t>Completed</t>
        </is>
      </c>
    </row>
    <row r="6558">
      <c r="A6558" t="inlineStr">
        <is>
          <t>J1301</t>
        </is>
      </c>
      <c r="B6558" s="10" t="n">
        <v>46254</v>
      </c>
      <c r="C6558" t="inlineStr">
        <is>
          <t>CL29</t>
        </is>
      </c>
      <c r="D6558" t="inlineStr">
        <is>
          <t>Completed</t>
        </is>
      </c>
    </row>
    <row r="6559">
      <c r="A6559" t="inlineStr">
        <is>
          <t>J1301</t>
        </is>
      </c>
      <c r="B6559" s="10" t="n">
        <v>46259</v>
      </c>
      <c r="C6559" t="inlineStr">
        <is>
          <t>CL29</t>
        </is>
      </c>
      <c r="D6559" t="inlineStr">
        <is>
          <t>Completed</t>
        </is>
      </c>
    </row>
    <row r="6560">
      <c r="A6560" t="inlineStr">
        <is>
          <t>J1301</t>
        </is>
      </c>
      <c r="B6560" s="10" t="n">
        <v>46261</v>
      </c>
      <c r="C6560" t="inlineStr">
        <is>
          <t>CL29</t>
        </is>
      </c>
      <c r="D6560" t="inlineStr">
        <is>
          <t>Completed</t>
        </is>
      </c>
    </row>
    <row r="6561">
      <c r="A6561" t="inlineStr">
        <is>
          <t>J1301</t>
        </is>
      </c>
      <c r="B6561" s="10" t="n">
        <v>46266</v>
      </c>
      <c r="C6561" t="inlineStr">
        <is>
          <t>CL29</t>
        </is>
      </c>
      <c r="D6561" t="inlineStr">
        <is>
          <t>Completed</t>
        </is>
      </c>
    </row>
    <row r="6562">
      <c r="A6562" t="inlineStr">
        <is>
          <t>J1301</t>
        </is>
      </c>
      <c r="B6562" s="10" t="n">
        <v>46268</v>
      </c>
      <c r="C6562" t="inlineStr">
        <is>
          <t>CL29</t>
        </is>
      </c>
      <c r="D6562" t="inlineStr">
        <is>
          <t>Completed</t>
        </is>
      </c>
    </row>
    <row r="6563">
      <c r="A6563" t="inlineStr">
        <is>
          <t>J1301</t>
        </is>
      </c>
      <c r="B6563" s="10" t="n">
        <v>46273</v>
      </c>
      <c r="C6563" t="inlineStr">
        <is>
          <t>CL29</t>
        </is>
      </c>
      <c r="D6563" t="inlineStr">
        <is>
          <t>Completed</t>
        </is>
      </c>
    </row>
    <row r="6564">
      <c r="A6564" t="inlineStr">
        <is>
          <t>J1301</t>
        </is>
      </c>
      <c r="B6564" s="10" t="n">
        <v>46275</v>
      </c>
      <c r="C6564" t="inlineStr">
        <is>
          <t>CL29</t>
        </is>
      </c>
      <c r="D6564" t="inlineStr">
        <is>
          <t>Completed</t>
        </is>
      </c>
    </row>
    <row r="6565">
      <c r="A6565" t="inlineStr">
        <is>
          <t>J1301</t>
        </is>
      </c>
      <c r="B6565" s="10" t="n">
        <v>46280</v>
      </c>
      <c r="C6565" t="inlineStr">
        <is>
          <t>CL29</t>
        </is>
      </c>
      <c r="D6565" t="inlineStr">
        <is>
          <t>Completed</t>
        </is>
      </c>
    </row>
    <row r="6566">
      <c r="A6566" t="inlineStr">
        <is>
          <t>J1301</t>
        </is>
      </c>
      <c r="B6566" s="10" t="n">
        <v>46282</v>
      </c>
      <c r="C6566" t="inlineStr">
        <is>
          <t>CL29</t>
        </is>
      </c>
      <c r="D6566" t="inlineStr">
        <is>
          <t>Completed</t>
        </is>
      </c>
    </row>
    <row r="6567">
      <c r="A6567" t="inlineStr">
        <is>
          <t>J1301</t>
        </is>
      </c>
      <c r="B6567" s="10" t="n">
        <v>46287</v>
      </c>
      <c r="C6567" t="inlineStr">
        <is>
          <t>CL29</t>
        </is>
      </c>
      <c r="D6567" t="inlineStr">
        <is>
          <t>Completed</t>
        </is>
      </c>
    </row>
    <row r="6568">
      <c r="A6568" t="inlineStr">
        <is>
          <t>J1301</t>
        </is>
      </c>
      <c r="B6568" s="10" t="n">
        <v>46289</v>
      </c>
      <c r="C6568" t="inlineStr">
        <is>
          <t>CL29</t>
        </is>
      </c>
      <c r="D6568" t="inlineStr">
        <is>
          <t>Completed</t>
        </is>
      </c>
    </row>
    <row r="6569">
      <c r="A6569" t="inlineStr">
        <is>
          <t>J1301</t>
        </is>
      </c>
      <c r="B6569" s="10" t="n">
        <v>46294</v>
      </c>
      <c r="C6569" t="inlineStr">
        <is>
          <t>CL29</t>
        </is>
      </c>
      <c r="D6569" t="inlineStr">
        <is>
          <t>Completed</t>
        </is>
      </c>
    </row>
    <row r="6570">
      <c r="A6570" t="inlineStr">
        <is>
          <t>J1301</t>
        </is>
      </c>
      <c r="B6570" s="10" t="n">
        <v>46296</v>
      </c>
      <c r="C6570" t="inlineStr">
        <is>
          <t>CL29</t>
        </is>
      </c>
      <c r="D6570" t="inlineStr">
        <is>
          <t>Completed</t>
        </is>
      </c>
    </row>
    <row r="6571">
      <c r="A6571" t="inlineStr">
        <is>
          <t>J1301</t>
        </is>
      </c>
      <c r="B6571" s="10" t="n">
        <v>46301</v>
      </c>
      <c r="C6571" t="inlineStr">
        <is>
          <t>CL29</t>
        </is>
      </c>
      <c r="D6571" t="inlineStr">
        <is>
          <t>Completed</t>
        </is>
      </c>
    </row>
    <row r="6572">
      <c r="A6572" t="inlineStr">
        <is>
          <t>J1301</t>
        </is>
      </c>
      <c r="B6572" s="10" t="n">
        <v>46303</v>
      </c>
      <c r="C6572" t="inlineStr">
        <is>
          <t>CL29</t>
        </is>
      </c>
      <c r="D6572" t="inlineStr">
        <is>
          <t>Completed</t>
        </is>
      </c>
    </row>
    <row r="6573">
      <c r="A6573" t="inlineStr">
        <is>
          <t>J1301</t>
        </is>
      </c>
      <c r="B6573" s="10" t="n">
        <v>46308</v>
      </c>
      <c r="C6573" t="inlineStr">
        <is>
          <t>CL29</t>
        </is>
      </c>
      <c r="D6573" t="inlineStr">
        <is>
          <t>Completed</t>
        </is>
      </c>
    </row>
    <row r="6574">
      <c r="A6574" t="inlineStr">
        <is>
          <t>J1301</t>
        </is>
      </c>
      <c r="B6574" s="10" t="n">
        <v>46310</v>
      </c>
      <c r="C6574" t="inlineStr">
        <is>
          <t>CL29</t>
        </is>
      </c>
      <c r="D6574" t="inlineStr">
        <is>
          <t>Completed</t>
        </is>
      </c>
    </row>
    <row r="6575">
      <c r="A6575" t="inlineStr">
        <is>
          <t>J1301</t>
        </is>
      </c>
      <c r="B6575" s="10" t="n">
        <v>46315</v>
      </c>
      <c r="C6575" t="inlineStr">
        <is>
          <t>CL29</t>
        </is>
      </c>
      <c r="D6575" t="inlineStr">
        <is>
          <t>Completed</t>
        </is>
      </c>
    </row>
    <row r="6576">
      <c r="A6576" t="inlineStr">
        <is>
          <t>J1301</t>
        </is>
      </c>
      <c r="B6576" s="10" t="n">
        <v>46317</v>
      </c>
      <c r="C6576" t="inlineStr">
        <is>
          <t>CL29</t>
        </is>
      </c>
      <c r="D6576" t="inlineStr">
        <is>
          <t>Completed</t>
        </is>
      </c>
    </row>
    <row r="6577">
      <c r="A6577" t="inlineStr">
        <is>
          <t>J1301</t>
        </is>
      </c>
      <c r="B6577" s="10" t="n">
        <v>46322</v>
      </c>
      <c r="C6577" t="inlineStr">
        <is>
          <t>CL29</t>
        </is>
      </c>
      <c r="D6577" t="inlineStr">
        <is>
          <t>Completed</t>
        </is>
      </c>
    </row>
    <row r="6578">
      <c r="A6578" t="inlineStr">
        <is>
          <t>J1301</t>
        </is>
      </c>
      <c r="B6578" s="10" t="n">
        <v>46324</v>
      </c>
      <c r="C6578" t="inlineStr">
        <is>
          <t>CL29</t>
        </is>
      </c>
      <c r="D6578" t="inlineStr">
        <is>
          <t>Completed</t>
        </is>
      </c>
    </row>
    <row r="6579">
      <c r="A6579" t="inlineStr">
        <is>
          <t>J1302</t>
        </is>
      </c>
      <c r="B6579" s="10" t="n">
        <v>46241</v>
      </c>
      <c r="C6579" t="inlineStr">
        <is>
          <t>CL35</t>
        </is>
      </c>
      <c r="D6579" t="inlineStr">
        <is>
          <t>Completed</t>
        </is>
      </c>
    </row>
    <row r="6580">
      <c r="A6580" t="inlineStr">
        <is>
          <t>J1302</t>
        </is>
      </c>
      <c r="B6580" s="10" t="n">
        <v>46248</v>
      </c>
      <c r="C6580" t="inlineStr">
        <is>
          <t>CL35</t>
        </is>
      </c>
      <c r="D6580" t="inlineStr">
        <is>
          <t>Completed</t>
        </is>
      </c>
    </row>
    <row r="6581">
      <c r="A6581" t="inlineStr">
        <is>
          <t>J1302</t>
        </is>
      </c>
      <c r="B6581" s="10" t="n">
        <v>46255</v>
      </c>
      <c r="C6581" t="inlineStr">
        <is>
          <t>CL35</t>
        </is>
      </c>
      <c r="D6581" t="inlineStr">
        <is>
          <t>Completed</t>
        </is>
      </c>
    </row>
    <row r="6582">
      <c r="A6582" t="inlineStr">
        <is>
          <t>J1302</t>
        </is>
      </c>
      <c r="B6582" s="10" t="n">
        <v>46262</v>
      </c>
      <c r="C6582" t="inlineStr">
        <is>
          <t>CL35</t>
        </is>
      </c>
      <c r="D6582" t="inlineStr">
        <is>
          <t>Completed</t>
        </is>
      </c>
    </row>
    <row r="6583">
      <c r="A6583" t="inlineStr">
        <is>
          <t>J1302</t>
        </is>
      </c>
      <c r="B6583" s="10" t="n">
        <v>46269</v>
      </c>
      <c r="C6583" t="inlineStr">
        <is>
          <t>CL35</t>
        </is>
      </c>
      <c r="D6583" t="inlineStr">
        <is>
          <t>Completed</t>
        </is>
      </c>
    </row>
    <row r="6584">
      <c r="A6584" t="inlineStr">
        <is>
          <t>J1302</t>
        </is>
      </c>
      <c r="B6584" s="10" t="n">
        <v>46276</v>
      </c>
      <c r="C6584" t="inlineStr">
        <is>
          <t>CL35</t>
        </is>
      </c>
      <c r="D6584" t="inlineStr">
        <is>
          <t>Completed</t>
        </is>
      </c>
    </row>
    <row r="6585">
      <c r="A6585" t="inlineStr">
        <is>
          <t>J1302</t>
        </is>
      </c>
      <c r="B6585" s="10" t="n">
        <v>46283</v>
      </c>
      <c r="C6585" t="inlineStr">
        <is>
          <t>CL35</t>
        </is>
      </c>
      <c r="D6585" t="inlineStr">
        <is>
          <t>Completed</t>
        </is>
      </c>
    </row>
    <row r="6586">
      <c r="A6586" t="inlineStr">
        <is>
          <t>J1302</t>
        </is>
      </c>
      <c r="B6586" s="10" t="n">
        <v>46290</v>
      </c>
      <c r="C6586" t="inlineStr">
        <is>
          <t>CL35</t>
        </is>
      </c>
      <c r="D6586" t="inlineStr">
        <is>
          <t>Completed</t>
        </is>
      </c>
    </row>
    <row r="6587">
      <c r="A6587" t="inlineStr">
        <is>
          <t>J1302</t>
        </is>
      </c>
      <c r="B6587" s="10" t="n">
        <v>46297</v>
      </c>
      <c r="C6587" t="inlineStr">
        <is>
          <t>CL35</t>
        </is>
      </c>
      <c r="D6587" t="inlineStr">
        <is>
          <t>Completed</t>
        </is>
      </c>
    </row>
    <row r="6588">
      <c r="A6588" t="inlineStr">
        <is>
          <t>J1302</t>
        </is>
      </c>
      <c r="B6588" s="10" t="n">
        <v>46304</v>
      </c>
      <c r="C6588" t="inlineStr">
        <is>
          <t>CL35</t>
        </is>
      </c>
      <c r="D6588" t="inlineStr">
        <is>
          <t>Completed</t>
        </is>
      </c>
    </row>
    <row r="6589">
      <c r="A6589" t="inlineStr">
        <is>
          <t>J1302</t>
        </is>
      </c>
      <c r="B6589" s="10" t="n">
        <v>46311</v>
      </c>
      <c r="C6589" t="inlineStr">
        <is>
          <t>CL35</t>
        </is>
      </c>
      <c r="D6589" t="inlineStr">
        <is>
          <t>Completed</t>
        </is>
      </c>
    </row>
    <row r="6590">
      <c r="A6590" t="inlineStr">
        <is>
          <t>J1302</t>
        </is>
      </c>
      <c r="B6590" s="10" t="n">
        <v>46318</v>
      </c>
      <c r="C6590" t="inlineStr">
        <is>
          <t>CL35</t>
        </is>
      </c>
      <c r="D6590" t="inlineStr">
        <is>
          <t>Completed</t>
        </is>
      </c>
    </row>
    <row r="6591">
      <c r="A6591" t="inlineStr">
        <is>
          <t>J1302</t>
        </is>
      </c>
      <c r="B6591" s="10" t="n">
        <v>46325</v>
      </c>
      <c r="C6591" t="inlineStr">
        <is>
          <t>CL35</t>
        </is>
      </c>
      <c r="D6591" t="inlineStr">
        <is>
          <t>Completed</t>
        </is>
      </c>
    </row>
    <row r="6592">
      <c r="A6592" t="inlineStr">
        <is>
          <t>J1303</t>
        </is>
      </c>
      <c r="B6592" s="10" t="n">
        <v>46237</v>
      </c>
      <c r="C6592" t="inlineStr">
        <is>
          <t>CL48</t>
        </is>
      </c>
      <c r="D6592" t="inlineStr">
        <is>
          <t>Completed</t>
        </is>
      </c>
    </row>
    <row r="6593">
      <c r="A6593" t="inlineStr">
        <is>
          <t>J1303</t>
        </is>
      </c>
      <c r="B6593" s="10" t="n">
        <v>46238</v>
      </c>
      <c r="C6593" t="inlineStr">
        <is>
          <t>CL48</t>
        </is>
      </c>
      <c r="D6593" t="inlineStr">
        <is>
          <t>Completed</t>
        </is>
      </c>
    </row>
    <row r="6594">
      <c r="A6594" t="inlineStr">
        <is>
          <t>J1303</t>
        </is>
      </c>
      <c r="B6594" s="10" t="n">
        <v>46239</v>
      </c>
      <c r="C6594" t="inlineStr">
        <is>
          <t>CL48</t>
        </is>
      </c>
      <c r="D6594" t="inlineStr">
        <is>
          <t>Completed</t>
        </is>
      </c>
    </row>
    <row r="6595">
      <c r="A6595" t="inlineStr">
        <is>
          <t>J1303</t>
        </is>
      </c>
      <c r="B6595" s="10" t="n">
        <v>46240</v>
      </c>
      <c r="C6595" t="inlineStr">
        <is>
          <t>CL48</t>
        </is>
      </c>
      <c r="D6595" t="inlineStr">
        <is>
          <t>Completed</t>
        </is>
      </c>
    </row>
    <row r="6596">
      <c r="A6596" t="inlineStr">
        <is>
          <t>J1303</t>
        </is>
      </c>
      <c r="B6596" s="10" t="n">
        <v>46241</v>
      </c>
      <c r="C6596" t="inlineStr">
        <is>
          <t>CL48</t>
        </is>
      </c>
      <c r="D6596" t="inlineStr">
        <is>
          <t>Completed</t>
        </is>
      </c>
    </row>
    <row r="6597">
      <c r="A6597" t="inlineStr">
        <is>
          <t>J1303</t>
        </is>
      </c>
      <c r="B6597" s="10" t="n">
        <v>46244</v>
      </c>
      <c r="C6597" t="inlineStr">
        <is>
          <t>CL48</t>
        </is>
      </c>
      <c r="D6597" t="inlineStr">
        <is>
          <t>Completed</t>
        </is>
      </c>
    </row>
    <row r="6598">
      <c r="A6598" t="inlineStr">
        <is>
          <t>J1303</t>
        </is>
      </c>
      <c r="B6598" s="10" t="n">
        <v>46245</v>
      </c>
      <c r="C6598" t="inlineStr">
        <is>
          <t>CL48</t>
        </is>
      </c>
      <c r="D6598" t="inlineStr">
        <is>
          <t>Completed</t>
        </is>
      </c>
    </row>
    <row r="6599">
      <c r="A6599" t="inlineStr">
        <is>
          <t>J1303</t>
        </is>
      </c>
      <c r="B6599" s="10" t="n">
        <v>46246</v>
      </c>
      <c r="C6599" t="inlineStr">
        <is>
          <t>CL48</t>
        </is>
      </c>
      <c r="D6599" t="inlineStr">
        <is>
          <t>Completed</t>
        </is>
      </c>
    </row>
    <row r="6600">
      <c r="A6600" t="inlineStr">
        <is>
          <t>J1303</t>
        </is>
      </c>
      <c r="B6600" s="10" t="n">
        <v>46247</v>
      </c>
      <c r="C6600" t="inlineStr">
        <is>
          <t>CL48</t>
        </is>
      </c>
      <c r="D6600" t="inlineStr">
        <is>
          <t>Completed</t>
        </is>
      </c>
    </row>
    <row r="6601">
      <c r="A6601" t="inlineStr">
        <is>
          <t>J1303</t>
        </is>
      </c>
      <c r="B6601" s="10" t="n">
        <v>46248</v>
      </c>
      <c r="C6601" t="inlineStr">
        <is>
          <t>CL48</t>
        </is>
      </c>
      <c r="D6601" t="inlineStr">
        <is>
          <t>Completed</t>
        </is>
      </c>
    </row>
    <row r="6602">
      <c r="A6602" t="inlineStr">
        <is>
          <t>J1303</t>
        </is>
      </c>
      <c r="B6602" s="10" t="n">
        <v>46251</v>
      </c>
      <c r="C6602" t="inlineStr">
        <is>
          <t>CL48</t>
        </is>
      </c>
      <c r="D6602" t="inlineStr">
        <is>
          <t>Completed</t>
        </is>
      </c>
    </row>
    <row r="6603">
      <c r="A6603" t="inlineStr">
        <is>
          <t>J1303</t>
        </is>
      </c>
      <c r="B6603" s="10" t="n">
        <v>46252</v>
      </c>
      <c r="C6603" t="inlineStr">
        <is>
          <t>CL48</t>
        </is>
      </c>
      <c r="D6603" t="inlineStr">
        <is>
          <t>Completed</t>
        </is>
      </c>
    </row>
    <row r="6604">
      <c r="A6604" t="inlineStr">
        <is>
          <t>J1303</t>
        </is>
      </c>
      <c r="B6604" s="10" t="n">
        <v>46253</v>
      </c>
      <c r="C6604" t="inlineStr">
        <is>
          <t>CL48</t>
        </is>
      </c>
      <c r="D6604" t="inlineStr">
        <is>
          <t>Completed</t>
        </is>
      </c>
    </row>
    <row r="6605">
      <c r="A6605" t="inlineStr">
        <is>
          <t>J1303</t>
        </is>
      </c>
      <c r="B6605" s="10" t="n">
        <v>46254</v>
      </c>
      <c r="C6605" t="inlineStr">
        <is>
          <t>CL48</t>
        </is>
      </c>
      <c r="D6605" t="inlineStr">
        <is>
          <t>Completed</t>
        </is>
      </c>
    </row>
    <row r="6606">
      <c r="A6606" t="inlineStr">
        <is>
          <t>J1303</t>
        </is>
      </c>
      <c r="B6606" s="10" t="n">
        <v>46255</v>
      </c>
      <c r="C6606" t="inlineStr">
        <is>
          <t>CL48</t>
        </is>
      </c>
      <c r="D6606" t="inlineStr">
        <is>
          <t>Completed</t>
        </is>
      </c>
    </row>
    <row r="6607">
      <c r="A6607" t="inlineStr">
        <is>
          <t>J1303</t>
        </is>
      </c>
      <c r="B6607" s="10" t="n">
        <v>46258</v>
      </c>
      <c r="C6607" t="inlineStr">
        <is>
          <t>CL48</t>
        </is>
      </c>
      <c r="D6607" t="inlineStr">
        <is>
          <t>Completed</t>
        </is>
      </c>
    </row>
    <row r="6608">
      <c r="A6608" t="inlineStr">
        <is>
          <t>J1303</t>
        </is>
      </c>
      <c r="B6608" s="10" t="n">
        <v>46259</v>
      </c>
      <c r="C6608" t="inlineStr">
        <is>
          <t>CL48</t>
        </is>
      </c>
      <c r="D6608" t="inlineStr">
        <is>
          <t>Completed</t>
        </is>
      </c>
    </row>
    <row r="6609">
      <c r="A6609" t="inlineStr">
        <is>
          <t>J1303</t>
        </is>
      </c>
      <c r="B6609" s="10" t="n">
        <v>46260</v>
      </c>
      <c r="C6609" t="inlineStr">
        <is>
          <t>CL48</t>
        </is>
      </c>
      <c r="D6609" t="inlineStr">
        <is>
          <t>Completed</t>
        </is>
      </c>
    </row>
    <row r="6610">
      <c r="A6610" t="inlineStr">
        <is>
          <t>J1303</t>
        </is>
      </c>
      <c r="B6610" s="10" t="n">
        <v>46261</v>
      </c>
      <c r="C6610" t="inlineStr">
        <is>
          <t>CL48</t>
        </is>
      </c>
      <c r="D6610" t="inlineStr">
        <is>
          <t>Completed</t>
        </is>
      </c>
    </row>
    <row r="6611">
      <c r="A6611" t="inlineStr">
        <is>
          <t>J1303</t>
        </is>
      </c>
      <c r="B6611" s="10" t="n">
        <v>46262</v>
      </c>
      <c r="C6611" t="inlineStr">
        <is>
          <t>CL48</t>
        </is>
      </c>
      <c r="D6611" t="inlineStr">
        <is>
          <t>Completed</t>
        </is>
      </c>
    </row>
    <row r="6612">
      <c r="A6612" t="inlineStr">
        <is>
          <t>J1303</t>
        </is>
      </c>
      <c r="B6612" s="10" t="n">
        <v>46265</v>
      </c>
      <c r="C6612" t="inlineStr">
        <is>
          <t>CL48</t>
        </is>
      </c>
      <c r="D6612" t="inlineStr">
        <is>
          <t>Completed</t>
        </is>
      </c>
    </row>
    <row r="6613">
      <c r="A6613" t="inlineStr">
        <is>
          <t>J1303</t>
        </is>
      </c>
      <c r="B6613" s="10" t="n">
        <v>46266</v>
      </c>
      <c r="C6613" t="inlineStr">
        <is>
          <t>CL48</t>
        </is>
      </c>
      <c r="D6613" t="inlineStr">
        <is>
          <t>Completed</t>
        </is>
      </c>
    </row>
    <row r="6614">
      <c r="A6614" t="inlineStr">
        <is>
          <t>J1303</t>
        </is>
      </c>
      <c r="B6614" s="10" t="n">
        <v>46267</v>
      </c>
      <c r="C6614" t="inlineStr">
        <is>
          <t>CL48</t>
        </is>
      </c>
      <c r="D6614" t="inlineStr">
        <is>
          <t>Completed</t>
        </is>
      </c>
    </row>
    <row r="6615">
      <c r="A6615" t="inlineStr">
        <is>
          <t>J1303</t>
        </is>
      </c>
      <c r="B6615" s="10" t="n">
        <v>46268</v>
      </c>
      <c r="C6615" t="inlineStr">
        <is>
          <t>CL48</t>
        </is>
      </c>
      <c r="D6615" t="inlineStr">
        <is>
          <t>Completed</t>
        </is>
      </c>
    </row>
    <row r="6616">
      <c r="A6616" t="inlineStr">
        <is>
          <t>J1303</t>
        </is>
      </c>
      <c r="B6616" s="10" t="n">
        <v>46269</v>
      </c>
      <c r="C6616" t="inlineStr">
        <is>
          <t>CL48</t>
        </is>
      </c>
      <c r="D6616" t="inlineStr">
        <is>
          <t>Completed</t>
        </is>
      </c>
    </row>
    <row r="6617">
      <c r="A6617" t="inlineStr">
        <is>
          <t>J1303</t>
        </is>
      </c>
      <c r="B6617" s="10" t="n">
        <v>46272</v>
      </c>
      <c r="C6617" t="inlineStr">
        <is>
          <t>CL48</t>
        </is>
      </c>
      <c r="D6617" t="inlineStr">
        <is>
          <t>Skipped</t>
        </is>
      </c>
    </row>
    <row r="6618">
      <c r="A6618" t="inlineStr">
        <is>
          <t>J1303</t>
        </is>
      </c>
      <c r="B6618" s="10" t="n">
        <v>46273</v>
      </c>
      <c r="C6618" t="inlineStr">
        <is>
          <t>CL48</t>
        </is>
      </c>
      <c r="D6618" t="inlineStr">
        <is>
          <t>Completed</t>
        </is>
      </c>
    </row>
    <row r="6619">
      <c r="A6619" t="inlineStr">
        <is>
          <t>J1303</t>
        </is>
      </c>
      <c r="B6619" s="10" t="n">
        <v>46274</v>
      </c>
      <c r="C6619" t="inlineStr">
        <is>
          <t>CL48</t>
        </is>
      </c>
      <c r="D6619" t="inlineStr">
        <is>
          <t>Completed</t>
        </is>
      </c>
    </row>
    <row r="6620">
      <c r="A6620" t="inlineStr">
        <is>
          <t>J1303</t>
        </is>
      </c>
      <c r="B6620" s="10" t="n">
        <v>46275</v>
      </c>
      <c r="C6620" t="inlineStr">
        <is>
          <t>CL48</t>
        </is>
      </c>
      <c r="D6620" t="inlineStr">
        <is>
          <t>Completed</t>
        </is>
      </c>
    </row>
    <row r="6621">
      <c r="A6621" t="inlineStr">
        <is>
          <t>J1303</t>
        </is>
      </c>
      <c r="B6621" s="10" t="n">
        <v>46276</v>
      </c>
      <c r="C6621" t="inlineStr">
        <is>
          <t>CL48</t>
        </is>
      </c>
      <c r="D6621" t="inlineStr">
        <is>
          <t>Completed</t>
        </is>
      </c>
    </row>
    <row r="6622">
      <c r="A6622" t="inlineStr">
        <is>
          <t>J1303</t>
        </is>
      </c>
      <c r="B6622" s="10" t="n">
        <v>46279</v>
      </c>
      <c r="C6622" t="inlineStr">
        <is>
          <t>CL48</t>
        </is>
      </c>
      <c r="D6622" t="inlineStr">
        <is>
          <t>Completed</t>
        </is>
      </c>
    </row>
    <row r="6623">
      <c r="A6623" t="inlineStr">
        <is>
          <t>J1303</t>
        </is>
      </c>
      <c r="B6623" s="10" t="n">
        <v>46280</v>
      </c>
      <c r="C6623" t="inlineStr">
        <is>
          <t>CL48</t>
        </is>
      </c>
      <c r="D6623" t="inlineStr">
        <is>
          <t>Completed</t>
        </is>
      </c>
    </row>
    <row r="6624">
      <c r="A6624" t="inlineStr">
        <is>
          <t>J1303</t>
        </is>
      </c>
      <c r="B6624" s="10" t="n">
        <v>46281</v>
      </c>
      <c r="C6624" t="inlineStr">
        <is>
          <t>CL48</t>
        </is>
      </c>
      <c r="D6624" t="inlineStr">
        <is>
          <t>Completed</t>
        </is>
      </c>
    </row>
    <row r="6625">
      <c r="A6625" t="inlineStr">
        <is>
          <t>J1303</t>
        </is>
      </c>
      <c r="B6625" s="10" t="n">
        <v>46282</v>
      </c>
      <c r="C6625" t="inlineStr">
        <is>
          <t>CL48</t>
        </is>
      </c>
      <c r="D6625" t="inlineStr">
        <is>
          <t>Completed</t>
        </is>
      </c>
    </row>
    <row r="6626">
      <c r="A6626" t="inlineStr">
        <is>
          <t>J1303</t>
        </is>
      </c>
      <c r="B6626" s="10" t="n">
        <v>46283</v>
      </c>
      <c r="C6626" t="inlineStr">
        <is>
          <t>CL48</t>
        </is>
      </c>
      <c r="D6626" t="inlineStr">
        <is>
          <t>Completed</t>
        </is>
      </c>
    </row>
    <row r="6627">
      <c r="A6627" t="inlineStr">
        <is>
          <t>J1303</t>
        </is>
      </c>
      <c r="B6627" s="10" t="n">
        <v>46286</v>
      </c>
      <c r="C6627" t="inlineStr">
        <is>
          <t>CL48</t>
        </is>
      </c>
      <c r="D6627" t="inlineStr">
        <is>
          <t>Completed</t>
        </is>
      </c>
    </row>
    <row r="6628">
      <c r="A6628" t="inlineStr">
        <is>
          <t>J1303</t>
        </is>
      </c>
      <c r="B6628" s="10" t="n">
        <v>46287</v>
      </c>
      <c r="C6628" t="inlineStr">
        <is>
          <t>CL48</t>
        </is>
      </c>
      <c r="D6628" t="inlineStr">
        <is>
          <t>Completed</t>
        </is>
      </c>
    </row>
    <row r="6629">
      <c r="A6629" t="inlineStr">
        <is>
          <t>J1303</t>
        </is>
      </c>
      <c r="B6629" s="10" t="n">
        <v>46288</v>
      </c>
      <c r="C6629" t="inlineStr">
        <is>
          <t>CL48</t>
        </is>
      </c>
      <c r="D6629" t="inlineStr">
        <is>
          <t>Completed</t>
        </is>
      </c>
    </row>
    <row r="6630">
      <c r="A6630" t="inlineStr">
        <is>
          <t>J1303</t>
        </is>
      </c>
      <c r="B6630" s="10" t="n">
        <v>46289</v>
      </c>
      <c r="C6630" t="inlineStr">
        <is>
          <t>CL48</t>
        </is>
      </c>
      <c r="D6630" t="inlineStr">
        <is>
          <t>Completed</t>
        </is>
      </c>
    </row>
    <row r="6631">
      <c r="A6631" t="inlineStr">
        <is>
          <t>J1303</t>
        </is>
      </c>
      <c r="B6631" s="10" t="n">
        <v>46290</v>
      </c>
      <c r="C6631" t="inlineStr">
        <is>
          <t>CL48</t>
        </is>
      </c>
      <c r="D6631" t="inlineStr">
        <is>
          <t>Completed</t>
        </is>
      </c>
    </row>
    <row r="6632">
      <c r="A6632" t="inlineStr">
        <is>
          <t>J1303</t>
        </is>
      </c>
      <c r="B6632" s="10" t="n">
        <v>46293</v>
      </c>
      <c r="C6632" t="inlineStr">
        <is>
          <t>CL48</t>
        </is>
      </c>
      <c r="D6632" t="inlineStr">
        <is>
          <t>Completed</t>
        </is>
      </c>
    </row>
    <row r="6633">
      <c r="A6633" t="inlineStr">
        <is>
          <t>J1303</t>
        </is>
      </c>
      <c r="B6633" s="10" t="n">
        <v>46294</v>
      </c>
      <c r="C6633" t="inlineStr">
        <is>
          <t>CL48</t>
        </is>
      </c>
      <c r="D6633" t="inlineStr">
        <is>
          <t>Completed</t>
        </is>
      </c>
    </row>
    <row r="6634">
      <c r="A6634" t="inlineStr">
        <is>
          <t>J1303</t>
        </is>
      </c>
      <c r="B6634" s="10" t="n">
        <v>46295</v>
      </c>
      <c r="C6634" t="inlineStr">
        <is>
          <t>CL48</t>
        </is>
      </c>
      <c r="D6634" t="inlineStr">
        <is>
          <t>Completed</t>
        </is>
      </c>
    </row>
    <row r="6635">
      <c r="A6635" t="inlineStr">
        <is>
          <t>J1303</t>
        </is>
      </c>
      <c r="B6635" s="10" t="n">
        <v>46296</v>
      </c>
      <c r="C6635" t="inlineStr">
        <is>
          <t>CL48</t>
        </is>
      </c>
      <c r="D6635" t="inlineStr">
        <is>
          <t>Completed</t>
        </is>
      </c>
    </row>
    <row r="6636">
      <c r="A6636" t="inlineStr">
        <is>
          <t>J1303</t>
        </is>
      </c>
      <c r="B6636" s="10" t="n">
        <v>46297</v>
      </c>
      <c r="C6636" t="inlineStr">
        <is>
          <t>CL48</t>
        </is>
      </c>
      <c r="D6636" t="inlineStr">
        <is>
          <t>Completed</t>
        </is>
      </c>
    </row>
    <row r="6637">
      <c r="A6637" t="inlineStr">
        <is>
          <t>J1303</t>
        </is>
      </c>
      <c r="B6637" s="10" t="n">
        <v>46300</v>
      </c>
      <c r="C6637" t="inlineStr">
        <is>
          <t>CL48</t>
        </is>
      </c>
      <c r="D6637" t="inlineStr">
        <is>
          <t>Completed</t>
        </is>
      </c>
    </row>
    <row r="6638">
      <c r="A6638" t="inlineStr">
        <is>
          <t>J1303</t>
        </is>
      </c>
      <c r="B6638" s="10" t="n">
        <v>46301</v>
      </c>
      <c r="C6638" t="inlineStr">
        <is>
          <t>CL48</t>
        </is>
      </c>
      <c r="D6638" t="inlineStr">
        <is>
          <t>Completed</t>
        </is>
      </c>
    </row>
    <row r="6639">
      <c r="A6639" t="inlineStr">
        <is>
          <t>J1303</t>
        </is>
      </c>
      <c r="B6639" s="10" t="n">
        <v>46302</v>
      </c>
      <c r="C6639" t="inlineStr">
        <is>
          <t>CL48</t>
        </is>
      </c>
      <c r="D6639" t="inlineStr">
        <is>
          <t>Completed</t>
        </is>
      </c>
    </row>
    <row r="6640">
      <c r="A6640" t="inlineStr">
        <is>
          <t>J1303</t>
        </is>
      </c>
      <c r="B6640" s="10" t="n">
        <v>46303</v>
      </c>
      <c r="C6640" t="inlineStr">
        <is>
          <t>CL48</t>
        </is>
      </c>
      <c r="D6640" t="inlineStr">
        <is>
          <t>Completed</t>
        </is>
      </c>
    </row>
    <row r="6641">
      <c r="A6641" t="inlineStr">
        <is>
          <t>J1303</t>
        </is>
      </c>
      <c r="B6641" s="10" t="n">
        <v>46304</v>
      </c>
      <c r="C6641" t="inlineStr">
        <is>
          <t>CL48</t>
        </is>
      </c>
      <c r="D6641" t="inlineStr">
        <is>
          <t>Completed</t>
        </is>
      </c>
    </row>
    <row r="6642">
      <c r="A6642" t="inlineStr">
        <is>
          <t>J1303</t>
        </is>
      </c>
      <c r="B6642" s="10" t="n">
        <v>46307</v>
      </c>
      <c r="C6642" t="inlineStr">
        <is>
          <t>CL48</t>
        </is>
      </c>
      <c r="D6642" t="inlineStr">
        <is>
          <t>Completed</t>
        </is>
      </c>
    </row>
    <row r="6643">
      <c r="A6643" t="inlineStr">
        <is>
          <t>J1303</t>
        </is>
      </c>
      <c r="B6643" s="10" t="n">
        <v>46308</v>
      </c>
      <c r="C6643" t="inlineStr">
        <is>
          <t>CL48</t>
        </is>
      </c>
      <c r="D6643" t="inlineStr">
        <is>
          <t>Completed</t>
        </is>
      </c>
    </row>
    <row r="6644">
      <c r="A6644" t="inlineStr">
        <is>
          <t>J1303</t>
        </is>
      </c>
      <c r="B6644" s="10" t="n">
        <v>46309</v>
      </c>
      <c r="C6644" t="inlineStr">
        <is>
          <t>CL48</t>
        </is>
      </c>
      <c r="D6644" t="inlineStr">
        <is>
          <t>Completed</t>
        </is>
      </c>
    </row>
    <row r="6645">
      <c r="A6645" t="inlineStr">
        <is>
          <t>J1303</t>
        </is>
      </c>
      <c r="B6645" s="10" t="n">
        <v>46310</v>
      </c>
      <c r="C6645" t="inlineStr">
        <is>
          <t>CL48</t>
        </is>
      </c>
      <c r="D6645" t="inlineStr">
        <is>
          <t>Completed</t>
        </is>
      </c>
    </row>
    <row r="6646">
      <c r="A6646" t="inlineStr">
        <is>
          <t>J1303</t>
        </is>
      </c>
      <c r="B6646" s="10" t="n">
        <v>46311</v>
      </c>
      <c r="C6646" t="inlineStr">
        <is>
          <t>CL48</t>
        </is>
      </c>
      <c r="D6646" t="inlineStr">
        <is>
          <t>Completed</t>
        </is>
      </c>
    </row>
    <row r="6647">
      <c r="A6647" t="inlineStr">
        <is>
          <t>J1303</t>
        </is>
      </c>
      <c r="B6647" s="10" t="n">
        <v>46314</v>
      </c>
      <c r="C6647" t="inlineStr">
        <is>
          <t>CL48</t>
        </is>
      </c>
      <c r="D6647" t="inlineStr">
        <is>
          <t>Completed</t>
        </is>
      </c>
    </row>
    <row r="6648">
      <c r="A6648" t="inlineStr">
        <is>
          <t>J1303</t>
        </is>
      </c>
      <c r="B6648" s="10" t="n">
        <v>46315</v>
      </c>
      <c r="C6648" t="inlineStr">
        <is>
          <t>CL48</t>
        </is>
      </c>
      <c r="D6648" t="inlineStr">
        <is>
          <t>Completed</t>
        </is>
      </c>
    </row>
    <row r="6649">
      <c r="A6649" t="inlineStr">
        <is>
          <t>J1303</t>
        </is>
      </c>
      <c r="B6649" s="10" t="n">
        <v>46316</v>
      </c>
      <c r="C6649" t="inlineStr">
        <is>
          <t>CL48</t>
        </is>
      </c>
      <c r="D6649" t="inlineStr">
        <is>
          <t>Completed</t>
        </is>
      </c>
    </row>
    <row r="6650">
      <c r="A6650" t="inlineStr">
        <is>
          <t>J1303</t>
        </is>
      </c>
      <c r="B6650" s="10" t="n">
        <v>46317</v>
      </c>
      <c r="C6650" t="inlineStr">
        <is>
          <t>CL48</t>
        </is>
      </c>
      <c r="D6650" t="inlineStr">
        <is>
          <t>Completed</t>
        </is>
      </c>
    </row>
    <row r="6651">
      <c r="A6651" t="inlineStr">
        <is>
          <t>J1303</t>
        </is>
      </c>
      <c r="B6651" s="10" t="n">
        <v>46318</v>
      </c>
      <c r="C6651" t="inlineStr">
        <is>
          <t>CL48</t>
        </is>
      </c>
      <c r="D6651" t="inlineStr">
        <is>
          <t>Completed</t>
        </is>
      </c>
    </row>
    <row r="6652">
      <c r="A6652" t="inlineStr">
        <is>
          <t>J1303</t>
        </is>
      </c>
      <c r="B6652" s="10" t="n">
        <v>46321</v>
      </c>
      <c r="C6652" t="inlineStr">
        <is>
          <t>CL48</t>
        </is>
      </c>
      <c r="D6652" t="inlineStr">
        <is>
          <t>Completed</t>
        </is>
      </c>
    </row>
    <row r="6653">
      <c r="A6653" t="inlineStr">
        <is>
          <t>J1303</t>
        </is>
      </c>
      <c r="B6653" s="10" t="n">
        <v>46322</v>
      </c>
      <c r="C6653" t="inlineStr">
        <is>
          <t>CL48</t>
        </is>
      </c>
      <c r="D6653" t="inlineStr">
        <is>
          <t>Completed</t>
        </is>
      </c>
    </row>
    <row r="6654">
      <c r="A6654" t="inlineStr">
        <is>
          <t>J1303</t>
        </is>
      </c>
      <c r="B6654" s="10" t="n">
        <v>46323</v>
      </c>
      <c r="C6654" t="inlineStr">
        <is>
          <t>CL48</t>
        </is>
      </c>
      <c r="D6654" t="inlineStr">
        <is>
          <t>Completed</t>
        </is>
      </c>
    </row>
    <row r="6655">
      <c r="A6655" t="inlineStr">
        <is>
          <t>J1303</t>
        </is>
      </c>
      <c r="B6655" s="10" t="n">
        <v>46324</v>
      </c>
      <c r="C6655" t="inlineStr">
        <is>
          <t>CL48</t>
        </is>
      </c>
      <c r="D6655" t="inlineStr">
        <is>
          <t>Completed</t>
        </is>
      </c>
    </row>
    <row r="6656">
      <c r="A6656" t="inlineStr">
        <is>
          <t>J1303</t>
        </is>
      </c>
      <c r="B6656" s="10" t="n">
        <v>46325</v>
      </c>
      <c r="C6656" t="inlineStr">
        <is>
          <t>CL48</t>
        </is>
      </c>
      <c r="D6656" t="inlineStr">
        <is>
          <t>Completed</t>
        </is>
      </c>
    </row>
    <row r="6657">
      <c r="A6657" t="inlineStr">
        <is>
          <t>J1304</t>
        </is>
      </c>
      <c r="B6657" s="10" t="n">
        <v>46245</v>
      </c>
      <c r="C6657" t="inlineStr">
        <is>
          <t>CL55</t>
        </is>
      </c>
      <c r="D6657" t="inlineStr">
        <is>
          <t>Skipped</t>
        </is>
      </c>
    </row>
    <row r="6658">
      <c r="A6658" t="inlineStr">
        <is>
          <t>J1304</t>
        </is>
      </c>
      <c r="B6658" s="10" t="n">
        <v>46273</v>
      </c>
      <c r="C6658" t="inlineStr">
        <is>
          <t>CL55</t>
        </is>
      </c>
      <c r="D6658" t="inlineStr">
        <is>
          <t>Completed</t>
        </is>
      </c>
    </row>
    <row r="6659">
      <c r="A6659" t="inlineStr">
        <is>
          <t>J1304</t>
        </is>
      </c>
      <c r="B6659" s="10" t="n">
        <v>46301</v>
      </c>
      <c r="C6659" t="inlineStr">
        <is>
          <t>CL55</t>
        </is>
      </c>
      <c r="D6659" t="inlineStr">
        <is>
          <t>Completed</t>
        </is>
      </c>
    </row>
    <row r="6660">
      <c r="A6660" t="inlineStr">
        <is>
          <t>J1305</t>
        </is>
      </c>
      <c r="B6660" s="10" t="n">
        <v>46237</v>
      </c>
      <c r="C6660" t="inlineStr">
        <is>
          <t>CL42</t>
        </is>
      </c>
      <c r="D6660" t="inlineStr">
        <is>
          <t>Completed</t>
        </is>
      </c>
    </row>
    <row r="6661">
      <c r="A6661" t="inlineStr">
        <is>
          <t>J1305</t>
        </is>
      </c>
      <c r="B6661" s="10" t="n">
        <v>46238</v>
      </c>
      <c r="C6661" t="inlineStr">
        <is>
          <t>CL42</t>
        </is>
      </c>
      <c r="D6661" t="inlineStr">
        <is>
          <t>Completed</t>
        </is>
      </c>
    </row>
    <row r="6662">
      <c r="A6662" t="inlineStr">
        <is>
          <t>J1305</t>
        </is>
      </c>
      <c r="B6662" s="10" t="n">
        <v>46239</v>
      </c>
      <c r="C6662" t="inlineStr">
        <is>
          <t>CL42</t>
        </is>
      </c>
      <c r="D6662" t="inlineStr">
        <is>
          <t>Completed</t>
        </is>
      </c>
    </row>
    <row r="6663">
      <c r="A6663" t="inlineStr">
        <is>
          <t>J1305</t>
        </is>
      </c>
      <c r="B6663" s="10" t="n">
        <v>46240</v>
      </c>
      <c r="C6663" t="inlineStr">
        <is>
          <t>CL42</t>
        </is>
      </c>
      <c r="D6663" t="inlineStr">
        <is>
          <t>Completed</t>
        </is>
      </c>
    </row>
    <row r="6664">
      <c r="A6664" t="inlineStr">
        <is>
          <t>J1305</t>
        </is>
      </c>
      <c r="B6664" s="10" t="n">
        <v>46241</v>
      </c>
      <c r="C6664" t="inlineStr">
        <is>
          <t>CL42</t>
        </is>
      </c>
      <c r="D6664" t="inlineStr">
        <is>
          <t>Completed</t>
        </is>
      </c>
    </row>
    <row r="6665">
      <c r="A6665" t="inlineStr">
        <is>
          <t>J1305</t>
        </is>
      </c>
      <c r="B6665" s="10" t="n">
        <v>46244</v>
      </c>
      <c r="C6665" t="inlineStr">
        <is>
          <t>CL42</t>
        </is>
      </c>
      <c r="D6665" t="inlineStr">
        <is>
          <t>Completed</t>
        </is>
      </c>
    </row>
    <row r="6666">
      <c r="A6666" t="inlineStr">
        <is>
          <t>J1305</t>
        </is>
      </c>
      <c r="B6666" s="10" t="n">
        <v>46245</v>
      </c>
      <c r="C6666" t="inlineStr">
        <is>
          <t>CL42</t>
        </is>
      </c>
      <c r="D6666" t="inlineStr">
        <is>
          <t>Completed</t>
        </is>
      </c>
    </row>
    <row r="6667">
      <c r="A6667" t="inlineStr">
        <is>
          <t>J1305</t>
        </is>
      </c>
      <c r="B6667" s="10" t="n">
        <v>46246</v>
      </c>
      <c r="C6667" t="inlineStr">
        <is>
          <t>CL42</t>
        </is>
      </c>
      <c r="D6667" t="inlineStr">
        <is>
          <t>Completed</t>
        </is>
      </c>
    </row>
    <row r="6668">
      <c r="A6668" t="inlineStr">
        <is>
          <t>J1305</t>
        </is>
      </c>
      <c r="B6668" s="10" t="n">
        <v>46247</v>
      </c>
      <c r="C6668" t="inlineStr">
        <is>
          <t>CL42</t>
        </is>
      </c>
      <c r="D6668" t="inlineStr">
        <is>
          <t>Completed</t>
        </is>
      </c>
    </row>
    <row r="6669">
      <c r="A6669" t="inlineStr">
        <is>
          <t>J1305</t>
        </is>
      </c>
      <c r="B6669" s="10" t="n">
        <v>46248</v>
      </c>
      <c r="C6669" t="inlineStr">
        <is>
          <t>CL42</t>
        </is>
      </c>
      <c r="D6669" t="inlineStr">
        <is>
          <t>Completed</t>
        </is>
      </c>
    </row>
    <row r="6670">
      <c r="A6670" t="inlineStr">
        <is>
          <t>J1305</t>
        </is>
      </c>
      <c r="B6670" s="10" t="n">
        <v>46251</v>
      </c>
      <c r="C6670" t="inlineStr">
        <is>
          <t>CL42</t>
        </is>
      </c>
      <c r="D6670" t="inlineStr">
        <is>
          <t>Completed</t>
        </is>
      </c>
    </row>
    <row r="6671">
      <c r="A6671" t="inlineStr">
        <is>
          <t>J1305</t>
        </is>
      </c>
      <c r="B6671" s="10" t="n">
        <v>46252</v>
      </c>
      <c r="C6671" t="inlineStr">
        <is>
          <t>CL42</t>
        </is>
      </c>
      <c r="D6671" t="inlineStr">
        <is>
          <t>Completed</t>
        </is>
      </c>
    </row>
    <row r="6672">
      <c r="A6672" t="inlineStr">
        <is>
          <t>J1305</t>
        </is>
      </c>
      <c r="B6672" s="10" t="n">
        <v>46253</v>
      </c>
      <c r="C6672" t="inlineStr">
        <is>
          <t>CL42</t>
        </is>
      </c>
      <c r="D6672" t="inlineStr">
        <is>
          <t>Completed</t>
        </is>
      </c>
    </row>
    <row r="6673">
      <c r="A6673" t="inlineStr">
        <is>
          <t>J1305</t>
        </is>
      </c>
      <c r="B6673" s="10" t="n">
        <v>46254</v>
      </c>
      <c r="C6673" t="inlineStr">
        <is>
          <t>CL42</t>
        </is>
      </c>
      <c r="D6673" t="inlineStr">
        <is>
          <t>Completed</t>
        </is>
      </c>
    </row>
    <row r="6674">
      <c r="A6674" t="inlineStr">
        <is>
          <t>J1305</t>
        </is>
      </c>
      <c r="B6674" s="10" t="n">
        <v>46255</v>
      </c>
      <c r="C6674" t="inlineStr">
        <is>
          <t>CL42</t>
        </is>
      </c>
      <c r="D6674" t="inlineStr">
        <is>
          <t>Completed</t>
        </is>
      </c>
    </row>
    <row r="6675">
      <c r="A6675" t="inlineStr">
        <is>
          <t>J1305</t>
        </is>
      </c>
      <c r="B6675" s="10" t="n">
        <v>46258</v>
      </c>
      <c r="C6675" t="inlineStr">
        <is>
          <t>CL42</t>
        </is>
      </c>
      <c r="D6675" t="inlineStr">
        <is>
          <t>Completed</t>
        </is>
      </c>
    </row>
    <row r="6676">
      <c r="A6676" t="inlineStr">
        <is>
          <t>J1305</t>
        </is>
      </c>
      <c r="B6676" s="10" t="n">
        <v>46259</v>
      </c>
      <c r="C6676" t="inlineStr">
        <is>
          <t>CL42</t>
        </is>
      </c>
      <c r="D6676" t="inlineStr">
        <is>
          <t>Completed</t>
        </is>
      </c>
    </row>
    <row r="6677">
      <c r="A6677" t="inlineStr">
        <is>
          <t>J1305</t>
        </is>
      </c>
      <c r="B6677" s="10" t="n">
        <v>46260</v>
      </c>
      <c r="C6677" t="inlineStr">
        <is>
          <t>CL42</t>
        </is>
      </c>
      <c r="D6677" t="inlineStr">
        <is>
          <t>Completed</t>
        </is>
      </c>
    </row>
    <row r="6678">
      <c r="A6678" t="inlineStr">
        <is>
          <t>J1305</t>
        </is>
      </c>
      <c r="B6678" s="10" t="n">
        <v>46261</v>
      </c>
      <c r="C6678" t="inlineStr">
        <is>
          <t>CL42</t>
        </is>
      </c>
      <c r="D6678" t="inlineStr">
        <is>
          <t>Completed</t>
        </is>
      </c>
    </row>
    <row r="6679">
      <c r="A6679" t="inlineStr">
        <is>
          <t>J1305</t>
        </is>
      </c>
      <c r="B6679" s="10" t="n">
        <v>46262</v>
      </c>
      <c r="C6679" t="inlineStr">
        <is>
          <t>CL42</t>
        </is>
      </c>
      <c r="D6679" t="inlineStr">
        <is>
          <t>Completed</t>
        </is>
      </c>
    </row>
    <row r="6680">
      <c r="A6680" t="inlineStr">
        <is>
          <t>J1305</t>
        </is>
      </c>
      <c r="B6680" s="10" t="n">
        <v>46265</v>
      </c>
      <c r="C6680" t="inlineStr">
        <is>
          <t>CL42</t>
        </is>
      </c>
      <c r="D6680" t="inlineStr">
        <is>
          <t>Completed</t>
        </is>
      </c>
    </row>
    <row r="6681">
      <c r="A6681" t="inlineStr">
        <is>
          <t>J1305</t>
        </is>
      </c>
      <c r="B6681" s="10" t="n">
        <v>46266</v>
      </c>
      <c r="C6681" t="inlineStr">
        <is>
          <t>CL42</t>
        </is>
      </c>
      <c r="D6681" t="inlineStr">
        <is>
          <t>Completed</t>
        </is>
      </c>
    </row>
    <row r="6682">
      <c r="A6682" t="inlineStr">
        <is>
          <t>J1305</t>
        </is>
      </c>
      <c r="B6682" s="10" t="n">
        <v>46267</v>
      </c>
      <c r="C6682" t="inlineStr">
        <is>
          <t>CL42</t>
        </is>
      </c>
      <c r="D6682" t="inlineStr">
        <is>
          <t>Completed</t>
        </is>
      </c>
    </row>
    <row r="6683">
      <c r="A6683" t="inlineStr">
        <is>
          <t>J1305</t>
        </is>
      </c>
      <c r="B6683" s="10" t="n">
        <v>46268</v>
      </c>
      <c r="C6683" t="inlineStr">
        <is>
          <t>CL42</t>
        </is>
      </c>
      <c r="D6683" t="inlineStr">
        <is>
          <t>Completed</t>
        </is>
      </c>
    </row>
    <row r="6684">
      <c r="A6684" t="inlineStr">
        <is>
          <t>J1305</t>
        </is>
      </c>
      <c r="B6684" s="10" t="n">
        <v>46269</v>
      </c>
      <c r="C6684" t="inlineStr">
        <is>
          <t>CL42</t>
        </is>
      </c>
      <c r="D6684" t="inlineStr">
        <is>
          <t>Completed</t>
        </is>
      </c>
    </row>
    <row r="6685">
      <c r="A6685" t="inlineStr">
        <is>
          <t>J1305</t>
        </is>
      </c>
      <c r="B6685" s="10" t="n">
        <v>46272</v>
      </c>
      <c r="C6685" t="inlineStr">
        <is>
          <t>CL42</t>
        </is>
      </c>
      <c r="D6685" t="inlineStr">
        <is>
          <t>Completed</t>
        </is>
      </c>
    </row>
    <row r="6686">
      <c r="A6686" t="inlineStr">
        <is>
          <t>J1305</t>
        </is>
      </c>
      <c r="B6686" s="10" t="n">
        <v>46273</v>
      </c>
      <c r="C6686" t="inlineStr">
        <is>
          <t>CL42</t>
        </is>
      </c>
      <c r="D6686" t="inlineStr">
        <is>
          <t>Completed</t>
        </is>
      </c>
    </row>
    <row r="6687">
      <c r="A6687" t="inlineStr">
        <is>
          <t>J1305</t>
        </is>
      </c>
      <c r="B6687" s="10" t="n">
        <v>46274</v>
      </c>
      <c r="C6687" t="inlineStr">
        <is>
          <t>CL42</t>
        </is>
      </c>
      <c r="D6687" t="inlineStr">
        <is>
          <t>Completed</t>
        </is>
      </c>
    </row>
    <row r="6688">
      <c r="A6688" t="inlineStr">
        <is>
          <t>J1305</t>
        </is>
      </c>
      <c r="B6688" s="10" t="n">
        <v>46275</v>
      </c>
      <c r="C6688" t="inlineStr">
        <is>
          <t>CL42</t>
        </is>
      </c>
      <c r="D6688" t="inlineStr">
        <is>
          <t>Completed</t>
        </is>
      </c>
    </row>
    <row r="6689">
      <c r="A6689" t="inlineStr">
        <is>
          <t>J1305</t>
        </is>
      </c>
      <c r="B6689" s="10" t="n">
        <v>46276</v>
      </c>
      <c r="C6689" t="inlineStr">
        <is>
          <t>CL42</t>
        </is>
      </c>
      <c r="D6689" t="inlineStr">
        <is>
          <t>Completed</t>
        </is>
      </c>
    </row>
    <row r="6690">
      <c r="A6690" t="inlineStr">
        <is>
          <t>J1305</t>
        </is>
      </c>
      <c r="B6690" s="10" t="n">
        <v>46279</v>
      </c>
      <c r="C6690" t="inlineStr">
        <is>
          <t>CL42</t>
        </is>
      </c>
      <c r="D6690" t="inlineStr">
        <is>
          <t>Completed</t>
        </is>
      </c>
    </row>
    <row r="6691">
      <c r="A6691" t="inlineStr">
        <is>
          <t>J1305</t>
        </is>
      </c>
      <c r="B6691" s="10" t="n">
        <v>46280</v>
      </c>
      <c r="C6691" t="inlineStr">
        <is>
          <t>CL42</t>
        </is>
      </c>
      <c r="D6691" t="inlineStr">
        <is>
          <t>Completed</t>
        </is>
      </c>
    </row>
    <row r="6692">
      <c r="A6692" t="inlineStr">
        <is>
          <t>J1305</t>
        </is>
      </c>
      <c r="B6692" s="10" t="n">
        <v>46281</v>
      </c>
      <c r="C6692" t="inlineStr">
        <is>
          <t>CL42</t>
        </is>
      </c>
      <c r="D6692" t="inlineStr">
        <is>
          <t>Completed</t>
        </is>
      </c>
    </row>
    <row r="6693">
      <c r="A6693" t="inlineStr">
        <is>
          <t>J1305</t>
        </is>
      </c>
      <c r="B6693" s="10" t="n">
        <v>46282</v>
      </c>
      <c r="C6693" t="inlineStr">
        <is>
          <t>CL42</t>
        </is>
      </c>
      <c r="D6693" t="inlineStr">
        <is>
          <t>Completed</t>
        </is>
      </c>
    </row>
    <row r="6694">
      <c r="A6694" t="inlineStr">
        <is>
          <t>J1305</t>
        </is>
      </c>
      <c r="B6694" s="10" t="n">
        <v>46283</v>
      </c>
      <c r="C6694" t="inlineStr">
        <is>
          <t>CL42</t>
        </is>
      </c>
      <c r="D6694" t="inlineStr">
        <is>
          <t>Completed</t>
        </is>
      </c>
    </row>
    <row r="6695">
      <c r="A6695" t="inlineStr">
        <is>
          <t>J1305</t>
        </is>
      </c>
      <c r="B6695" s="10" t="n">
        <v>46286</v>
      </c>
      <c r="C6695" t="inlineStr">
        <is>
          <t>CL42</t>
        </is>
      </c>
      <c r="D6695" t="inlineStr">
        <is>
          <t>Completed</t>
        </is>
      </c>
    </row>
    <row r="6696">
      <c r="A6696" t="inlineStr">
        <is>
          <t>J1305</t>
        </is>
      </c>
      <c r="B6696" s="10" t="n">
        <v>46287</v>
      </c>
      <c r="C6696" t="inlineStr">
        <is>
          <t>CL42</t>
        </is>
      </c>
      <c r="D6696" t="inlineStr">
        <is>
          <t>Completed</t>
        </is>
      </c>
    </row>
    <row r="6697">
      <c r="A6697" t="inlineStr">
        <is>
          <t>J1305</t>
        </is>
      </c>
      <c r="B6697" s="10" t="n">
        <v>46288</v>
      </c>
      <c r="C6697" t="inlineStr">
        <is>
          <t>CL42</t>
        </is>
      </c>
      <c r="D6697" t="inlineStr">
        <is>
          <t>Completed</t>
        </is>
      </c>
    </row>
    <row r="6698">
      <c r="A6698" t="inlineStr">
        <is>
          <t>J1305</t>
        </is>
      </c>
      <c r="B6698" s="10" t="n">
        <v>46289</v>
      </c>
      <c r="C6698" t="inlineStr">
        <is>
          <t>CL42</t>
        </is>
      </c>
      <c r="D6698" t="inlineStr">
        <is>
          <t>Completed</t>
        </is>
      </c>
    </row>
    <row r="6699">
      <c r="A6699" t="inlineStr">
        <is>
          <t>J1305</t>
        </is>
      </c>
      <c r="B6699" s="10" t="n">
        <v>46290</v>
      </c>
      <c r="C6699" t="inlineStr">
        <is>
          <t>CL42</t>
        </is>
      </c>
      <c r="D6699" t="inlineStr">
        <is>
          <t>Completed</t>
        </is>
      </c>
    </row>
    <row r="6700">
      <c r="A6700" t="inlineStr">
        <is>
          <t>J1305</t>
        </is>
      </c>
      <c r="B6700" s="10" t="n">
        <v>46293</v>
      </c>
      <c r="C6700" t="inlineStr">
        <is>
          <t>CL42</t>
        </is>
      </c>
      <c r="D6700" t="inlineStr">
        <is>
          <t>Completed</t>
        </is>
      </c>
    </row>
    <row r="6701">
      <c r="A6701" t="inlineStr">
        <is>
          <t>J1305</t>
        </is>
      </c>
      <c r="B6701" s="10" t="n">
        <v>46294</v>
      </c>
      <c r="C6701" t="inlineStr">
        <is>
          <t>CL42</t>
        </is>
      </c>
      <c r="D6701" t="inlineStr">
        <is>
          <t>Completed</t>
        </is>
      </c>
    </row>
    <row r="6702">
      <c r="A6702" t="inlineStr">
        <is>
          <t>J1305</t>
        </is>
      </c>
      <c r="B6702" s="10" t="n">
        <v>46295</v>
      </c>
      <c r="C6702" t="inlineStr">
        <is>
          <t>CL42</t>
        </is>
      </c>
      <c r="D6702" t="inlineStr">
        <is>
          <t>Skipped</t>
        </is>
      </c>
    </row>
    <row r="6703">
      <c r="A6703" t="inlineStr">
        <is>
          <t>J1305</t>
        </is>
      </c>
      <c r="B6703" s="10" t="n">
        <v>46296</v>
      </c>
      <c r="C6703" t="inlineStr">
        <is>
          <t>CL42</t>
        </is>
      </c>
      <c r="D6703" t="inlineStr">
        <is>
          <t>Completed</t>
        </is>
      </c>
    </row>
    <row r="6704">
      <c r="A6704" t="inlineStr">
        <is>
          <t>J1305</t>
        </is>
      </c>
      <c r="B6704" s="10" t="n">
        <v>46297</v>
      </c>
      <c r="C6704" t="inlineStr">
        <is>
          <t>CL42</t>
        </is>
      </c>
      <c r="D6704" t="inlineStr">
        <is>
          <t>Completed</t>
        </is>
      </c>
    </row>
    <row r="6705">
      <c r="A6705" t="inlineStr">
        <is>
          <t>J1305</t>
        </is>
      </c>
      <c r="B6705" s="10" t="n">
        <v>46300</v>
      </c>
      <c r="C6705" t="inlineStr">
        <is>
          <t>CL42</t>
        </is>
      </c>
      <c r="D6705" t="inlineStr">
        <is>
          <t>Completed</t>
        </is>
      </c>
    </row>
    <row r="6706">
      <c r="A6706" t="inlineStr">
        <is>
          <t>J1305</t>
        </is>
      </c>
      <c r="B6706" s="10" t="n">
        <v>46301</v>
      </c>
      <c r="C6706" t="inlineStr">
        <is>
          <t>CL42</t>
        </is>
      </c>
      <c r="D6706" t="inlineStr">
        <is>
          <t>Completed</t>
        </is>
      </c>
    </row>
    <row r="6707">
      <c r="A6707" t="inlineStr">
        <is>
          <t>J1305</t>
        </is>
      </c>
      <c r="B6707" s="10" t="n">
        <v>46302</v>
      </c>
      <c r="C6707" t="inlineStr">
        <is>
          <t>CL42</t>
        </is>
      </c>
      <c r="D6707" t="inlineStr">
        <is>
          <t>Completed</t>
        </is>
      </c>
    </row>
    <row r="6708">
      <c r="A6708" t="inlineStr">
        <is>
          <t>J1305</t>
        </is>
      </c>
      <c r="B6708" s="10" t="n">
        <v>46303</v>
      </c>
      <c r="C6708" t="inlineStr">
        <is>
          <t>CL42</t>
        </is>
      </c>
      <c r="D6708" t="inlineStr">
        <is>
          <t>Completed</t>
        </is>
      </c>
    </row>
    <row r="6709">
      <c r="A6709" t="inlineStr">
        <is>
          <t>J1305</t>
        </is>
      </c>
      <c r="B6709" s="10" t="n">
        <v>46304</v>
      </c>
      <c r="C6709" t="inlineStr">
        <is>
          <t>CL42</t>
        </is>
      </c>
      <c r="D6709" t="inlineStr">
        <is>
          <t>Completed</t>
        </is>
      </c>
    </row>
    <row r="6710">
      <c r="A6710" t="inlineStr">
        <is>
          <t>J1305</t>
        </is>
      </c>
      <c r="B6710" s="10" t="n">
        <v>46307</v>
      </c>
      <c r="C6710" t="inlineStr">
        <is>
          <t>CL42</t>
        </is>
      </c>
      <c r="D6710" t="inlineStr">
        <is>
          <t>Completed</t>
        </is>
      </c>
    </row>
    <row r="6711">
      <c r="A6711" t="inlineStr">
        <is>
          <t>J1305</t>
        </is>
      </c>
      <c r="B6711" s="10" t="n">
        <v>46308</v>
      </c>
      <c r="C6711" t="inlineStr">
        <is>
          <t>CL42</t>
        </is>
      </c>
      <c r="D6711" t="inlineStr">
        <is>
          <t>Completed</t>
        </is>
      </c>
    </row>
    <row r="6712">
      <c r="A6712" t="inlineStr">
        <is>
          <t>J1305</t>
        </is>
      </c>
      <c r="B6712" s="10" t="n">
        <v>46309</v>
      </c>
      <c r="C6712" t="inlineStr">
        <is>
          <t>CL42</t>
        </is>
      </c>
      <c r="D6712" t="inlineStr">
        <is>
          <t>Completed</t>
        </is>
      </c>
    </row>
    <row r="6713">
      <c r="A6713" t="inlineStr">
        <is>
          <t>J1305</t>
        </is>
      </c>
      <c r="B6713" s="10" t="n">
        <v>46310</v>
      </c>
      <c r="C6713" t="inlineStr">
        <is>
          <t>CL42</t>
        </is>
      </c>
      <c r="D6713" t="inlineStr">
        <is>
          <t>Completed</t>
        </is>
      </c>
    </row>
    <row r="6714">
      <c r="A6714" t="inlineStr">
        <is>
          <t>J1305</t>
        </is>
      </c>
      <c r="B6714" s="10" t="n">
        <v>46311</v>
      </c>
      <c r="C6714" t="inlineStr">
        <is>
          <t>CL42</t>
        </is>
      </c>
      <c r="D6714" t="inlineStr">
        <is>
          <t>Completed</t>
        </is>
      </c>
    </row>
    <row r="6715">
      <c r="A6715" t="inlineStr">
        <is>
          <t>J1305</t>
        </is>
      </c>
      <c r="B6715" s="10" t="n">
        <v>46314</v>
      </c>
      <c r="C6715" t="inlineStr">
        <is>
          <t>CL42</t>
        </is>
      </c>
      <c r="D6715" t="inlineStr">
        <is>
          <t>Completed</t>
        </is>
      </c>
    </row>
    <row r="6716">
      <c r="A6716" t="inlineStr">
        <is>
          <t>J1305</t>
        </is>
      </c>
      <c r="B6716" s="10" t="n">
        <v>46315</v>
      </c>
      <c r="C6716" t="inlineStr">
        <is>
          <t>CL42</t>
        </is>
      </c>
      <c r="D6716" t="inlineStr">
        <is>
          <t>Completed</t>
        </is>
      </c>
    </row>
    <row r="6717">
      <c r="A6717" t="inlineStr">
        <is>
          <t>J1305</t>
        </is>
      </c>
      <c r="B6717" s="10" t="n">
        <v>46316</v>
      </c>
      <c r="C6717" t="inlineStr">
        <is>
          <t>CL42</t>
        </is>
      </c>
      <c r="D6717" t="inlineStr">
        <is>
          <t>Completed</t>
        </is>
      </c>
    </row>
    <row r="6718">
      <c r="A6718" t="inlineStr">
        <is>
          <t>J1305</t>
        </is>
      </c>
      <c r="B6718" s="10" t="n">
        <v>46317</v>
      </c>
      <c r="C6718" t="inlineStr">
        <is>
          <t>CL42</t>
        </is>
      </c>
      <c r="D6718" t="inlineStr">
        <is>
          <t>Completed</t>
        </is>
      </c>
    </row>
    <row r="6719">
      <c r="A6719" t="inlineStr">
        <is>
          <t>J1305</t>
        </is>
      </c>
      <c r="B6719" s="10" t="n">
        <v>46318</v>
      </c>
      <c r="C6719" t="inlineStr">
        <is>
          <t>CL42</t>
        </is>
      </c>
      <c r="D6719" t="inlineStr">
        <is>
          <t>Completed</t>
        </is>
      </c>
    </row>
    <row r="6720">
      <c r="A6720" t="inlineStr">
        <is>
          <t>J1305</t>
        </is>
      </c>
      <c r="B6720" s="10" t="n">
        <v>46321</v>
      </c>
      <c r="C6720" t="inlineStr">
        <is>
          <t>CL42</t>
        </is>
      </c>
      <c r="D6720" t="inlineStr">
        <is>
          <t>Completed</t>
        </is>
      </c>
    </row>
    <row r="6721">
      <c r="A6721" t="inlineStr">
        <is>
          <t>J1305</t>
        </is>
      </c>
      <c r="B6721" s="10" t="n">
        <v>46322</v>
      </c>
      <c r="C6721" t="inlineStr">
        <is>
          <t>CL42</t>
        </is>
      </c>
      <c r="D6721" t="inlineStr">
        <is>
          <t>Completed</t>
        </is>
      </c>
    </row>
    <row r="6722">
      <c r="A6722" t="inlineStr">
        <is>
          <t>J1305</t>
        </is>
      </c>
      <c r="B6722" s="10" t="n">
        <v>46323</v>
      </c>
      <c r="C6722" t="inlineStr">
        <is>
          <t>CL42</t>
        </is>
      </c>
      <c r="D6722" t="inlineStr">
        <is>
          <t>Completed</t>
        </is>
      </c>
    </row>
    <row r="6723">
      <c r="A6723" t="inlineStr">
        <is>
          <t>J1305</t>
        </is>
      </c>
      <c r="B6723" s="10" t="n">
        <v>46324</v>
      </c>
      <c r="C6723" t="inlineStr">
        <is>
          <t>CL42</t>
        </is>
      </c>
      <c r="D6723" t="inlineStr">
        <is>
          <t>Completed</t>
        </is>
      </c>
    </row>
    <row r="6724">
      <c r="A6724" t="inlineStr">
        <is>
          <t>J1305</t>
        </is>
      </c>
      <c r="B6724" s="10" t="n">
        <v>46325</v>
      </c>
      <c r="C6724" t="inlineStr">
        <is>
          <t>CL42</t>
        </is>
      </c>
      <c r="D6724" t="inlineStr">
        <is>
          <t>Completed</t>
        </is>
      </c>
    </row>
    <row r="6725">
      <c r="A6725" t="inlineStr">
        <is>
          <t>J1306</t>
        </is>
      </c>
      <c r="B6725" s="10" t="n">
        <v>46240</v>
      </c>
      <c r="C6725" t="inlineStr">
        <is>
          <t>CL55</t>
        </is>
      </c>
      <c r="D6725" t="inlineStr">
        <is>
          <t>Completed</t>
        </is>
      </c>
    </row>
    <row r="6726">
      <c r="A6726" t="inlineStr">
        <is>
          <t>J1306</t>
        </is>
      </c>
      <c r="B6726" s="10" t="n">
        <v>46268</v>
      </c>
      <c r="C6726" t="inlineStr">
        <is>
          <t>CL55</t>
        </is>
      </c>
      <c r="D6726" t="inlineStr">
        <is>
          <t>Completed</t>
        </is>
      </c>
    </row>
    <row r="6727">
      <c r="A6727" t="inlineStr">
        <is>
          <t>J1306</t>
        </is>
      </c>
      <c r="B6727" s="10" t="n">
        <v>46296</v>
      </c>
      <c r="C6727" t="inlineStr">
        <is>
          <t>CL55</t>
        </is>
      </c>
      <c r="D6727" t="inlineStr">
        <is>
          <t>Completed</t>
        </is>
      </c>
    </row>
    <row r="6728">
      <c r="A6728" t="inlineStr">
        <is>
          <t>J1306</t>
        </is>
      </c>
      <c r="B6728" s="10" t="n">
        <v>46324</v>
      </c>
      <c r="C6728" t="inlineStr">
        <is>
          <t>CL55</t>
        </is>
      </c>
      <c r="D6728" t="inlineStr">
        <is>
          <t>Completed</t>
        </is>
      </c>
    </row>
    <row r="6729">
      <c r="A6729" t="inlineStr">
        <is>
          <t>J1307</t>
        </is>
      </c>
      <c r="B6729" s="10" t="n">
        <v>46240</v>
      </c>
      <c r="C6729" t="inlineStr">
        <is>
          <t>CL56</t>
        </is>
      </c>
      <c r="D6729" t="inlineStr">
        <is>
          <t>Completed</t>
        </is>
      </c>
    </row>
    <row r="6730">
      <c r="A6730" t="inlineStr">
        <is>
          <t>J1307</t>
        </is>
      </c>
      <c r="B6730" s="10" t="n">
        <v>46268</v>
      </c>
      <c r="C6730" t="inlineStr">
        <is>
          <t>CL56</t>
        </is>
      </c>
      <c r="D6730" t="inlineStr">
        <is>
          <t>Completed</t>
        </is>
      </c>
    </row>
    <row r="6731">
      <c r="A6731" t="inlineStr">
        <is>
          <t>J1307</t>
        </is>
      </c>
      <c r="B6731" s="10" t="n">
        <v>46296</v>
      </c>
      <c r="C6731" t="inlineStr">
        <is>
          <t>CL56</t>
        </is>
      </c>
      <c r="D6731" t="inlineStr">
        <is>
          <t>Completed</t>
        </is>
      </c>
    </row>
    <row r="6732">
      <c r="A6732" t="inlineStr">
        <is>
          <t>J1308</t>
        </is>
      </c>
      <c r="B6732" s="10" t="n">
        <v>46237</v>
      </c>
      <c r="C6732" t="inlineStr">
        <is>
          <t>CL28</t>
        </is>
      </c>
      <c r="D6732" t="inlineStr">
        <is>
          <t>Completed</t>
        </is>
      </c>
    </row>
    <row r="6733">
      <c r="A6733" t="inlineStr">
        <is>
          <t>J1308</t>
        </is>
      </c>
      <c r="B6733" s="10" t="n">
        <v>46244</v>
      </c>
      <c r="C6733" t="inlineStr">
        <is>
          <t>CL28</t>
        </is>
      </c>
      <c r="D6733" t="inlineStr">
        <is>
          <t>Completed</t>
        </is>
      </c>
    </row>
    <row r="6734">
      <c r="A6734" t="inlineStr">
        <is>
          <t>J1308</t>
        </is>
      </c>
      <c r="B6734" s="10" t="n">
        <v>46251</v>
      </c>
      <c r="C6734" t="inlineStr">
        <is>
          <t>CL28</t>
        </is>
      </c>
      <c r="D6734" t="inlineStr">
        <is>
          <t>Completed</t>
        </is>
      </c>
    </row>
    <row r="6735">
      <c r="A6735" t="inlineStr">
        <is>
          <t>J1308</t>
        </is>
      </c>
      <c r="B6735" s="10" t="n">
        <v>46258</v>
      </c>
      <c r="C6735" t="inlineStr">
        <is>
          <t>CL28</t>
        </is>
      </c>
      <c r="D6735" t="inlineStr">
        <is>
          <t>Completed</t>
        </is>
      </c>
    </row>
    <row r="6736">
      <c r="A6736" t="inlineStr">
        <is>
          <t>J1308</t>
        </is>
      </c>
      <c r="B6736" s="10" t="n">
        <v>46265</v>
      </c>
      <c r="C6736" t="inlineStr">
        <is>
          <t>CL28</t>
        </is>
      </c>
      <c r="D6736" t="inlineStr">
        <is>
          <t>Completed</t>
        </is>
      </c>
    </row>
    <row r="6737">
      <c r="A6737" t="inlineStr">
        <is>
          <t>J1308</t>
        </is>
      </c>
      <c r="B6737" s="10" t="n">
        <v>46272</v>
      </c>
      <c r="C6737" t="inlineStr">
        <is>
          <t>CL28</t>
        </is>
      </c>
      <c r="D6737" t="inlineStr">
        <is>
          <t>Completed</t>
        </is>
      </c>
    </row>
    <row r="6738">
      <c r="A6738" t="inlineStr">
        <is>
          <t>J1308</t>
        </is>
      </c>
      <c r="B6738" s="10" t="n">
        <v>46279</v>
      </c>
      <c r="C6738" t="inlineStr">
        <is>
          <t>CL28</t>
        </is>
      </c>
      <c r="D6738" t="inlineStr">
        <is>
          <t>Completed</t>
        </is>
      </c>
    </row>
    <row r="6739">
      <c r="A6739" t="inlineStr">
        <is>
          <t>J1308</t>
        </is>
      </c>
      <c r="B6739" s="10" t="n">
        <v>46286</v>
      </c>
      <c r="C6739" t="inlineStr">
        <is>
          <t>CL28</t>
        </is>
      </c>
      <c r="D6739" t="inlineStr">
        <is>
          <t>Completed</t>
        </is>
      </c>
    </row>
    <row r="6740">
      <c r="A6740" t="inlineStr">
        <is>
          <t>J1308</t>
        </is>
      </c>
      <c r="B6740" s="10" t="n">
        <v>46293</v>
      </c>
      <c r="C6740" t="inlineStr">
        <is>
          <t>CL28</t>
        </is>
      </c>
      <c r="D6740" t="inlineStr">
        <is>
          <t>Completed</t>
        </is>
      </c>
    </row>
    <row r="6741">
      <c r="A6741" t="inlineStr">
        <is>
          <t>J1308</t>
        </is>
      </c>
      <c r="B6741" s="10" t="n">
        <v>46300</v>
      </c>
      <c r="C6741" t="inlineStr">
        <is>
          <t>CL28</t>
        </is>
      </c>
      <c r="D6741" t="inlineStr">
        <is>
          <t>Completed</t>
        </is>
      </c>
    </row>
    <row r="6742">
      <c r="A6742" t="inlineStr">
        <is>
          <t>J1308</t>
        </is>
      </c>
      <c r="B6742" s="10" t="n">
        <v>46307</v>
      </c>
      <c r="C6742" t="inlineStr">
        <is>
          <t>CL28</t>
        </is>
      </c>
      <c r="D6742" t="inlineStr">
        <is>
          <t>Completed</t>
        </is>
      </c>
    </row>
    <row r="6743">
      <c r="A6743" t="inlineStr">
        <is>
          <t>J1308</t>
        </is>
      </c>
      <c r="B6743" s="10" t="n">
        <v>46314</v>
      </c>
      <c r="C6743" t="inlineStr">
        <is>
          <t>CL28</t>
        </is>
      </c>
      <c r="D6743" t="inlineStr">
        <is>
          <t>Completed</t>
        </is>
      </c>
    </row>
    <row r="6744">
      <c r="A6744" t="inlineStr">
        <is>
          <t>J1308</t>
        </is>
      </c>
      <c r="B6744" s="10" t="n">
        <v>46321</v>
      </c>
      <c r="C6744" t="inlineStr">
        <is>
          <t>CL28</t>
        </is>
      </c>
      <c r="D6744" t="inlineStr">
        <is>
          <t>Completed</t>
        </is>
      </c>
    </row>
    <row r="6745">
      <c r="A6745" t="inlineStr">
        <is>
          <t>J1309</t>
        </is>
      </c>
      <c r="B6745" s="10" t="n">
        <v>46237</v>
      </c>
      <c r="C6745" t="inlineStr">
        <is>
          <t>CL54</t>
        </is>
      </c>
      <c r="D6745" t="inlineStr">
        <is>
          <t>Completed</t>
        </is>
      </c>
    </row>
    <row r="6746">
      <c r="A6746" t="inlineStr">
        <is>
          <t>J1309</t>
        </is>
      </c>
      <c r="B6746" s="10" t="n">
        <v>46265</v>
      </c>
      <c r="C6746" t="inlineStr">
        <is>
          <t>CL54</t>
        </is>
      </c>
      <c r="D6746" t="inlineStr">
        <is>
          <t>Completed</t>
        </is>
      </c>
    </row>
    <row r="6747">
      <c r="A6747" t="inlineStr">
        <is>
          <t>J1309</t>
        </is>
      </c>
      <c r="B6747" s="10" t="n">
        <v>46293</v>
      </c>
      <c r="C6747" t="inlineStr">
        <is>
          <t>CL54</t>
        </is>
      </c>
      <c r="D6747" t="inlineStr">
        <is>
          <t>Completed</t>
        </is>
      </c>
    </row>
    <row r="6748">
      <c r="A6748" t="inlineStr">
        <is>
          <t>J1309</t>
        </is>
      </c>
      <c r="B6748" s="10" t="n">
        <v>46321</v>
      </c>
      <c r="C6748" t="inlineStr">
        <is>
          <t>CL54</t>
        </is>
      </c>
      <c r="D6748" t="inlineStr">
        <is>
          <t>Completed</t>
        </is>
      </c>
    </row>
    <row r="6749">
      <c r="A6749" t="inlineStr">
        <is>
          <t>J1310</t>
        </is>
      </c>
      <c r="B6749" s="10" t="n">
        <v>46240</v>
      </c>
      <c r="C6749" t="inlineStr">
        <is>
          <t>CL54</t>
        </is>
      </c>
      <c r="D6749" t="inlineStr">
        <is>
          <t>Completed</t>
        </is>
      </c>
    </row>
    <row r="6750">
      <c r="A6750" t="inlineStr">
        <is>
          <t>J1310</t>
        </is>
      </c>
      <c r="B6750" s="10" t="n">
        <v>46268</v>
      </c>
      <c r="C6750" t="inlineStr">
        <is>
          <t>CL54</t>
        </is>
      </c>
      <c r="D6750" t="inlineStr">
        <is>
          <t>Completed</t>
        </is>
      </c>
    </row>
    <row r="6751">
      <c r="A6751" t="inlineStr">
        <is>
          <t>J1310</t>
        </is>
      </c>
      <c r="B6751" s="10" t="n">
        <v>46296</v>
      </c>
      <c r="C6751" t="inlineStr">
        <is>
          <t>CL54</t>
        </is>
      </c>
      <c r="D6751" t="inlineStr">
        <is>
          <t>Completed</t>
        </is>
      </c>
    </row>
    <row r="6752">
      <c r="A6752" t="inlineStr">
        <is>
          <t>J1311</t>
        </is>
      </c>
      <c r="B6752" s="10" t="n">
        <v>46237</v>
      </c>
      <c r="C6752" t="inlineStr">
        <is>
          <t>CL21</t>
        </is>
      </c>
      <c r="D6752" t="inlineStr">
        <is>
          <t>Completed</t>
        </is>
      </c>
    </row>
    <row r="6753">
      <c r="A6753" t="inlineStr">
        <is>
          <t>J1311</t>
        </is>
      </c>
      <c r="B6753" s="10" t="n">
        <v>46244</v>
      </c>
      <c r="C6753" t="inlineStr">
        <is>
          <t>CL21</t>
        </is>
      </c>
      <c r="D6753" t="inlineStr">
        <is>
          <t>Completed</t>
        </is>
      </c>
    </row>
    <row r="6754">
      <c r="A6754" t="inlineStr">
        <is>
          <t>J1311</t>
        </is>
      </c>
      <c r="B6754" s="10" t="n">
        <v>46251</v>
      </c>
      <c r="C6754" t="inlineStr">
        <is>
          <t>CL21</t>
        </is>
      </c>
      <c r="D6754" t="inlineStr">
        <is>
          <t>Completed</t>
        </is>
      </c>
    </row>
    <row r="6755">
      <c r="A6755" t="inlineStr">
        <is>
          <t>J1311</t>
        </is>
      </c>
      <c r="B6755" s="10" t="n">
        <v>46258</v>
      </c>
      <c r="C6755" t="inlineStr">
        <is>
          <t>CL21</t>
        </is>
      </c>
      <c r="D6755" t="inlineStr">
        <is>
          <t>Completed</t>
        </is>
      </c>
    </row>
    <row r="6756">
      <c r="A6756" t="inlineStr">
        <is>
          <t>J1311</t>
        </is>
      </c>
      <c r="B6756" s="10" t="n">
        <v>46265</v>
      </c>
      <c r="C6756" t="inlineStr">
        <is>
          <t>CL21</t>
        </is>
      </c>
      <c r="D6756" t="inlineStr">
        <is>
          <t>Completed</t>
        </is>
      </c>
    </row>
    <row r="6757">
      <c r="A6757" t="inlineStr">
        <is>
          <t>J1311</t>
        </is>
      </c>
      <c r="B6757" s="10" t="n">
        <v>46272</v>
      </c>
      <c r="C6757" t="inlineStr">
        <is>
          <t>CL21</t>
        </is>
      </c>
      <c r="D6757" t="inlineStr">
        <is>
          <t>Completed</t>
        </is>
      </c>
    </row>
    <row r="6758">
      <c r="A6758" t="inlineStr">
        <is>
          <t>J1311</t>
        </is>
      </c>
      <c r="B6758" s="10" t="n">
        <v>46279</v>
      </c>
      <c r="C6758" t="inlineStr">
        <is>
          <t>CL21</t>
        </is>
      </c>
      <c r="D6758" t="inlineStr">
        <is>
          <t>Completed</t>
        </is>
      </c>
    </row>
    <row r="6759">
      <c r="A6759" t="inlineStr">
        <is>
          <t>J1311</t>
        </is>
      </c>
      <c r="B6759" s="10" t="n">
        <v>46286</v>
      </c>
      <c r="C6759" t="inlineStr">
        <is>
          <t>CL21</t>
        </is>
      </c>
      <c r="D6759" t="inlineStr">
        <is>
          <t>Completed</t>
        </is>
      </c>
    </row>
    <row r="6760">
      <c r="A6760" t="inlineStr">
        <is>
          <t>J1311</t>
        </is>
      </c>
      <c r="B6760" s="10" t="n">
        <v>46293</v>
      </c>
      <c r="C6760" t="inlineStr">
        <is>
          <t>CL21</t>
        </is>
      </c>
      <c r="D6760" t="inlineStr">
        <is>
          <t>Completed</t>
        </is>
      </c>
    </row>
    <row r="6761">
      <c r="A6761" t="inlineStr">
        <is>
          <t>J1311</t>
        </is>
      </c>
      <c r="B6761" s="10" t="n">
        <v>46300</v>
      </c>
      <c r="C6761" t="inlineStr">
        <is>
          <t>CL21</t>
        </is>
      </c>
      <c r="D6761" t="inlineStr">
        <is>
          <t>Completed</t>
        </is>
      </c>
    </row>
    <row r="6762">
      <c r="A6762" t="inlineStr">
        <is>
          <t>J1311</t>
        </is>
      </c>
      <c r="B6762" s="10" t="n">
        <v>46307</v>
      </c>
      <c r="C6762" t="inlineStr">
        <is>
          <t>CL21</t>
        </is>
      </c>
      <c r="D6762" t="inlineStr">
        <is>
          <t>Completed</t>
        </is>
      </c>
    </row>
    <row r="6763">
      <c r="A6763" t="inlineStr">
        <is>
          <t>J1311</t>
        </is>
      </c>
      <c r="B6763" s="10" t="n">
        <v>46314</v>
      </c>
      <c r="C6763" t="inlineStr">
        <is>
          <t>CL21</t>
        </is>
      </c>
      <c r="D6763" t="inlineStr">
        <is>
          <t>Completed</t>
        </is>
      </c>
    </row>
    <row r="6764">
      <c r="A6764" t="inlineStr">
        <is>
          <t>J1311</t>
        </is>
      </c>
      <c r="B6764" s="10" t="n">
        <v>46321</v>
      </c>
      <c r="C6764" t="inlineStr">
        <is>
          <t>CL21</t>
        </is>
      </c>
      <c r="D6764" t="inlineStr">
        <is>
          <t>Completed</t>
        </is>
      </c>
    </row>
    <row r="6765">
      <c r="A6765" t="inlineStr">
        <is>
          <t>J1312</t>
        </is>
      </c>
      <c r="B6765" s="10" t="n">
        <v>46239</v>
      </c>
      <c r="C6765" t="inlineStr">
        <is>
          <t>CL44</t>
        </is>
      </c>
      <c r="D6765" t="inlineStr">
        <is>
          <t>Completed</t>
        </is>
      </c>
    </row>
    <row r="6766">
      <c r="A6766" t="inlineStr">
        <is>
          <t>J1312</t>
        </is>
      </c>
      <c r="B6766" s="10" t="n">
        <v>46241</v>
      </c>
      <c r="C6766" t="inlineStr">
        <is>
          <t>CL44</t>
        </is>
      </c>
      <c r="D6766" t="inlineStr">
        <is>
          <t>Completed</t>
        </is>
      </c>
    </row>
    <row r="6767">
      <c r="A6767" t="inlineStr">
        <is>
          <t>J1312</t>
        </is>
      </c>
      <c r="B6767" s="10" t="n">
        <v>46246</v>
      </c>
      <c r="C6767" t="inlineStr">
        <is>
          <t>CL44</t>
        </is>
      </c>
      <c r="D6767" t="inlineStr">
        <is>
          <t>Completed</t>
        </is>
      </c>
    </row>
    <row r="6768">
      <c r="A6768" t="inlineStr">
        <is>
          <t>J1312</t>
        </is>
      </c>
      <c r="B6768" s="10" t="n">
        <v>46248</v>
      </c>
      <c r="C6768" t="inlineStr">
        <is>
          <t>CL44</t>
        </is>
      </c>
      <c r="D6768" t="inlineStr">
        <is>
          <t>Completed</t>
        </is>
      </c>
    </row>
    <row r="6769">
      <c r="A6769" t="inlineStr">
        <is>
          <t>J1312</t>
        </is>
      </c>
      <c r="B6769" s="10" t="n">
        <v>46253</v>
      </c>
      <c r="C6769" t="inlineStr">
        <is>
          <t>CL44</t>
        </is>
      </c>
      <c r="D6769" t="inlineStr">
        <is>
          <t>Completed</t>
        </is>
      </c>
    </row>
    <row r="6770">
      <c r="A6770" t="inlineStr">
        <is>
          <t>J1312</t>
        </is>
      </c>
      <c r="B6770" s="10" t="n">
        <v>46255</v>
      </c>
      <c r="C6770" t="inlineStr">
        <is>
          <t>CL44</t>
        </is>
      </c>
      <c r="D6770" t="inlineStr">
        <is>
          <t>Completed</t>
        </is>
      </c>
    </row>
    <row r="6771">
      <c r="A6771" t="inlineStr">
        <is>
          <t>J1312</t>
        </is>
      </c>
      <c r="B6771" s="10" t="n">
        <v>46260</v>
      </c>
      <c r="C6771" t="inlineStr">
        <is>
          <t>CL44</t>
        </is>
      </c>
      <c r="D6771" t="inlineStr">
        <is>
          <t>Completed</t>
        </is>
      </c>
    </row>
    <row r="6772">
      <c r="A6772" t="inlineStr">
        <is>
          <t>J1312</t>
        </is>
      </c>
      <c r="B6772" s="10" t="n">
        <v>46262</v>
      </c>
      <c r="C6772" t="inlineStr">
        <is>
          <t>CL44</t>
        </is>
      </c>
      <c r="D6772" t="inlineStr">
        <is>
          <t>Completed</t>
        </is>
      </c>
    </row>
    <row r="6773">
      <c r="A6773" t="inlineStr">
        <is>
          <t>J1312</t>
        </is>
      </c>
      <c r="B6773" s="10" t="n">
        <v>46267</v>
      </c>
      <c r="C6773" t="inlineStr">
        <is>
          <t>CL44</t>
        </is>
      </c>
      <c r="D6773" t="inlineStr">
        <is>
          <t>Completed</t>
        </is>
      </c>
    </row>
    <row r="6774">
      <c r="A6774" t="inlineStr">
        <is>
          <t>J1312</t>
        </is>
      </c>
      <c r="B6774" s="10" t="n">
        <v>46269</v>
      </c>
      <c r="C6774" t="inlineStr">
        <is>
          <t>CL44</t>
        </is>
      </c>
      <c r="D6774" t="inlineStr">
        <is>
          <t>Completed</t>
        </is>
      </c>
    </row>
    <row r="6775">
      <c r="A6775" t="inlineStr">
        <is>
          <t>J1312</t>
        </is>
      </c>
      <c r="B6775" s="10" t="n">
        <v>46274</v>
      </c>
      <c r="C6775" t="inlineStr">
        <is>
          <t>CL44</t>
        </is>
      </c>
      <c r="D6775" t="inlineStr">
        <is>
          <t>Completed</t>
        </is>
      </c>
    </row>
    <row r="6776">
      <c r="A6776" t="inlineStr">
        <is>
          <t>J1312</t>
        </is>
      </c>
      <c r="B6776" s="10" t="n">
        <v>46276</v>
      </c>
      <c r="C6776" t="inlineStr">
        <is>
          <t>CL44</t>
        </is>
      </c>
      <c r="D6776" t="inlineStr">
        <is>
          <t>Completed</t>
        </is>
      </c>
    </row>
    <row r="6777">
      <c r="A6777" t="inlineStr">
        <is>
          <t>J1312</t>
        </is>
      </c>
      <c r="B6777" s="10" t="n">
        <v>46281</v>
      </c>
      <c r="C6777" t="inlineStr">
        <is>
          <t>CL44</t>
        </is>
      </c>
      <c r="D6777" t="inlineStr">
        <is>
          <t>Completed</t>
        </is>
      </c>
    </row>
    <row r="6778">
      <c r="A6778" t="inlineStr">
        <is>
          <t>J1312</t>
        </is>
      </c>
      <c r="B6778" s="10" t="n">
        <v>46283</v>
      </c>
      <c r="C6778" t="inlineStr">
        <is>
          <t>CL44</t>
        </is>
      </c>
      <c r="D6778" t="inlineStr">
        <is>
          <t>Completed</t>
        </is>
      </c>
    </row>
    <row r="6779">
      <c r="A6779" t="inlineStr">
        <is>
          <t>J1312</t>
        </is>
      </c>
      <c r="B6779" s="10" t="n">
        <v>46288</v>
      </c>
      <c r="C6779" t="inlineStr">
        <is>
          <t>CL44</t>
        </is>
      </c>
      <c r="D6779" t="inlineStr">
        <is>
          <t>Completed</t>
        </is>
      </c>
    </row>
    <row r="6780">
      <c r="A6780" t="inlineStr">
        <is>
          <t>J1312</t>
        </is>
      </c>
      <c r="B6780" s="10" t="n">
        <v>46290</v>
      </c>
      <c r="C6780" t="inlineStr">
        <is>
          <t>CL44</t>
        </is>
      </c>
      <c r="D6780" t="inlineStr">
        <is>
          <t>Completed</t>
        </is>
      </c>
    </row>
    <row r="6781">
      <c r="A6781" t="inlineStr">
        <is>
          <t>J1312</t>
        </is>
      </c>
      <c r="B6781" s="10" t="n">
        <v>46295</v>
      </c>
      <c r="C6781" t="inlineStr">
        <is>
          <t>CL44</t>
        </is>
      </c>
      <c r="D6781" t="inlineStr">
        <is>
          <t>Completed</t>
        </is>
      </c>
    </row>
    <row r="6782">
      <c r="A6782" t="inlineStr">
        <is>
          <t>J1312</t>
        </is>
      </c>
      <c r="B6782" s="10" t="n">
        <v>46297</v>
      </c>
      <c r="C6782" t="inlineStr">
        <is>
          <t>CL44</t>
        </is>
      </c>
      <c r="D6782" t="inlineStr">
        <is>
          <t>Completed</t>
        </is>
      </c>
    </row>
    <row r="6783">
      <c r="A6783" t="inlineStr">
        <is>
          <t>J1312</t>
        </is>
      </c>
      <c r="B6783" s="10" t="n">
        <v>46302</v>
      </c>
      <c r="C6783" t="inlineStr">
        <is>
          <t>CL44</t>
        </is>
      </c>
      <c r="D6783" t="inlineStr">
        <is>
          <t>Completed</t>
        </is>
      </c>
    </row>
    <row r="6784">
      <c r="A6784" t="inlineStr">
        <is>
          <t>J1312</t>
        </is>
      </c>
      <c r="B6784" s="10" t="n">
        <v>46304</v>
      </c>
      <c r="C6784" t="inlineStr">
        <is>
          <t>CL44</t>
        </is>
      </c>
      <c r="D6784" t="inlineStr">
        <is>
          <t>Completed</t>
        </is>
      </c>
    </row>
    <row r="6785">
      <c r="A6785" t="inlineStr">
        <is>
          <t>J1312</t>
        </is>
      </c>
      <c r="B6785" s="10" t="n">
        <v>46309</v>
      </c>
      <c r="C6785" t="inlineStr">
        <is>
          <t>CL44</t>
        </is>
      </c>
      <c r="D6785" t="inlineStr">
        <is>
          <t>Completed</t>
        </is>
      </c>
    </row>
    <row r="6786">
      <c r="A6786" t="inlineStr">
        <is>
          <t>J1312</t>
        </is>
      </c>
      <c r="B6786" s="10" t="n">
        <v>46311</v>
      </c>
      <c r="C6786" t="inlineStr">
        <is>
          <t>CL44</t>
        </is>
      </c>
      <c r="D6786" t="inlineStr">
        <is>
          <t>Completed</t>
        </is>
      </c>
    </row>
    <row r="6787">
      <c r="A6787" t="inlineStr">
        <is>
          <t>J1312</t>
        </is>
      </c>
      <c r="B6787" s="10" t="n">
        <v>46316</v>
      </c>
      <c r="C6787" t="inlineStr">
        <is>
          <t>CL44</t>
        </is>
      </c>
      <c r="D6787" t="inlineStr">
        <is>
          <t>Completed</t>
        </is>
      </c>
    </row>
    <row r="6788">
      <c r="A6788" t="inlineStr">
        <is>
          <t>J1312</t>
        </is>
      </c>
      <c r="B6788" s="10" t="n">
        <v>46318</v>
      </c>
      <c r="C6788" t="inlineStr">
        <is>
          <t>CL44</t>
        </is>
      </c>
      <c r="D6788" t="inlineStr">
        <is>
          <t>Completed</t>
        </is>
      </c>
    </row>
    <row r="6789">
      <c r="A6789" t="inlineStr">
        <is>
          <t>J1312</t>
        </is>
      </c>
      <c r="B6789" s="10" t="n">
        <v>46323</v>
      </c>
      <c r="C6789" t="inlineStr">
        <is>
          <t>CL44</t>
        </is>
      </c>
      <c r="D6789" t="inlineStr">
        <is>
          <t>Completed</t>
        </is>
      </c>
    </row>
    <row r="6790">
      <c r="A6790" t="inlineStr">
        <is>
          <t>J1312</t>
        </is>
      </c>
      <c r="B6790" s="10" t="n">
        <v>46325</v>
      </c>
      <c r="C6790" t="inlineStr">
        <is>
          <t>CL44</t>
        </is>
      </c>
      <c r="D6790" t="inlineStr">
        <is>
          <t>Skipped</t>
        </is>
      </c>
    </row>
    <row r="6791">
      <c r="A6791" t="inlineStr">
        <is>
          <t>J1313</t>
        </is>
      </c>
      <c r="B6791" s="10" t="n">
        <v>46239</v>
      </c>
      <c r="C6791" t="inlineStr">
        <is>
          <t>CL41</t>
        </is>
      </c>
      <c r="D6791" t="inlineStr">
        <is>
          <t>Completed</t>
        </is>
      </c>
    </row>
    <row r="6792">
      <c r="A6792" t="inlineStr">
        <is>
          <t>J1313</t>
        </is>
      </c>
      <c r="B6792" s="10" t="n">
        <v>46246</v>
      </c>
      <c r="C6792" t="inlineStr">
        <is>
          <t>CL41</t>
        </is>
      </c>
      <c r="D6792" t="inlineStr">
        <is>
          <t>Completed</t>
        </is>
      </c>
    </row>
    <row r="6793">
      <c r="A6793" t="inlineStr">
        <is>
          <t>J1313</t>
        </is>
      </c>
      <c r="B6793" s="10" t="n">
        <v>46253</v>
      </c>
      <c r="C6793" t="inlineStr">
        <is>
          <t>CL41</t>
        </is>
      </c>
      <c r="D6793" t="inlineStr">
        <is>
          <t>Completed</t>
        </is>
      </c>
    </row>
    <row r="6794">
      <c r="A6794" t="inlineStr">
        <is>
          <t>J1313</t>
        </is>
      </c>
      <c r="B6794" s="10" t="n">
        <v>46260</v>
      </c>
      <c r="C6794" t="inlineStr">
        <is>
          <t>CL41</t>
        </is>
      </c>
      <c r="D6794" t="inlineStr">
        <is>
          <t>Completed</t>
        </is>
      </c>
    </row>
    <row r="6795">
      <c r="A6795" t="inlineStr">
        <is>
          <t>J1313</t>
        </is>
      </c>
      <c r="B6795" s="10" t="n">
        <v>46267</v>
      </c>
      <c r="C6795" t="inlineStr">
        <is>
          <t>CL41</t>
        </is>
      </c>
      <c r="D6795" t="inlineStr">
        <is>
          <t>Completed</t>
        </is>
      </c>
    </row>
    <row r="6796">
      <c r="A6796" t="inlineStr">
        <is>
          <t>J1313</t>
        </is>
      </c>
      <c r="B6796" s="10" t="n">
        <v>46274</v>
      </c>
      <c r="C6796" t="inlineStr">
        <is>
          <t>CL41</t>
        </is>
      </c>
      <c r="D6796" t="inlineStr">
        <is>
          <t>Completed</t>
        </is>
      </c>
    </row>
    <row r="6797">
      <c r="A6797" t="inlineStr">
        <is>
          <t>J1313</t>
        </is>
      </c>
      <c r="B6797" s="10" t="n">
        <v>46281</v>
      </c>
      <c r="C6797" t="inlineStr">
        <is>
          <t>CL41</t>
        </is>
      </c>
      <c r="D6797" t="inlineStr">
        <is>
          <t>Completed</t>
        </is>
      </c>
    </row>
    <row r="6798">
      <c r="A6798" t="inlineStr">
        <is>
          <t>J1313</t>
        </is>
      </c>
      <c r="B6798" s="10" t="n">
        <v>46288</v>
      </c>
      <c r="C6798" t="inlineStr">
        <is>
          <t>CL41</t>
        </is>
      </c>
      <c r="D6798" t="inlineStr">
        <is>
          <t>Completed</t>
        </is>
      </c>
    </row>
    <row r="6799">
      <c r="A6799" t="inlineStr">
        <is>
          <t>J1313</t>
        </is>
      </c>
      <c r="B6799" s="10" t="n">
        <v>46295</v>
      </c>
      <c r="C6799" t="inlineStr">
        <is>
          <t>CL41</t>
        </is>
      </c>
      <c r="D6799" t="inlineStr">
        <is>
          <t>Completed</t>
        </is>
      </c>
    </row>
    <row r="6800">
      <c r="A6800" t="inlineStr">
        <is>
          <t>J1313</t>
        </is>
      </c>
      <c r="B6800" s="10" t="n">
        <v>46302</v>
      </c>
      <c r="C6800" t="inlineStr">
        <is>
          <t>CL41</t>
        </is>
      </c>
      <c r="D6800" t="inlineStr">
        <is>
          <t>Completed</t>
        </is>
      </c>
    </row>
    <row r="6801">
      <c r="A6801" t="inlineStr">
        <is>
          <t>J1313</t>
        </is>
      </c>
      <c r="B6801" s="10" t="n">
        <v>46309</v>
      </c>
      <c r="C6801" t="inlineStr">
        <is>
          <t>CL41</t>
        </is>
      </c>
      <c r="D6801" t="inlineStr">
        <is>
          <t>Completed</t>
        </is>
      </c>
    </row>
    <row r="6802">
      <c r="A6802" t="inlineStr">
        <is>
          <t>J1313</t>
        </is>
      </c>
      <c r="B6802" s="10" t="n">
        <v>46316</v>
      </c>
      <c r="C6802" t="inlineStr">
        <is>
          <t>CL41</t>
        </is>
      </c>
      <c r="D6802" t="inlineStr">
        <is>
          <t>Completed</t>
        </is>
      </c>
    </row>
    <row r="6803">
      <c r="A6803" t="inlineStr">
        <is>
          <t>J1313</t>
        </is>
      </c>
      <c r="B6803" s="10" t="n">
        <v>46323</v>
      </c>
      <c r="C6803" t="inlineStr">
        <is>
          <t>CL41</t>
        </is>
      </c>
      <c r="D6803" t="inlineStr">
        <is>
          <t>Completed</t>
        </is>
      </c>
    </row>
    <row r="6804">
      <c r="A6804" t="inlineStr">
        <is>
          <t>J1314</t>
        </is>
      </c>
      <c r="B6804" s="10" t="n">
        <v>46240</v>
      </c>
      <c r="C6804" t="inlineStr">
        <is>
          <t>CL46</t>
        </is>
      </c>
      <c r="D6804" t="inlineStr">
        <is>
          <t>Completed</t>
        </is>
      </c>
    </row>
    <row r="6805">
      <c r="A6805" t="inlineStr">
        <is>
          <t>J1314</t>
        </is>
      </c>
      <c r="B6805" s="10" t="n">
        <v>46241</v>
      </c>
      <c r="C6805" t="inlineStr">
        <is>
          <t>CL46</t>
        </is>
      </c>
      <c r="D6805" t="inlineStr">
        <is>
          <t>Completed</t>
        </is>
      </c>
    </row>
    <row r="6806">
      <c r="A6806" t="inlineStr">
        <is>
          <t>J1314</t>
        </is>
      </c>
      <c r="B6806" s="10" t="n">
        <v>46247</v>
      </c>
      <c r="C6806" t="inlineStr">
        <is>
          <t>CL46</t>
        </is>
      </c>
      <c r="D6806" t="inlineStr">
        <is>
          <t>Completed</t>
        </is>
      </c>
    </row>
    <row r="6807">
      <c r="A6807" t="inlineStr">
        <is>
          <t>J1314</t>
        </is>
      </c>
      <c r="B6807" s="10" t="n">
        <v>46248</v>
      </c>
      <c r="C6807" t="inlineStr">
        <is>
          <t>CL46</t>
        </is>
      </c>
      <c r="D6807" t="inlineStr">
        <is>
          <t>Completed</t>
        </is>
      </c>
    </row>
    <row r="6808">
      <c r="A6808" t="inlineStr">
        <is>
          <t>J1314</t>
        </is>
      </c>
      <c r="B6808" s="10" t="n">
        <v>46254</v>
      </c>
      <c r="C6808" t="inlineStr">
        <is>
          <t>CL46</t>
        </is>
      </c>
      <c r="D6808" t="inlineStr">
        <is>
          <t>Completed</t>
        </is>
      </c>
    </row>
    <row r="6809">
      <c r="A6809" t="inlineStr">
        <is>
          <t>J1314</t>
        </is>
      </c>
      <c r="B6809" s="10" t="n">
        <v>46255</v>
      </c>
      <c r="C6809" t="inlineStr">
        <is>
          <t>CL46</t>
        </is>
      </c>
      <c r="D6809" t="inlineStr">
        <is>
          <t>Completed</t>
        </is>
      </c>
    </row>
    <row r="6810">
      <c r="A6810" t="inlineStr">
        <is>
          <t>J1314</t>
        </is>
      </c>
      <c r="B6810" s="10" t="n">
        <v>46261</v>
      </c>
      <c r="C6810" t="inlineStr">
        <is>
          <t>CL46</t>
        </is>
      </c>
      <c r="D6810" t="inlineStr">
        <is>
          <t>Completed</t>
        </is>
      </c>
    </row>
    <row r="6811">
      <c r="A6811" t="inlineStr">
        <is>
          <t>J1314</t>
        </is>
      </c>
      <c r="B6811" s="10" t="n">
        <v>46262</v>
      </c>
      <c r="C6811" t="inlineStr">
        <is>
          <t>CL46</t>
        </is>
      </c>
      <c r="D6811" t="inlineStr">
        <is>
          <t>Completed</t>
        </is>
      </c>
    </row>
    <row r="6812">
      <c r="A6812" t="inlineStr">
        <is>
          <t>J1314</t>
        </is>
      </c>
      <c r="B6812" s="10" t="n">
        <v>46268</v>
      </c>
      <c r="C6812" t="inlineStr">
        <is>
          <t>CL46</t>
        </is>
      </c>
      <c r="D6812" t="inlineStr">
        <is>
          <t>Completed</t>
        </is>
      </c>
    </row>
    <row r="6813">
      <c r="A6813" t="inlineStr">
        <is>
          <t>J1314</t>
        </is>
      </c>
      <c r="B6813" s="10" t="n">
        <v>46269</v>
      </c>
      <c r="C6813" t="inlineStr">
        <is>
          <t>CL46</t>
        </is>
      </c>
      <c r="D6813" t="inlineStr">
        <is>
          <t>Completed</t>
        </is>
      </c>
    </row>
    <row r="6814">
      <c r="A6814" t="inlineStr">
        <is>
          <t>J1314</t>
        </is>
      </c>
      <c r="B6814" s="10" t="n">
        <v>46275</v>
      </c>
      <c r="C6814" t="inlineStr">
        <is>
          <t>CL46</t>
        </is>
      </c>
      <c r="D6814" t="inlineStr">
        <is>
          <t>Completed</t>
        </is>
      </c>
    </row>
    <row r="6815">
      <c r="A6815" t="inlineStr">
        <is>
          <t>J1314</t>
        </is>
      </c>
      <c r="B6815" s="10" t="n">
        <v>46276</v>
      </c>
      <c r="C6815" t="inlineStr">
        <is>
          <t>CL46</t>
        </is>
      </c>
      <c r="D6815" t="inlineStr">
        <is>
          <t>Completed</t>
        </is>
      </c>
    </row>
    <row r="6816">
      <c r="A6816" t="inlineStr">
        <is>
          <t>J1314</t>
        </is>
      </c>
      <c r="B6816" s="10" t="n">
        <v>46282</v>
      </c>
      <c r="C6816" t="inlineStr">
        <is>
          <t>CL46</t>
        </is>
      </c>
      <c r="D6816" t="inlineStr">
        <is>
          <t>Completed</t>
        </is>
      </c>
    </row>
    <row r="6817">
      <c r="A6817" t="inlineStr">
        <is>
          <t>J1314</t>
        </is>
      </c>
      <c r="B6817" s="10" t="n">
        <v>46283</v>
      </c>
      <c r="C6817" t="inlineStr">
        <is>
          <t>CL46</t>
        </is>
      </c>
      <c r="D6817" t="inlineStr">
        <is>
          <t>Completed</t>
        </is>
      </c>
    </row>
    <row r="6818">
      <c r="A6818" t="inlineStr">
        <is>
          <t>J1314</t>
        </is>
      </c>
      <c r="B6818" s="10" t="n">
        <v>46289</v>
      </c>
      <c r="C6818" t="inlineStr">
        <is>
          <t>CL46</t>
        </is>
      </c>
      <c r="D6818" t="inlineStr">
        <is>
          <t>Completed</t>
        </is>
      </c>
    </row>
    <row r="6819">
      <c r="A6819" t="inlineStr">
        <is>
          <t>J1314</t>
        </is>
      </c>
      <c r="B6819" s="10" t="n">
        <v>46290</v>
      </c>
      <c r="C6819" t="inlineStr">
        <is>
          <t>CL46</t>
        </is>
      </c>
      <c r="D6819" t="inlineStr">
        <is>
          <t>Completed</t>
        </is>
      </c>
    </row>
    <row r="6820">
      <c r="A6820" t="inlineStr">
        <is>
          <t>J1314</t>
        </is>
      </c>
      <c r="B6820" s="10" t="n">
        <v>46296</v>
      </c>
      <c r="C6820" t="inlineStr">
        <is>
          <t>CL46</t>
        </is>
      </c>
      <c r="D6820" t="inlineStr">
        <is>
          <t>Completed</t>
        </is>
      </c>
    </row>
    <row r="6821">
      <c r="A6821" t="inlineStr">
        <is>
          <t>J1314</t>
        </is>
      </c>
      <c r="B6821" s="10" t="n">
        <v>46297</v>
      </c>
      <c r="C6821" t="inlineStr">
        <is>
          <t>CL46</t>
        </is>
      </c>
      <c r="D6821" t="inlineStr">
        <is>
          <t>Completed</t>
        </is>
      </c>
    </row>
    <row r="6822">
      <c r="A6822" t="inlineStr">
        <is>
          <t>J1314</t>
        </is>
      </c>
      <c r="B6822" s="10" t="n">
        <v>46303</v>
      </c>
      <c r="C6822" t="inlineStr">
        <is>
          <t>CL46</t>
        </is>
      </c>
      <c r="D6822" t="inlineStr">
        <is>
          <t>Completed</t>
        </is>
      </c>
    </row>
    <row r="6823">
      <c r="A6823" t="inlineStr">
        <is>
          <t>J1314</t>
        </is>
      </c>
      <c r="B6823" s="10" t="n">
        <v>46304</v>
      </c>
      <c r="C6823" t="inlineStr">
        <is>
          <t>CL46</t>
        </is>
      </c>
      <c r="D6823" t="inlineStr">
        <is>
          <t>Completed</t>
        </is>
      </c>
    </row>
    <row r="6824">
      <c r="A6824" t="inlineStr">
        <is>
          <t>J1314</t>
        </is>
      </c>
      <c r="B6824" s="10" t="n">
        <v>46310</v>
      </c>
      <c r="C6824" t="inlineStr">
        <is>
          <t>CL46</t>
        </is>
      </c>
      <c r="D6824" t="inlineStr">
        <is>
          <t>Completed</t>
        </is>
      </c>
    </row>
    <row r="6825">
      <c r="A6825" t="inlineStr">
        <is>
          <t>J1314</t>
        </is>
      </c>
      <c r="B6825" s="10" t="n">
        <v>46311</v>
      </c>
      <c r="C6825" t="inlineStr">
        <is>
          <t>CL46</t>
        </is>
      </c>
      <c r="D6825" t="inlineStr">
        <is>
          <t>Completed</t>
        </is>
      </c>
    </row>
    <row r="6826">
      <c r="A6826" t="inlineStr">
        <is>
          <t>J1314</t>
        </is>
      </c>
      <c r="B6826" s="10" t="n">
        <v>46317</v>
      </c>
      <c r="C6826" t="inlineStr">
        <is>
          <t>CL46</t>
        </is>
      </c>
      <c r="D6826" t="inlineStr">
        <is>
          <t>Completed</t>
        </is>
      </c>
    </row>
    <row r="6827">
      <c r="A6827" t="inlineStr">
        <is>
          <t>J1314</t>
        </is>
      </c>
      <c r="B6827" s="10" t="n">
        <v>46318</v>
      </c>
      <c r="C6827" t="inlineStr">
        <is>
          <t>CL46</t>
        </is>
      </c>
      <c r="D6827" t="inlineStr">
        <is>
          <t>Completed</t>
        </is>
      </c>
    </row>
    <row r="6828">
      <c r="A6828" t="inlineStr">
        <is>
          <t>J1314</t>
        </is>
      </c>
      <c r="B6828" s="10" t="n">
        <v>46324</v>
      </c>
      <c r="C6828" t="inlineStr">
        <is>
          <t>CL46</t>
        </is>
      </c>
      <c r="D6828" t="inlineStr">
        <is>
          <t>Completed</t>
        </is>
      </c>
    </row>
    <row r="6829">
      <c r="A6829" t="inlineStr">
        <is>
          <t>J1314</t>
        </is>
      </c>
      <c r="B6829" s="10" t="n">
        <v>46325</v>
      </c>
      <c r="C6829" t="inlineStr">
        <is>
          <t>CL46</t>
        </is>
      </c>
      <c r="D6829" t="inlineStr">
        <is>
          <t>Completed</t>
        </is>
      </c>
    </row>
    <row r="6830">
      <c r="A6830" t="inlineStr">
        <is>
          <t>J1315</t>
        </is>
      </c>
      <c r="B6830" s="10" t="n">
        <v>46237</v>
      </c>
      <c r="C6830" t="inlineStr">
        <is>
          <t>CL49</t>
        </is>
      </c>
      <c r="D6830" t="inlineStr">
        <is>
          <t>Completed</t>
        </is>
      </c>
    </row>
    <row r="6831">
      <c r="A6831" t="inlineStr">
        <is>
          <t>J1315</t>
        </is>
      </c>
      <c r="B6831" s="10" t="n">
        <v>46238</v>
      </c>
      <c r="C6831" t="inlineStr">
        <is>
          <t>CL49</t>
        </is>
      </c>
      <c r="D6831" t="inlineStr">
        <is>
          <t>Completed</t>
        </is>
      </c>
    </row>
    <row r="6832">
      <c r="A6832" t="inlineStr">
        <is>
          <t>J1315</t>
        </is>
      </c>
      <c r="B6832" s="10" t="n">
        <v>46239</v>
      </c>
      <c r="C6832" t="inlineStr">
        <is>
          <t>CL49</t>
        </is>
      </c>
      <c r="D6832" t="inlineStr">
        <is>
          <t>Completed</t>
        </is>
      </c>
    </row>
    <row r="6833">
      <c r="A6833" t="inlineStr">
        <is>
          <t>J1315</t>
        </is>
      </c>
      <c r="B6833" s="10" t="n">
        <v>46240</v>
      </c>
      <c r="C6833" t="inlineStr">
        <is>
          <t>CL49</t>
        </is>
      </c>
      <c r="D6833" t="inlineStr">
        <is>
          <t>Completed</t>
        </is>
      </c>
    </row>
    <row r="6834">
      <c r="A6834" t="inlineStr">
        <is>
          <t>J1315</t>
        </is>
      </c>
      <c r="B6834" s="10" t="n">
        <v>46241</v>
      </c>
      <c r="C6834" t="inlineStr">
        <is>
          <t>CL49</t>
        </is>
      </c>
      <c r="D6834" t="inlineStr">
        <is>
          <t>Completed</t>
        </is>
      </c>
    </row>
    <row r="6835">
      <c r="A6835" t="inlineStr">
        <is>
          <t>J1315</t>
        </is>
      </c>
      <c r="B6835" s="10" t="n">
        <v>46244</v>
      </c>
      <c r="C6835" t="inlineStr">
        <is>
          <t>CL49</t>
        </is>
      </c>
      <c r="D6835" t="inlineStr">
        <is>
          <t>Completed</t>
        </is>
      </c>
    </row>
    <row r="6836">
      <c r="A6836" t="inlineStr">
        <is>
          <t>J1315</t>
        </is>
      </c>
      <c r="B6836" s="10" t="n">
        <v>46245</v>
      </c>
      <c r="C6836" t="inlineStr">
        <is>
          <t>CL49</t>
        </is>
      </c>
      <c r="D6836" t="inlineStr">
        <is>
          <t>Completed</t>
        </is>
      </c>
    </row>
    <row r="6837">
      <c r="A6837" t="inlineStr">
        <is>
          <t>J1315</t>
        </is>
      </c>
      <c r="B6837" s="10" t="n">
        <v>46246</v>
      </c>
      <c r="C6837" t="inlineStr">
        <is>
          <t>CL49</t>
        </is>
      </c>
      <c r="D6837" t="inlineStr">
        <is>
          <t>Completed</t>
        </is>
      </c>
    </row>
    <row r="6838">
      <c r="A6838" t="inlineStr">
        <is>
          <t>J1315</t>
        </is>
      </c>
      <c r="B6838" s="10" t="n">
        <v>46247</v>
      </c>
      <c r="C6838" t="inlineStr">
        <is>
          <t>CL49</t>
        </is>
      </c>
      <c r="D6838" t="inlineStr">
        <is>
          <t>Completed</t>
        </is>
      </c>
    </row>
    <row r="6839">
      <c r="A6839" t="inlineStr">
        <is>
          <t>J1315</t>
        </is>
      </c>
      <c r="B6839" s="10" t="n">
        <v>46248</v>
      </c>
      <c r="C6839" t="inlineStr">
        <is>
          <t>CL49</t>
        </is>
      </c>
      <c r="D6839" t="inlineStr">
        <is>
          <t>Completed</t>
        </is>
      </c>
    </row>
    <row r="6840">
      <c r="A6840" t="inlineStr">
        <is>
          <t>J1315</t>
        </is>
      </c>
      <c r="B6840" s="10" t="n">
        <v>46251</v>
      </c>
      <c r="C6840" t="inlineStr">
        <is>
          <t>CL49</t>
        </is>
      </c>
      <c r="D6840" t="inlineStr">
        <is>
          <t>Completed</t>
        </is>
      </c>
    </row>
    <row r="6841">
      <c r="A6841" t="inlineStr">
        <is>
          <t>J1315</t>
        </is>
      </c>
      <c r="B6841" s="10" t="n">
        <v>46252</v>
      </c>
      <c r="C6841" t="inlineStr">
        <is>
          <t>CL49</t>
        </is>
      </c>
      <c r="D6841" t="inlineStr">
        <is>
          <t>Completed</t>
        </is>
      </c>
    </row>
    <row r="6842">
      <c r="A6842" t="inlineStr">
        <is>
          <t>J1315</t>
        </is>
      </c>
      <c r="B6842" s="10" t="n">
        <v>46253</v>
      </c>
      <c r="C6842" t="inlineStr">
        <is>
          <t>CL49</t>
        </is>
      </c>
      <c r="D6842" t="inlineStr">
        <is>
          <t>Completed</t>
        </is>
      </c>
    </row>
    <row r="6843">
      <c r="A6843" t="inlineStr">
        <is>
          <t>J1315</t>
        </is>
      </c>
      <c r="B6843" s="10" t="n">
        <v>46254</v>
      </c>
      <c r="C6843" t="inlineStr">
        <is>
          <t>CL49</t>
        </is>
      </c>
      <c r="D6843" t="inlineStr">
        <is>
          <t>Completed</t>
        </is>
      </c>
    </row>
    <row r="6844">
      <c r="A6844" t="inlineStr">
        <is>
          <t>J1315</t>
        </is>
      </c>
      <c r="B6844" s="10" t="n">
        <v>46255</v>
      </c>
      <c r="C6844" t="inlineStr">
        <is>
          <t>CL49</t>
        </is>
      </c>
      <c r="D6844" t="inlineStr">
        <is>
          <t>Completed</t>
        </is>
      </c>
    </row>
    <row r="6845">
      <c r="A6845" t="inlineStr">
        <is>
          <t>J1315</t>
        </is>
      </c>
      <c r="B6845" s="10" t="n">
        <v>46258</v>
      </c>
      <c r="C6845" t="inlineStr">
        <is>
          <t>CL49</t>
        </is>
      </c>
      <c r="D6845" t="inlineStr">
        <is>
          <t>Completed</t>
        </is>
      </c>
    </row>
    <row r="6846">
      <c r="A6846" t="inlineStr">
        <is>
          <t>J1315</t>
        </is>
      </c>
      <c r="B6846" s="10" t="n">
        <v>46259</v>
      </c>
      <c r="C6846" t="inlineStr">
        <is>
          <t>CL49</t>
        </is>
      </c>
      <c r="D6846" t="inlineStr">
        <is>
          <t>Completed</t>
        </is>
      </c>
    </row>
    <row r="6847">
      <c r="A6847" t="inlineStr">
        <is>
          <t>J1315</t>
        </is>
      </c>
      <c r="B6847" s="10" t="n">
        <v>46260</v>
      </c>
      <c r="C6847" t="inlineStr">
        <is>
          <t>CL49</t>
        </is>
      </c>
      <c r="D6847" t="inlineStr">
        <is>
          <t>Completed</t>
        </is>
      </c>
    </row>
    <row r="6848">
      <c r="A6848" t="inlineStr">
        <is>
          <t>J1315</t>
        </is>
      </c>
      <c r="B6848" s="10" t="n">
        <v>46261</v>
      </c>
      <c r="C6848" t="inlineStr">
        <is>
          <t>CL49</t>
        </is>
      </c>
      <c r="D6848" t="inlineStr">
        <is>
          <t>Completed</t>
        </is>
      </c>
    </row>
    <row r="6849">
      <c r="A6849" t="inlineStr">
        <is>
          <t>J1315</t>
        </is>
      </c>
      <c r="B6849" s="10" t="n">
        <v>46262</v>
      </c>
      <c r="C6849" t="inlineStr">
        <is>
          <t>CL49</t>
        </is>
      </c>
      <c r="D6849" t="inlineStr">
        <is>
          <t>Completed</t>
        </is>
      </c>
    </row>
    <row r="6850">
      <c r="A6850" t="inlineStr">
        <is>
          <t>J1315</t>
        </is>
      </c>
      <c r="B6850" s="10" t="n">
        <v>46265</v>
      </c>
      <c r="C6850" t="inlineStr">
        <is>
          <t>CL49</t>
        </is>
      </c>
      <c r="D6850" t="inlineStr">
        <is>
          <t>Skipped</t>
        </is>
      </c>
    </row>
    <row r="6851">
      <c r="A6851" t="inlineStr">
        <is>
          <t>J1315</t>
        </is>
      </c>
      <c r="B6851" s="10" t="n">
        <v>46266</v>
      </c>
      <c r="C6851" t="inlineStr">
        <is>
          <t>CL49</t>
        </is>
      </c>
      <c r="D6851" t="inlineStr">
        <is>
          <t>Completed</t>
        </is>
      </c>
    </row>
    <row r="6852">
      <c r="A6852" t="inlineStr">
        <is>
          <t>J1315</t>
        </is>
      </c>
      <c r="B6852" s="10" t="n">
        <v>46267</v>
      </c>
      <c r="C6852" t="inlineStr">
        <is>
          <t>CL49</t>
        </is>
      </c>
      <c r="D6852" t="inlineStr">
        <is>
          <t>Completed</t>
        </is>
      </c>
    </row>
    <row r="6853">
      <c r="A6853" t="inlineStr">
        <is>
          <t>J1315</t>
        </is>
      </c>
      <c r="B6853" s="10" t="n">
        <v>46268</v>
      </c>
      <c r="C6853" t="inlineStr">
        <is>
          <t>CL49</t>
        </is>
      </c>
      <c r="D6853" t="inlineStr">
        <is>
          <t>Completed</t>
        </is>
      </c>
    </row>
    <row r="6854">
      <c r="A6854" t="inlineStr">
        <is>
          <t>J1315</t>
        </is>
      </c>
      <c r="B6854" s="10" t="n">
        <v>46269</v>
      </c>
      <c r="C6854" t="inlineStr">
        <is>
          <t>CL49</t>
        </is>
      </c>
      <c r="D6854" t="inlineStr">
        <is>
          <t>Completed</t>
        </is>
      </c>
    </row>
    <row r="6855">
      <c r="A6855" t="inlineStr">
        <is>
          <t>J1315</t>
        </is>
      </c>
      <c r="B6855" s="10" t="n">
        <v>46272</v>
      </c>
      <c r="C6855" t="inlineStr">
        <is>
          <t>CL49</t>
        </is>
      </c>
      <c r="D6855" t="inlineStr">
        <is>
          <t>Completed</t>
        </is>
      </c>
    </row>
    <row r="6856">
      <c r="A6856" t="inlineStr">
        <is>
          <t>J1315</t>
        </is>
      </c>
      <c r="B6856" s="10" t="n">
        <v>46273</v>
      </c>
      <c r="C6856" t="inlineStr">
        <is>
          <t>CL49</t>
        </is>
      </c>
      <c r="D6856" t="inlineStr">
        <is>
          <t>Completed</t>
        </is>
      </c>
    </row>
    <row r="6857">
      <c r="A6857" t="inlineStr">
        <is>
          <t>J1315</t>
        </is>
      </c>
      <c r="B6857" s="10" t="n">
        <v>46274</v>
      </c>
      <c r="C6857" t="inlineStr">
        <is>
          <t>CL49</t>
        </is>
      </c>
      <c r="D6857" t="inlineStr">
        <is>
          <t>Completed</t>
        </is>
      </c>
    </row>
    <row r="6858">
      <c r="A6858" t="inlineStr">
        <is>
          <t>J1315</t>
        </is>
      </c>
      <c r="B6858" s="10" t="n">
        <v>46275</v>
      </c>
      <c r="C6858" t="inlineStr">
        <is>
          <t>CL49</t>
        </is>
      </c>
      <c r="D6858" t="inlineStr">
        <is>
          <t>Completed</t>
        </is>
      </c>
    </row>
    <row r="6859">
      <c r="A6859" t="inlineStr">
        <is>
          <t>J1315</t>
        </is>
      </c>
      <c r="B6859" s="10" t="n">
        <v>46276</v>
      </c>
      <c r="C6859" t="inlineStr">
        <is>
          <t>CL49</t>
        </is>
      </c>
      <c r="D6859" t="inlineStr">
        <is>
          <t>Completed</t>
        </is>
      </c>
    </row>
    <row r="6860">
      <c r="A6860" t="inlineStr">
        <is>
          <t>J1315</t>
        </is>
      </c>
      <c r="B6860" s="10" t="n">
        <v>46279</v>
      </c>
      <c r="C6860" t="inlineStr">
        <is>
          <t>CL49</t>
        </is>
      </c>
      <c r="D6860" t="inlineStr">
        <is>
          <t>Completed</t>
        </is>
      </c>
    </row>
    <row r="6861">
      <c r="A6861" t="inlineStr">
        <is>
          <t>J1315</t>
        </is>
      </c>
      <c r="B6861" s="10" t="n">
        <v>46280</v>
      </c>
      <c r="C6861" t="inlineStr">
        <is>
          <t>CL49</t>
        </is>
      </c>
      <c r="D6861" t="inlineStr">
        <is>
          <t>Completed</t>
        </is>
      </c>
    </row>
    <row r="6862">
      <c r="A6862" t="inlineStr">
        <is>
          <t>J1315</t>
        </is>
      </c>
      <c r="B6862" s="10" t="n">
        <v>46281</v>
      </c>
      <c r="C6862" t="inlineStr">
        <is>
          <t>CL49</t>
        </is>
      </c>
      <c r="D6862" t="inlineStr">
        <is>
          <t>Completed</t>
        </is>
      </c>
    </row>
    <row r="6863">
      <c r="A6863" t="inlineStr">
        <is>
          <t>J1315</t>
        </is>
      </c>
      <c r="B6863" s="10" t="n">
        <v>46282</v>
      </c>
      <c r="C6863" t="inlineStr">
        <is>
          <t>CL49</t>
        </is>
      </c>
      <c r="D6863" t="inlineStr">
        <is>
          <t>Completed</t>
        </is>
      </c>
    </row>
    <row r="6864">
      <c r="A6864" t="inlineStr">
        <is>
          <t>J1315</t>
        </is>
      </c>
      <c r="B6864" s="10" t="n">
        <v>46283</v>
      </c>
      <c r="C6864" t="inlineStr">
        <is>
          <t>CL49</t>
        </is>
      </c>
      <c r="D6864" t="inlineStr">
        <is>
          <t>Completed</t>
        </is>
      </c>
    </row>
    <row r="6865">
      <c r="A6865" t="inlineStr">
        <is>
          <t>J1315</t>
        </is>
      </c>
      <c r="B6865" s="10" t="n">
        <v>46286</v>
      </c>
      <c r="C6865" t="inlineStr">
        <is>
          <t>CL49</t>
        </is>
      </c>
      <c r="D6865" t="inlineStr">
        <is>
          <t>Completed</t>
        </is>
      </c>
    </row>
    <row r="6866">
      <c r="A6866" t="inlineStr">
        <is>
          <t>J1315</t>
        </is>
      </c>
      <c r="B6866" s="10" t="n">
        <v>46287</v>
      </c>
      <c r="C6866" t="inlineStr">
        <is>
          <t>CL49</t>
        </is>
      </c>
      <c r="D6866" t="inlineStr">
        <is>
          <t>Completed</t>
        </is>
      </c>
    </row>
    <row r="6867">
      <c r="A6867" t="inlineStr">
        <is>
          <t>J1315</t>
        </is>
      </c>
      <c r="B6867" s="10" t="n">
        <v>46288</v>
      </c>
      <c r="C6867" t="inlineStr">
        <is>
          <t>CL49</t>
        </is>
      </c>
      <c r="D6867" t="inlineStr">
        <is>
          <t>Completed</t>
        </is>
      </c>
    </row>
    <row r="6868">
      <c r="A6868" t="inlineStr">
        <is>
          <t>J1315</t>
        </is>
      </c>
      <c r="B6868" s="10" t="n">
        <v>46289</v>
      </c>
      <c r="C6868" t="inlineStr">
        <is>
          <t>CL49</t>
        </is>
      </c>
      <c r="D6868" t="inlineStr">
        <is>
          <t>Completed</t>
        </is>
      </c>
    </row>
    <row r="6869">
      <c r="A6869" t="inlineStr">
        <is>
          <t>J1315</t>
        </is>
      </c>
      <c r="B6869" s="10" t="n">
        <v>46290</v>
      </c>
      <c r="C6869" t="inlineStr">
        <is>
          <t>CL49</t>
        </is>
      </c>
      <c r="D6869" t="inlineStr">
        <is>
          <t>Completed</t>
        </is>
      </c>
    </row>
    <row r="6870">
      <c r="A6870" t="inlineStr">
        <is>
          <t>J1315</t>
        </is>
      </c>
      <c r="B6870" s="10" t="n">
        <v>46293</v>
      </c>
      <c r="C6870" t="inlineStr">
        <is>
          <t>CL49</t>
        </is>
      </c>
      <c r="D6870" t="inlineStr">
        <is>
          <t>Completed</t>
        </is>
      </c>
    </row>
    <row r="6871">
      <c r="A6871" t="inlineStr">
        <is>
          <t>J1315</t>
        </is>
      </c>
      <c r="B6871" s="10" t="n">
        <v>46294</v>
      </c>
      <c r="C6871" t="inlineStr">
        <is>
          <t>CL49</t>
        </is>
      </c>
      <c r="D6871" t="inlineStr">
        <is>
          <t>Completed</t>
        </is>
      </c>
    </row>
    <row r="6872">
      <c r="A6872" t="inlineStr">
        <is>
          <t>J1315</t>
        </is>
      </c>
      <c r="B6872" s="10" t="n">
        <v>46295</v>
      </c>
      <c r="C6872" t="inlineStr">
        <is>
          <t>CL49</t>
        </is>
      </c>
      <c r="D6872" t="inlineStr">
        <is>
          <t>Completed</t>
        </is>
      </c>
    </row>
    <row r="6873">
      <c r="A6873" t="inlineStr">
        <is>
          <t>J1315</t>
        </is>
      </c>
      <c r="B6873" s="10" t="n">
        <v>46296</v>
      </c>
      <c r="C6873" t="inlineStr">
        <is>
          <t>CL49</t>
        </is>
      </c>
      <c r="D6873" t="inlineStr">
        <is>
          <t>Completed</t>
        </is>
      </c>
    </row>
    <row r="6874">
      <c r="A6874" t="inlineStr">
        <is>
          <t>J1315</t>
        </is>
      </c>
      <c r="B6874" s="10" t="n">
        <v>46297</v>
      </c>
      <c r="C6874" t="inlineStr">
        <is>
          <t>CL49</t>
        </is>
      </c>
      <c r="D6874" t="inlineStr">
        <is>
          <t>Completed</t>
        </is>
      </c>
    </row>
    <row r="6875">
      <c r="A6875" t="inlineStr">
        <is>
          <t>J1315</t>
        </is>
      </c>
      <c r="B6875" s="10" t="n">
        <v>46300</v>
      </c>
      <c r="C6875" t="inlineStr">
        <is>
          <t>CL49</t>
        </is>
      </c>
      <c r="D6875" t="inlineStr">
        <is>
          <t>Completed</t>
        </is>
      </c>
    </row>
    <row r="6876">
      <c r="A6876" t="inlineStr">
        <is>
          <t>J1315</t>
        </is>
      </c>
      <c r="B6876" s="10" t="n">
        <v>46301</v>
      </c>
      <c r="C6876" t="inlineStr">
        <is>
          <t>CL49</t>
        </is>
      </c>
      <c r="D6876" t="inlineStr">
        <is>
          <t>Completed</t>
        </is>
      </c>
    </row>
    <row r="6877">
      <c r="A6877" t="inlineStr">
        <is>
          <t>J1315</t>
        </is>
      </c>
      <c r="B6877" s="10" t="n">
        <v>46302</v>
      </c>
      <c r="C6877" t="inlineStr">
        <is>
          <t>CL49</t>
        </is>
      </c>
      <c r="D6877" t="inlineStr">
        <is>
          <t>Completed</t>
        </is>
      </c>
    </row>
    <row r="6878">
      <c r="A6878" t="inlineStr">
        <is>
          <t>J1315</t>
        </is>
      </c>
      <c r="B6878" s="10" t="n">
        <v>46303</v>
      </c>
      <c r="C6878" t="inlineStr">
        <is>
          <t>CL49</t>
        </is>
      </c>
      <c r="D6878" t="inlineStr">
        <is>
          <t>Completed</t>
        </is>
      </c>
    </row>
    <row r="6879">
      <c r="A6879" t="inlineStr">
        <is>
          <t>J1315</t>
        </is>
      </c>
      <c r="B6879" s="10" t="n">
        <v>46304</v>
      </c>
      <c r="C6879" t="inlineStr">
        <is>
          <t>CL49</t>
        </is>
      </c>
      <c r="D6879" t="inlineStr">
        <is>
          <t>Completed</t>
        </is>
      </c>
    </row>
    <row r="6880">
      <c r="A6880" t="inlineStr">
        <is>
          <t>J1315</t>
        </is>
      </c>
      <c r="B6880" s="10" t="n">
        <v>46307</v>
      </c>
      <c r="C6880" t="inlineStr">
        <is>
          <t>CL49</t>
        </is>
      </c>
      <c r="D6880" t="inlineStr">
        <is>
          <t>Completed</t>
        </is>
      </c>
    </row>
    <row r="6881">
      <c r="A6881" t="inlineStr">
        <is>
          <t>J1315</t>
        </is>
      </c>
      <c r="B6881" s="10" t="n">
        <v>46308</v>
      </c>
      <c r="C6881" t="inlineStr">
        <is>
          <t>CL49</t>
        </is>
      </c>
      <c r="D6881" t="inlineStr">
        <is>
          <t>Completed</t>
        </is>
      </c>
    </row>
    <row r="6882">
      <c r="A6882" t="inlineStr">
        <is>
          <t>J1315</t>
        </is>
      </c>
      <c r="B6882" s="10" t="n">
        <v>46309</v>
      </c>
      <c r="C6882" t="inlineStr">
        <is>
          <t>CL49</t>
        </is>
      </c>
      <c r="D6882" t="inlineStr">
        <is>
          <t>Completed</t>
        </is>
      </c>
    </row>
    <row r="6883">
      <c r="A6883" t="inlineStr">
        <is>
          <t>J1315</t>
        </is>
      </c>
      <c r="B6883" s="10" t="n">
        <v>46310</v>
      </c>
      <c r="C6883" t="inlineStr">
        <is>
          <t>CL49</t>
        </is>
      </c>
      <c r="D6883" t="inlineStr">
        <is>
          <t>Completed</t>
        </is>
      </c>
    </row>
    <row r="6884">
      <c r="A6884" t="inlineStr">
        <is>
          <t>J1315</t>
        </is>
      </c>
      <c r="B6884" s="10" t="n">
        <v>46311</v>
      </c>
      <c r="C6884" t="inlineStr">
        <is>
          <t>CL49</t>
        </is>
      </c>
      <c r="D6884" t="inlineStr">
        <is>
          <t>Completed</t>
        </is>
      </c>
    </row>
    <row r="6885">
      <c r="A6885" t="inlineStr">
        <is>
          <t>J1315</t>
        </is>
      </c>
      <c r="B6885" s="10" t="n">
        <v>46314</v>
      </c>
      <c r="C6885" t="inlineStr">
        <is>
          <t>CL49</t>
        </is>
      </c>
      <c r="D6885" t="inlineStr">
        <is>
          <t>Completed</t>
        </is>
      </c>
    </row>
    <row r="6886">
      <c r="A6886" t="inlineStr">
        <is>
          <t>J1315</t>
        </is>
      </c>
      <c r="B6886" s="10" t="n">
        <v>46315</v>
      </c>
      <c r="C6886" t="inlineStr">
        <is>
          <t>CL49</t>
        </is>
      </c>
      <c r="D6886" t="inlineStr">
        <is>
          <t>Completed</t>
        </is>
      </c>
    </row>
    <row r="6887">
      <c r="A6887" t="inlineStr">
        <is>
          <t>J1315</t>
        </is>
      </c>
      <c r="B6887" s="10" t="n">
        <v>46316</v>
      </c>
      <c r="C6887" t="inlineStr">
        <is>
          <t>CL49</t>
        </is>
      </c>
      <c r="D6887" t="inlineStr">
        <is>
          <t>Completed</t>
        </is>
      </c>
    </row>
    <row r="6888">
      <c r="A6888" t="inlineStr">
        <is>
          <t>J1315</t>
        </is>
      </c>
      <c r="B6888" s="10" t="n">
        <v>46317</v>
      </c>
      <c r="C6888" t="inlineStr">
        <is>
          <t>CL49</t>
        </is>
      </c>
      <c r="D6888" t="inlineStr">
        <is>
          <t>Completed</t>
        </is>
      </c>
    </row>
    <row r="6889">
      <c r="A6889" t="inlineStr">
        <is>
          <t>J1315</t>
        </is>
      </c>
      <c r="B6889" s="10" t="n">
        <v>46318</v>
      </c>
      <c r="C6889" t="inlineStr">
        <is>
          <t>CL49</t>
        </is>
      </c>
      <c r="D6889" t="inlineStr">
        <is>
          <t>Completed</t>
        </is>
      </c>
    </row>
    <row r="6890">
      <c r="A6890" t="inlineStr">
        <is>
          <t>J1315</t>
        </is>
      </c>
      <c r="B6890" s="10" t="n">
        <v>46321</v>
      </c>
      <c r="C6890" t="inlineStr">
        <is>
          <t>CL49</t>
        </is>
      </c>
      <c r="D6890" t="inlineStr">
        <is>
          <t>Completed</t>
        </is>
      </c>
    </row>
    <row r="6891">
      <c r="A6891" t="inlineStr">
        <is>
          <t>J1315</t>
        </is>
      </c>
      <c r="B6891" s="10" t="n">
        <v>46322</v>
      </c>
      <c r="C6891" t="inlineStr">
        <is>
          <t>CL49</t>
        </is>
      </c>
      <c r="D6891" t="inlineStr">
        <is>
          <t>Completed</t>
        </is>
      </c>
    </row>
    <row r="6892">
      <c r="A6892" t="inlineStr">
        <is>
          <t>J1315</t>
        </is>
      </c>
      <c r="B6892" s="10" t="n">
        <v>46323</v>
      </c>
      <c r="C6892" t="inlineStr">
        <is>
          <t>CL49</t>
        </is>
      </c>
      <c r="D6892" t="inlineStr">
        <is>
          <t>Completed</t>
        </is>
      </c>
    </row>
    <row r="6893">
      <c r="A6893" t="inlineStr">
        <is>
          <t>J1315</t>
        </is>
      </c>
      <c r="B6893" s="10" t="n">
        <v>46324</v>
      </c>
      <c r="C6893" t="inlineStr">
        <is>
          <t>CL49</t>
        </is>
      </c>
      <c r="D6893" t="inlineStr">
        <is>
          <t>Completed</t>
        </is>
      </c>
    </row>
    <row r="6894">
      <c r="A6894" t="inlineStr">
        <is>
          <t>J1315</t>
        </is>
      </c>
      <c r="B6894" s="10" t="n">
        <v>46325</v>
      </c>
      <c r="C6894" t="inlineStr">
        <is>
          <t>CL49</t>
        </is>
      </c>
      <c r="D6894" t="inlineStr">
        <is>
          <t>Completed</t>
        </is>
      </c>
    </row>
    <row r="6895">
      <c r="A6895" t="inlineStr">
        <is>
          <t>J1316</t>
        </is>
      </c>
      <c r="B6895" s="10" t="n">
        <v>46240</v>
      </c>
      <c r="C6895" t="inlineStr">
        <is>
          <t>CL55</t>
        </is>
      </c>
      <c r="D6895" t="inlineStr">
        <is>
          <t>Completed</t>
        </is>
      </c>
    </row>
    <row r="6896">
      <c r="A6896" t="inlineStr">
        <is>
          <t>J1316</t>
        </is>
      </c>
      <c r="B6896" s="10" t="n">
        <v>46268</v>
      </c>
      <c r="C6896" t="inlineStr">
        <is>
          <t>CL55</t>
        </is>
      </c>
      <c r="D6896" t="inlineStr">
        <is>
          <t>Completed</t>
        </is>
      </c>
    </row>
    <row r="6897">
      <c r="A6897" t="inlineStr">
        <is>
          <t>J1316</t>
        </is>
      </c>
      <c r="B6897" s="10" t="n">
        <v>46296</v>
      </c>
      <c r="C6897" t="inlineStr">
        <is>
          <t>CL55</t>
        </is>
      </c>
      <c r="D6897" t="inlineStr">
        <is>
          <t>Completed</t>
        </is>
      </c>
    </row>
    <row r="6898">
      <c r="A6898" t="inlineStr">
        <is>
          <t>J1317</t>
        </is>
      </c>
      <c r="B6898" s="10" t="n">
        <v>46238</v>
      </c>
      <c r="C6898" t="inlineStr">
        <is>
          <t>CL46</t>
        </is>
      </c>
      <c r="D6898" t="inlineStr">
        <is>
          <t>Completed</t>
        </is>
      </c>
    </row>
    <row r="6899">
      <c r="A6899" t="inlineStr">
        <is>
          <t>J1317</t>
        </is>
      </c>
      <c r="B6899" s="10" t="n">
        <v>46240</v>
      </c>
      <c r="C6899" t="inlineStr">
        <is>
          <t>CL46</t>
        </is>
      </c>
      <c r="D6899" t="inlineStr">
        <is>
          <t>Completed</t>
        </is>
      </c>
    </row>
    <row r="6900">
      <c r="A6900" t="inlineStr">
        <is>
          <t>J1317</t>
        </is>
      </c>
      <c r="B6900" s="10" t="n">
        <v>46245</v>
      </c>
      <c r="C6900" t="inlineStr">
        <is>
          <t>CL46</t>
        </is>
      </c>
      <c r="D6900" t="inlineStr">
        <is>
          <t>Completed</t>
        </is>
      </c>
    </row>
    <row r="6901">
      <c r="A6901" t="inlineStr">
        <is>
          <t>J1317</t>
        </is>
      </c>
      <c r="B6901" s="10" t="n">
        <v>46247</v>
      </c>
      <c r="C6901" t="inlineStr">
        <is>
          <t>CL46</t>
        </is>
      </c>
      <c r="D6901" t="inlineStr">
        <is>
          <t>Completed</t>
        </is>
      </c>
    </row>
    <row r="6902">
      <c r="A6902" t="inlineStr">
        <is>
          <t>J1317</t>
        </is>
      </c>
      <c r="B6902" s="10" t="n">
        <v>46252</v>
      </c>
      <c r="C6902" t="inlineStr">
        <is>
          <t>CL46</t>
        </is>
      </c>
      <c r="D6902" t="inlineStr">
        <is>
          <t>Completed</t>
        </is>
      </c>
    </row>
    <row r="6903">
      <c r="A6903" t="inlineStr">
        <is>
          <t>J1317</t>
        </is>
      </c>
      <c r="B6903" s="10" t="n">
        <v>46254</v>
      </c>
      <c r="C6903" t="inlineStr">
        <is>
          <t>CL46</t>
        </is>
      </c>
      <c r="D6903" t="inlineStr">
        <is>
          <t>Completed</t>
        </is>
      </c>
    </row>
    <row r="6904">
      <c r="A6904" t="inlineStr">
        <is>
          <t>J1317</t>
        </is>
      </c>
      <c r="B6904" s="10" t="n">
        <v>46259</v>
      </c>
      <c r="C6904" t="inlineStr">
        <is>
          <t>CL46</t>
        </is>
      </c>
      <c r="D6904" t="inlineStr">
        <is>
          <t>Completed</t>
        </is>
      </c>
    </row>
    <row r="6905">
      <c r="A6905" t="inlineStr">
        <is>
          <t>J1317</t>
        </is>
      </c>
      <c r="B6905" s="10" t="n">
        <v>46261</v>
      </c>
      <c r="C6905" t="inlineStr">
        <is>
          <t>CL46</t>
        </is>
      </c>
      <c r="D6905" t="inlineStr">
        <is>
          <t>Completed</t>
        </is>
      </c>
    </row>
    <row r="6906">
      <c r="A6906" t="inlineStr">
        <is>
          <t>J1317</t>
        </is>
      </c>
      <c r="B6906" s="10" t="n">
        <v>46266</v>
      </c>
      <c r="C6906" t="inlineStr">
        <is>
          <t>CL46</t>
        </is>
      </c>
      <c r="D6906" t="inlineStr">
        <is>
          <t>Completed</t>
        </is>
      </c>
    </row>
    <row r="6907">
      <c r="A6907" t="inlineStr">
        <is>
          <t>J1317</t>
        </is>
      </c>
      <c r="B6907" s="10" t="n">
        <v>46268</v>
      </c>
      <c r="C6907" t="inlineStr">
        <is>
          <t>CL46</t>
        </is>
      </c>
      <c r="D6907" t="inlineStr">
        <is>
          <t>Completed</t>
        </is>
      </c>
    </row>
    <row r="6908">
      <c r="A6908" t="inlineStr">
        <is>
          <t>J1317</t>
        </is>
      </c>
      <c r="B6908" s="10" t="n">
        <v>46273</v>
      </c>
      <c r="C6908" t="inlineStr">
        <is>
          <t>CL46</t>
        </is>
      </c>
      <c r="D6908" t="inlineStr">
        <is>
          <t>Completed</t>
        </is>
      </c>
    </row>
    <row r="6909">
      <c r="A6909" t="inlineStr">
        <is>
          <t>J1317</t>
        </is>
      </c>
      <c r="B6909" s="10" t="n">
        <v>46275</v>
      </c>
      <c r="C6909" t="inlineStr">
        <is>
          <t>CL46</t>
        </is>
      </c>
      <c r="D6909" t="inlineStr">
        <is>
          <t>Completed</t>
        </is>
      </c>
    </row>
    <row r="6910">
      <c r="A6910" t="inlineStr">
        <is>
          <t>J1317</t>
        </is>
      </c>
      <c r="B6910" s="10" t="n">
        <v>46280</v>
      </c>
      <c r="C6910" t="inlineStr">
        <is>
          <t>CL46</t>
        </is>
      </c>
      <c r="D6910" t="inlineStr">
        <is>
          <t>Completed</t>
        </is>
      </c>
    </row>
    <row r="6911">
      <c r="A6911" t="inlineStr">
        <is>
          <t>J1317</t>
        </is>
      </c>
      <c r="B6911" s="10" t="n">
        <v>46282</v>
      </c>
      <c r="C6911" t="inlineStr">
        <is>
          <t>CL46</t>
        </is>
      </c>
      <c r="D6911" t="inlineStr">
        <is>
          <t>Completed</t>
        </is>
      </c>
    </row>
    <row r="6912">
      <c r="A6912" t="inlineStr">
        <is>
          <t>J1317</t>
        </is>
      </c>
      <c r="B6912" s="10" t="n">
        <v>46287</v>
      </c>
      <c r="C6912" t="inlineStr">
        <is>
          <t>CL46</t>
        </is>
      </c>
      <c r="D6912" t="inlineStr">
        <is>
          <t>Completed</t>
        </is>
      </c>
    </row>
    <row r="6913">
      <c r="A6913" t="inlineStr">
        <is>
          <t>J1317</t>
        </is>
      </c>
      <c r="B6913" s="10" t="n">
        <v>46289</v>
      </c>
      <c r="C6913" t="inlineStr">
        <is>
          <t>CL46</t>
        </is>
      </c>
      <c r="D6913" t="inlineStr">
        <is>
          <t>Completed</t>
        </is>
      </c>
    </row>
    <row r="6914">
      <c r="A6914" t="inlineStr">
        <is>
          <t>J1317</t>
        </is>
      </c>
      <c r="B6914" s="10" t="n">
        <v>46294</v>
      </c>
      <c r="C6914" t="inlineStr">
        <is>
          <t>CL46</t>
        </is>
      </c>
      <c r="D6914" t="inlineStr">
        <is>
          <t>Completed</t>
        </is>
      </c>
    </row>
    <row r="6915">
      <c r="A6915" t="inlineStr">
        <is>
          <t>J1317</t>
        </is>
      </c>
      <c r="B6915" s="10" t="n">
        <v>46296</v>
      </c>
      <c r="C6915" t="inlineStr">
        <is>
          <t>CL46</t>
        </is>
      </c>
      <c r="D6915" t="inlineStr">
        <is>
          <t>Completed</t>
        </is>
      </c>
    </row>
    <row r="6916">
      <c r="A6916" t="inlineStr">
        <is>
          <t>J1317</t>
        </is>
      </c>
      <c r="B6916" s="10" t="n">
        <v>46301</v>
      </c>
      <c r="C6916" t="inlineStr">
        <is>
          <t>CL46</t>
        </is>
      </c>
      <c r="D6916" t="inlineStr">
        <is>
          <t>Completed</t>
        </is>
      </c>
    </row>
    <row r="6917">
      <c r="A6917" t="inlineStr">
        <is>
          <t>J1317</t>
        </is>
      </c>
      <c r="B6917" s="10" t="n">
        <v>46303</v>
      </c>
      <c r="C6917" t="inlineStr">
        <is>
          <t>CL46</t>
        </is>
      </c>
      <c r="D6917" t="inlineStr">
        <is>
          <t>Completed</t>
        </is>
      </c>
    </row>
    <row r="6918">
      <c r="A6918" t="inlineStr">
        <is>
          <t>J1317</t>
        </is>
      </c>
      <c r="B6918" s="10" t="n">
        <v>46308</v>
      </c>
      <c r="C6918" t="inlineStr">
        <is>
          <t>CL46</t>
        </is>
      </c>
      <c r="D6918" t="inlineStr">
        <is>
          <t>Completed</t>
        </is>
      </c>
    </row>
    <row r="6919">
      <c r="A6919" t="inlineStr">
        <is>
          <t>J1317</t>
        </is>
      </c>
      <c r="B6919" s="10" t="n">
        <v>46310</v>
      </c>
      <c r="C6919" t="inlineStr">
        <is>
          <t>CL46</t>
        </is>
      </c>
      <c r="D6919" t="inlineStr">
        <is>
          <t>Completed</t>
        </is>
      </c>
    </row>
    <row r="6920">
      <c r="A6920" t="inlineStr">
        <is>
          <t>J1317</t>
        </is>
      </c>
      <c r="B6920" s="10" t="n">
        <v>46315</v>
      </c>
      <c r="C6920" t="inlineStr">
        <is>
          <t>CL46</t>
        </is>
      </c>
      <c r="D6920" t="inlineStr">
        <is>
          <t>Completed</t>
        </is>
      </c>
    </row>
    <row r="6921">
      <c r="A6921" t="inlineStr">
        <is>
          <t>J1317</t>
        </is>
      </c>
      <c r="B6921" s="10" t="n">
        <v>46317</v>
      </c>
      <c r="C6921" t="inlineStr">
        <is>
          <t>CL46</t>
        </is>
      </c>
      <c r="D6921" t="inlineStr">
        <is>
          <t>Completed</t>
        </is>
      </c>
    </row>
    <row r="6922">
      <c r="A6922" t="inlineStr">
        <is>
          <t>J1317</t>
        </is>
      </c>
      <c r="B6922" s="10" t="n">
        <v>46322</v>
      </c>
      <c r="C6922" t="inlineStr">
        <is>
          <t>CL46</t>
        </is>
      </c>
      <c r="D6922" t="inlineStr">
        <is>
          <t>Completed</t>
        </is>
      </c>
    </row>
    <row r="6923">
      <c r="A6923" t="inlineStr">
        <is>
          <t>J1317</t>
        </is>
      </c>
      <c r="B6923" s="10" t="n">
        <v>46324</v>
      </c>
      <c r="C6923" t="inlineStr">
        <is>
          <t>CL46</t>
        </is>
      </c>
      <c r="D6923" t="inlineStr">
        <is>
          <t>Completed</t>
        </is>
      </c>
    </row>
    <row r="6924">
      <c r="A6924" t="inlineStr">
        <is>
          <t>J1318</t>
        </is>
      </c>
      <c r="B6924" s="10" t="n">
        <v>46252</v>
      </c>
      <c r="C6924" t="inlineStr">
        <is>
          <t>CL54</t>
        </is>
      </c>
      <c r="D6924" t="inlineStr">
        <is>
          <t>Completed</t>
        </is>
      </c>
    </row>
    <row r="6925">
      <c r="A6925" t="inlineStr">
        <is>
          <t>J1318</t>
        </is>
      </c>
      <c r="B6925" s="10" t="n">
        <v>46280</v>
      </c>
      <c r="C6925" t="inlineStr">
        <is>
          <t>CL54</t>
        </is>
      </c>
      <c r="D6925" t="inlineStr">
        <is>
          <t>Completed</t>
        </is>
      </c>
    </row>
    <row r="6926">
      <c r="A6926" t="inlineStr">
        <is>
          <t>J1318</t>
        </is>
      </c>
      <c r="B6926" s="10" t="n">
        <v>46308</v>
      </c>
      <c r="C6926" t="inlineStr">
        <is>
          <t>CL54</t>
        </is>
      </c>
      <c r="D6926" t="inlineStr">
        <is>
          <t>Completed</t>
        </is>
      </c>
    </row>
    <row r="6927">
      <c r="A6927" t="inlineStr">
        <is>
          <t>J1319</t>
        </is>
      </c>
      <c r="B6927" s="10" t="n">
        <v>46237</v>
      </c>
      <c r="C6927" t="inlineStr">
        <is>
          <t>CL43</t>
        </is>
      </c>
      <c r="D6927" t="inlineStr">
        <is>
          <t>Completed</t>
        </is>
      </c>
    </row>
    <row r="6928">
      <c r="A6928" t="inlineStr">
        <is>
          <t>J1319</t>
        </is>
      </c>
      <c r="B6928" s="10" t="n">
        <v>46241</v>
      </c>
      <c r="C6928" t="inlineStr">
        <is>
          <t>CL43</t>
        </is>
      </c>
      <c r="D6928" t="inlineStr">
        <is>
          <t>Completed</t>
        </is>
      </c>
    </row>
    <row r="6929">
      <c r="A6929" t="inlineStr">
        <is>
          <t>J1319</t>
        </is>
      </c>
      <c r="B6929" s="10" t="n">
        <v>46244</v>
      </c>
      <c r="C6929" t="inlineStr">
        <is>
          <t>CL43</t>
        </is>
      </c>
      <c r="D6929" t="inlineStr">
        <is>
          <t>Completed</t>
        </is>
      </c>
    </row>
    <row r="6930">
      <c r="A6930" t="inlineStr">
        <is>
          <t>J1319</t>
        </is>
      </c>
      <c r="B6930" s="10" t="n">
        <v>46248</v>
      </c>
      <c r="C6930" t="inlineStr">
        <is>
          <t>CL43</t>
        </is>
      </c>
      <c r="D6930" t="inlineStr">
        <is>
          <t>Completed</t>
        </is>
      </c>
    </row>
    <row r="6931">
      <c r="A6931" t="inlineStr">
        <is>
          <t>J1319</t>
        </is>
      </c>
      <c r="B6931" s="10" t="n">
        <v>46251</v>
      </c>
      <c r="C6931" t="inlineStr">
        <is>
          <t>CL43</t>
        </is>
      </c>
      <c r="D6931" t="inlineStr">
        <is>
          <t>Completed</t>
        </is>
      </c>
    </row>
    <row r="6932">
      <c r="A6932" t="inlineStr">
        <is>
          <t>J1319</t>
        </is>
      </c>
      <c r="B6932" s="10" t="n">
        <v>46255</v>
      </c>
      <c r="C6932" t="inlineStr">
        <is>
          <t>CL43</t>
        </is>
      </c>
      <c r="D6932" t="inlineStr">
        <is>
          <t>Completed</t>
        </is>
      </c>
    </row>
    <row r="6933">
      <c r="A6933" t="inlineStr">
        <is>
          <t>J1319</t>
        </is>
      </c>
      <c r="B6933" s="10" t="n">
        <v>46258</v>
      </c>
      <c r="C6933" t="inlineStr">
        <is>
          <t>CL43</t>
        </is>
      </c>
      <c r="D6933" t="inlineStr">
        <is>
          <t>Completed</t>
        </is>
      </c>
    </row>
    <row r="6934">
      <c r="A6934" t="inlineStr">
        <is>
          <t>J1319</t>
        </is>
      </c>
      <c r="B6934" s="10" t="n">
        <v>46262</v>
      </c>
      <c r="C6934" t="inlineStr">
        <is>
          <t>CL43</t>
        </is>
      </c>
      <c r="D6934" t="inlineStr">
        <is>
          <t>Completed</t>
        </is>
      </c>
    </row>
    <row r="6935">
      <c r="A6935" t="inlineStr">
        <is>
          <t>J1319</t>
        </is>
      </c>
      <c r="B6935" s="10" t="n">
        <v>46265</v>
      </c>
      <c r="C6935" t="inlineStr">
        <is>
          <t>CL43</t>
        </is>
      </c>
      <c r="D6935" t="inlineStr">
        <is>
          <t>Completed</t>
        </is>
      </c>
    </row>
    <row r="6936">
      <c r="A6936" t="inlineStr">
        <is>
          <t>J1319</t>
        </is>
      </c>
      <c r="B6936" s="10" t="n">
        <v>46269</v>
      </c>
      <c r="C6936" t="inlineStr">
        <is>
          <t>CL43</t>
        </is>
      </c>
      <c r="D6936" t="inlineStr">
        <is>
          <t>Completed</t>
        </is>
      </c>
    </row>
    <row r="6937">
      <c r="A6937" t="inlineStr">
        <is>
          <t>J1319</t>
        </is>
      </c>
      <c r="B6937" s="10" t="n">
        <v>46272</v>
      </c>
      <c r="C6937" t="inlineStr">
        <is>
          <t>CL43</t>
        </is>
      </c>
      <c r="D6937" t="inlineStr">
        <is>
          <t>Completed</t>
        </is>
      </c>
    </row>
    <row r="6938">
      <c r="A6938" t="inlineStr">
        <is>
          <t>J1319</t>
        </is>
      </c>
      <c r="B6938" s="10" t="n">
        <v>46276</v>
      </c>
      <c r="C6938" t="inlineStr">
        <is>
          <t>CL43</t>
        </is>
      </c>
      <c r="D6938" t="inlineStr">
        <is>
          <t>Completed</t>
        </is>
      </c>
    </row>
    <row r="6939">
      <c r="A6939" t="inlineStr">
        <is>
          <t>J1319</t>
        </is>
      </c>
      <c r="B6939" s="10" t="n">
        <v>46279</v>
      </c>
      <c r="C6939" t="inlineStr">
        <is>
          <t>CL43</t>
        </is>
      </c>
      <c r="D6939" t="inlineStr">
        <is>
          <t>Completed</t>
        </is>
      </c>
    </row>
    <row r="6940">
      <c r="A6940" t="inlineStr">
        <is>
          <t>J1319</t>
        </is>
      </c>
      <c r="B6940" s="10" t="n">
        <v>46283</v>
      </c>
      <c r="C6940" t="inlineStr">
        <is>
          <t>CL43</t>
        </is>
      </c>
      <c r="D6940" t="inlineStr">
        <is>
          <t>Completed</t>
        </is>
      </c>
    </row>
    <row r="6941">
      <c r="A6941" t="inlineStr">
        <is>
          <t>J1319</t>
        </is>
      </c>
      <c r="B6941" s="10" t="n">
        <v>46286</v>
      </c>
      <c r="C6941" t="inlineStr">
        <is>
          <t>CL43</t>
        </is>
      </c>
      <c r="D6941" t="inlineStr">
        <is>
          <t>Completed</t>
        </is>
      </c>
    </row>
    <row r="6942">
      <c r="A6942" t="inlineStr">
        <is>
          <t>J1319</t>
        </is>
      </c>
      <c r="B6942" s="10" t="n">
        <v>46290</v>
      </c>
      <c r="C6942" t="inlineStr">
        <is>
          <t>CL43</t>
        </is>
      </c>
      <c r="D6942" t="inlineStr">
        <is>
          <t>Skipped</t>
        </is>
      </c>
    </row>
    <row r="6943">
      <c r="A6943" t="inlineStr">
        <is>
          <t>J1319</t>
        </is>
      </c>
      <c r="B6943" s="10" t="n">
        <v>46293</v>
      </c>
      <c r="C6943" t="inlineStr">
        <is>
          <t>CL43</t>
        </is>
      </c>
      <c r="D6943" t="inlineStr">
        <is>
          <t>Completed</t>
        </is>
      </c>
    </row>
    <row r="6944">
      <c r="A6944" t="inlineStr">
        <is>
          <t>J1319</t>
        </is>
      </c>
      <c r="B6944" s="10" t="n">
        <v>46297</v>
      </c>
      <c r="C6944" t="inlineStr">
        <is>
          <t>CL43</t>
        </is>
      </c>
      <c r="D6944" t="inlineStr">
        <is>
          <t>Completed</t>
        </is>
      </c>
    </row>
    <row r="6945">
      <c r="A6945" t="inlineStr">
        <is>
          <t>J1319</t>
        </is>
      </c>
      <c r="B6945" s="10" t="n">
        <v>46300</v>
      </c>
      <c r="C6945" t="inlineStr">
        <is>
          <t>CL43</t>
        </is>
      </c>
      <c r="D6945" t="inlineStr">
        <is>
          <t>Completed</t>
        </is>
      </c>
    </row>
    <row r="6946">
      <c r="A6946" t="inlineStr">
        <is>
          <t>J1319</t>
        </is>
      </c>
      <c r="B6946" s="10" t="n">
        <v>46304</v>
      </c>
      <c r="C6946" t="inlineStr">
        <is>
          <t>CL43</t>
        </is>
      </c>
      <c r="D6946" t="inlineStr">
        <is>
          <t>Completed</t>
        </is>
      </c>
    </row>
    <row r="6947">
      <c r="A6947" t="inlineStr">
        <is>
          <t>J1319</t>
        </is>
      </c>
      <c r="B6947" s="10" t="n">
        <v>46307</v>
      </c>
      <c r="C6947" t="inlineStr">
        <is>
          <t>CL43</t>
        </is>
      </c>
      <c r="D6947" t="inlineStr">
        <is>
          <t>Completed</t>
        </is>
      </c>
    </row>
    <row r="6948">
      <c r="A6948" t="inlineStr">
        <is>
          <t>J1319</t>
        </is>
      </c>
      <c r="B6948" s="10" t="n">
        <v>46311</v>
      </c>
      <c r="C6948" t="inlineStr">
        <is>
          <t>CL43</t>
        </is>
      </c>
      <c r="D6948" t="inlineStr">
        <is>
          <t>Completed</t>
        </is>
      </c>
    </row>
    <row r="6949">
      <c r="A6949" t="inlineStr">
        <is>
          <t>J1319</t>
        </is>
      </c>
      <c r="B6949" s="10" t="n">
        <v>46314</v>
      </c>
      <c r="C6949" t="inlineStr">
        <is>
          <t>CL43</t>
        </is>
      </c>
      <c r="D6949" t="inlineStr">
        <is>
          <t>Completed</t>
        </is>
      </c>
    </row>
    <row r="6950">
      <c r="A6950" t="inlineStr">
        <is>
          <t>J1319</t>
        </is>
      </c>
      <c r="B6950" s="10" t="n">
        <v>46318</v>
      </c>
      <c r="C6950" t="inlineStr">
        <is>
          <t>CL43</t>
        </is>
      </c>
      <c r="D6950" t="inlineStr">
        <is>
          <t>Completed</t>
        </is>
      </c>
    </row>
    <row r="6951">
      <c r="A6951" t="inlineStr">
        <is>
          <t>J1319</t>
        </is>
      </c>
      <c r="B6951" s="10" t="n">
        <v>46321</v>
      </c>
      <c r="C6951" t="inlineStr">
        <is>
          <t>CL43</t>
        </is>
      </c>
      <c r="D6951" t="inlineStr">
        <is>
          <t>Completed</t>
        </is>
      </c>
    </row>
    <row r="6952">
      <c r="A6952" t="inlineStr">
        <is>
          <t>J1319</t>
        </is>
      </c>
      <c r="B6952" s="10" t="n">
        <v>46325</v>
      </c>
      <c r="C6952" t="inlineStr">
        <is>
          <t>CL43</t>
        </is>
      </c>
      <c r="D6952" t="inlineStr">
        <is>
          <t>Completed</t>
        </is>
      </c>
    </row>
    <row r="6953">
      <c r="A6953" t="inlineStr">
        <is>
          <t>J1320</t>
        </is>
      </c>
      <c r="B6953" s="10" t="n">
        <v>46240</v>
      </c>
      <c r="C6953" t="inlineStr">
        <is>
          <t>CL39</t>
        </is>
      </c>
      <c r="D6953" t="inlineStr">
        <is>
          <t>Completed</t>
        </is>
      </c>
    </row>
    <row r="6954">
      <c r="A6954" t="inlineStr">
        <is>
          <t>J1320</t>
        </is>
      </c>
      <c r="B6954" s="10" t="n">
        <v>46247</v>
      </c>
      <c r="C6954" t="inlineStr">
        <is>
          <t>CL39</t>
        </is>
      </c>
      <c r="D6954" t="inlineStr">
        <is>
          <t>Completed</t>
        </is>
      </c>
    </row>
    <row r="6955">
      <c r="A6955" t="inlineStr">
        <is>
          <t>J1320</t>
        </is>
      </c>
      <c r="B6955" s="10" t="n">
        <v>46254</v>
      </c>
      <c r="C6955" t="inlineStr">
        <is>
          <t>CL39</t>
        </is>
      </c>
      <c r="D6955" t="inlineStr">
        <is>
          <t>Completed</t>
        </is>
      </c>
    </row>
    <row r="6956">
      <c r="A6956" t="inlineStr">
        <is>
          <t>J1320</t>
        </is>
      </c>
      <c r="B6956" s="10" t="n">
        <v>46261</v>
      </c>
      <c r="C6956" t="inlineStr">
        <is>
          <t>CL39</t>
        </is>
      </c>
      <c r="D6956" t="inlineStr">
        <is>
          <t>Completed</t>
        </is>
      </c>
    </row>
    <row r="6957">
      <c r="A6957" t="inlineStr">
        <is>
          <t>J1320</t>
        </is>
      </c>
      <c r="B6957" s="10" t="n">
        <v>46268</v>
      </c>
      <c r="C6957" t="inlineStr">
        <is>
          <t>CL39</t>
        </is>
      </c>
      <c r="D6957" t="inlineStr">
        <is>
          <t>Completed</t>
        </is>
      </c>
    </row>
    <row r="6958">
      <c r="A6958" t="inlineStr">
        <is>
          <t>J1320</t>
        </is>
      </c>
      <c r="B6958" s="10" t="n">
        <v>46275</v>
      </c>
      <c r="C6958" t="inlineStr">
        <is>
          <t>CL39</t>
        </is>
      </c>
      <c r="D6958" t="inlineStr">
        <is>
          <t>Completed</t>
        </is>
      </c>
    </row>
    <row r="6959">
      <c r="A6959" t="inlineStr">
        <is>
          <t>J1320</t>
        </is>
      </c>
      <c r="B6959" s="10" t="n">
        <v>46282</v>
      </c>
      <c r="C6959" t="inlineStr">
        <is>
          <t>CL39</t>
        </is>
      </c>
      <c r="D6959" t="inlineStr">
        <is>
          <t>Completed</t>
        </is>
      </c>
    </row>
    <row r="6960">
      <c r="A6960" t="inlineStr">
        <is>
          <t>J1320</t>
        </is>
      </c>
      <c r="B6960" s="10" t="n">
        <v>46289</v>
      </c>
      <c r="C6960" t="inlineStr">
        <is>
          <t>CL39</t>
        </is>
      </c>
      <c r="D6960" t="inlineStr">
        <is>
          <t>Completed</t>
        </is>
      </c>
    </row>
    <row r="6961">
      <c r="A6961" t="inlineStr">
        <is>
          <t>J1320</t>
        </is>
      </c>
      <c r="B6961" s="10" t="n">
        <v>46296</v>
      </c>
      <c r="C6961" t="inlineStr">
        <is>
          <t>CL39</t>
        </is>
      </c>
      <c r="D6961" t="inlineStr">
        <is>
          <t>Completed</t>
        </is>
      </c>
    </row>
    <row r="6962">
      <c r="A6962" t="inlineStr">
        <is>
          <t>J1320</t>
        </is>
      </c>
      <c r="B6962" s="10" t="n">
        <v>46303</v>
      </c>
      <c r="C6962" t="inlineStr">
        <is>
          <t>CL39</t>
        </is>
      </c>
      <c r="D6962" t="inlineStr">
        <is>
          <t>Completed</t>
        </is>
      </c>
    </row>
    <row r="6963">
      <c r="A6963" t="inlineStr">
        <is>
          <t>J1320</t>
        </is>
      </c>
      <c r="B6963" s="10" t="n">
        <v>46310</v>
      </c>
      <c r="C6963" t="inlineStr">
        <is>
          <t>CL39</t>
        </is>
      </c>
      <c r="D6963" t="inlineStr">
        <is>
          <t>Completed</t>
        </is>
      </c>
    </row>
    <row r="6964">
      <c r="A6964" t="inlineStr">
        <is>
          <t>J1320</t>
        </is>
      </c>
      <c r="B6964" s="10" t="n">
        <v>46317</v>
      </c>
      <c r="C6964" t="inlineStr">
        <is>
          <t>CL39</t>
        </is>
      </c>
      <c r="D6964" t="inlineStr">
        <is>
          <t>Completed</t>
        </is>
      </c>
    </row>
    <row r="6965">
      <c r="A6965" t="inlineStr">
        <is>
          <t>J1320</t>
        </is>
      </c>
      <c r="B6965" s="10" t="n">
        <v>46324</v>
      </c>
      <c r="C6965" t="inlineStr">
        <is>
          <t>CL39</t>
        </is>
      </c>
      <c r="D6965" t="inlineStr">
        <is>
          <t>Completed</t>
        </is>
      </c>
    </row>
    <row r="6966">
      <c r="A6966" t="inlineStr">
        <is>
          <t>J1321</t>
        </is>
      </c>
      <c r="B6966" s="10" t="n">
        <v>46252</v>
      </c>
      <c r="C6966" t="inlineStr">
        <is>
          <t>CL55</t>
        </is>
      </c>
      <c r="D6966" t="inlineStr">
        <is>
          <t>Completed</t>
        </is>
      </c>
    </row>
    <row r="6967">
      <c r="A6967" t="inlineStr">
        <is>
          <t>J1321</t>
        </is>
      </c>
      <c r="B6967" s="10" t="n">
        <v>46280</v>
      </c>
      <c r="C6967" t="inlineStr">
        <is>
          <t>CL55</t>
        </is>
      </c>
      <c r="D6967" t="inlineStr">
        <is>
          <t>Completed</t>
        </is>
      </c>
    </row>
    <row r="6968">
      <c r="A6968" t="inlineStr">
        <is>
          <t>J1321</t>
        </is>
      </c>
      <c r="B6968" s="10" t="n">
        <v>46308</v>
      </c>
      <c r="C6968" t="inlineStr">
        <is>
          <t>CL55</t>
        </is>
      </c>
      <c r="D6968" t="inlineStr">
        <is>
          <t>Completed</t>
        </is>
      </c>
    </row>
    <row r="6969">
      <c r="A6969" t="inlineStr">
        <is>
          <t>J1322</t>
        </is>
      </c>
      <c r="B6969" s="10" t="n">
        <v>46237</v>
      </c>
      <c r="C6969" t="inlineStr">
        <is>
          <t>CL35</t>
        </is>
      </c>
      <c r="D6969" t="inlineStr">
        <is>
          <t>Completed</t>
        </is>
      </c>
    </row>
    <row r="6970">
      <c r="A6970" t="inlineStr">
        <is>
          <t>J1322</t>
        </is>
      </c>
      <c r="B6970" s="10" t="n">
        <v>46244</v>
      </c>
      <c r="C6970" t="inlineStr">
        <is>
          <t>CL35</t>
        </is>
      </c>
      <c r="D6970" t="inlineStr">
        <is>
          <t>Completed</t>
        </is>
      </c>
    </row>
    <row r="6971">
      <c r="A6971" t="inlineStr">
        <is>
          <t>J1322</t>
        </is>
      </c>
      <c r="B6971" s="10" t="n">
        <v>46251</v>
      </c>
      <c r="C6971" t="inlineStr">
        <is>
          <t>CL35</t>
        </is>
      </c>
      <c r="D6971" t="inlineStr">
        <is>
          <t>Completed</t>
        </is>
      </c>
    </row>
    <row r="6972">
      <c r="A6972" t="inlineStr">
        <is>
          <t>J1322</t>
        </is>
      </c>
      <c r="B6972" s="10" t="n">
        <v>46258</v>
      </c>
      <c r="C6972" t="inlineStr">
        <is>
          <t>CL35</t>
        </is>
      </c>
      <c r="D6972" t="inlineStr">
        <is>
          <t>Completed</t>
        </is>
      </c>
    </row>
    <row r="6973">
      <c r="A6973" t="inlineStr">
        <is>
          <t>J1322</t>
        </is>
      </c>
      <c r="B6973" s="10" t="n">
        <v>46265</v>
      </c>
      <c r="C6973" t="inlineStr">
        <is>
          <t>CL35</t>
        </is>
      </c>
      <c r="D6973" t="inlineStr">
        <is>
          <t>Completed</t>
        </is>
      </c>
    </row>
    <row r="6974">
      <c r="A6974" t="inlineStr">
        <is>
          <t>J1322</t>
        </is>
      </c>
      <c r="B6974" s="10" t="n">
        <v>46272</v>
      </c>
      <c r="C6974" t="inlineStr">
        <is>
          <t>CL35</t>
        </is>
      </c>
      <c r="D6974" t="inlineStr">
        <is>
          <t>Completed</t>
        </is>
      </c>
    </row>
    <row r="6975">
      <c r="A6975" t="inlineStr">
        <is>
          <t>J1322</t>
        </is>
      </c>
      <c r="B6975" s="10" t="n">
        <v>46279</v>
      </c>
      <c r="C6975" t="inlineStr">
        <is>
          <t>CL35</t>
        </is>
      </c>
      <c r="D6975" t="inlineStr">
        <is>
          <t>Completed</t>
        </is>
      </c>
    </row>
    <row r="6976">
      <c r="A6976" t="inlineStr">
        <is>
          <t>J1322</t>
        </is>
      </c>
      <c r="B6976" s="10" t="n">
        <v>46286</v>
      </c>
      <c r="C6976" t="inlineStr">
        <is>
          <t>CL35</t>
        </is>
      </c>
      <c r="D6976" t="inlineStr">
        <is>
          <t>Completed</t>
        </is>
      </c>
    </row>
    <row r="6977">
      <c r="A6977" t="inlineStr">
        <is>
          <t>J1322</t>
        </is>
      </c>
      <c r="B6977" s="10" t="n">
        <v>46293</v>
      </c>
      <c r="C6977" t="inlineStr">
        <is>
          <t>CL35</t>
        </is>
      </c>
      <c r="D6977" t="inlineStr">
        <is>
          <t>Completed</t>
        </is>
      </c>
    </row>
    <row r="6978">
      <c r="A6978" t="inlineStr">
        <is>
          <t>J1322</t>
        </is>
      </c>
      <c r="B6978" s="10" t="n">
        <v>46300</v>
      </c>
      <c r="C6978" t="inlineStr">
        <is>
          <t>CL35</t>
        </is>
      </c>
      <c r="D6978" t="inlineStr">
        <is>
          <t>Completed</t>
        </is>
      </c>
    </row>
    <row r="6979">
      <c r="A6979" t="inlineStr">
        <is>
          <t>J1322</t>
        </is>
      </c>
      <c r="B6979" s="10" t="n">
        <v>46307</v>
      </c>
      <c r="C6979" t="inlineStr">
        <is>
          <t>CL35</t>
        </is>
      </c>
      <c r="D6979" t="inlineStr">
        <is>
          <t>Completed</t>
        </is>
      </c>
    </row>
    <row r="6980">
      <c r="A6980" t="inlineStr">
        <is>
          <t>J1322</t>
        </is>
      </c>
      <c r="B6980" s="10" t="n">
        <v>46314</v>
      </c>
      <c r="C6980" t="inlineStr">
        <is>
          <t>CL35</t>
        </is>
      </c>
      <c r="D6980" t="inlineStr">
        <is>
          <t>Completed</t>
        </is>
      </c>
    </row>
    <row r="6981">
      <c r="A6981" t="inlineStr">
        <is>
          <t>J1322</t>
        </is>
      </c>
      <c r="B6981" s="10" t="n">
        <v>46321</v>
      </c>
      <c r="C6981" t="inlineStr">
        <is>
          <t>CL35</t>
        </is>
      </c>
      <c r="D6981" t="inlineStr">
        <is>
          <t>Completed</t>
        </is>
      </c>
    </row>
    <row r="6982">
      <c r="A6982" t="inlineStr">
        <is>
          <t>J1323</t>
        </is>
      </c>
      <c r="B6982" s="10" t="n">
        <v>46238</v>
      </c>
      <c r="C6982" t="inlineStr">
        <is>
          <t>CL45</t>
        </is>
      </c>
      <c r="D6982" t="inlineStr">
        <is>
          <t>Completed</t>
        </is>
      </c>
    </row>
    <row r="6983">
      <c r="A6983" t="inlineStr">
        <is>
          <t>J1323</t>
        </is>
      </c>
      <c r="B6983" s="10" t="n">
        <v>46245</v>
      </c>
      <c r="C6983" t="inlineStr">
        <is>
          <t>CL45</t>
        </is>
      </c>
      <c r="D6983" t="inlineStr">
        <is>
          <t>Completed</t>
        </is>
      </c>
    </row>
    <row r="6984">
      <c r="A6984" t="inlineStr">
        <is>
          <t>J1323</t>
        </is>
      </c>
      <c r="B6984" s="10" t="n">
        <v>46252</v>
      </c>
      <c r="C6984" t="inlineStr">
        <is>
          <t>CL45</t>
        </is>
      </c>
      <c r="D6984" t="inlineStr">
        <is>
          <t>Completed</t>
        </is>
      </c>
    </row>
    <row r="6985">
      <c r="A6985" t="inlineStr">
        <is>
          <t>J1323</t>
        </is>
      </c>
      <c r="B6985" s="10" t="n">
        <v>46259</v>
      </c>
      <c r="C6985" t="inlineStr">
        <is>
          <t>CL45</t>
        </is>
      </c>
      <c r="D6985" t="inlineStr">
        <is>
          <t>Completed</t>
        </is>
      </c>
    </row>
    <row r="6986">
      <c r="A6986" t="inlineStr">
        <is>
          <t>J1323</t>
        </is>
      </c>
      <c r="B6986" s="10" t="n">
        <v>46266</v>
      </c>
      <c r="C6986" t="inlineStr">
        <is>
          <t>CL45</t>
        </is>
      </c>
      <c r="D6986" t="inlineStr">
        <is>
          <t>Completed</t>
        </is>
      </c>
    </row>
    <row r="6987">
      <c r="A6987" t="inlineStr">
        <is>
          <t>J1323</t>
        </is>
      </c>
      <c r="B6987" s="10" t="n">
        <v>46273</v>
      </c>
      <c r="C6987" t="inlineStr">
        <is>
          <t>CL45</t>
        </is>
      </c>
      <c r="D6987" t="inlineStr">
        <is>
          <t>Completed</t>
        </is>
      </c>
    </row>
    <row r="6988">
      <c r="A6988" t="inlineStr">
        <is>
          <t>J1323</t>
        </is>
      </c>
      <c r="B6988" s="10" t="n">
        <v>46280</v>
      </c>
      <c r="C6988" t="inlineStr">
        <is>
          <t>CL45</t>
        </is>
      </c>
      <c r="D6988" t="inlineStr">
        <is>
          <t>Completed</t>
        </is>
      </c>
    </row>
    <row r="6989">
      <c r="A6989" t="inlineStr">
        <is>
          <t>J1323</t>
        </is>
      </c>
      <c r="B6989" s="10" t="n">
        <v>46287</v>
      </c>
      <c r="C6989" t="inlineStr">
        <is>
          <t>CL45</t>
        </is>
      </c>
      <c r="D6989" t="inlineStr">
        <is>
          <t>Completed</t>
        </is>
      </c>
    </row>
    <row r="6990">
      <c r="A6990" t="inlineStr">
        <is>
          <t>J1323</t>
        </is>
      </c>
      <c r="B6990" s="10" t="n">
        <v>46294</v>
      </c>
      <c r="C6990" t="inlineStr">
        <is>
          <t>CL45</t>
        </is>
      </c>
      <c r="D6990" t="inlineStr">
        <is>
          <t>Completed</t>
        </is>
      </c>
    </row>
    <row r="6991">
      <c r="A6991" t="inlineStr">
        <is>
          <t>J1323</t>
        </is>
      </c>
      <c r="B6991" s="10" t="n">
        <v>46301</v>
      </c>
      <c r="C6991" t="inlineStr">
        <is>
          <t>CL45</t>
        </is>
      </c>
      <c r="D6991" t="inlineStr">
        <is>
          <t>Completed</t>
        </is>
      </c>
    </row>
    <row r="6992">
      <c r="A6992" t="inlineStr">
        <is>
          <t>J1323</t>
        </is>
      </c>
      <c r="B6992" s="10" t="n">
        <v>46308</v>
      </c>
      <c r="C6992" t="inlineStr">
        <is>
          <t>CL45</t>
        </is>
      </c>
      <c r="D6992" t="inlineStr">
        <is>
          <t>Completed</t>
        </is>
      </c>
    </row>
    <row r="6993">
      <c r="A6993" t="inlineStr">
        <is>
          <t>J1323</t>
        </is>
      </c>
      <c r="B6993" s="10" t="n">
        <v>46315</v>
      </c>
      <c r="C6993" t="inlineStr">
        <is>
          <t>CL45</t>
        </is>
      </c>
      <c r="D6993" t="inlineStr">
        <is>
          <t>Completed</t>
        </is>
      </c>
    </row>
    <row r="6994">
      <c r="A6994" t="inlineStr">
        <is>
          <t>J1323</t>
        </is>
      </c>
      <c r="B6994" s="10" t="n">
        <v>46322</v>
      </c>
      <c r="C6994" t="inlineStr">
        <is>
          <t>CL45</t>
        </is>
      </c>
      <c r="D6994" t="inlineStr">
        <is>
          <t>Completed</t>
        </is>
      </c>
    </row>
    <row r="6995">
      <c r="A6995" t="inlineStr">
        <is>
          <t>J1324</t>
        </is>
      </c>
      <c r="B6995" s="10" t="n">
        <v>46239</v>
      </c>
      <c r="C6995" t="inlineStr">
        <is>
          <t>CL50</t>
        </is>
      </c>
      <c r="D6995" t="inlineStr">
        <is>
          <t>Completed</t>
        </is>
      </c>
    </row>
    <row r="6996">
      <c r="A6996" t="inlineStr">
        <is>
          <t>J1324</t>
        </is>
      </c>
      <c r="B6996" s="10" t="n">
        <v>46246</v>
      </c>
      <c r="C6996" t="inlineStr">
        <is>
          <t>CL50</t>
        </is>
      </c>
      <c r="D6996" t="inlineStr">
        <is>
          <t>Completed</t>
        </is>
      </c>
    </row>
    <row r="6997">
      <c r="A6997" t="inlineStr">
        <is>
          <t>J1324</t>
        </is>
      </c>
      <c r="B6997" s="10" t="n">
        <v>46253</v>
      </c>
      <c r="C6997" t="inlineStr">
        <is>
          <t>CL50</t>
        </is>
      </c>
      <c r="D6997" t="inlineStr">
        <is>
          <t>Completed</t>
        </is>
      </c>
    </row>
    <row r="6998">
      <c r="A6998" t="inlineStr">
        <is>
          <t>J1324</t>
        </is>
      </c>
      <c r="B6998" s="10" t="n">
        <v>46260</v>
      </c>
      <c r="C6998" t="inlineStr">
        <is>
          <t>CL50</t>
        </is>
      </c>
      <c r="D6998" t="inlineStr">
        <is>
          <t>Completed</t>
        </is>
      </c>
    </row>
    <row r="6999">
      <c r="A6999" t="inlineStr">
        <is>
          <t>J1324</t>
        </is>
      </c>
      <c r="B6999" s="10" t="n">
        <v>46267</v>
      </c>
      <c r="C6999" t="inlineStr">
        <is>
          <t>CL50</t>
        </is>
      </c>
      <c r="D6999" t="inlineStr">
        <is>
          <t>Completed</t>
        </is>
      </c>
    </row>
    <row r="7000">
      <c r="A7000" t="inlineStr">
        <is>
          <t>J1324</t>
        </is>
      </c>
      <c r="B7000" s="10" t="n">
        <v>46274</v>
      </c>
      <c r="C7000" t="inlineStr">
        <is>
          <t>CL50</t>
        </is>
      </c>
      <c r="D7000" t="inlineStr">
        <is>
          <t>Completed</t>
        </is>
      </c>
    </row>
    <row r="7001">
      <c r="A7001" t="inlineStr">
        <is>
          <t>J1324</t>
        </is>
      </c>
      <c r="B7001" s="10" t="n">
        <v>46281</v>
      </c>
      <c r="C7001" t="inlineStr">
        <is>
          <t>CL50</t>
        </is>
      </c>
      <c r="D7001" t="inlineStr">
        <is>
          <t>Completed</t>
        </is>
      </c>
    </row>
    <row r="7002">
      <c r="A7002" t="inlineStr">
        <is>
          <t>J1324</t>
        </is>
      </c>
      <c r="B7002" s="10" t="n">
        <v>46288</v>
      </c>
      <c r="C7002" t="inlineStr">
        <is>
          <t>CL50</t>
        </is>
      </c>
      <c r="D7002" t="inlineStr">
        <is>
          <t>Completed</t>
        </is>
      </c>
    </row>
    <row r="7003">
      <c r="A7003" t="inlineStr">
        <is>
          <t>J1324</t>
        </is>
      </c>
      <c r="B7003" s="10" t="n">
        <v>46295</v>
      </c>
      <c r="C7003" t="inlineStr">
        <is>
          <t>CL50</t>
        </is>
      </c>
      <c r="D7003" t="inlineStr">
        <is>
          <t>Completed</t>
        </is>
      </c>
    </row>
    <row r="7004">
      <c r="A7004" t="inlineStr">
        <is>
          <t>J1324</t>
        </is>
      </c>
      <c r="B7004" s="10" t="n">
        <v>46302</v>
      </c>
      <c r="C7004" t="inlineStr">
        <is>
          <t>CL50</t>
        </is>
      </c>
      <c r="D7004" t="inlineStr">
        <is>
          <t>Completed</t>
        </is>
      </c>
    </row>
    <row r="7005">
      <c r="A7005" t="inlineStr">
        <is>
          <t>J1324</t>
        </is>
      </c>
      <c r="B7005" s="10" t="n">
        <v>46309</v>
      </c>
      <c r="C7005" t="inlineStr">
        <is>
          <t>CL50</t>
        </is>
      </c>
      <c r="D7005" t="inlineStr">
        <is>
          <t>Completed</t>
        </is>
      </c>
    </row>
    <row r="7006">
      <c r="A7006" t="inlineStr">
        <is>
          <t>J1324</t>
        </is>
      </c>
      <c r="B7006" s="10" t="n">
        <v>46316</v>
      </c>
      <c r="C7006" t="inlineStr">
        <is>
          <t>CL50</t>
        </is>
      </c>
      <c r="D7006" t="inlineStr">
        <is>
          <t>Completed</t>
        </is>
      </c>
    </row>
    <row r="7007">
      <c r="A7007" t="inlineStr">
        <is>
          <t>J1324</t>
        </is>
      </c>
      <c r="B7007" s="10" t="n">
        <v>46323</v>
      </c>
      <c r="C7007" t="inlineStr">
        <is>
          <t>CL50</t>
        </is>
      </c>
      <c r="D7007" t="inlineStr">
        <is>
          <t>Completed</t>
        </is>
      </c>
    </row>
    <row r="7008">
      <c r="A7008" t="inlineStr">
        <is>
          <t>J1325</t>
        </is>
      </c>
      <c r="B7008" s="10" t="n">
        <v>46238</v>
      </c>
      <c r="C7008" t="inlineStr">
        <is>
          <t>CL31</t>
        </is>
      </c>
      <c r="D7008" t="inlineStr">
        <is>
          <t>Completed</t>
        </is>
      </c>
    </row>
    <row r="7009">
      <c r="A7009" t="inlineStr">
        <is>
          <t>J1325</t>
        </is>
      </c>
      <c r="B7009" s="10" t="n">
        <v>46241</v>
      </c>
      <c r="C7009" t="inlineStr">
        <is>
          <t>CL31</t>
        </is>
      </c>
      <c r="D7009" t="inlineStr">
        <is>
          <t>Completed</t>
        </is>
      </c>
    </row>
    <row r="7010">
      <c r="A7010" t="inlineStr">
        <is>
          <t>J1325</t>
        </is>
      </c>
      <c r="B7010" s="10" t="n">
        <v>46245</v>
      </c>
      <c r="C7010" t="inlineStr">
        <is>
          <t>CL31</t>
        </is>
      </c>
      <c r="D7010" t="inlineStr">
        <is>
          <t>Completed</t>
        </is>
      </c>
    </row>
    <row r="7011">
      <c r="A7011" t="inlineStr">
        <is>
          <t>J1325</t>
        </is>
      </c>
      <c r="B7011" s="10" t="n">
        <v>46248</v>
      </c>
      <c r="C7011" t="inlineStr">
        <is>
          <t>CL31</t>
        </is>
      </c>
      <c r="D7011" t="inlineStr">
        <is>
          <t>Completed</t>
        </is>
      </c>
    </row>
    <row r="7012">
      <c r="A7012" t="inlineStr">
        <is>
          <t>J1325</t>
        </is>
      </c>
      <c r="B7012" s="10" t="n">
        <v>46252</v>
      </c>
      <c r="C7012" t="inlineStr">
        <is>
          <t>CL31</t>
        </is>
      </c>
      <c r="D7012" t="inlineStr">
        <is>
          <t>Completed</t>
        </is>
      </c>
    </row>
    <row r="7013">
      <c r="A7013" t="inlineStr">
        <is>
          <t>J1325</t>
        </is>
      </c>
      <c r="B7013" s="10" t="n">
        <v>46255</v>
      </c>
      <c r="C7013" t="inlineStr">
        <is>
          <t>CL31</t>
        </is>
      </c>
      <c r="D7013" t="inlineStr">
        <is>
          <t>Completed</t>
        </is>
      </c>
    </row>
    <row r="7014">
      <c r="A7014" t="inlineStr">
        <is>
          <t>J1325</t>
        </is>
      </c>
      <c r="B7014" s="10" t="n">
        <v>46259</v>
      </c>
      <c r="C7014" t="inlineStr">
        <is>
          <t>CL31</t>
        </is>
      </c>
      <c r="D7014" t="inlineStr">
        <is>
          <t>Completed</t>
        </is>
      </c>
    </row>
    <row r="7015">
      <c r="A7015" t="inlineStr">
        <is>
          <t>J1325</t>
        </is>
      </c>
      <c r="B7015" s="10" t="n">
        <v>46262</v>
      </c>
      <c r="C7015" t="inlineStr">
        <is>
          <t>CL31</t>
        </is>
      </c>
      <c r="D7015" t="inlineStr">
        <is>
          <t>Completed</t>
        </is>
      </c>
    </row>
    <row r="7016">
      <c r="A7016" t="inlineStr">
        <is>
          <t>J1325</t>
        </is>
      </c>
      <c r="B7016" s="10" t="n">
        <v>46266</v>
      </c>
      <c r="C7016" t="inlineStr">
        <is>
          <t>CL31</t>
        </is>
      </c>
      <c r="D7016" t="inlineStr">
        <is>
          <t>Completed</t>
        </is>
      </c>
    </row>
    <row r="7017">
      <c r="A7017" t="inlineStr">
        <is>
          <t>J1325</t>
        </is>
      </c>
      <c r="B7017" s="10" t="n">
        <v>46269</v>
      </c>
      <c r="C7017" t="inlineStr">
        <is>
          <t>CL31</t>
        </is>
      </c>
      <c r="D7017" t="inlineStr">
        <is>
          <t>Completed</t>
        </is>
      </c>
    </row>
    <row r="7018">
      <c r="A7018" t="inlineStr">
        <is>
          <t>J1325</t>
        </is>
      </c>
      <c r="B7018" s="10" t="n">
        <v>46273</v>
      </c>
      <c r="C7018" t="inlineStr">
        <is>
          <t>CL31</t>
        </is>
      </c>
      <c r="D7018" t="inlineStr">
        <is>
          <t>Completed</t>
        </is>
      </c>
    </row>
    <row r="7019">
      <c r="A7019" t="inlineStr">
        <is>
          <t>J1325</t>
        </is>
      </c>
      <c r="B7019" s="10" t="n">
        <v>46276</v>
      </c>
      <c r="C7019" t="inlineStr">
        <is>
          <t>CL31</t>
        </is>
      </c>
      <c r="D7019" t="inlineStr">
        <is>
          <t>Completed</t>
        </is>
      </c>
    </row>
    <row r="7020">
      <c r="A7020" t="inlineStr">
        <is>
          <t>J1325</t>
        </is>
      </c>
      <c r="B7020" s="10" t="n">
        <v>46280</v>
      </c>
      <c r="C7020" t="inlineStr">
        <is>
          <t>CL31</t>
        </is>
      </c>
      <c r="D7020" t="inlineStr">
        <is>
          <t>Completed</t>
        </is>
      </c>
    </row>
    <row r="7021">
      <c r="A7021" t="inlineStr">
        <is>
          <t>J1325</t>
        </is>
      </c>
      <c r="B7021" s="10" t="n">
        <v>46283</v>
      </c>
      <c r="C7021" t="inlineStr">
        <is>
          <t>CL31</t>
        </is>
      </c>
      <c r="D7021" t="inlineStr">
        <is>
          <t>Completed</t>
        </is>
      </c>
    </row>
    <row r="7022">
      <c r="A7022" t="inlineStr">
        <is>
          <t>J1325</t>
        </is>
      </c>
      <c r="B7022" s="10" t="n">
        <v>46287</v>
      </c>
      <c r="C7022" t="inlineStr">
        <is>
          <t>CL31</t>
        </is>
      </c>
      <c r="D7022" t="inlineStr">
        <is>
          <t>Skipped</t>
        </is>
      </c>
    </row>
    <row r="7023">
      <c r="A7023" t="inlineStr">
        <is>
          <t>J1325</t>
        </is>
      </c>
      <c r="B7023" s="10" t="n">
        <v>46290</v>
      </c>
      <c r="C7023" t="inlineStr">
        <is>
          <t>CL31</t>
        </is>
      </c>
      <c r="D7023" t="inlineStr">
        <is>
          <t>Completed</t>
        </is>
      </c>
    </row>
    <row r="7024">
      <c r="A7024" t="inlineStr">
        <is>
          <t>J1325</t>
        </is>
      </c>
      <c r="B7024" s="10" t="n">
        <v>46294</v>
      </c>
      <c r="C7024" t="inlineStr">
        <is>
          <t>CL31</t>
        </is>
      </c>
      <c r="D7024" t="inlineStr">
        <is>
          <t>Completed</t>
        </is>
      </c>
    </row>
    <row r="7025">
      <c r="A7025" t="inlineStr">
        <is>
          <t>J1325</t>
        </is>
      </c>
      <c r="B7025" s="10" t="n">
        <v>46297</v>
      </c>
      <c r="C7025" t="inlineStr">
        <is>
          <t>CL31</t>
        </is>
      </c>
      <c r="D7025" t="inlineStr">
        <is>
          <t>Completed</t>
        </is>
      </c>
    </row>
    <row r="7026">
      <c r="A7026" t="inlineStr">
        <is>
          <t>J1325</t>
        </is>
      </c>
      <c r="B7026" s="10" t="n">
        <v>46301</v>
      </c>
      <c r="C7026" t="inlineStr">
        <is>
          <t>CL31</t>
        </is>
      </c>
      <c r="D7026" t="inlineStr">
        <is>
          <t>Completed</t>
        </is>
      </c>
    </row>
    <row r="7027">
      <c r="A7027" t="inlineStr">
        <is>
          <t>J1325</t>
        </is>
      </c>
      <c r="B7027" s="10" t="n">
        <v>46304</v>
      </c>
      <c r="C7027" t="inlineStr">
        <is>
          <t>CL31</t>
        </is>
      </c>
      <c r="D7027" t="inlineStr">
        <is>
          <t>Completed</t>
        </is>
      </c>
    </row>
    <row r="7028">
      <c r="A7028" t="inlineStr">
        <is>
          <t>J1325</t>
        </is>
      </c>
      <c r="B7028" s="10" t="n">
        <v>46308</v>
      </c>
      <c r="C7028" t="inlineStr">
        <is>
          <t>CL31</t>
        </is>
      </c>
      <c r="D7028" t="inlineStr">
        <is>
          <t>Completed</t>
        </is>
      </c>
    </row>
    <row r="7029">
      <c r="A7029" t="inlineStr">
        <is>
          <t>J1325</t>
        </is>
      </c>
      <c r="B7029" s="10" t="n">
        <v>46311</v>
      </c>
      <c r="C7029" t="inlineStr">
        <is>
          <t>CL31</t>
        </is>
      </c>
      <c r="D7029" t="inlineStr">
        <is>
          <t>Completed</t>
        </is>
      </c>
    </row>
    <row r="7030">
      <c r="A7030" t="inlineStr">
        <is>
          <t>J1325</t>
        </is>
      </c>
      <c r="B7030" s="10" t="n">
        <v>46315</v>
      </c>
      <c r="C7030" t="inlineStr">
        <is>
          <t>CL31</t>
        </is>
      </c>
      <c r="D7030" t="inlineStr">
        <is>
          <t>Completed</t>
        </is>
      </c>
    </row>
    <row r="7031">
      <c r="A7031" t="inlineStr">
        <is>
          <t>J1325</t>
        </is>
      </c>
      <c r="B7031" s="10" t="n">
        <v>46318</v>
      </c>
      <c r="C7031" t="inlineStr">
        <is>
          <t>CL31</t>
        </is>
      </c>
      <c r="D7031" t="inlineStr">
        <is>
          <t>Completed</t>
        </is>
      </c>
    </row>
    <row r="7032">
      <c r="A7032" t="inlineStr">
        <is>
          <t>J1325</t>
        </is>
      </c>
      <c r="B7032" s="10" t="n">
        <v>46322</v>
      </c>
      <c r="C7032" t="inlineStr">
        <is>
          <t>CL31</t>
        </is>
      </c>
      <c r="D7032" t="inlineStr">
        <is>
          <t>Completed</t>
        </is>
      </c>
    </row>
    <row r="7033">
      <c r="A7033" t="inlineStr">
        <is>
          <t>J1325</t>
        </is>
      </c>
      <c r="B7033" s="10" t="n">
        <v>46325</v>
      </c>
      <c r="C7033" t="inlineStr">
        <is>
          <t>CL31</t>
        </is>
      </c>
      <c r="D7033" t="inlineStr">
        <is>
          <t>Completed</t>
        </is>
      </c>
    </row>
    <row r="7034">
      <c r="A7034" t="inlineStr">
        <is>
          <t>J1326</t>
        </is>
      </c>
      <c r="B7034" s="10" t="n">
        <v>46237</v>
      </c>
      <c r="C7034" t="inlineStr">
        <is>
          <t>CL09</t>
        </is>
      </c>
      <c r="D7034" t="inlineStr">
        <is>
          <t>Completed</t>
        </is>
      </c>
    </row>
    <row r="7035">
      <c r="A7035" t="inlineStr">
        <is>
          <t>J1326</t>
        </is>
      </c>
      <c r="B7035" s="10" t="n">
        <v>46238</v>
      </c>
      <c r="C7035" t="inlineStr">
        <is>
          <t>CL09</t>
        </is>
      </c>
      <c r="D7035" t="inlineStr">
        <is>
          <t>Completed</t>
        </is>
      </c>
    </row>
    <row r="7036">
      <c r="A7036" t="inlineStr">
        <is>
          <t>J1326</t>
        </is>
      </c>
      <c r="B7036" s="10" t="n">
        <v>46239</v>
      </c>
      <c r="C7036" t="inlineStr">
        <is>
          <t>CL09</t>
        </is>
      </c>
      <c r="D7036" t="inlineStr">
        <is>
          <t>Completed</t>
        </is>
      </c>
    </row>
    <row r="7037">
      <c r="A7037" t="inlineStr">
        <is>
          <t>J1326</t>
        </is>
      </c>
      <c r="B7037" s="10" t="n">
        <v>46240</v>
      </c>
      <c r="C7037" t="inlineStr">
        <is>
          <t>CL09</t>
        </is>
      </c>
      <c r="D7037" t="inlineStr">
        <is>
          <t>Completed</t>
        </is>
      </c>
    </row>
    <row r="7038">
      <c r="A7038" t="inlineStr">
        <is>
          <t>J1326</t>
        </is>
      </c>
      <c r="B7038" s="10" t="n">
        <v>46241</v>
      </c>
      <c r="C7038" t="inlineStr">
        <is>
          <t>CL09</t>
        </is>
      </c>
      <c r="D7038" t="inlineStr">
        <is>
          <t>Completed</t>
        </is>
      </c>
    </row>
    <row r="7039">
      <c r="A7039" t="inlineStr">
        <is>
          <t>J1326</t>
        </is>
      </c>
      <c r="B7039" s="10" t="n">
        <v>46244</v>
      </c>
      <c r="C7039" t="inlineStr">
        <is>
          <t>CL09</t>
        </is>
      </c>
      <c r="D7039" t="inlineStr">
        <is>
          <t>Completed</t>
        </is>
      </c>
    </row>
    <row r="7040">
      <c r="A7040" t="inlineStr">
        <is>
          <t>J1326</t>
        </is>
      </c>
      <c r="B7040" s="10" t="n">
        <v>46245</v>
      </c>
      <c r="C7040" t="inlineStr">
        <is>
          <t>CL09</t>
        </is>
      </c>
      <c r="D7040" t="inlineStr">
        <is>
          <t>Completed</t>
        </is>
      </c>
    </row>
    <row r="7041">
      <c r="A7041" t="inlineStr">
        <is>
          <t>J1326</t>
        </is>
      </c>
      <c r="B7041" s="10" t="n">
        <v>46246</v>
      </c>
      <c r="C7041" t="inlineStr">
        <is>
          <t>CL09</t>
        </is>
      </c>
      <c r="D7041" t="inlineStr">
        <is>
          <t>Completed</t>
        </is>
      </c>
    </row>
    <row r="7042">
      <c r="A7042" t="inlineStr">
        <is>
          <t>J1326</t>
        </is>
      </c>
      <c r="B7042" s="10" t="n">
        <v>46247</v>
      </c>
      <c r="C7042" t="inlineStr">
        <is>
          <t>CL09</t>
        </is>
      </c>
      <c r="D7042" t="inlineStr">
        <is>
          <t>Completed</t>
        </is>
      </c>
    </row>
    <row r="7043">
      <c r="A7043" t="inlineStr">
        <is>
          <t>J1326</t>
        </is>
      </c>
      <c r="B7043" s="10" t="n">
        <v>46248</v>
      </c>
      <c r="C7043" t="inlineStr">
        <is>
          <t>CL09</t>
        </is>
      </c>
      <c r="D7043" t="inlineStr">
        <is>
          <t>Completed</t>
        </is>
      </c>
    </row>
    <row r="7044">
      <c r="A7044" t="inlineStr">
        <is>
          <t>J1326</t>
        </is>
      </c>
      <c r="B7044" s="10" t="n">
        <v>46251</v>
      </c>
      <c r="C7044" t="inlineStr">
        <is>
          <t>CL09</t>
        </is>
      </c>
      <c r="D7044" t="inlineStr">
        <is>
          <t>Completed</t>
        </is>
      </c>
    </row>
    <row r="7045">
      <c r="A7045" t="inlineStr">
        <is>
          <t>J1326</t>
        </is>
      </c>
      <c r="B7045" s="10" t="n">
        <v>46252</v>
      </c>
      <c r="C7045" t="inlineStr">
        <is>
          <t>CL09</t>
        </is>
      </c>
      <c r="D7045" t="inlineStr">
        <is>
          <t>Completed</t>
        </is>
      </c>
    </row>
    <row r="7046">
      <c r="A7046" t="inlineStr">
        <is>
          <t>J1326</t>
        </is>
      </c>
      <c r="B7046" s="10" t="n">
        <v>46253</v>
      </c>
      <c r="C7046" t="inlineStr">
        <is>
          <t>CL09</t>
        </is>
      </c>
      <c r="D7046" t="inlineStr">
        <is>
          <t>Completed</t>
        </is>
      </c>
    </row>
    <row r="7047">
      <c r="A7047" t="inlineStr">
        <is>
          <t>J1326</t>
        </is>
      </c>
      <c r="B7047" s="10" t="n">
        <v>46254</v>
      </c>
      <c r="C7047" t="inlineStr">
        <is>
          <t>CL09</t>
        </is>
      </c>
      <c r="D7047" t="inlineStr">
        <is>
          <t>Completed</t>
        </is>
      </c>
    </row>
    <row r="7048">
      <c r="A7048" t="inlineStr">
        <is>
          <t>J1326</t>
        </is>
      </c>
      <c r="B7048" s="10" t="n">
        <v>46255</v>
      </c>
      <c r="C7048" t="inlineStr">
        <is>
          <t>CL09</t>
        </is>
      </c>
      <c r="D7048" t="inlineStr">
        <is>
          <t>Completed</t>
        </is>
      </c>
    </row>
    <row r="7049">
      <c r="A7049" t="inlineStr">
        <is>
          <t>J1326</t>
        </is>
      </c>
      <c r="B7049" s="10" t="n">
        <v>46258</v>
      </c>
      <c r="C7049" t="inlineStr">
        <is>
          <t>CL09</t>
        </is>
      </c>
      <c r="D7049" t="inlineStr">
        <is>
          <t>Completed</t>
        </is>
      </c>
    </row>
    <row r="7050">
      <c r="A7050" t="inlineStr">
        <is>
          <t>J1326</t>
        </is>
      </c>
      <c r="B7050" s="10" t="n">
        <v>46259</v>
      </c>
      <c r="C7050" t="inlineStr">
        <is>
          <t>CL09</t>
        </is>
      </c>
      <c r="D7050" t="inlineStr">
        <is>
          <t>Completed</t>
        </is>
      </c>
    </row>
    <row r="7051">
      <c r="A7051" t="inlineStr">
        <is>
          <t>J1326</t>
        </is>
      </c>
      <c r="B7051" s="10" t="n">
        <v>46260</v>
      </c>
      <c r="C7051" t="inlineStr">
        <is>
          <t>CL09</t>
        </is>
      </c>
      <c r="D7051" t="inlineStr">
        <is>
          <t>Completed</t>
        </is>
      </c>
    </row>
    <row r="7052">
      <c r="A7052" t="inlineStr">
        <is>
          <t>J1326</t>
        </is>
      </c>
      <c r="B7052" s="10" t="n">
        <v>46261</v>
      </c>
      <c r="C7052" t="inlineStr">
        <is>
          <t>CL09</t>
        </is>
      </c>
      <c r="D7052" t="inlineStr">
        <is>
          <t>Completed</t>
        </is>
      </c>
    </row>
    <row r="7053">
      <c r="A7053" t="inlineStr">
        <is>
          <t>J1326</t>
        </is>
      </c>
      <c r="B7053" s="10" t="n">
        <v>46262</v>
      </c>
      <c r="C7053" t="inlineStr">
        <is>
          <t>CL09</t>
        </is>
      </c>
      <c r="D7053" t="inlineStr">
        <is>
          <t>Completed</t>
        </is>
      </c>
    </row>
    <row r="7054">
      <c r="A7054" t="inlineStr">
        <is>
          <t>J1326</t>
        </is>
      </c>
      <c r="B7054" s="10" t="n">
        <v>46265</v>
      </c>
      <c r="C7054" t="inlineStr">
        <is>
          <t>CL09</t>
        </is>
      </c>
      <c r="D7054" t="inlineStr">
        <is>
          <t>Completed</t>
        </is>
      </c>
    </row>
    <row r="7055">
      <c r="A7055" t="inlineStr">
        <is>
          <t>J1326</t>
        </is>
      </c>
      <c r="B7055" s="10" t="n">
        <v>46266</v>
      </c>
      <c r="C7055" t="inlineStr">
        <is>
          <t>CL09</t>
        </is>
      </c>
      <c r="D7055" t="inlineStr">
        <is>
          <t>Completed</t>
        </is>
      </c>
    </row>
    <row r="7056">
      <c r="A7056" t="inlineStr">
        <is>
          <t>J1326</t>
        </is>
      </c>
      <c r="B7056" s="10" t="n">
        <v>46267</v>
      </c>
      <c r="C7056" t="inlineStr">
        <is>
          <t>CL09</t>
        </is>
      </c>
      <c r="D7056" t="inlineStr">
        <is>
          <t>Completed</t>
        </is>
      </c>
    </row>
    <row r="7057">
      <c r="A7057" t="inlineStr">
        <is>
          <t>J1326</t>
        </is>
      </c>
      <c r="B7057" s="10" t="n">
        <v>46268</v>
      </c>
      <c r="C7057" t="inlineStr">
        <is>
          <t>CL09</t>
        </is>
      </c>
      <c r="D7057" t="inlineStr">
        <is>
          <t>Completed</t>
        </is>
      </c>
    </row>
    <row r="7058">
      <c r="A7058" t="inlineStr">
        <is>
          <t>J1326</t>
        </is>
      </c>
      <c r="B7058" s="10" t="n">
        <v>46269</v>
      </c>
      <c r="C7058" t="inlineStr">
        <is>
          <t>CL09</t>
        </is>
      </c>
      <c r="D7058" t="inlineStr">
        <is>
          <t>Completed</t>
        </is>
      </c>
    </row>
    <row r="7059">
      <c r="A7059" t="inlineStr">
        <is>
          <t>J1326</t>
        </is>
      </c>
      <c r="B7059" s="10" t="n">
        <v>46272</v>
      </c>
      <c r="C7059" t="inlineStr">
        <is>
          <t>CL09</t>
        </is>
      </c>
      <c r="D7059" t="inlineStr">
        <is>
          <t>Completed</t>
        </is>
      </c>
    </row>
    <row r="7060">
      <c r="A7060" t="inlineStr">
        <is>
          <t>J1326</t>
        </is>
      </c>
      <c r="B7060" s="10" t="n">
        <v>46273</v>
      </c>
      <c r="C7060" t="inlineStr">
        <is>
          <t>CL09</t>
        </is>
      </c>
      <c r="D7060" t="inlineStr">
        <is>
          <t>Completed</t>
        </is>
      </c>
    </row>
    <row r="7061">
      <c r="A7061" t="inlineStr">
        <is>
          <t>J1326</t>
        </is>
      </c>
      <c r="B7061" s="10" t="n">
        <v>46274</v>
      </c>
      <c r="C7061" t="inlineStr">
        <is>
          <t>CL09</t>
        </is>
      </c>
      <c r="D7061" t="inlineStr">
        <is>
          <t>Completed</t>
        </is>
      </c>
    </row>
    <row r="7062">
      <c r="A7062" t="inlineStr">
        <is>
          <t>J1326</t>
        </is>
      </c>
      <c r="B7062" s="10" t="n">
        <v>46275</v>
      </c>
      <c r="C7062" t="inlineStr">
        <is>
          <t>CL09</t>
        </is>
      </c>
      <c r="D7062" t="inlineStr">
        <is>
          <t>Completed</t>
        </is>
      </c>
    </row>
    <row r="7063">
      <c r="A7063" t="inlineStr">
        <is>
          <t>J1326</t>
        </is>
      </c>
      <c r="B7063" s="10" t="n">
        <v>46276</v>
      </c>
      <c r="C7063" t="inlineStr">
        <is>
          <t>CL09</t>
        </is>
      </c>
      <c r="D7063" t="inlineStr">
        <is>
          <t>Completed</t>
        </is>
      </c>
    </row>
    <row r="7064">
      <c r="A7064" t="inlineStr">
        <is>
          <t>J1326</t>
        </is>
      </c>
      <c r="B7064" s="10" t="n">
        <v>46279</v>
      </c>
      <c r="C7064" t="inlineStr">
        <is>
          <t>CL09</t>
        </is>
      </c>
      <c r="D7064" t="inlineStr">
        <is>
          <t>Completed</t>
        </is>
      </c>
    </row>
    <row r="7065">
      <c r="A7065" t="inlineStr">
        <is>
          <t>J1326</t>
        </is>
      </c>
      <c r="B7065" s="10" t="n">
        <v>46280</v>
      </c>
      <c r="C7065" t="inlineStr">
        <is>
          <t>CL09</t>
        </is>
      </c>
      <c r="D7065" t="inlineStr">
        <is>
          <t>Completed</t>
        </is>
      </c>
    </row>
    <row r="7066">
      <c r="A7066" t="inlineStr">
        <is>
          <t>J1326</t>
        </is>
      </c>
      <c r="B7066" s="10" t="n">
        <v>46281</v>
      </c>
      <c r="C7066" t="inlineStr">
        <is>
          <t>CL09</t>
        </is>
      </c>
      <c r="D7066" t="inlineStr">
        <is>
          <t>Completed</t>
        </is>
      </c>
    </row>
    <row r="7067">
      <c r="A7067" t="inlineStr">
        <is>
          <t>J1326</t>
        </is>
      </c>
      <c r="B7067" s="10" t="n">
        <v>46282</v>
      </c>
      <c r="C7067" t="inlineStr">
        <is>
          <t>CL09</t>
        </is>
      </c>
      <c r="D7067" t="inlineStr">
        <is>
          <t>Completed</t>
        </is>
      </c>
    </row>
    <row r="7068">
      <c r="A7068" t="inlineStr">
        <is>
          <t>J1326</t>
        </is>
      </c>
      <c r="B7068" s="10" t="n">
        <v>46283</v>
      </c>
      <c r="C7068" t="inlineStr">
        <is>
          <t>CL09</t>
        </is>
      </c>
      <c r="D7068" t="inlineStr">
        <is>
          <t>Completed</t>
        </is>
      </c>
    </row>
    <row r="7069">
      <c r="A7069" t="inlineStr">
        <is>
          <t>J1326</t>
        </is>
      </c>
      <c r="B7069" s="10" t="n">
        <v>46286</v>
      </c>
      <c r="C7069" t="inlineStr">
        <is>
          <t>CL09</t>
        </is>
      </c>
      <c r="D7069" t="inlineStr">
        <is>
          <t>Completed</t>
        </is>
      </c>
    </row>
    <row r="7070">
      <c r="A7070" t="inlineStr">
        <is>
          <t>J1326</t>
        </is>
      </c>
      <c r="B7070" s="10" t="n">
        <v>46287</v>
      </c>
      <c r="C7070" t="inlineStr">
        <is>
          <t>CL09</t>
        </is>
      </c>
      <c r="D7070" t="inlineStr">
        <is>
          <t>Completed</t>
        </is>
      </c>
    </row>
    <row r="7071">
      <c r="A7071" t="inlineStr">
        <is>
          <t>J1326</t>
        </is>
      </c>
      <c r="B7071" s="10" t="n">
        <v>46288</v>
      </c>
      <c r="C7071" t="inlineStr">
        <is>
          <t>CL09</t>
        </is>
      </c>
      <c r="D7071" t="inlineStr">
        <is>
          <t>Completed</t>
        </is>
      </c>
    </row>
    <row r="7072">
      <c r="A7072" t="inlineStr">
        <is>
          <t>J1326</t>
        </is>
      </c>
      <c r="B7072" s="10" t="n">
        <v>46289</v>
      </c>
      <c r="C7072" t="inlineStr">
        <is>
          <t>CL09</t>
        </is>
      </c>
      <c r="D7072" t="inlineStr">
        <is>
          <t>Completed</t>
        </is>
      </c>
    </row>
    <row r="7073">
      <c r="A7073" t="inlineStr">
        <is>
          <t>J1326</t>
        </is>
      </c>
      <c r="B7073" s="10" t="n">
        <v>46290</v>
      </c>
      <c r="C7073" t="inlineStr">
        <is>
          <t>CL09</t>
        </is>
      </c>
      <c r="D7073" t="inlineStr">
        <is>
          <t>Completed</t>
        </is>
      </c>
    </row>
    <row r="7074">
      <c r="A7074" t="inlineStr">
        <is>
          <t>J1326</t>
        </is>
      </c>
      <c r="B7074" s="10" t="n">
        <v>46293</v>
      </c>
      <c r="C7074" t="inlineStr">
        <is>
          <t>CL09</t>
        </is>
      </c>
      <c r="D7074" t="inlineStr">
        <is>
          <t>Completed</t>
        </is>
      </c>
    </row>
    <row r="7075">
      <c r="A7075" t="inlineStr">
        <is>
          <t>J1326</t>
        </is>
      </c>
      <c r="B7075" s="10" t="n">
        <v>46294</v>
      </c>
      <c r="C7075" t="inlineStr">
        <is>
          <t>CL09</t>
        </is>
      </c>
      <c r="D7075" t="inlineStr">
        <is>
          <t>Completed</t>
        </is>
      </c>
    </row>
    <row r="7076">
      <c r="A7076" t="inlineStr">
        <is>
          <t>J1326</t>
        </is>
      </c>
      <c r="B7076" s="10" t="n">
        <v>46295</v>
      </c>
      <c r="C7076" t="inlineStr">
        <is>
          <t>CL09</t>
        </is>
      </c>
      <c r="D7076" t="inlineStr">
        <is>
          <t>Completed</t>
        </is>
      </c>
    </row>
    <row r="7077">
      <c r="A7077" t="inlineStr">
        <is>
          <t>J1326</t>
        </is>
      </c>
      <c r="B7077" s="10" t="n">
        <v>46296</v>
      </c>
      <c r="C7077" t="inlineStr">
        <is>
          <t>CL09</t>
        </is>
      </c>
      <c r="D7077" t="inlineStr">
        <is>
          <t>Completed</t>
        </is>
      </c>
    </row>
    <row r="7078">
      <c r="A7078" t="inlineStr">
        <is>
          <t>J1326</t>
        </is>
      </c>
      <c r="B7078" s="10" t="n">
        <v>46297</v>
      </c>
      <c r="C7078" t="inlineStr">
        <is>
          <t>CL09</t>
        </is>
      </c>
      <c r="D7078" t="inlineStr">
        <is>
          <t>Completed</t>
        </is>
      </c>
    </row>
    <row r="7079">
      <c r="A7079" t="inlineStr">
        <is>
          <t>J1326</t>
        </is>
      </c>
      <c r="B7079" s="10" t="n">
        <v>46300</v>
      </c>
      <c r="C7079" t="inlineStr">
        <is>
          <t>CL09</t>
        </is>
      </c>
      <c r="D7079" t="inlineStr">
        <is>
          <t>Completed</t>
        </is>
      </c>
    </row>
    <row r="7080">
      <c r="A7080" t="inlineStr">
        <is>
          <t>J1326</t>
        </is>
      </c>
      <c r="B7080" s="10" t="n">
        <v>46301</v>
      </c>
      <c r="C7080" t="inlineStr">
        <is>
          <t>CL09</t>
        </is>
      </c>
      <c r="D7080" t="inlineStr">
        <is>
          <t>Completed</t>
        </is>
      </c>
    </row>
    <row r="7081">
      <c r="A7081" t="inlineStr">
        <is>
          <t>J1326</t>
        </is>
      </c>
      <c r="B7081" s="10" t="n">
        <v>46302</v>
      </c>
      <c r="C7081" t="inlineStr">
        <is>
          <t>CL09</t>
        </is>
      </c>
      <c r="D7081" t="inlineStr">
        <is>
          <t>Completed</t>
        </is>
      </c>
    </row>
    <row r="7082">
      <c r="A7082" t="inlineStr">
        <is>
          <t>J1326</t>
        </is>
      </c>
      <c r="B7082" s="10" t="n">
        <v>46303</v>
      </c>
      <c r="C7082" t="inlineStr">
        <is>
          <t>CL09</t>
        </is>
      </c>
      <c r="D7082" t="inlineStr">
        <is>
          <t>Completed</t>
        </is>
      </c>
    </row>
    <row r="7083">
      <c r="A7083" t="inlineStr">
        <is>
          <t>J1326</t>
        </is>
      </c>
      <c r="B7083" s="10" t="n">
        <v>46304</v>
      </c>
      <c r="C7083" t="inlineStr">
        <is>
          <t>CL09</t>
        </is>
      </c>
      <c r="D7083" t="inlineStr">
        <is>
          <t>Completed</t>
        </is>
      </c>
    </row>
    <row r="7084">
      <c r="A7084" t="inlineStr">
        <is>
          <t>J1326</t>
        </is>
      </c>
      <c r="B7084" s="10" t="n">
        <v>46307</v>
      </c>
      <c r="C7084" t="inlineStr">
        <is>
          <t>CL09</t>
        </is>
      </c>
      <c r="D7084" t="inlineStr">
        <is>
          <t>Completed</t>
        </is>
      </c>
    </row>
    <row r="7085">
      <c r="A7085" t="inlineStr">
        <is>
          <t>J1326</t>
        </is>
      </c>
      <c r="B7085" s="10" t="n">
        <v>46308</v>
      </c>
      <c r="C7085" t="inlineStr">
        <is>
          <t>CL09</t>
        </is>
      </c>
      <c r="D7085" t="inlineStr">
        <is>
          <t>Completed</t>
        </is>
      </c>
    </row>
    <row r="7086">
      <c r="A7086" t="inlineStr">
        <is>
          <t>J1326</t>
        </is>
      </c>
      <c r="B7086" s="10" t="n">
        <v>46309</v>
      </c>
      <c r="C7086" t="inlineStr">
        <is>
          <t>CL09</t>
        </is>
      </c>
      <c r="D7086" t="inlineStr">
        <is>
          <t>Completed</t>
        </is>
      </c>
    </row>
    <row r="7087">
      <c r="A7087" t="inlineStr">
        <is>
          <t>J1326</t>
        </is>
      </c>
      <c r="B7087" s="10" t="n">
        <v>46310</v>
      </c>
      <c r="C7087" t="inlineStr">
        <is>
          <t>CL09</t>
        </is>
      </c>
      <c r="D7087" t="inlineStr">
        <is>
          <t>Completed</t>
        </is>
      </c>
    </row>
    <row r="7088">
      <c r="A7088" t="inlineStr">
        <is>
          <t>J1326</t>
        </is>
      </c>
      <c r="B7088" s="10" t="n">
        <v>46311</v>
      </c>
      <c r="C7088" t="inlineStr">
        <is>
          <t>CL09</t>
        </is>
      </c>
      <c r="D7088" t="inlineStr">
        <is>
          <t>Completed</t>
        </is>
      </c>
    </row>
    <row r="7089">
      <c r="A7089" t="inlineStr">
        <is>
          <t>J1326</t>
        </is>
      </c>
      <c r="B7089" s="10" t="n">
        <v>46314</v>
      </c>
      <c r="C7089" t="inlineStr">
        <is>
          <t>CL09</t>
        </is>
      </c>
      <c r="D7089" t="inlineStr">
        <is>
          <t>Completed</t>
        </is>
      </c>
    </row>
    <row r="7090">
      <c r="A7090" t="inlineStr">
        <is>
          <t>J1326</t>
        </is>
      </c>
      <c r="B7090" s="10" t="n">
        <v>46315</v>
      </c>
      <c r="C7090" t="inlineStr">
        <is>
          <t>CL09</t>
        </is>
      </c>
      <c r="D7090" t="inlineStr">
        <is>
          <t>Completed</t>
        </is>
      </c>
    </row>
    <row r="7091">
      <c r="A7091" t="inlineStr">
        <is>
          <t>J1326</t>
        </is>
      </c>
      <c r="B7091" s="10" t="n">
        <v>46316</v>
      </c>
      <c r="C7091" t="inlineStr">
        <is>
          <t>CL09</t>
        </is>
      </c>
      <c r="D7091" t="inlineStr">
        <is>
          <t>Completed</t>
        </is>
      </c>
    </row>
    <row r="7092">
      <c r="A7092" t="inlineStr">
        <is>
          <t>J1326</t>
        </is>
      </c>
      <c r="B7092" s="10" t="n">
        <v>46317</v>
      </c>
      <c r="C7092" t="inlineStr">
        <is>
          <t>CL09</t>
        </is>
      </c>
      <c r="D7092" t="inlineStr">
        <is>
          <t>Completed</t>
        </is>
      </c>
    </row>
    <row r="7093">
      <c r="A7093" t="inlineStr">
        <is>
          <t>J1326</t>
        </is>
      </c>
      <c r="B7093" s="10" t="n">
        <v>46318</v>
      </c>
      <c r="C7093" t="inlineStr">
        <is>
          <t>CL09</t>
        </is>
      </c>
      <c r="D7093" t="inlineStr">
        <is>
          <t>Completed</t>
        </is>
      </c>
    </row>
    <row r="7094">
      <c r="A7094" t="inlineStr">
        <is>
          <t>J1326</t>
        </is>
      </c>
      <c r="B7094" s="10" t="n">
        <v>46321</v>
      </c>
      <c r="C7094" t="inlineStr">
        <is>
          <t>CL09</t>
        </is>
      </c>
      <c r="D7094" t="inlineStr">
        <is>
          <t>Completed</t>
        </is>
      </c>
    </row>
    <row r="7095">
      <c r="A7095" t="inlineStr">
        <is>
          <t>J1326</t>
        </is>
      </c>
      <c r="B7095" s="10" t="n">
        <v>46322</v>
      </c>
      <c r="C7095" t="inlineStr">
        <is>
          <t>CL09</t>
        </is>
      </c>
      <c r="D7095" t="inlineStr">
        <is>
          <t>Completed</t>
        </is>
      </c>
    </row>
    <row r="7096">
      <c r="A7096" t="inlineStr">
        <is>
          <t>J1326</t>
        </is>
      </c>
      <c r="B7096" s="10" t="n">
        <v>46323</v>
      </c>
      <c r="C7096" t="inlineStr">
        <is>
          <t>CL09</t>
        </is>
      </c>
      <c r="D7096" t="inlineStr">
        <is>
          <t>Completed</t>
        </is>
      </c>
    </row>
    <row r="7097">
      <c r="A7097" t="inlineStr">
        <is>
          <t>J1326</t>
        </is>
      </c>
      <c r="B7097" s="10" t="n">
        <v>46324</v>
      </c>
      <c r="C7097" t="inlineStr">
        <is>
          <t>CL09</t>
        </is>
      </c>
      <c r="D7097" t="inlineStr">
        <is>
          <t>Completed</t>
        </is>
      </c>
    </row>
    <row r="7098">
      <c r="A7098" t="inlineStr">
        <is>
          <t>J1326</t>
        </is>
      </c>
      <c r="B7098" s="10" t="n">
        <v>46325</v>
      </c>
      <c r="C7098" t="inlineStr">
        <is>
          <t>CL09</t>
        </is>
      </c>
      <c r="D7098" t="inlineStr">
        <is>
          <t>Completed</t>
        </is>
      </c>
    </row>
    <row r="7099">
      <c r="A7099" t="inlineStr">
        <is>
          <t>J1327</t>
        </is>
      </c>
      <c r="B7099" s="10" t="n">
        <v>46241</v>
      </c>
      <c r="C7099" t="inlineStr">
        <is>
          <t>CL47</t>
        </is>
      </c>
      <c r="D7099" t="inlineStr">
        <is>
          <t>Completed</t>
        </is>
      </c>
    </row>
    <row r="7100">
      <c r="A7100" t="inlineStr">
        <is>
          <t>J1327</t>
        </is>
      </c>
      <c r="B7100" s="10" t="n">
        <v>46248</v>
      </c>
      <c r="C7100" t="inlineStr">
        <is>
          <t>CL47</t>
        </is>
      </c>
      <c r="D7100" t="inlineStr">
        <is>
          <t>Completed</t>
        </is>
      </c>
    </row>
    <row r="7101">
      <c r="A7101" t="inlineStr">
        <is>
          <t>J1327</t>
        </is>
      </c>
      <c r="B7101" s="10" t="n">
        <v>46255</v>
      </c>
      <c r="C7101" t="inlineStr">
        <is>
          <t>CL47</t>
        </is>
      </c>
      <c r="D7101" t="inlineStr">
        <is>
          <t>Completed</t>
        </is>
      </c>
    </row>
    <row r="7102">
      <c r="A7102" t="inlineStr">
        <is>
          <t>J1327</t>
        </is>
      </c>
      <c r="B7102" s="10" t="n">
        <v>46262</v>
      </c>
      <c r="C7102" t="inlineStr">
        <is>
          <t>CL47</t>
        </is>
      </c>
      <c r="D7102" t="inlineStr">
        <is>
          <t>Completed</t>
        </is>
      </c>
    </row>
    <row r="7103">
      <c r="A7103" t="inlineStr">
        <is>
          <t>J1327</t>
        </is>
      </c>
      <c r="B7103" s="10" t="n">
        <v>46269</v>
      </c>
      <c r="C7103" t="inlineStr">
        <is>
          <t>CL47</t>
        </is>
      </c>
      <c r="D7103" t="inlineStr">
        <is>
          <t>Completed</t>
        </is>
      </c>
    </row>
    <row r="7104">
      <c r="A7104" t="inlineStr">
        <is>
          <t>J1327</t>
        </is>
      </c>
      <c r="B7104" s="10" t="n">
        <v>46276</v>
      </c>
      <c r="C7104" t="inlineStr">
        <is>
          <t>CL47</t>
        </is>
      </c>
      <c r="D7104" t="inlineStr">
        <is>
          <t>Completed</t>
        </is>
      </c>
    </row>
    <row r="7105">
      <c r="A7105" t="inlineStr">
        <is>
          <t>J1327</t>
        </is>
      </c>
      <c r="B7105" s="10" t="n">
        <v>46283</v>
      </c>
      <c r="C7105" t="inlineStr">
        <is>
          <t>CL47</t>
        </is>
      </c>
      <c r="D7105" t="inlineStr">
        <is>
          <t>Completed</t>
        </is>
      </c>
    </row>
    <row r="7106">
      <c r="A7106" t="inlineStr">
        <is>
          <t>J1327</t>
        </is>
      </c>
      <c r="B7106" s="10" t="n">
        <v>46290</v>
      </c>
      <c r="C7106" t="inlineStr">
        <is>
          <t>CL47</t>
        </is>
      </c>
      <c r="D7106" t="inlineStr">
        <is>
          <t>Completed</t>
        </is>
      </c>
    </row>
    <row r="7107">
      <c r="A7107" t="inlineStr">
        <is>
          <t>J1327</t>
        </is>
      </c>
      <c r="B7107" s="10" t="n">
        <v>46297</v>
      </c>
      <c r="C7107" t="inlineStr">
        <is>
          <t>CL47</t>
        </is>
      </c>
      <c r="D7107" t="inlineStr">
        <is>
          <t>Completed</t>
        </is>
      </c>
    </row>
    <row r="7108">
      <c r="A7108" t="inlineStr">
        <is>
          <t>J1327</t>
        </is>
      </c>
      <c r="B7108" s="10" t="n">
        <v>46304</v>
      </c>
      <c r="C7108" t="inlineStr">
        <is>
          <t>CL47</t>
        </is>
      </c>
      <c r="D7108" t="inlineStr">
        <is>
          <t>Completed</t>
        </is>
      </c>
    </row>
    <row r="7109">
      <c r="A7109" t="inlineStr">
        <is>
          <t>J1327</t>
        </is>
      </c>
      <c r="B7109" s="10" t="n">
        <v>46311</v>
      </c>
      <c r="C7109" t="inlineStr">
        <is>
          <t>CL47</t>
        </is>
      </c>
      <c r="D7109" t="inlineStr">
        <is>
          <t>Completed</t>
        </is>
      </c>
    </row>
    <row r="7110">
      <c r="A7110" t="inlineStr">
        <is>
          <t>J1327</t>
        </is>
      </c>
      <c r="B7110" s="10" t="n">
        <v>46318</v>
      </c>
      <c r="C7110" t="inlineStr">
        <is>
          <t>CL47</t>
        </is>
      </c>
      <c r="D7110" t="inlineStr">
        <is>
          <t>Completed</t>
        </is>
      </c>
    </row>
    <row r="7111">
      <c r="A7111" t="inlineStr">
        <is>
          <t>J1327</t>
        </is>
      </c>
      <c r="B7111" s="10" t="n">
        <v>46325</v>
      </c>
      <c r="C7111" t="inlineStr">
        <is>
          <t>CL47</t>
        </is>
      </c>
      <c r="D7111" t="inlineStr">
        <is>
          <t>Completed</t>
        </is>
      </c>
    </row>
    <row r="7112">
      <c r="A7112" t="inlineStr">
        <is>
          <t>J1328</t>
        </is>
      </c>
      <c r="B7112" s="10" t="n">
        <v>46239</v>
      </c>
      <c r="C7112" t="inlineStr">
        <is>
          <t>CL15</t>
        </is>
      </c>
      <c r="D7112" t="inlineStr">
        <is>
          <t>Completed</t>
        </is>
      </c>
    </row>
    <row r="7113">
      <c r="A7113" t="inlineStr">
        <is>
          <t>J1328</t>
        </is>
      </c>
      <c r="B7113" s="10" t="n">
        <v>46246</v>
      </c>
      <c r="C7113" t="inlineStr">
        <is>
          <t>CL15</t>
        </is>
      </c>
      <c r="D7113" t="inlineStr">
        <is>
          <t>Completed</t>
        </is>
      </c>
    </row>
    <row r="7114">
      <c r="A7114" t="inlineStr">
        <is>
          <t>J1328</t>
        </is>
      </c>
      <c r="B7114" s="10" t="n">
        <v>46253</v>
      </c>
      <c r="C7114" t="inlineStr">
        <is>
          <t>CL15</t>
        </is>
      </c>
      <c r="D7114" t="inlineStr">
        <is>
          <t>Completed</t>
        </is>
      </c>
    </row>
    <row r="7115">
      <c r="A7115" t="inlineStr">
        <is>
          <t>J1328</t>
        </is>
      </c>
      <c r="B7115" s="10" t="n">
        <v>46260</v>
      </c>
      <c r="C7115" t="inlineStr">
        <is>
          <t>CL15</t>
        </is>
      </c>
      <c r="D7115" t="inlineStr">
        <is>
          <t>Completed</t>
        </is>
      </c>
    </row>
    <row r="7116">
      <c r="A7116" t="inlineStr">
        <is>
          <t>J1328</t>
        </is>
      </c>
      <c r="B7116" s="10" t="n">
        <v>46267</v>
      </c>
      <c r="C7116" t="inlineStr">
        <is>
          <t>CL15</t>
        </is>
      </c>
      <c r="D7116" t="inlineStr">
        <is>
          <t>Completed</t>
        </is>
      </c>
    </row>
    <row r="7117">
      <c r="A7117" t="inlineStr">
        <is>
          <t>J1328</t>
        </is>
      </c>
      <c r="B7117" s="10" t="n">
        <v>46274</v>
      </c>
      <c r="C7117" t="inlineStr">
        <is>
          <t>CL15</t>
        </is>
      </c>
      <c r="D7117" t="inlineStr">
        <is>
          <t>Completed</t>
        </is>
      </c>
    </row>
    <row r="7118">
      <c r="A7118" t="inlineStr">
        <is>
          <t>J1328</t>
        </is>
      </c>
      <c r="B7118" s="10" t="n">
        <v>46281</v>
      </c>
      <c r="C7118" t="inlineStr">
        <is>
          <t>CL15</t>
        </is>
      </c>
      <c r="D7118" t="inlineStr">
        <is>
          <t>Completed</t>
        </is>
      </c>
    </row>
    <row r="7119">
      <c r="A7119" t="inlineStr">
        <is>
          <t>J1328</t>
        </is>
      </c>
      <c r="B7119" s="10" t="n">
        <v>46288</v>
      </c>
      <c r="C7119" t="inlineStr">
        <is>
          <t>CL15</t>
        </is>
      </c>
      <c r="D7119" t="inlineStr">
        <is>
          <t>Completed</t>
        </is>
      </c>
    </row>
    <row r="7120">
      <c r="A7120" t="inlineStr">
        <is>
          <t>J1328</t>
        </is>
      </c>
      <c r="B7120" s="10" t="n">
        <v>46295</v>
      </c>
      <c r="C7120" t="inlineStr">
        <is>
          <t>CL15</t>
        </is>
      </c>
      <c r="D7120" t="inlineStr">
        <is>
          <t>Completed</t>
        </is>
      </c>
    </row>
    <row r="7121">
      <c r="A7121" t="inlineStr">
        <is>
          <t>J1328</t>
        </is>
      </c>
      <c r="B7121" s="10" t="n">
        <v>46302</v>
      </c>
      <c r="C7121" t="inlineStr">
        <is>
          <t>CL15</t>
        </is>
      </c>
      <c r="D7121" t="inlineStr">
        <is>
          <t>Completed</t>
        </is>
      </c>
    </row>
    <row r="7122">
      <c r="A7122" t="inlineStr">
        <is>
          <t>J1328</t>
        </is>
      </c>
      <c r="B7122" s="10" t="n">
        <v>46309</v>
      </c>
      <c r="C7122" t="inlineStr">
        <is>
          <t>CL15</t>
        </is>
      </c>
      <c r="D7122" t="inlineStr">
        <is>
          <t>Completed</t>
        </is>
      </c>
    </row>
    <row r="7123">
      <c r="A7123" t="inlineStr">
        <is>
          <t>J1328</t>
        </is>
      </c>
      <c r="B7123" s="10" t="n">
        <v>46316</v>
      </c>
      <c r="C7123" t="inlineStr">
        <is>
          <t>CL15</t>
        </is>
      </c>
      <c r="D7123" t="inlineStr">
        <is>
          <t>Completed</t>
        </is>
      </c>
    </row>
    <row r="7124">
      <c r="A7124" t="inlineStr">
        <is>
          <t>J1328</t>
        </is>
      </c>
      <c r="B7124" s="10" t="n">
        <v>46323</v>
      </c>
      <c r="C7124" t="inlineStr">
        <is>
          <t>CL15</t>
        </is>
      </c>
      <c r="D7124" t="inlineStr">
        <is>
          <t>Completed</t>
        </is>
      </c>
    </row>
    <row r="7125">
      <c r="A7125" t="inlineStr">
        <is>
          <t>J1329</t>
        </is>
      </c>
      <c r="B7125" s="10" t="n">
        <v>46240</v>
      </c>
      <c r="C7125" t="inlineStr">
        <is>
          <t>CL54</t>
        </is>
      </c>
      <c r="D7125" t="inlineStr">
        <is>
          <t>Completed</t>
        </is>
      </c>
    </row>
    <row r="7126">
      <c r="A7126" t="inlineStr">
        <is>
          <t>J1329</t>
        </is>
      </c>
      <c r="B7126" s="10" t="n">
        <v>46268</v>
      </c>
      <c r="C7126" t="inlineStr">
        <is>
          <t>CL54</t>
        </is>
      </c>
      <c r="D7126" t="inlineStr">
        <is>
          <t>Completed</t>
        </is>
      </c>
    </row>
    <row r="7127">
      <c r="A7127" t="inlineStr">
        <is>
          <t>J1329</t>
        </is>
      </c>
      <c r="B7127" s="10" t="n">
        <v>46296</v>
      </c>
      <c r="C7127" t="inlineStr">
        <is>
          <t>CL54</t>
        </is>
      </c>
      <c r="D7127" t="inlineStr">
        <is>
          <t>Completed</t>
        </is>
      </c>
    </row>
    <row r="7128">
      <c r="A7128" t="inlineStr">
        <is>
          <t>J1329</t>
        </is>
      </c>
      <c r="B7128" s="10" t="n">
        <v>46324</v>
      </c>
      <c r="C7128" t="inlineStr">
        <is>
          <t>CL54</t>
        </is>
      </c>
      <c r="D7128" t="inlineStr">
        <is>
          <t>Completed</t>
        </is>
      </c>
    </row>
    <row r="7129">
      <c r="A7129" t="inlineStr">
        <is>
          <t>J1330</t>
        </is>
      </c>
      <c r="B7129" s="10" t="n">
        <v>46237</v>
      </c>
      <c r="C7129" t="inlineStr">
        <is>
          <t>CL15</t>
        </is>
      </c>
      <c r="D7129" t="inlineStr">
        <is>
          <t>Completed</t>
        </is>
      </c>
    </row>
    <row r="7130">
      <c r="A7130" t="inlineStr">
        <is>
          <t>J1330</t>
        </is>
      </c>
      <c r="B7130" s="10" t="n">
        <v>46240</v>
      </c>
      <c r="C7130" t="inlineStr">
        <is>
          <t>CL15</t>
        </is>
      </c>
      <c r="D7130" t="inlineStr">
        <is>
          <t>Completed</t>
        </is>
      </c>
    </row>
    <row r="7131">
      <c r="A7131" t="inlineStr">
        <is>
          <t>J1330</t>
        </is>
      </c>
      <c r="B7131" s="10" t="n">
        <v>46241</v>
      </c>
      <c r="C7131" t="inlineStr">
        <is>
          <t>CL15</t>
        </is>
      </c>
      <c r="D7131" t="inlineStr">
        <is>
          <t>Completed</t>
        </is>
      </c>
    </row>
    <row r="7132">
      <c r="A7132" t="inlineStr">
        <is>
          <t>J1330</t>
        </is>
      </c>
      <c r="B7132" s="10" t="n">
        <v>46244</v>
      </c>
      <c r="C7132" t="inlineStr">
        <is>
          <t>CL15</t>
        </is>
      </c>
      <c r="D7132" t="inlineStr">
        <is>
          <t>Completed</t>
        </is>
      </c>
    </row>
    <row r="7133">
      <c r="A7133" t="inlineStr">
        <is>
          <t>J1330</t>
        </is>
      </c>
      <c r="B7133" s="10" t="n">
        <v>46247</v>
      </c>
      <c r="C7133" t="inlineStr">
        <is>
          <t>CL15</t>
        </is>
      </c>
      <c r="D7133" t="inlineStr">
        <is>
          <t>Completed</t>
        </is>
      </c>
    </row>
    <row r="7134">
      <c r="A7134" t="inlineStr">
        <is>
          <t>J1330</t>
        </is>
      </c>
      <c r="B7134" s="10" t="n">
        <v>46248</v>
      </c>
      <c r="C7134" t="inlineStr">
        <is>
          <t>CL15</t>
        </is>
      </c>
      <c r="D7134" t="inlineStr">
        <is>
          <t>Completed</t>
        </is>
      </c>
    </row>
    <row r="7135">
      <c r="A7135" t="inlineStr">
        <is>
          <t>J1330</t>
        </is>
      </c>
      <c r="B7135" s="10" t="n">
        <v>46251</v>
      </c>
      <c r="C7135" t="inlineStr">
        <is>
          <t>CL15</t>
        </is>
      </c>
      <c r="D7135" t="inlineStr">
        <is>
          <t>Completed</t>
        </is>
      </c>
    </row>
    <row r="7136">
      <c r="A7136" t="inlineStr">
        <is>
          <t>J1330</t>
        </is>
      </c>
      <c r="B7136" s="10" t="n">
        <v>46254</v>
      </c>
      <c r="C7136" t="inlineStr">
        <is>
          <t>CL15</t>
        </is>
      </c>
      <c r="D7136" t="inlineStr">
        <is>
          <t>Completed</t>
        </is>
      </c>
    </row>
    <row r="7137">
      <c r="A7137" t="inlineStr">
        <is>
          <t>J1330</t>
        </is>
      </c>
      <c r="B7137" s="10" t="n">
        <v>46255</v>
      </c>
      <c r="C7137" t="inlineStr">
        <is>
          <t>CL15</t>
        </is>
      </c>
      <c r="D7137" t="inlineStr">
        <is>
          <t>Completed</t>
        </is>
      </c>
    </row>
    <row r="7138">
      <c r="A7138" t="inlineStr">
        <is>
          <t>J1330</t>
        </is>
      </c>
      <c r="B7138" s="10" t="n">
        <v>46258</v>
      </c>
      <c r="C7138" t="inlineStr">
        <is>
          <t>CL15</t>
        </is>
      </c>
      <c r="D7138" t="inlineStr">
        <is>
          <t>Completed</t>
        </is>
      </c>
    </row>
    <row r="7139">
      <c r="A7139" t="inlineStr">
        <is>
          <t>J1330</t>
        </is>
      </c>
      <c r="B7139" s="10" t="n">
        <v>46261</v>
      </c>
      <c r="C7139" t="inlineStr">
        <is>
          <t>CL15</t>
        </is>
      </c>
      <c r="D7139" t="inlineStr">
        <is>
          <t>Completed</t>
        </is>
      </c>
    </row>
    <row r="7140">
      <c r="A7140" t="inlineStr">
        <is>
          <t>J1330</t>
        </is>
      </c>
      <c r="B7140" s="10" t="n">
        <v>46262</v>
      </c>
      <c r="C7140" t="inlineStr">
        <is>
          <t>CL15</t>
        </is>
      </c>
      <c r="D7140" t="inlineStr">
        <is>
          <t>Completed</t>
        </is>
      </c>
    </row>
    <row r="7141">
      <c r="A7141" t="inlineStr">
        <is>
          <t>J1330</t>
        </is>
      </c>
      <c r="B7141" s="10" t="n">
        <v>46265</v>
      </c>
      <c r="C7141" t="inlineStr">
        <is>
          <t>CL15</t>
        </is>
      </c>
      <c r="D7141" t="inlineStr">
        <is>
          <t>Completed</t>
        </is>
      </c>
    </row>
    <row r="7142">
      <c r="A7142" t="inlineStr">
        <is>
          <t>J1330</t>
        </is>
      </c>
      <c r="B7142" s="10" t="n">
        <v>46268</v>
      </c>
      <c r="C7142" t="inlineStr">
        <is>
          <t>CL15</t>
        </is>
      </c>
      <c r="D7142" t="inlineStr">
        <is>
          <t>Completed</t>
        </is>
      </c>
    </row>
    <row r="7143">
      <c r="A7143" t="inlineStr">
        <is>
          <t>J1330</t>
        </is>
      </c>
      <c r="B7143" s="10" t="n">
        <v>46269</v>
      </c>
      <c r="C7143" t="inlineStr">
        <is>
          <t>CL15</t>
        </is>
      </c>
      <c r="D7143" t="inlineStr">
        <is>
          <t>Completed</t>
        </is>
      </c>
    </row>
    <row r="7144">
      <c r="A7144" t="inlineStr">
        <is>
          <t>J1330</t>
        </is>
      </c>
      <c r="B7144" s="10" t="n">
        <v>46272</v>
      </c>
      <c r="C7144" t="inlineStr">
        <is>
          <t>CL15</t>
        </is>
      </c>
      <c r="D7144" t="inlineStr">
        <is>
          <t>Completed</t>
        </is>
      </c>
    </row>
    <row r="7145">
      <c r="A7145" t="inlineStr">
        <is>
          <t>J1330</t>
        </is>
      </c>
      <c r="B7145" s="10" t="n">
        <v>46275</v>
      </c>
      <c r="C7145" t="inlineStr">
        <is>
          <t>CL15</t>
        </is>
      </c>
      <c r="D7145" t="inlineStr">
        <is>
          <t>Completed</t>
        </is>
      </c>
    </row>
    <row r="7146">
      <c r="A7146" t="inlineStr">
        <is>
          <t>J1330</t>
        </is>
      </c>
      <c r="B7146" s="10" t="n">
        <v>46276</v>
      </c>
      <c r="C7146" t="inlineStr">
        <is>
          <t>CL15</t>
        </is>
      </c>
      <c r="D7146" t="inlineStr">
        <is>
          <t>Completed</t>
        </is>
      </c>
    </row>
    <row r="7147">
      <c r="A7147" t="inlineStr">
        <is>
          <t>J1330</t>
        </is>
      </c>
      <c r="B7147" s="10" t="n">
        <v>46279</v>
      </c>
      <c r="C7147" t="inlineStr">
        <is>
          <t>CL15</t>
        </is>
      </c>
      <c r="D7147" t="inlineStr">
        <is>
          <t>Completed</t>
        </is>
      </c>
    </row>
    <row r="7148">
      <c r="A7148" t="inlineStr">
        <is>
          <t>J1330</t>
        </is>
      </c>
      <c r="B7148" s="10" t="n">
        <v>46282</v>
      </c>
      <c r="C7148" t="inlineStr">
        <is>
          <t>CL15</t>
        </is>
      </c>
      <c r="D7148" t="inlineStr">
        <is>
          <t>Completed</t>
        </is>
      </c>
    </row>
    <row r="7149">
      <c r="A7149" t="inlineStr">
        <is>
          <t>J1330</t>
        </is>
      </c>
      <c r="B7149" s="10" t="n">
        <v>46283</v>
      </c>
      <c r="C7149" t="inlineStr">
        <is>
          <t>CL15</t>
        </is>
      </c>
      <c r="D7149" t="inlineStr">
        <is>
          <t>Completed</t>
        </is>
      </c>
    </row>
    <row r="7150">
      <c r="A7150" t="inlineStr">
        <is>
          <t>J1330</t>
        </is>
      </c>
      <c r="B7150" s="10" t="n">
        <v>46286</v>
      </c>
      <c r="C7150" t="inlineStr">
        <is>
          <t>CL15</t>
        </is>
      </c>
      <c r="D7150" t="inlineStr">
        <is>
          <t>Completed</t>
        </is>
      </c>
    </row>
    <row r="7151">
      <c r="A7151" t="inlineStr">
        <is>
          <t>J1330</t>
        </is>
      </c>
      <c r="B7151" s="10" t="n">
        <v>46289</v>
      </c>
      <c r="C7151" t="inlineStr">
        <is>
          <t>CL15</t>
        </is>
      </c>
      <c r="D7151" t="inlineStr">
        <is>
          <t>Completed</t>
        </is>
      </c>
    </row>
    <row r="7152">
      <c r="A7152" t="inlineStr">
        <is>
          <t>J1330</t>
        </is>
      </c>
      <c r="B7152" s="10" t="n">
        <v>46290</v>
      </c>
      <c r="C7152" t="inlineStr">
        <is>
          <t>CL15</t>
        </is>
      </c>
      <c r="D7152" t="inlineStr">
        <is>
          <t>Completed</t>
        </is>
      </c>
    </row>
    <row r="7153">
      <c r="A7153" t="inlineStr">
        <is>
          <t>J1330</t>
        </is>
      </c>
      <c r="B7153" s="10" t="n">
        <v>46293</v>
      </c>
      <c r="C7153" t="inlineStr">
        <is>
          <t>CL15</t>
        </is>
      </c>
      <c r="D7153" t="inlineStr">
        <is>
          <t>Completed</t>
        </is>
      </c>
    </row>
    <row r="7154">
      <c r="A7154" t="inlineStr">
        <is>
          <t>J1330</t>
        </is>
      </c>
      <c r="B7154" s="10" t="n">
        <v>46296</v>
      </c>
      <c r="C7154" t="inlineStr">
        <is>
          <t>CL15</t>
        </is>
      </c>
      <c r="D7154" t="inlineStr">
        <is>
          <t>Completed</t>
        </is>
      </c>
    </row>
    <row r="7155">
      <c r="A7155" t="inlineStr">
        <is>
          <t>J1330</t>
        </is>
      </c>
      <c r="B7155" s="10" t="n">
        <v>46297</v>
      </c>
      <c r="C7155" t="inlineStr">
        <is>
          <t>CL15</t>
        </is>
      </c>
      <c r="D7155" t="inlineStr">
        <is>
          <t>Completed</t>
        </is>
      </c>
    </row>
    <row r="7156">
      <c r="A7156" t="inlineStr">
        <is>
          <t>J1330</t>
        </is>
      </c>
      <c r="B7156" s="10" t="n">
        <v>46300</v>
      </c>
      <c r="C7156" t="inlineStr">
        <is>
          <t>CL15</t>
        </is>
      </c>
      <c r="D7156" t="inlineStr">
        <is>
          <t>Completed</t>
        </is>
      </c>
    </row>
    <row r="7157">
      <c r="A7157" t="inlineStr">
        <is>
          <t>J1330</t>
        </is>
      </c>
      <c r="B7157" s="10" t="n">
        <v>46303</v>
      </c>
      <c r="C7157" t="inlineStr">
        <is>
          <t>CL15</t>
        </is>
      </c>
      <c r="D7157" t="inlineStr">
        <is>
          <t>Completed</t>
        </is>
      </c>
    </row>
    <row r="7158">
      <c r="A7158" t="inlineStr">
        <is>
          <t>J1330</t>
        </is>
      </c>
      <c r="B7158" s="10" t="n">
        <v>46304</v>
      </c>
      <c r="C7158" t="inlineStr">
        <is>
          <t>CL15</t>
        </is>
      </c>
      <c r="D7158" t="inlineStr">
        <is>
          <t>Completed</t>
        </is>
      </c>
    </row>
    <row r="7159">
      <c r="A7159" t="inlineStr">
        <is>
          <t>J1330</t>
        </is>
      </c>
      <c r="B7159" s="10" t="n">
        <v>46307</v>
      </c>
      <c r="C7159" t="inlineStr">
        <is>
          <t>CL15</t>
        </is>
      </c>
      <c r="D7159" t="inlineStr">
        <is>
          <t>Completed</t>
        </is>
      </c>
    </row>
    <row r="7160">
      <c r="A7160" t="inlineStr">
        <is>
          <t>J1330</t>
        </is>
      </c>
      <c r="B7160" s="10" t="n">
        <v>46310</v>
      </c>
      <c r="C7160" t="inlineStr">
        <is>
          <t>CL15</t>
        </is>
      </c>
      <c r="D7160" t="inlineStr">
        <is>
          <t>Completed</t>
        </is>
      </c>
    </row>
    <row r="7161">
      <c r="A7161" t="inlineStr">
        <is>
          <t>J1330</t>
        </is>
      </c>
      <c r="B7161" s="10" t="n">
        <v>46311</v>
      </c>
      <c r="C7161" t="inlineStr">
        <is>
          <t>CL15</t>
        </is>
      </c>
      <c r="D7161" t="inlineStr">
        <is>
          <t>Completed</t>
        </is>
      </c>
    </row>
    <row r="7162">
      <c r="A7162" t="inlineStr">
        <is>
          <t>J1330</t>
        </is>
      </c>
      <c r="B7162" s="10" t="n">
        <v>46314</v>
      </c>
      <c r="C7162" t="inlineStr">
        <is>
          <t>CL15</t>
        </is>
      </c>
      <c r="D7162" t="inlineStr">
        <is>
          <t>Completed</t>
        </is>
      </c>
    </row>
    <row r="7163">
      <c r="A7163" t="inlineStr">
        <is>
          <t>J1330</t>
        </is>
      </c>
      <c r="B7163" s="10" t="n">
        <v>46317</v>
      </c>
      <c r="C7163" t="inlineStr">
        <is>
          <t>CL15</t>
        </is>
      </c>
      <c r="D7163" t="inlineStr">
        <is>
          <t>Completed</t>
        </is>
      </c>
    </row>
    <row r="7164">
      <c r="A7164" t="inlineStr">
        <is>
          <t>J1330</t>
        </is>
      </c>
      <c r="B7164" s="10" t="n">
        <v>46318</v>
      </c>
      <c r="C7164" t="inlineStr">
        <is>
          <t>CL15</t>
        </is>
      </c>
      <c r="D7164" t="inlineStr">
        <is>
          <t>Completed</t>
        </is>
      </c>
    </row>
    <row r="7165">
      <c r="A7165" t="inlineStr">
        <is>
          <t>J1330</t>
        </is>
      </c>
      <c r="B7165" s="10" t="n">
        <v>46321</v>
      </c>
      <c r="C7165" t="inlineStr">
        <is>
          <t>CL15</t>
        </is>
      </c>
      <c r="D7165" t="inlineStr">
        <is>
          <t>Completed</t>
        </is>
      </c>
    </row>
    <row r="7166">
      <c r="A7166" t="inlineStr">
        <is>
          <t>J1330</t>
        </is>
      </c>
      <c r="B7166" s="10" t="n">
        <v>46324</v>
      </c>
      <c r="C7166" t="inlineStr">
        <is>
          <t>CL15</t>
        </is>
      </c>
      <c r="D7166" t="inlineStr">
        <is>
          <t>Completed</t>
        </is>
      </c>
    </row>
    <row r="7167">
      <c r="A7167" t="inlineStr">
        <is>
          <t>J1330</t>
        </is>
      </c>
      <c r="B7167" s="10" t="n">
        <v>46325</v>
      </c>
      <c r="C7167" t="inlineStr">
        <is>
          <t>CL15</t>
        </is>
      </c>
      <c r="D7167" t="inlineStr">
        <is>
          <t>Completed</t>
        </is>
      </c>
    </row>
    <row r="7168">
      <c r="A7168" t="inlineStr">
        <is>
          <t>J1331</t>
        </is>
      </c>
      <c r="B7168" s="10" t="n">
        <v>46238</v>
      </c>
      <c r="C7168" t="inlineStr">
        <is>
          <t>CL56</t>
        </is>
      </c>
      <c r="D7168" t="inlineStr">
        <is>
          <t>Completed</t>
        </is>
      </c>
    </row>
    <row r="7169">
      <c r="A7169" t="inlineStr">
        <is>
          <t>J1331</t>
        </is>
      </c>
      <c r="B7169" s="10" t="n">
        <v>46266</v>
      </c>
      <c r="C7169" t="inlineStr">
        <is>
          <t>CL56</t>
        </is>
      </c>
      <c r="D7169" t="inlineStr">
        <is>
          <t>Completed</t>
        </is>
      </c>
    </row>
    <row r="7170">
      <c r="A7170" t="inlineStr">
        <is>
          <t>J1331</t>
        </is>
      </c>
      <c r="B7170" s="10" t="n">
        <v>46301</v>
      </c>
      <c r="C7170" t="inlineStr">
        <is>
          <t>CL56</t>
        </is>
      </c>
      <c r="D7170" t="inlineStr">
        <is>
          <t>Completed</t>
        </is>
      </c>
    </row>
    <row r="7171">
      <c r="A7171" t="inlineStr">
        <is>
          <t>J1332</t>
        </is>
      </c>
      <c r="B7171" s="10" t="n">
        <v>46238</v>
      </c>
      <c r="C7171" t="inlineStr">
        <is>
          <t>CL04</t>
        </is>
      </c>
      <c r="D7171" t="inlineStr">
        <is>
          <t>Completed</t>
        </is>
      </c>
    </row>
    <row r="7172">
      <c r="A7172" t="inlineStr">
        <is>
          <t>J1332</t>
        </is>
      </c>
      <c r="B7172" s="10" t="n">
        <v>46239</v>
      </c>
      <c r="C7172" t="inlineStr">
        <is>
          <t>CL04</t>
        </is>
      </c>
      <c r="D7172" t="inlineStr">
        <is>
          <t>Completed</t>
        </is>
      </c>
    </row>
    <row r="7173">
      <c r="A7173" t="inlineStr">
        <is>
          <t>J1332</t>
        </is>
      </c>
      <c r="B7173" s="10" t="n">
        <v>46240</v>
      </c>
      <c r="C7173" t="inlineStr">
        <is>
          <t>CL04</t>
        </is>
      </c>
      <c r="D7173" t="inlineStr">
        <is>
          <t>Completed</t>
        </is>
      </c>
    </row>
    <row r="7174">
      <c r="A7174" t="inlineStr">
        <is>
          <t>J1332</t>
        </is>
      </c>
      <c r="B7174" s="10" t="n">
        <v>46245</v>
      </c>
      <c r="C7174" t="inlineStr">
        <is>
          <t>CL04</t>
        </is>
      </c>
      <c r="D7174" t="inlineStr">
        <is>
          <t>Completed</t>
        </is>
      </c>
    </row>
    <row r="7175">
      <c r="A7175" t="inlineStr">
        <is>
          <t>J1332</t>
        </is>
      </c>
      <c r="B7175" s="10" t="n">
        <v>46246</v>
      </c>
      <c r="C7175" t="inlineStr">
        <is>
          <t>CL04</t>
        </is>
      </c>
      <c r="D7175" t="inlineStr">
        <is>
          <t>Completed</t>
        </is>
      </c>
    </row>
    <row r="7176">
      <c r="A7176" t="inlineStr">
        <is>
          <t>J1332</t>
        </is>
      </c>
      <c r="B7176" s="10" t="n">
        <v>46247</v>
      </c>
      <c r="C7176" t="inlineStr">
        <is>
          <t>CL04</t>
        </is>
      </c>
      <c r="D7176" t="inlineStr">
        <is>
          <t>Completed</t>
        </is>
      </c>
    </row>
    <row r="7177">
      <c r="A7177" t="inlineStr">
        <is>
          <t>J1332</t>
        </is>
      </c>
      <c r="B7177" s="10" t="n">
        <v>46252</v>
      </c>
      <c r="C7177" t="inlineStr">
        <is>
          <t>CL04</t>
        </is>
      </c>
      <c r="D7177" t="inlineStr">
        <is>
          <t>Completed</t>
        </is>
      </c>
    </row>
    <row r="7178">
      <c r="A7178" t="inlineStr">
        <is>
          <t>J1332</t>
        </is>
      </c>
      <c r="B7178" s="10" t="n">
        <v>46253</v>
      </c>
      <c r="C7178" t="inlineStr">
        <is>
          <t>CL04</t>
        </is>
      </c>
      <c r="D7178" t="inlineStr">
        <is>
          <t>Completed</t>
        </is>
      </c>
    </row>
    <row r="7179">
      <c r="A7179" t="inlineStr">
        <is>
          <t>J1332</t>
        </is>
      </c>
      <c r="B7179" s="10" t="n">
        <v>46254</v>
      </c>
      <c r="C7179" t="inlineStr">
        <is>
          <t>CL04</t>
        </is>
      </c>
      <c r="D7179" t="inlineStr">
        <is>
          <t>Completed</t>
        </is>
      </c>
    </row>
    <row r="7180">
      <c r="A7180" t="inlineStr">
        <is>
          <t>J1332</t>
        </is>
      </c>
      <c r="B7180" s="10" t="n">
        <v>46259</v>
      </c>
      <c r="C7180" t="inlineStr">
        <is>
          <t>CL04</t>
        </is>
      </c>
      <c r="D7180" t="inlineStr">
        <is>
          <t>Completed</t>
        </is>
      </c>
    </row>
    <row r="7181">
      <c r="A7181" t="inlineStr">
        <is>
          <t>J1332</t>
        </is>
      </c>
      <c r="B7181" s="10" t="n">
        <v>46260</v>
      </c>
      <c r="C7181" t="inlineStr">
        <is>
          <t>CL04</t>
        </is>
      </c>
      <c r="D7181" t="inlineStr">
        <is>
          <t>Completed</t>
        </is>
      </c>
    </row>
    <row r="7182">
      <c r="A7182" t="inlineStr">
        <is>
          <t>J1332</t>
        </is>
      </c>
      <c r="B7182" s="10" t="n">
        <v>46261</v>
      </c>
      <c r="C7182" t="inlineStr">
        <is>
          <t>CL04</t>
        </is>
      </c>
      <c r="D7182" t="inlineStr">
        <is>
          <t>Completed</t>
        </is>
      </c>
    </row>
    <row r="7183">
      <c r="A7183" t="inlineStr">
        <is>
          <t>J1332</t>
        </is>
      </c>
      <c r="B7183" s="10" t="n">
        <v>46266</v>
      </c>
      <c r="C7183" t="inlineStr">
        <is>
          <t>CL04</t>
        </is>
      </c>
      <c r="D7183" t="inlineStr">
        <is>
          <t>Completed</t>
        </is>
      </c>
    </row>
    <row r="7184">
      <c r="A7184" t="inlineStr">
        <is>
          <t>J1332</t>
        </is>
      </c>
      <c r="B7184" s="10" t="n">
        <v>46267</v>
      </c>
      <c r="C7184" t="inlineStr">
        <is>
          <t>CL04</t>
        </is>
      </c>
      <c r="D7184" t="inlineStr">
        <is>
          <t>Completed</t>
        </is>
      </c>
    </row>
    <row r="7185">
      <c r="A7185" t="inlineStr">
        <is>
          <t>J1332</t>
        </is>
      </c>
      <c r="B7185" s="10" t="n">
        <v>46268</v>
      </c>
      <c r="C7185" t="inlineStr">
        <is>
          <t>CL04</t>
        </is>
      </c>
      <c r="D7185" t="inlineStr">
        <is>
          <t>Completed</t>
        </is>
      </c>
    </row>
    <row r="7186">
      <c r="A7186" t="inlineStr">
        <is>
          <t>J1332</t>
        </is>
      </c>
      <c r="B7186" s="10" t="n">
        <v>46273</v>
      </c>
      <c r="C7186" t="inlineStr">
        <is>
          <t>CL04</t>
        </is>
      </c>
      <c r="D7186" t="inlineStr">
        <is>
          <t>Completed</t>
        </is>
      </c>
    </row>
    <row r="7187">
      <c r="A7187" t="inlineStr">
        <is>
          <t>J1332</t>
        </is>
      </c>
      <c r="B7187" s="10" t="n">
        <v>46274</v>
      </c>
      <c r="C7187" t="inlineStr">
        <is>
          <t>CL04</t>
        </is>
      </c>
      <c r="D7187" t="inlineStr">
        <is>
          <t>Completed</t>
        </is>
      </c>
    </row>
    <row r="7188">
      <c r="A7188" t="inlineStr">
        <is>
          <t>J1332</t>
        </is>
      </c>
      <c r="B7188" s="10" t="n">
        <v>46275</v>
      </c>
      <c r="C7188" t="inlineStr">
        <is>
          <t>CL04</t>
        </is>
      </c>
      <c r="D7188" t="inlineStr">
        <is>
          <t>Completed</t>
        </is>
      </c>
    </row>
    <row r="7189">
      <c r="A7189" t="inlineStr">
        <is>
          <t>J1332</t>
        </is>
      </c>
      <c r="B7189" s="10" t="n">
        <v>46280</v>
      </c>
      <c r="C7189" t="inlineStr">
        <is>
          <t>CL04</t>
        </is>
      </c>
      <c r="D7189" t="inlineStr">
        <is>
          <t>Completed</t>
        </is>
      </c>
    </row>
    <row r="7190">
      <c r="A7190" t="inlineStr">
        <is>
          <t>J1332</t>
        </is>
      </c>
      <c r="B7190" s="10" t="n">
        <v>46281</v>
      </c>
      <c r="C7190" t="inlineStr">
        <is>
          <t>CL04</t>
        </is>
      </c>
      <c r="D7190" t="inlineStr">
        <is>
          <t>Completed</t>
        </is>
      </c>
    </row>
    <row r="7191">
      <c r="A7191" t="inlineStr">
        <is>
          <t>J1332</t>
        </is>
      </c>
      <c r="B7191" s="10" t="n">
        <v>46282</v>
      </c>
      <c r="C7191" t="inlineStr">
        <is>
          <t>CL04</t>
        </is>
      </c>
      <c r="D7191" t="inlineStr">
        <is>
          <t>Completed</t>
        </is>
      </c>
    </row>
    <row r="7192">
      <c r="A7192" t="inlineStr">
        <is>
          <t>J1332</t>
        </is>
      </c>
      <c r="B7192" s="10" t="n">
        <v>46287</v>
      </c>
      <c r="C7192" t="inlineStr">
        <is>
          <t>CL04</t>
        </is>
      </c>
      <c r="D7192" t="inlineStr">
        <is>
          <t>Completed</t>
        </is>
      </c>
    </row>
    <row r="7193">
      <c r="A7193" t="inlineStr">
        <is>
          <t>J1332</t>
        </is>
      </c>
      <c r="B7193" s="10" t="n">
        <v>46288</v>
      </c>
      <c r="C7193" t="inlineStr">
        <is>
          <t>CL04</t>
        </is>
      </c>
      <c r="D7193" t="inlineStr">
        <is>
          <t>Completed</t>
        </is>
      </c>
    </row>
    <row r="7194">
      <c r="A7194" t="inlineStr">
        <is>
          <t>J1332</t>
        </is>
      </c>
      <c r="B7194" s="10" t="n">
        <v>46289</v>
      </c>
      <c r="C7194" t="inlineStr">
        <is>
          <t>CL04</t>
        </is>
      </c>
      <c r="D7194" t="inlineStr">
        <is>
          <t>Completed</t>
        </is>
      </c>
    </row>
    <row r="7195">
      <c r="A7195" t="inlineStr">
        <is>
          <t>J1332</t>
        </is>
      </c>
      <c r="B7195" s="10" t="n">
        <v>46294</v>
      </c>
      <c r="C7195" t="inlineStr">
        <is>
          <t>CL04</t>
        </is>
      </c>
      <c r="D7195" t="inlineStr">
        <is>
          <t>Completed</t>
        </is>
      </c>
    </row>
    <row r="7196">
      <c r="A7196" t="inlineStr">
        <is>
          <t>J1332</t>
        </is>
      </c>
      <c r="B7196" s="10" t="n">
        <v>46295</v>
      </c>
      <c r="C7196" t="inlineStr">
        <is>
          <t>CL04</t>
        </is>
      </c>
      <c r="D7196" t="inlineStr">
        <is>
          <t>Completed</t>
        </is>
      </c>
    </row>
    <row r="7197">
      <c r="A7197" t="inlineStr">
        <is>
          <t>J1332</t>
        </is>
      </c>
      <c r="B7197" s="10" t="n">
        <v>46296</v>
      </c>
      <c r="C7197" t="inlineStr">
        <is>
          <t>CL04</t>
        </is>
      </c>
      <c r="D7197" t="inlineStr">
        <is>
          <t>Completed</t>
        </is>
      </c>
    </row>
    <row r="7198">
      <c r="A7198" t="inlineStr">
        <is>
          <t>J1332</t>
        </is>
      </c>
      <c r="B7198" s="10" t="n">
        <v>46301</v>
      </c>
      <c r="C7198" t="inlineStr">
        <is>
          <t>CL04</t>
        </is>
      </c>
      <c r="D7198" t="inlineStr">
        <is>
          <t>Completed</t>
        </is>
      </c>
    </row>
    <row r="7199">
      <c r="A7199" t="inlineStr">
        <is>
          <t>J1332</t>
        </is>
      </c>
      <c r="B7199" s="10" t="n">
        <v>46302</v>
      </c>
      <c r="C7199" t="inlineStr">
        <is>
          <t>CL04</t>
        </is>
      </c>
      <c r="D7199" t="inlineStr">
        <is>
          <t>Completed</t>
        </is>
      </c>
    </row>
    <row r="7200">
      <c r="A7200" t="inlineStr">
        <is>
          <t>J1332</t>
        </is>
      </c>
      <c r="B7200" s="10" t="n">
        <v>46303</v>
      </c>
      <c r="C7200" t="inlineStr">
        <is>
          <t>CL04</t>
        </is>
      </c>
      <c r="D7200" t="inlineStr">
        <is>
          <t>Completed</t>
        </is>
      </c>
    </row>
    <row r="7201">
      <c r="A7201" t="inlineStr">
        <is>
          <t>J1332</t>
        </is>
      </c>
      <c r="B7201" s="10" t="n">
        <v>46308</v>
      </c>
      <c r="C7201" t="inlineStr">
        <is>
          <t>CL04</t>
        </is>
      </c>
      <c r="D7201" t="inlineStr">
        <is>
          <t>Completed</t>
        </is>
      </c>
    </row>
    <row r="7202">
      <c r="A7202" t="inlineStr">
        <is>
          <t>J1332</t>
        </is>
      </c>
      <c r="B7202" s="10" t="n">
        <v>46309</v>
      </c>
      <c r="C7202" t="inlineStr">
        <is>
          <t>CL04</t>
        </is>
      </c>
      <c r="D7202" t="inlineStr">
        <is>
          <t>Completed</t>
        </is>
      </c>
    </row>
    <row r="7203">
      <c r="A7203" t="inlineStr">
        <is>
          <t>J1332</t>
        </is>
      </c>
      <c r="B7203" s="10" t="n">
        <v>46310</v>
      </c>
      <c r="C7203" t="inlineStr">
        <is>
          <t>CL04</t>
        </is>
      </c>
      <c r="D7203" t="inlineStr">
        <is>
          <t>Completed</t>
        </is>
      </c>
    </row>
    <row r="7204">
      <c r="A7204" t="inlineStr">
        <is>
          <t>J1332</t>
        </is>
      </c>
      <c r="B7204" s="10" t="n">
        <v>46315</v>
      </c>
      <c r="C7204" t="inlineStr">
        <is>
          <t>CL04</t>
        </is>
      </c>
      <c r="D7204" t="inlineStr">
        <is>
          <t>Completed</t>
        </is>
      </c>
    </row>
    <row r="7205">
      <c r="A7205" t="inlineStr">
        <is>
          <t>J1332</t>
        </is>
      </c>
      <c r="B7205" s="10" t="n">
        <v>46316</v>
      </c>
      <c r="C7205" t="inlineStr">
        <is>
          <t>CL04</t>
        </is>
      </c>
      <c r="D7205" t="inlineStr">
        <is>
          <t>Completed</t>
        </is>
      </c>
    </row>
    <row r="7206">
      <c r="A7206" t="inlineStr">
        <is>
          <t>J1332</t>
        </is>
      </c>
      <c r="B7206" s="10" t="n">
        <v>46317</v>
      </c>
      <c r="C7206" t="inlineStr">
        <is>
          <t>CL04</t>
        </is>
      </c>
      <c r="D7206" t="inlineStr">
        <is>
          <t>Completed</t>
        </is>
      </c>
    </row>
    <row r="7207">
      <c r="A7207" t="inlineStr">
        <is>
          <t>J1332</t>
        </is>
      </c>
      <c r="B7207" s="10" t="n">
        <v>46322</v>
      </c>
      <c r="C7207" t="inlineStr">
        <is>
          <t>CL04</t>
        </is>
      </c>
      <c r="D7207" t="inlineStr">
        <is>
          <t>Completed</t>
        </is>
      </c>
    </row>
    <row r="7208">
      <c r="A7208" t="inlineStr">
        <is>
          <t>J1332</t>
        </is>
      </c>
      <c r="B7208" s="10" t="n">
        <v>46323</v>
      </c>
      <c r="C7208" t="inlineStr">
        <is>
          <t>CL04</t>
        </is>
      </c>
      <c r="D7208" t="inlineStr">
        <is>
          <t>Completed</t>
        </is>
      </c>
    </row>
    <row r="7209">
      <c r="A7209" t="inlineStr">
        <is>
          <t>J1332</t>
        </is>
      </c>
      <c r="B7209" s="10" t="n">
        <v>46324</v>
      </c>
      <c r="C7209" t="inlineStr">
        <is>
          <t>CL04</t>
        </is>
      </c>
      <c r="D7209" t="inlineStr">
        <is>
          <t>Completed</t>
        </is>
      </c>
    </row>
    <row r="7210">
      <c r="A7210" t="inlineStr">
        <is>
          <t>J1333</t>
        </is>
      </c>
      <c r="B7210" s="10" t="n">
        <v>46237</v>
      </c>
      <c r="C7210" t="inlineStr">
        <is>
          <t>CL19</t>
        </is>
      </c>
      <c r="D7210" t="inlineStr">
        <is>
          <t>Completed</t>
        </is>
      </c>
    </row>
    <row r="7211">
      <c r="A7211" t="inlineStr">
        <is>
          <t>J1333</t>
        </is>
      </c>
      <c r="B7211" s="10" t="n">
        <v>46240</v>
      </c>
      <c r="C7211" t="inlineStr">
        <is>
          <t>CL19</t>
        </is>
      </c>
      <c r="D7211" t="inlineStr">
        <is>
          <t>Completed</t>
        </is>
      </c>
    </row>
    <row r="7212">
      <c r="A7212" t="inlineStr">
        <is>
          <t>J1333</t>
        </is>
      </c>
      <c r="B7212" s="10" t="n">
        <v>46244</v>
      </c>
      <c r="C7212" t="inlineStr">
        <is>
          <t>CL19</t>
        </is>
      </c>
      <c r="D7212" t="inlineStr">
        <is>
          <t>Skipped</t>
        </is>
      </c>
    </row>
    <row r="7213">
      <c r="A7213" t="inlineStr">
        <is>
          <t>J1333</t>
        </is>
      </c>
      <c r="B7213" s="10" t="n">
        <v>46247</v>
      </c>
      <c r="C7213" t="inlineStr">
        <is>
          <t>CL19</t>
        </is>
      </c>
      <c r="D7213" t="inlineStr">
        <is>
          <t>Completed</t>
        </is>
      </c>
    </row>
    <row r="7214">
      <c r="A7214" t="inlineStr">
        <is>
          <t>J1333</t>
        </is>
      </c>
      <c r="B7214" s="10" t="n">
        <v>46251</v>
      </c>
      <c r="C7214" t="inlineStr">
        <is>
          <t>CL19</t>
        </is>
      </c>
      <c r="D7214" t="inlineStr">
        <is>
          <t>Completed</t>
        </is>
      </c>
    </row>
    <row r="7215">
      <c r="A7215" t="inlineStr">
        <is>
          <t>J1333</t>
        </is>
      </c>
      <c r="B7215" s="10" t="n">
        <v>46254</v>
      </c>
      <c r="C7215" t="inlineStr">
        <is>
          <t>CL19</t>
        </is>
      </c>
      <c r="D7215" t="inlineStr">
        <is>
          <t>Completed</t>
        </is>
      </c>
    </row>
    <row r="7216">
      <c r="A7216" t="inlineStr">
        <is>
          <t>J1333</t>
        </is>
      </c>
      <c r="B7216" s="10" t="n">
        <v>46258</v>
      </c>
      <c r="C7216" t="inlineStr">
        <is>
          <t>CL19</t>
        </is>
      </c>
      <c r="D7216" t="inlineStr">
        <is>
          <t>Completed</t>
        </is>
      </c>
    </row>
    <row r="7217">
      <c r="A7217" t="inlineStr">
        <is>
          <t>J1333</t>
        </is>
      </c>
      <c r="B7217" s="10" t="n">
        <v>46261</v>
      </c>
      <c r="C7217" t="inlineStr">
        <is>
          <t>CL19</t>
        </is>
      </c>
      <c r="D7217" t="inlineStr">
        <is>
          <t>Completed</t>
        </is>
      </c>
    </row>
    <row r="7218">
      <c r="A7218" t="inlineStr">
        <is>
          <t>J1333</t>
        </is>
      </c>
      <c r="B7218" s="10" t="n">
        <v>46265</v>
      </c>
      <c r="C7218" t="inlineStr">
        <is>
          <t>CL19</t>
        </is>
      </c>
      <c r="D7218" t="inlineStr">
        <is>
          <t>Completed</t>
        </is>
      </c>
    </row>
    <row r="7219">
      <c r="A7219" t="inlineStr">
        <is>
          <t>J1333</t>
        </is>
      </c>
      <c r="B7219" s="10" t="n">
        <v>46268</v>
      </c>
      <c r="C7219" t="inlineStr">
        <is>
          <t>CL19</t>
        </is>
      </c>
      <c r="D7219" t="inlineStr">
        <is>
          <t>Completed</t>
        </is>
      </c>
    </row>
    <row r="7220">
      <c r="A7220" t="inlineStr">
        <is>
          <t>J1333</t>
        </is>
      </c>
      <c r="B7220" s="10" t="n">
        <v>46272</v>
      </c>
      <c r="C7220" t="inlineStr">
        <is>
          <t>CL19</t>
        </is>
      </c>
      <c r="D7220" t="inlineStr">
        <is>
          <t>Completed</t>
        </is>
      </c>
    </row>
    <row r="7221">
      <c r="A7221" t="inlineStr">
        <is>
          <t>J1333</t>
        </is>
      </c>
      <c r="B7221" s="10" t="n">
        <v>46275</v>
      </c>
      <c r="C7221" t="inlineStr">
        <is>
          <t>CL19</t>
        </is>
      </c>
      <c r="D7221" t="inlineStr">
        <is>
          <t>Completed</t>
        </is>
      </c>
    </row>
    <row r="7222">
      <c r="A7222" t="inlineStr">
        <is>
          <t>J1333</t>
        </is>
      </c>
      <c r="B7222" s="10" t="n">
        <v>46279</v>
      </c>
      <c r="C7222" t="inlineStr">
        <is>
          <t>CL19</t>
        </is>
      </c>
      <c r="D7222" t="inlineStr">
        <is>
          <t>Completed</t>
        </is>
      </c>
    </row>
    <row r="7223">
      <c r="A7223" t="inlineStr">
        <is>
          <t>J1333</t>
        </is>
      </c>
      <c r="B7223" s="10" t="n">
        <v>46282</v>
      </c>
      <c r="C7223" t="inlineStr">
        <is>
          <t>CL19</t>
        </is>
      </c>
      <c r="D7223" t="inlineStr">
        <is>
          <t>Completed</t>
        </is>
      </c>
    </row>
    <row r="7224">
      <c r="A7224" t="inlineStr">
        <is>
          <t>J1333</t>
        </is>
      </c>
      <c r="B7224" s="10" t="n">
        <v>46286</v>
      </c>
      <c r="C7224" t="inlineStr">
        <is>
          <t>CL19</t>
        </is>
      </c>
      <c r="D7224" t="inlineStr">
        <is>
          <t>Completed</t>
        </is>
      </c>
    </row>
    <row r="7225">
      <c r="A7225" t="inlineStr">
        <is>
          <t>J1333</t>
        </is>
      </c>
      <c r="B7225" s="10" t="n">
        <v>46289</v>
      </c>
      <c r="C7225" t="inlineStr">
        <is>
          <t>CL19</t>
        </is>
      </c>
      <c r="D7225" t="inlineStr">
        <is>
          <t>Completed</t>
        </is>
      </c>
    </row>
    <row r="7226">
      <c r="A7226" t="inlineStr">
        <is>
          <t>J1333</t>
        </is>
      </c>
      <c r="B7226" s="10" t="n">
        <v>46293</v>
      </c>
      <c r="C7226" t="inlineStr">
        <is>
          <t>CL19</t>
        </is>
      </c>
      <c r="D7226" t="inlineStr">
        <is>
          <t>Completed</t>
        </is>
      </c>
    </row>
    <row r="7227">
      <c r="A7227" t="inlineStr">
        <is>
          <t>J1333</t>
        </is>
      </c>
      <c r="B7227" s="10" t="n">
        <v>46296</v>
      </c>
      <c r="C7227" t="inlineStr">
        <is>
          <t>CL19</t>
        </is>
      </c>
      <c r="D7227" t="inlineStr">
        <is>
          <t>Completed</t>
        </is>
      </c>
    </row>
    <row r="7228">
      <c r="A7228" t="inlineStr">
        <is>
          <t>J1333</t>
        </is>
      </c>
      <c r="B7228" s="10" t="n">
        <v>46300</v>
      </c>
      <c r="C7228" t="inlineStr">
        <is>
          <t>CL19</t>
        </is>
      </c>
      <c r="D7228" t="inlineStr">
        <is>
          <t>Completed</t>
        </is>
      </c>
    </row>
    <row r="7229">
      <c r="A7229" t="inlineStr">
        <is>
          <t>J1333</t>
        </is>
      </c>
      <c r="B7229" s="10" t="n">
        <v>46303</v>
      </c>
      <c r="C7229" t="inlineStr">
        <is>
          <t>CL19</t>
        </is>
      </c>
      <c r="D7229" t="inlineStr">
        <is>
          <t>Completed</t>
        </is>
      </c>
    </row>
    <row r="7230">
      <c r="A7230" t="inlineStr">
        <is>
          <t>J1333</t>
        </is>
      </c>
      <c r="B7230" s="10" t="n">
        <v>46307</v>
      </c>
      <c r="C7230" t="inlineStr">
        <is>
          <t>CL19</t>
        </is>
      </c>
      <c r="D7230" t="inlineStr">
        <is>
          <t>Completed</t>
        </is>
      </c>
    </row>
    <row r="7231">
      <c r="A7231" t="inlineStr">
        <is>
          <t>J1333</t>
        </is>
      </c>
      <c r="B7231" s="10" t="n">
        <v>46310</v>
      </c>
      <c r="C7231" t="inlineStr">
        <is>
          <t>CL19</t>
        </is>
      </c>
      <c r="D7231" t="inlineStr">
        <is>
          <t>Completed</t>
        </is>
      </c>
    </row>
    <row r="7232">
      <c r="A7232" t="inlineStr">
        <is>
          <t>J1333</t>
        </is>
      </c>
      <c r="B7232" s="10" t="n">
        <v>46314</v>
      </c>
      <c r="C7232" t="inlineStr">
        <is>
          <t>CL19</t>
        </is>
      </c>
      <c r="D7232" t="inlineStr">
        <is>
          <t>Skipped</t>
        </is>
      </c>
    </row>
    <row r="7233">
      <c r="A7233" t="inlineStr">
        <is>
          <t>J1333</t>
        </is>
      </c>
      <c r="B7233" s="10" t="n">
        <v>46317</v>
      </c>
      <c r="C7233" t="inlineStr">
        <is>
          <t>CL19</t>
        </is>
      </c>
      <c r="D7233" t="inlineStr">
        <is>
          <t>Completed</t>
        </is>
      </c>
    </row>
    <row r="7234">
      <c r="A7234" t="inlineStr">
        <is>
          <t>J1333</t>
        </is>
      </c>
      <c r="B7234" s="10" t="n">
        <v>46321</v>
      </c>
      <c r="C7234" t="inlineStr">
        <is>
          <t>CL19</t>
        </is>
      </c>
      <c r="D7234" t="inlineStr">
        <is>
          <t>Completed</t>
        </is>
      </c>
    </row>
    <row r="7235">
      <c r="A7235" t="inlineStr">
        <is>
          <t>J1333</t>
        </is>
      </c>
      <c r="B7235" s="10" t="n">
        <v>46324</v>
      </c>
      <c r="C7235" t="inlineStr">
        <is>
          <t>CL19</t>
        </is>
      </c>
      <c r="D7235" t="inlineStr">
        <is>
          <t>Completed</t>
        </is>
      </c>
    </row>
    <row r="7236">
      <c r="A7236" t="inlineStr">
        <is>
          <t>J1334</t>
        </is>
      </c>
      <c r="B7236" s="10" t="n">
        <v>46239</v>
      </c>
      <c r="C7236" t="inlineStr">
        <is>
          <t>CL20</t>
        </is>
      </c>
      <c r="D7236" t="inlineStr">
        <is>
          <t>Completed</t>
        </is>
      </c>
    </row>
    <row r="7237">
      <c r="A7237" t="inlineStr">
        <is>
          <t>J1334</t>
        </is>
      </c>
      <c r="B7237" s="10" t="n">
        <v>46240</v>
      </c>
      <c r="C7237" t="inlineStr">
        <is>
          <t>CL20</t>
        </is>
      </c>
      <c r="D7237" t="inlineStr">
        <is>
          <t>Completed</t>
        </is>
      </c>
    </row>
    <row r="7238">
      <c r="A7238" t="inlineStr">
        <is>
          <t>J1334</t>
        </is>
      </c>
      <c r="B7238" s="10" t="n">
        <v>46246</v>
      </c>
      <c r="C7238" t="inlineStr">
        <is>
          <t>CL20</t>
        </is>
      </c>
      <c r="D7238" t="inlineStr">
        <is>
          <t>Completed</t>
        </is>
      </c>
    </row>
    <row r="7239">
      <c r="A7239" t="inlineStr">
        <is>
          <t>J1334</t>
        </is>
      </c>
      <c r="B7239" s="10" t="n">
        <v>46247</v>
      </c>
      <c r="C7239" t="inlineStr">
        <is>
          <t>CL20</t>
        </is>
      </c>
      <c r="D7239" t="inlineStr">
        <is>
          <t>Completed</t>
        </is>
      </c>
    </row>
    <row r="7240">
      <c r="A7240" t="inlineStr">
        <is>
          <t>J1334</t>
        </is>
      </c>
      <c r="B7240" s="10" t="n">
        <v>46253</v>
      </c>
      <c r="C7240" t="inlineStr">
        <is>
          <t>CL20</t>
        </is>
      </c>
      <c r="D7240" t="inlineStr">
        <is>
          <t>Completed</t>
        </is>
      </c>
    </row>
    <row r="7241">
      <c r="A7241" t="inlineStr">
        <is>
          <t>J1334</t>
        </is>
      </c>
      <c r="B7241" s="10" t="n">
        <v>46254</v>
      </c>
      <c r="C7241" t="inlineStr">
        <is>
          <t>CL20</t>
        </is>
      </c>
      <c r="D7241" t="inlineStr">
        <is>
          <t>Completed</t>
        </is>
      </c>
    </row>
    <row r="7242">
      <c r="A7242" t="inlineStr">
        <is>
          <t>J1334</t>
        </is>
      </c>
      <c r="B7242" s="10" t="n">
        <v>46260</v>
      </c>
      <c r="C7242" t="inlineStr">
        <is>
          <t>CL20</t>
        </is>
      </c>
      <c r="D7242" t="inlineStr">
        <is>
          <t>Completed</t>
        </is>
      </c>
    </row>
    <row r="7243">
      <c r="A7243" t="inlineStr">
        <is>
          <t>J1334</t>
        </is>
      </c>
      <c r="B7243" s="10" t="n">
        <v>46261</v>
      </c>
      <c r="C7243" t="inlineStr">
        <is>
          <t>CL20</t>
        </is>
      </c>
      <c r="D7243" t="inlineStr">
        <is>
          <t>Completed</t>
        </is>
      </c>
    </row>
    <row r="7244">
      <c r="A7244" t="inlineStr">
        <is>
          <t>J1334</t>
        </is>
      </c>
      <c r="B7244" s="10" t="n">
        <v>46267</v>
      </c>
      <c r="C7244" t="inlineStr">
        <is>
          <t>CL20</t>
        </is>
      </c>
      <c r="D7244" t="inlineStr">
        <is>
          <t>Completed</t>
        </is>
      </c>
    </row>
    <row r="7245">
      <c r="A7245" t="inlineStr">
        <is>
          <t>J1334</t>
        </is>
      </c>
      <c r="B7245" s="10" t="n">
        <v>46268</v>
      </c>
      <c r="C7245" t="inlineStr">
        <is>
          <t>CL20</t>
        </is>
      </c>
      <c r="D7245" t="inlineStr">
        <is>
          <t>Completed</t>
        </is>
      </c>
    </row>
    <row r="7246">
      <c r="A7246" t="inlineStr">
        <is>
          <t>J1334</t>
        </is>
      </c>
      <c r="B7246" s="10" t="n">
        <v>46274</v>
      </c>
      <c r="C7246" t="inlineStr">
        <is>
          <t>CL20</t>
        </is>
      </c>
      <c r="D7246" t="inlineStr">
        <is>
          <t>Completed</t>
        </is>
      </c>
    </row>
    <row r="7247">
      <c r="A7247" t="inlineStr">
        <is>
          <t>J1334</t>
        </is>
      </c>
      <c r="B7247" s="10" t="n">
        <v>46275</v>
      </c>
      <c r="C7247" t="inlineStr">
        <is>
          <t>CL20</t>
        </is>
      </c>
      <c r="D7247" t="inlineStr">
        <is>
          <t>Completed</t>
        </is>
      </c>
    </row>
    <row r="7248">
      <c r="A7248" t="inlineStr">
        <is>
          <t>J1334</t>
        </is>
      </c>
      <c r="B7248" s="10" t="n">
        <v>46281</v>
      </c>
      <c r="C7248" t="inlineStr">
        <is>
          <t>CL20</t>
        </is>
      </c>
      <c r="D7248" t="inlineStr">
        <is>
          <t>Completed</t>
        </is>
      </c>
    </row>
    <row r="7249">
      <c r="A7249" t="inlineStr">
        <is>
          <t>J1334</t>
        </is>
      </c>
      <c r="B7249" s="10" t="n">
        <v>46282</v>
      </c>
      <c r="C7249" t="inlineStr">
        <is>
          <t>CL20</t>
        </is>
      </c>
      <c r="D7249" t="inlineStr">
        <is>
          <t>Completed</t>
        </is>
      </c>
    </row>
    <row r="7250">
      <c r="A7250" t="inlineStr">
        <is>
          <t>J1334</t>
        </is>
      </c>
      <c r="B7250" s="10" t="n">
        <v>46288</v>
      </c>
      <c r="C7250" t="inlineStr">
        <is>
          <t>CL20</t>
        </is>
      </c>
      <c r="D7250" t="inlineStr">
        <is>
          <t>Completed</t>
        </is>
      </c>
    </row>
    <row r="7251">
      <c r="A7251" t="inlineStr">
        <is>
          <t>J1334</t>
        </is>
      </c>
      <c r="B7251" s="10" t="n">
        <v>46289</v>
      </c>
      <c r="C7251" t="inlineStr">
        <is>
          <t>CL20</t>
        </is>
      </c>
      <c r="D7251" t="inlineStr">
        <is>
          <t>Completed</t>
        </is>
      </c>
    </row>
    <row r="7252">
      <c r="A7252" t="inlineStr">
        <is>
          <t>J1334</t>
        </is>
      </c>
      <c r="B7252" s="10" t="n">
        <v>46295</v>
      </c>
      <c r="C7252" t="inlineStr">
        <is>
          <t>CL20</t>
        </is>
      </c>
      <c r="D7252" t="inlineStr">
        <is>
          <t>Completed</t>
        </is>
      </c>
    </row>
    <row r="7253">
      <c r="A7253" t="inlineStr">
        <is>
          <t>J1334</t>
        </is>
      </c>
      <c r="B7253" s="10" t="n">
        <v>46296</v>
      </c>
      <c r="C7253" t="inlineStr">
        <is>
          <t>CL20</t>
        </is>
      </c>
      <c r="D7253" t="inlineStr">
        <is>
          <t>Completed</t>
        </is>
      </c>
    </row>
    <row r="7254">
      <c r="A7254" t="inlineStr">
        <is>
          <t>J1334</t>
        </is>
      </c>
      <c r="B7254" s="10" t="n">
        <v>46302</v>
      </c>
      <c r="C7254" t="inlineStr">
        <is>
          <t>CL20</t>
        </is>
      </c>
      <c r="D7254" t="inlineStr">
        <is>
          <t>Completed</t>
        </is>
      </c>
    </row>
    <row r="7255">
      <c r="A7255" t="inlineStr">
        <is>
          <t>J1334</t>
        </is>
      </c>
      <c r="B7255" s="10" t="n">
        <v>46303</v>
      </c>
      <c r="C7255" t="inlineStr">
        <is>
          <t>CL20</t>
        </is>
      </c>
      <c r="D7255" t="inlineStr">
        <is>
          <t>Completed</t>
        </is>
      </c>
    </row>
    <row r="7256">
      <c r="A7256" t="inlineStr">
        <is>
          <t>J1334</t>
        </is>
      </c>
      <c r="B7256" s="10" t="n">
        <v>46309</v>
      </c>
      <c r="C7256" t="inlineStr">
        <is>
          <t>CL20</t>
        </is>
      </c>
      <c r="D7256" t="inlineStr">
        <is>
          <t>Completed</t>
        </is>
      </c>
    </row>
    <row r="7257">
      <c r="A7257" t="inlineStr">
        <is>
          <t>J1334</t>
        </is>
      </c>
      <c r="B7257" s="10" t="n">
        <v>46310</v>
      </c>
      <c r="C7257" t="inlineStr">
        <is>
          <t>CL20</t>
        </is>
      </c>
      <c r="D7257" t="inlineStr">
        <is>
          <t>Completed</t>
        </is>
      </c>
    </row>
    <row r="7258">
      <c r="A7258" t="inlineStr">
        <is>
          <t>J1334</t>
        </is>
      </c>
      <c r="B7258" s="10" t="n">
        <v>46316</v>
      </c>
      <c r="C7258" t="inlineStr">
        <is>
          <t>CL20</t>
        </is>
      </c>
      <c r="D7258" t="inlineStr">
        <is>
          <t>Completed</t>
        </is>
      </c>
    </row>
    <row r="7259">
      <c r="A7259" t="inlineStr">
        <is>
          <t>J1334</t>
        </is>
      </c>
      <c r="B7259" s="10" t="n">
        <v>46317</v>
      </c>
      <c r="C7259" t="inlineStr">
        <is>
          <t>CL20</t>
        </is>
      </c>
      <c r="D7259" t="inlineStr">
        <is>
          <t>Completed</t>
        </is>
      </c>
    </row>
    <row r="7260">
      <c r="A7260" t="inlineStr">
        <is>
          <t>J1334</t>
        </is>
      </c>
      <c r="B7260" s="10" t="n">
        <v>46323</v>
      </c>
      <c r="C7260" t="inlineStr">
        <is>
          <t>CL20</t>
        </is>
      </c>
      <c r="D7260" t="inlineStr">
        <is>
          <t>Completed</t>
        </is>
      </c>
    </row>
    <row r="7261">
      <c r="A7261" t="inlineStr">
        <is>
          <t>J1334</t>
        </is>
      </c>
      <c r="B7261" s="10" t="n">
        <v>46324</v>
      </c>
      <c r="C7261" t="inlineStr">
        <is>
          <t>CL20</t>
        </is>
      </c>
      <c r="D7261" t="inlineStr">
        <is>
          <t>Completed</t>
        </is>
      </c>
    </row>
    <row r="7262">
      <c r="A7262" t="inlineStr">
        <is>
          <t>J1335</t>
        </is>
      </c>
      <c r="B7262" s="10" t="n">
        <v>46241</v>
      </c>
      <c r="C7262" t="inlineStr">
        <is>
          <t>CL32</t>
        </is>
      </c>
      <c r="D7262" t="inlineStr">
        <is>
          <t>Skipped</t>
        </is>
      </c>
    </row>
    <row r="7263">
      <c r="A7263" t="inlineStr">
        <is>
          <t>J1335</t>
        </is>
      </c>
      <c r="B7263" s="10" t="n">
        <v>46248</v>
      </c>
      <c r="C7263" t="inlineStr">
        <is>
          <t>CL32</t>
        </is>
      </c>
      <c r="D7263" t="inlineStr">
        <is>
          <t>Completed</t>
        </is>
      </c>
    </row>
    <row r="7264">
      <c r="A7264" t="inlineStr">
        <is>
          <t>J1335</t>
        </is>
      </c>
      <c r="B7264" s="10" t="n">
        <v>46255</v>
      </c>
      <c r="C7264" t="inlineStr">
        <is>
          <t>CL32</t>
        </is>
      </c>
      <c r="D7264" t="inlineStr">
        <is>
          <t>Completed</t>
        </is>
      </c>
    </row>
    <row r="7265">
      <c r="A7265" t="inlineStr">
        <is>
          <t>J1335</t>
        </is>
      </c>
      <c r="B7265" s="10" t="n">
        <v>46262</v>
      </c>
      <c r="C7265" t="inlineStr">
        <is>
          <t>CL32</t>
        </is>
      </c>
      <c r="D7265" t="inlineStr">
        <is>
          <t>Completed</t>
        </is>
      </c>
    </row>
    <row r="7266">
      <c r="A7266" t="inlineStr">
        <is>
          <t>J1335</t>
        </is>
      </c>
      <c r="B7266" s="10" t="n">
        <v>46269</v>
      </c>
      <c r="C7266" t="inlineStr">
        <is>
          <t>CL32</t>
        </is>
      </c>
      <c r="D7266" t="inlineStr">
        <is>
          <t>Completed</t>
        </is>
      </c>
    </row>
    <row r="7267">
      <c r="A7267" t="inlineStr">
        <is>
          <t>J1335</t>
        </is>
      </c>
      <c r="B7267" s="10" t="n">
        <v>46276</v>
      </c>
      <c r="C7267" t="inlineStr">
        <is>
          <t>CL32</t>
        </is>
      </c>
      <c r="D7267" t="inlineStr">
        <is>
          <t>Completed</t>
        </is>
      </c>
    </row>
    <row r="7268">
      <c r="A7268" t="inlineStr">
        <is>
          <t>J1335</t>
        </is>
      </c>
      <c r="B7268" s="10" t="n">
        <v>46283</v>
      </c>
      <c r="C7268" t="inlineStr">
        <is>
          <t>CL32</t>
        </is>
      </c>
      <c r="D7268" t="inlineStr">
        <is>
          <t>Completed</t>
        </is>
      </c>
    </row>
    <row r="7269">
      <c r="A7269" t="inlineStr">
        <is>
          <t>J1335</t>
        </is>
      </c>
      <c r="B7269" s="10" t="n">
        <v>46290</v>
      </c>
      <c r="C7269" t="inlineStr">
        <is>
          <t>CL32</t>
        </is>
      </c>
      <c r="D7269" t="inlineStr">
        <is>
          <t>Completed</t>
        </is>
      </c>
    </row>
    <row r="7270">
      <c r="A7270" t="inlineStr">
        <is>
          <t>J1335</t>
        </is>
      </c>
      <c r="B7270" s="10" t="n">
        <v>46297</v>
      </c>
      <c r="C7270" t="inlineStr">
        <is>
          <t>CL32</t>
        </is>
      </c>
      <c r="D7270" t="inlineStr">
        <is>
          <t>Completed</t>
        </is>
      </c>
    </row>
    <row r="7271">
      <c r="A7271" t="inlineStr">
        <is>
          <t>J1335</t>
        </is>
      </c>
      <c r="B7271" s="10" t="n">
        <v>46304</v>
      </c>
      <c r="C7271" t="inlineStr">
        <is>
          <t>CL32</t>
        </is>
      </c>
      <c r="D7271" t="inlineStr">
        <is>
          <t>Completed</t>
        </is>
      </c>
    </row>
    <row r="7272">
      <c r="A7272" t="inlineStr">
        <is>
          <t>J1335</t>
        </is>
      </c>
      <c r="B7272" s="10" t="n">
        <v>46311</v>
      </c>
      <c r="C7272" t="inlineStr">
        <is>
          <t>CL32</t>
        </is>
      </c>
      <c r="D7272" t="inlineStr">
        <is>
          <t>Completed</t>
        </is>
      </c>
    </row>
    <row r="7273">
      <c r="A7273" t="inlineStr">
        <is>
          <t>J1335</t>
        </is>
      </c>
      <c r="B7273" s="10" t="n">
        <v>46318</v>
      </c>
      <c r="C7273" t="inlineStr">
        <is>
          <t>CL32</t>
        </is>
      </c>
      <c r="D7273" t="inlineStr">
        <is>
          <t>Completed</t>
        </is>
      </c>
    </row>
    <row r="7274">
      <c r="A7274" t="inlineStr">
        <is>
          <t>J1335</t>
        </is>
      </c>
      <c r="B7274" s="10" t="n">
        <v>46325</v>
      </c>
      <c r="C7274" t="inlineStr">
        <is>
          <t>CL32</t>
        </is>
      </c>
      <c r="D7274" t="inlineStr">
        <is>
          <t>Completed</t>
        </is>
      </c>
    </row>
    <row r="7275">
      <c r="A7275" t="inlineStr">
        <is>
          <t>J1336</t>
        </is>
      </c>
      <c r="B7275" s="10" t="n">
        <v>46240</v>
      </c>
      <c r="C7275" t="inlineStr">
        <is>
          <t>CL55</t>
        </is>
      </c>
      <c r="D7275" t="inlineStr">
        <is>
          <t>Completed</t>
        </is>
      </c>
    </row>
    <row r="7276">
      <c r="A7276" t="inlineStr">
        <is>
          <t>J1336</t>
        </is>
      </c>
      <c r="B7276" s="10" t="n">
        <v>46268</v>
      </c>
      <c r="C7276" t="inlineStr">
        <is>
          <t>CL55</t>
        </is>
      </c>
      <c r="D7276" t="inlineStr">
        <is>
          <t>Completed</t>
        </is>
      </c>
    </row>
    <row r="7277">
      <c r="A7277" t="inlineStr">
        <is>
          <t>J1336</t>
        </is>
      </c>
      <c r="B7277" s="10" t="n">
        <v>46296</v>
      </c>
      <c r="C7277" t="inlineStr">
        <is>
          <t>CL55</t>
        </is>
      </c>
      <c r="D7277" t="inlineStr">
        <is>
          <t>Completed</t>
        </is>
      </c>
    </row>
    <row r="7278">
      <c r="A7278" t="inlineStr">
        <is>
          <t>J1336</t>
        </is>
      </c>
      <c r="B7278" s="10" t="n">
        <v>46324</v>
      </c>
      <c r="C7278" t="inlineStr">
        <is>
          <t>CL55</t>
        </is>
      </c>
      <c r="D7278" t="inlineStr">
        <is>
          <t>Completed</t>
        </is>
      </c>
    </row>
    <row r="7279">
      <c r="A7279" t="inlineStr">
        <is>
          <t>J1337</t>
        </is>
      </c>
      <c r="B7279" s="10" t="n">
        <v>46237</v>
      </c>
      <c r="C7279" t="inlineStr">
        <is>
          <t>CL21</t>
        </is>
      </c>
      <c r="D7279" t="inlineStr">
        <is>
          <t>Completed</t>
        </is>
      </c>
    </row>
    <row r="7280">
      <c r="A7280" t="inlineStr">
        <is>
          <t>J1337</t>
        </is>
      </c>
      <c r="B7280" s="10" t="n">
        <v>46244</v>
      </c>
      <c r="C7280" t="inlineStr">
        <is>
          <t>CL21</t>
        </is>
      </c>
      <c r="D7280" t="inlineStr">
        <is>
          <t>Completed</t>
        </is>
      </c>
    </row>
    <row r="7281">
      <c r="A7281" t="inlineStr">
        <is>
          <t>J1337</t>
        </is>
      </c>
      <c r="B7281" s="10" t="n">
        <v>46251</v>
      </c>
      <c r="C7281" t="inlineStr">
        <is>
          <t>CL21</t>
        </is>
      </c>
      <c r="D7281" t="inlineStr">
        <is>
          <t>Completed</t>
        </is>
      </c>
    </row>
    <row r="7282">
      <c r="A7282" t="inlineStr">
        <is>
          <t>J1337</t>
        </is>
      </c>
      <c r="B7282" s="10" t="n">
        <v>46258</v>
      </c>
      <c r="C7282" t="inlineStr">
        <is>
          <t>CL21</t>
        </is>
      </c>
      <c r="D7282" t="inlineStr">
        <is>
          <t>Completed</t>
        </is>
      </c>
    </row>
    <row r="7283">
      <c r="A7283" t="inlineStr">
        <is>
          <t>J1337</t>
        </is>
      </c>
      <c r="B7283" s="10" t="n">
        <v>46265</v>
      </c>
      <c r="C7283" t="inlineStr">
        <is>
          <t>CL21</t>
        </is>
      </c>
      <c r="D7283" t="inlineStr">
        <is>
          <t>Completed</t>
        </is>
      </c>
    </row>
    <row r="7284">
      <c r="A7284" t="inlineStr">
        <is>
          <t>J1337</t>
        </is>
      </c>
      <c r="B7284" s="10" t="n">
        <v>46272</v>
      </c>
      <c r="C7284" t="inlineStr">
        <is>
          <t>CL21</t>
        </is>
      </c>
      <c r="D7284" t="inlineStr">
        <is>
          <t>Completed</t>
        </is>
      </c>
    </row>
    <row r="7285">
      <c r="A7285" t="inlineStr">
        <is>
          <t>J1337</t>
        </is>
      </c>
      <c r="B7285" s="10" t="n">
        <v>46279</v>
      </c>
      <c r="C7285" t="inlineStr">
        <is>
          <t>CL21</t>
        </is>
      </c>
      <c r="D7285" t="inlineStr">
        <is>
          <t>Completed</t>
        </is>
      </c>
    </row>
    <row r="7286">
      <c r="A7286" t="inlineStr">
        <is>
          <t>J1337</t>
        </is>
      </c>
      <c r="B7286" s="10" t="n">
        <v>46286</v>
      </c>
      <c r="C7286" t="inlineStr">
        <is>
          <t>CL21</t>
        </is>
      </c>
      <c r="D7286" t="inlineStr">
        <is>
          <t>Completed</t>
        </is>
      </c>
    </row>
    <row r="7287">
      <c r="A7287" t="inlineStr">
        <is>
          <t>J1337</t>
        </is>
      </c>
      <c r="B7287" s="10" t="n">
        <v>46293</v>
      </c>
      <c r="C7287" t="inlineStr">
        <is>
          <t>CL21</t>
        </is>
      </c>
      <c r="D7287" t="inlineStr">
        <is>
          <t>Completed</t>
        </is>
      </c>
    </row>
    <row r="7288">
      <c r="A7288" t="inlineStr">
        <is>
          <t>J1337</t>
        </is>
      </c>
      <c r="B7288" s="10" t="n">
        <v>46300</v>
      </c>
      <c r="C7288" t="inlineStr">
        <is>
          <t>CL21</t>
        </is>
      </c>
      <c r="D7288" t="inlineStr">
        <is>
          <t>Completed</t>
        </is>
      </c>
    </row>
    <row r="7289">
      <c r="A7289" t="inlineStr">
        <is>
          <t>J1337</t>
        </is>
      </c>
      <c r="B7289" s="10" t="n">
        <v>46307</v>
      </c>
      <c r="C7289" t="inlineStr">
        <is>
          <t>CL21</t>
        </is>
      </c>
      <c r="D7289" t="inlineStr">
        <is>
          <t>Completed</t>
        </is>
      </c>
    </row>
    <row r="7290">
      <c r="A7290" t="inlineStr">
        <is>
          <t>J1337</t>
        </is>
      </c>
      <c r="B7290" s="10" t="n">
        <v>46314</v>
      </c>
      <c r="C7290" t="inlineStr">
        <is>
          <t>CL21</t>
        </is>
      </c>
      <c r="D7290" t="inlineStr">
        <is>
          <t>Completed</t>
        </is>
      </c>
    </row>
    <row r="7291">
      <c r="A7291" t="inlineStr">
        <is>
          <t>J1337</t>
        </is>
      </c>
      <c r="B7291" s="10" t="n">
        <v>46321</v>
      </c>
      <c r="C7291" t="inlineStr">
        <is>
          <t>CL21</t>
        </is>
      </c>
      <c r="D7291" t="inlineStr">
        <is>
          <t>Completed</t>
        </is>
      </c>
    </row>
    <row r="7292">
      <c r="A7292" t="inlineStr">
        <is>
          <t>J1338</t>
        </is>
      </c>
      <c r="B7292" s="10" t="n">
        <v>46237</v>
      </c>
      <c r="C7292" t="inlineStr">
        <is>
          <t>CL18</t>
        </is>
      </c>
      <c r="D7292" t="inlineStr">
        <is>
          <t>Completed</t>
        </is>
      </c>
    </row>
    <row r="7293">
      <c r="A7293" t="inlineStr">
        <is>
          <t>J1338</t>
        </is>
      </c>
      <c r="B7293" s="10" t="n">
        <v>46244</v>
      </c>
      <c r="C7293" t="inlineStr">
        <is>
          <t>CL18</t>
        </is>
      </c>
      <c r="D7293" t="inlineStr">
        <is>
          <t>Completed</t>
        </is>
      </c>
    </row>
    <row r="7294">
      <c r="A7294" t="inlineStr">
        <is>
          <t>J1338</t>
        </is>
      </c>
      <c r="B7294" s="10" t="n">
        <v>46251</v>
      </c>
      <c r="C7294" t="inlineStr">
        <is>
          <t>CL18</t>
        </is>
      </c>
      <c r="D7294" t="inlineStr">
        <is>
          <t>Completed</t>
        </is>
      </c>
    </row>
    <row r="7295">
      <c r="A7295" t="inlineStr">
        <is>
          <t>J1338</t>
        </is>
      </c>
      <c r="B7295" s="10" t="n">
        <v>46258</v>
      </c>
      <c r="C7295" t="inlineStr">
        <is>
          <t>CL18</t>
        </is>
      </c>
      <c r="D7295" t="inlineStr">
        <is>
          <t>Completed</t>
        </is>
      </c>
    </row>
    <row r="7296">
      <c r="A7296" t="inlineStr">
        <is>
          <t>J1338</t>
        </is>
      </c>
      <c r="B7296" s="10" t="n">
        <v>46265</v>
      </c>
      <c r="C7296" t="inlineStr">
        <is>
          <t>CL18</t>
        </is>
      </c>
      <c r="D7296" t="inlineStr">
        <is>
          <t>Completed</t>
        </is>
      </c>
    </row>
    <row r="7297">
      <c r="A7297" t="inlineStr">
        <is>
          <t>J1338</t>
        </is>
      </c>
      <c r="B7297" s="10" t="n">
        <v>46272</v>
      </c>
      <c r="C7297" t="inlineStr">
        <is>
          <t>CL18</t>
        </is>
      </c>
      <c r="D7297" t="inlineStr">
        <is>
          <t>Completed</t>
        </is>
      </c>
    </row>
    <row r="7298">
      <c r="A7298" t="inlineStr">
        <is>
          <t>J1338</t>
        </is>
      </c>
      <c r="B7298" s="10" t="n">
        <v>46279</v>
      </c>
      <c r="C7298" t="inlineStr">
        <is>
          <t>CL18</t>
        </is>
      </c>
      <c r="D7298" t="inlineStr">
        <is>
          <t>Completed</t>
        </is>
      </c>
    </row>
    <row r="7299">
      <c r="A7299" t="inlineStr">
        <is>
          <t>J1338</t>
        </is>
      </c>
      <c r="B7299" s="10" t="n">
        <v>46286</v>
      </c>
      <c r="C7299" t="inlineStr">
        <is>
          <t>CL18</t>
        </is>
      </c>
      <c r="D7299" t="inlineStr">
        <is>
          <t>Completed</t>
        </is>
      </c>
    </row>
    <row r="7300">
      <c r="A7300" t="inlineStr">
        <is>
          <t>J1338</t>
        </is>
      </c>
      <c r="B7300" s="10" t="n">
        <v>46293</v>
      </c>
      <c r="C7300" t="inlineStr">
        <is>
          <t>CL18</t>
        </is>
      </c>
      <c r="D7300" t="inlineStr">
        <is>
          <t>Completed</t>
        </is>
      </c>
    </row>
    <row r="7301">
      <c r="A7301" t="inlineStr">
        <is>
          <t>J1338</t>
        </is>
      </c>
      <c r="B7301" s="10" t="n">
        <v>46300</v>
      </c>
      <c r="C7301" t="inlineStr">
        <is>
          <t>CL18</t>
        </is>
      </c>
      <c r="D7301" t="inlineStr">
        <is>
          <t>Completed</t>
        </is>
      </c>
    </row>
    <row r="7302">
      <c r="A7302" t="inlineStr">
        <is>
          <t>J1338</t>
        </is>
      </c>
      <c r="B7302" s="10" t="n">
        <v>46307</v>
      </c>
      <c r="C7302" t="inlineStr">
        <is>
          <t>CL18</t>
        </is>
      </c>
      <c r="D7302" t="inlineStr">
        <is>
          <t>Completed</t>
        </is>
      </c>
    </row>
    <row r="7303">
      <c r="A7303" t="inlineStr">
        <is>
          <t>J1338</t>
        </is>
      </c>
      <c r="B7303" s="10" t="n">
        <v>46314</v>
      </c>
      <c r="C7303" t="inlineStr">
        <is>
          <t>CL18</t>
        </is>
      </c>
      <c r="D7303" t="inlineStr">
        <is>
          <t>Completed</t>
        </is>
      </c>
    </row>
    <row r="7304">
      <c r="A7304" t="inlineStr">
        <is>
          <t>J1338</t>
        </is>
      </c>
      <c r="B7304" s="10" t="n">
        <v>46321</v>
      </c>
      <c r="C7304" t="inlineStr">
        <is>
          <t>CL18</t>
        </is>
      </c>
      <c r="D7304" t="inlineStr">
        <is>
          <t>Completed</t>
        </is>
      </c>
    </row>
    <row r="7305">
      <c r="A7305" t="inlineStr">
        <is>
          <t>J1339</t>
        </is>
      </c>
      <c r="B7305" s="10" t="n">
        <v>46238</v>
      </c>
      <c r="C7305" t="inlineStr">
        <is>
          <t>CL36</t>
        </is>
      </c>
      <c r="D7305" t="inlineStr">
        <is>
          <t>Completed</t>
        </is>
      </c>
    </row>
    <row r="7306">
      <c r="A7306" t="inlineStr">
        <is>
          <t>J1339</t>
        </is>
      </c>
      <c r="B7306" s="10" t="n">
        <v>46245</v>
      </c>
      <c r="C7306" t="inlineStr">
        <is>
          <t>CL36</t>
        </is>
      </c>
      <c r="D7306" t="inlineStr">
        <is>
          <t>Completed</t>
        </is>
      </c>
    </row>
    <row r="7307">
      <c r="A7307" t="inlineStr">
        <is>
          <t>J1339</t>
        </is>
      </c>
      <c r="B7307" s="10" t="n">
        <v>46252</v>
      </c>
      <c r="C7307" t="inlineStr">
        <is>
          <t>CL36</t>
        </is>
      </c>
      <c r="D7307" t="inlineStr">
        <is>
          <t>Completed</t>
        </is>
      </c>
    </row>
    <row r="7308">
      <c r="A7308" t="inlineStr">
        <is>
          <t>J1339</t>
        </is>
      </c>
      <c r="B7308" s="10" t="n">
        <v>46259</v>
      </c>
      <c r="C7308" t="inlineStr">
        <is>
          <t>CL36</t>
        </is>
      </c>
      <c r="D7308" t="inlineStr">
        <is>
          <t>Completed</t>
        </is>
      </c>
    </row>
    <row r="7309">
      <c r="A7309" t="inlineStr">
        <is>
          <t>J1339</t>
        </is>
      </c>
      <c r="B7309" s="10" t="n">
        <v>46266</v>
      </c>
      <c r="C7309" t="inlineStr">
        <is>
          <t>CL36</t>
        </is>
      </c>
      <c r="D7309" t="inlineStr">
        <is>
          <t>Completed</t>
        </is>
      </c>
    </row>
    <row r="7310">
      <c r="A7310" t="inlineStr">
        <is>
          <t>J1339</t>
        </is>
      </c>
      <c r="B7310" s="10" t="n">
        <v>46273</v>
      </c>
      <c r="C7310" t="inlineStr">
        <is>
          <t>CL36</t>
        </is>
      </c>
      <c r="D7310" t="inlineStr">
        <is>
          <t>Completed</t>
        </is>
      </c>
    </row>
    <row r="7311">
      <c r="A7311" t="inlineStr">
        <is>
          <t>J1339</t>
        </is>
      </c>
      <c r="B7311" s="10" t="n">
        <v>46280</v>
      </c>
      <c r="C7311" t="inlineStr">
        <is>
          <t>CL36</t>
        </is>
      </c>
      <c r="D7311" t="inlineStr">
        <is>
          <t>Completed</t>
        </is>
      </c>
    </row>
    <row r="7312">
      <c r="A7312" t="inlineStr">
        <is>
          <t>J1339</t>
        </is>
      </c>
      <c r="B7312" s="10" t="n">
        <v>46287</v>
      </c>
      <c r="C7312" t="inlineStr">
        <is>
          <t>CL36</t>
        </is>
      </c>
      <c r="D7312" t="inlineStr">
        <is>
          <t>Completed</t>
        </is>
      </c>
    </row>
    <row r="7313">
      <c r="A7313" t="inlineStr">
        <is>
          <t>J1339</t>
        </is>
      </c>
      <c r="B7313" s="10" t="n">
        <v>46294</v>
      </c>
      <c r="C7313" t="inlineStr">
        <is>
          <t>CL36</t>
        </is>
      </c>
      <c r="D7313" t="inlineStr">
        <is>
          <t>Completed</t>
        </is>
      </c>
    </row>
    <row r="7314">
      <c r="A7314" t="inlineStr">
        <is>
          <t>J1339</t>
        </is>
      </c>
      <c r="B7314" s="10" t="n">
        <v>46301</v>
      </c>
      <c r="C7314" t="inlineStr">
        <is>
          <t>CL36</t>
        </is>
      </c>
      <c r="D7314" t="inlineStr">
        <is>
          <t>Completed</t>
        </is>
      </c>
    </row>
    <row r="7315">
      <c r="A7315" t="inlineStr">
        <is>
          <t>J1339</t>
        </is>
      </c>
      <c r="B7315" s="10" t="n">
        <v>46308</v>
      </c>
      <c r="C7315" t="inlineStr">
        <is>
          <t>CL36</t>
        </is>
      </c>
      <c r="D7315" t="inlineStr">
        <is>
          <t>Completed</t>
        </is>
      </c>
    </row>
    <row r="7316">
      <c r="A7316" t="inlineStr">
        <is>
          <t>J1339</t>
        </is>
      </c>
      <c r="B7316" s="10" t="n">
        <v>46315</v>
      </c>
      <c r="C7316" t="inlineStr">
        <is>
          <t>CL36</t>
        </is>
      </c>
      <c r="D7316" t="inlineStr">
        <is>
          <t>Completed</t>
        </is>
      </c>
    </row>
    <row r="7317">
      <c r="A7317" t="inlineStr">
        <is>
          <t>J1339</t>
        </is>
      </c>
      <c r="B7317" s="10" t="n">
        <v>46322</v>
      </c>
      <c r="C7317" t="inlineStr">
        <is>
          <t>CL36</t>
        </is>
      </c>
      <c r="D7317" t="inlineStr">
        <is>
          <t>Skipped</t>
        </is>
      </c>
    </row>
  </sheetData>
  <autoFilter ref="A4:D73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4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6" customWidth="1" min="2" max="2"/>
    <col width="8" customWidth="1" min="3" max="3"/>
    <col width="40" customWidth="1" min="4" max="4"/>
    <col width="7" customWidth="1" min="5" max="5"/>
    <col width="10" customWidth="1" min="6" max="6"/>
    <col width="9" customWidth="1" min="7" max="7"/>
  </cols>
  <sheetData>
    <row r="1">
      <c r="A1" s="6" t="inlineStr">
        <is>
          <t>QBO customers (parents) and sub-customers (locations)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QBO ID</t>
        </is>
      </c>
      <c r="B4" s="7" t="inlineStr">
        <is>
          <t>Display name</t>
        </is>
      </c>
      <c r="C4" s="7" t="inlineStr">
        <is>
          <t>Parent</t>
        </is>
      </c>
      <c r="D4" s="7" t="inlineStr">
        <is>
          <t>Email</t>
        </is>
      </c>
      <c r="E4" s="7" t="inlineStr">
        <is>
          <t>Active</t>
        </is>
      </c>
      <c r="F4" s="7" t="inlineStr">
        <is>
          <t>Type</t>
        </is>
      </c>
      <c r="G4" s="7" t="inlineStr">
        <is>
          <t>Templates</t>
        </is>
      </c>
    </row>
    <row r="5">
      <c r="A5" t="inlineStr">
        <is>
          <t>Q0001</t>
        </is>
      </c>
      <c r="B5" t="inlineStr">
        <is>
          <t>The Oakwood Vet Clinic</t>
        </is>
      </c>
      <c r="C5" t="inlineStr"/>
      <c r="D5" t="inlineStr">
        <is>
          <t>accounts@oakwoodvetclinic.example</t>
        </is>
      </c>
      <c r="E5" t="inlineStr">
        <is>
          <t>true</t>
        </is>
      </c>
      <c r="F5" t="str">
        <f>IF(C5="","Customer","Location")</f>
        <v>Customer</v>
      </c>
      <c r="G5">
        <f>COUNTIF('QBO Templates'!$C$5:$C$293,A5)</f>
        <v>0</v>
      </c>
    </row>
    <row r="6">
      <c r="A6" t="inlineStr">
        <is>
          <t>Q0002</t>
        </is>
      </c>
      <c r="B6" t="inlineStr">
        <is>
          <t>The Clearwater Dental Pty Ltd</t>
        </is>
      </c>
      <c r="C6" t="inlineStr"/>
      <c r="D6" t="inlineStr">
        <is>
          <t>accounts@clearwaterdental.example</t>
        </is>
      </c>
      <c r="E6" t="inlineStr">
        <is>
          <t>true</t>
        </is>
      </c>
      <c r="F6" t="str">
        <f>IF(C6="","Customer","Location")</f>
        <v>Customer</v>
      </c>
      <c r="G6">
        <f>COUNTIF('QBO Templates'!$C$5:$C$293,A6)</f>
        <v>0</v>
      </c>
    </row>
    <row r="7">
      <c r="A7" t="inlineStr">
        <is>
          <t>Q0003</t>
        </is>
      </c>
      <c r="B7" t="inlineStr">
        <is>
          <t>Riverside Insurance Brokers Pty Ltd</t>
        </is>
      </c>
      <c r="C7" t="inlineStr"/>
      <c r="D7" t="inlineStr">
        <is>
          <t>accounts@riversideinsuran.example</t>
        </is>
      </c>
      <c r="E7" t="inlineStr">
        <is>
          <t>true</t>
        </is>
      </c>
      <c r="F7" t="str">
        <f>IF(C7="","Customer","Location")</f>
        <v>Customer</v>
      </c>
      <c r="G7">
        <f>COUNTIF('QBO Templates'!$C$5:$C$293,A7)</f>
        <v>0</v>
      </c>
    </row>
    <row r="8">
      <c r="A8" t="inlineStr">
        <is>
          <t>Q0004</t>
        </is>
      </c>
      <c r="B8" t="inlineStr">
        <is>
          <t>Ironbark Pathology Pty Ltd</t>
        </is>
      </c>
      <c r="C8" t="inlineStr"/>
      <c r="D8" t="inlineStr">
        <is>
          <t>accounts@ironbarkpatholog.example</t>
        </is>
      </c>
      <c r="E8" t="inlineStr">
        <is>
          <t>true</t>
        </is>
      </c>
      <c r="F8" t="str">
        <f>IF(C8="","Customer","Location")</f>
        <v>Customer</v>
      </c>
      <c r="G8">
        <f>COUNTIF('QBO Templates'!$C$5:$C$293,A8)</f>
        <v>0</v>
      </c>
    </row>
    <row r="9">
      <c r="A9" t="inlineStr">
        <is>
          <t>Q0005</t>
        </is>
      </c>
      <c r="B9" t="inlineStr">
        <is>
          <t>WESTEND FITNESS PTY LTD</t>
        </is>
      </c>
      <c r="C9" t="inlineStr"/>
      <c r="D9" t="inlineStr">
        <is>
          <t>accounts@westendfitness.example</t>
        </is>
      </c>
      <c r="E9" t="inlineStr">
        <is>
          <t>true</t>
        </is>
      </c>
      <c r="F9" t="str">
        <f>IF(C9="","Customer","Location")</f>
        <v>Customer</v>
      </c>
      <c r="G9">
        <f>COUNTIF('QBO Templates'!$C$5:$C$293,A9)</f>
        <v>0</v>
      </c>
    </row>
    <row r="10">
      <c r="A10" t="inlineStr">
        <is>
          <t>Q0006</t>
        </is>
      </c>
      <c r="B10" t="inlineStr">
        <is>
          <t>Redgum Dental</t>
        </is>
      </c>
      <c r="C10" t="inlineStr"/>
      <c r="D10" t="inlineStr">
        <is>
          <t>accounts@redgumdental.example</t>
        </is>
      </c>
      <c r="E10" t="inlineStr">
        <is>
          <t>true</t>
        </is>
      </c>
      <c r="F10" t="str">
        <f>IF(C10="","Customer","Location")</f>
        <v>Customer</v>
      </c>
      <c r="G10">
        <f>COUNTIF('QBO Templates'!$C$5:$C$293,A10)</f>
        <v>0</v>
      </c>
    </row>
    <row r="11">
      <c r="A11" t="inlineStr">
        <is>
          <t>Q0007</t>
        </is>
      </c>
      <c r="B11" t="inlineStr">
        <is>
          <t>Elm Street Physiotherapy</t>
        </is>
      </c>
      <c r="C11" t="inlineStr"/>
      <c r="D11" t="inlineStr">
        <is>
          <t>accounts@elmstreetphysiot.example</t>
        </is>
      </c>
      <c r="E11" t="inlineStr">
        <is>
          <t>true</t>
        </is>
      </c>
      <c r="F11" t="str">
        <f>IF(C11="","Customer","Location")</f>
        <v>Customer</v>
      </c>
      <c r="G11">
        <f>COUNTIF('QBO Templates'!$C$5:$C$293,A11)</f>
        <v>0</v>
      </c>
    </row>
    <row r="12">
      <c r="A12" t="inlineStr">
        <is>
          <t>Q0008</t>
        </is>
      </c>
      <c r="B12" t="inlineStr">
        <is>
          <t>Wattle Grove Property Group</t>
        </is>
      </c>
      <c r="C12" t="inlineStr"/>
      <c r="D12" t="inlineStr">
        <is>
          <t>accounts@wattlegroveprope.example</t>
        </is>
      </c>
      <c r="E12" t="inlineStr">
        <is>
          <t>true</t>
        </is>
      </c>
      <c r="F12" t="str">
        <f>IF(C12="","Customer","Location")</f>
        <v>Customer</v>
      </c>
      <c r="G12">
        <f>COUNTIF('QBO Templates'!$C$5:$C$293,A12)</f>
        <v>0</v>
      </c>
    </row>
    <row r="13">
      <c r="A13" t="inlineStr">
        <is>
          <t>Q0009</t>
        </is>
      </c>
      <c r="B13" t="inlineStr">
        <is>
          <t>Hillcrest Physiotherapy P/L</t>
        </is>
      </c>
      <c r="C13" t="inlineStr"/>
      <c r="D13" t="inlineStr">
        <is>
          <t>accounts@hillcrestphysiot.example</t>
        </is>
      </c>
      <c r="E13" t="inlineStr">
        <is>
          <t>true</t>
        </is>
      </c>
      <c r="F13" t="str">
        <f>IF(C13="","Customer","Location")</f>
        <v>Customer</v>
      </c>
      <c r="G13">
        <f>COUNTIF('QBO Templates'!$C$5:$C$293,A13)</f>
        <v>0</v>
      </c>
    </row>
    <row r="14">
      <c r="A14" t="inlineStr">
        <is>
          <t>Q0010</t>
        </is>
      </c>
      <c r="B14" t="inlineStr">
        <is>
          <t>The Kingsley Real Estate</t>
        </is>
      </c>
      <c r="C14" t="inlineStr"/>
      <c r="D14" t="inlineStr">
        <is>
          <t>accounts@kingsleyrealesta.example</t>
        </is>
      </c>
      <c r="E14" t="inlineStr">
        <is>
          <t>true</t>
        </is>
      </c>
      <c r="F14" t="str">
        <f>IF(C14="","Customer","Location")</f>
        <v>Customer</v>
      </c>
      <c r="G14">
        <f>COUNTIF('QBO Templates'!$C$5:$C$293,A14)</f>
        <v>0</v>
      </c>
    </row>
    <row r="15">
      <c r="A15" t="inlineStr">
        <is>
          <t>Q0011</t>
        </is>
      </c>
      <c r="B15" t="inlineStr">
        <is>
          <t>Wattle Grove Medical Centre P/L</t>
        </is>
      </c>
      <c r="C15" t="inlineStr"/>
      <c r="D15" t="inlineStr">
        <is>
          <t>accounts@wattlegrovemedic.example</t>
        </is>
      </c>
      <c r="E15" t="inlineStr">
        <is>
          <t>true</t>
        </is>
      </c>
      <c r="F15" t="str">
        <f>IF(C15="","Customer","Location")</f>
        <v>Customer</v>
      </c>
      <c r="G15">
        <f>COUNTIF('QBO Templates'!$C$5:$C$293,A15)</f>
        <v>0</v>
      </c>
    </row>
    <row r="16">
      <c r="A16" t="inlineStr">
        <is>
          <t>Q0012</t>
        </is>
      </c>
      <c r="B16" t="inlineStr">
        <is>
          <t>BLUESTONE ENGINEERING</t>
        </is>
      </c>
      <c r="C16" t="inlineStr"/>
      <c r="D16" t="inlineStr">
        <is>
          <t>accounts@bluestoneenginee.example</t>
        </is>
      </c>
      <c r="E16" t="inlineStr">
        <is>
          <t>true</t>
        </is>
      </c>
      <c r="F16" t="str">
        <f>IF(C16="","Customer","Location")</f>
        <v>Customer</v>
      </c>
      <c r="G16">
        <f>COUNTIF('QBO Templates'!$C$5:$C$293,A16)</f>
        <v>0</v>
      </c>
    </row>
    <row r="17">
      <c r="A17" t="inlineStr">
        <is>
          <t>Q0013</t>
        </is>
      </c>
      <c r="B17" t="inlineStr">
        <is>
          <t>CLEARWATER INSURANCE BROKERS PTY LTD</t>
        </is>
      </c>
      <c r="C17" t="inlineStr"/>
      <c r="D17" t="inlineStr">
        <is>
          <t>accounts@clearwaterinsura.example</t>
        </is>
      </c>
      <c r="E17" t="inlineStr">
        <is>
          <t>true</t>
        </is>
      </c>
      <c r="F17" t="str">
        <f>IF(C17="","Customer","Location")</f>
        <v>Customer</v>
      </c>
      <c r="G17">
        <f>COUNTIF('QBO Templates'!$C$5:$C$293,A17)</f>
        <v>0</v>
      </c>
    </row>
    <row r="18">
      <c r="A18" t="inlineStr">
        <is>
          <t>Q0014</t>
        </is>
      </c>
      <c r="B18" t="inlineStr">
        <is>
          <t>REDGUM OPTOMETRISTS PTY LTD</t>
        </is>
      </c>
      <c r="C18" t="inlineStr"/>
      <c r="D18" t="inlineStr">
        <is>
          <t>accounts@redgumoptometris.example</t>
        </is>
      </c>
      <c r="E18" t="inlineStr">
        <is>
          <t>true</t>
        </is>
      </c>
      <c r="F18" t="str">
        <f>IF(C18="","Customer","Location")</f>
        <v>Customer</v>
      </c>
      <c r="G18">
        <f>COUNTIF('QBO Templates'!$C$5:$C$293,A18)</f>
        <v>0</v>
      </c>
    </row>
    <row r="19">
      <c r="A19" t="inlineStr">
        <is>
          <t>Q0015</t>
        </is>
      </c>
      <c r="B19" t="inlineStr">
        <is>
          <t>Northside Accountants</t>
        </is>
      </c>
      <c r="C19" t="inlineStr"/>
      <c r="D19" t="inlineStr">
        <is>
          <t>accounts@northsideaccount.example</t>
        </is>
      </c>
      <c r="E19" t="inlineStr">
        <is>
          <t>true</t>
        </is>
      </c>
      <c r="F19" t="str">
        <f>IF(C19="","Customer","Location")</f>
        <v>Customer</v>
      </c>
      <c r="G19">
        <f>COUNTIF('QBO Templates'!$C$5:$C$293,A19)</f>
        <v>0</v>
      </c>
    </row>
    <row r="20">
      <c r="A20" t="inlineStr">
        <is>
          <t>Q0016</t>
        </is>
      </c>
      <c r="B20" t="inlineStr">
        <is>
          <t>Oakwood Accountants Pty Ltd</t>
        </is>
      </c>
      <c r="C20" t="inlineStr"/>
      <c r="D20" t="inlineStr">
        <is>
          <t>accounts@oakwoodaccountan.example</t>
        </is>
      </c>
      <c r="E20" t="inlineStr">
        <is>
          <t>true</t>
        </is>
      </c>
      <c r="F20" t="str">
        <f>IF(C20="","Customer","Location")</f>
        <v>Customer</v>
      </c>
      <c r="G20">
        <f>COUNTIF('QBO Templates'!$C$5:$C$293,A20)</f>
        <v>0</v>
      </c>
    </row>
    <row r="21">
      <c r="A21" t="inlineStr">
        <is>
          <t>Q0017</t>
        </is>
      </c>
      <c r="B21" t="inlineStr">
        <is>
          <t>Northside Engineering Pty Ltd</t>
        </is>
      </c>
      <c r="C21" t="inlineStr"/>
      <c r="D21" t="inlineStr">
        <is>
          <t>accounts@northsideenginee.example</t>
        </is>
      </c>
      <c r="E21" t="inlineStr">
        <is>
          <t>true</t>
        </is>
      </c>
      <c r="F21" t="str">
        <f>IF(C21="","Customer","Location")</f>
        <v>Customer</v>
      </c>
      <c r="G21">
        <f>COUNTIF('QBO Templates'!$C$5:$C$293,A21)</f>
        <v>0</v>
      </c>
    </row>
    <row r="22">
      <c r="A22" t="inlineStr">
        <is>
          <t>Q0018</t>
        </is>
      </c>
      <c r="B22" t="inlineStr">
        <is>
          <t>Ashwood Early Learning</t>
        </is>
      </c>
      <c r="C22" t="inlineStr"/>
      <c r="D22" t="inlineStr">
        <is>
          <t>accounts@ashwoodearlylear.example</t>
        </is>
      </c>
      <c r="E22" t="inlineStr">
        <is>
          <t>true</t>
        </is>
      </c>
      <c r="F22" t="str">
        <f>IF(C22="","Customer","Location")</f>
        <v>Customer</v>
      </c>
      <c r="G22">
        <f>COUNTIF('QBO Templates'!$C$5:$C$293,A22)</f>
        <v>0</v>
      </c>
    </row>
    <row r="23">
      <c r="A23" t="inlineStr">
        <is>
          <t>Q0019</t>
        </is>
      </c>
      <c r="B23" t="inlineStr">
        <is>
          <t>SILVERTON PHARMACY</t>
        </is>
      </c>
      <c r="C23" t="inlineStr"/>
      <c r="D23" t="inlineStr">
        <is>
          <t>accounts@silvertonpharmac.example</t>
        </is>
      </c>
      <c r="E23" t="inlineStr">
        <is>
          <t>true</t>
        </is>
      </c>
      <c r="F23" t="str">
        <f>IF(C23="","Customer","Location")</f>
        <v>Customer</v>
      </c>
      <c r="G23">
        <f>COUNTIF('QBO Templates'!$C$5:$C$293,A23)</f>
        <v>0</v>
      </c>
    </row>
    <row r="24">
      <c r="A24" t="inlineStr">
        <is>
          <t>Q0020</t>
        </is>
      </c>
      <c r="B24" t="inlineStr">
        <is>
          <t>Brightside Podiatry</t>
        </is>
      </c>
      <c r="C24" t="inlineStr"/>
      <c r="D24" t="inlineStr">
        <is>
          <t>accounts@brightsidepodiat.example</t>
        </is>
      </c>
      <c r="E24" t="inlineStr">
        <is>
          <t>true</t>
        </is>
      </c>
      <c r="F24" t="str">
        <f>IF(C24="","Customer","Location")</f>
        <v>Customer</v>
      </c>
      <c r="G24">
        <f>COUNTIF('QBO Templates'!$C$5:$C$293,A24)</f>
        <v>0</v>
      </c>
    </row>
    <row r="25">
      <c r="A25" t="inlineStr">
        <is>
          <t>Q0021</t>
        </is>
      </c>
      <c r="B25" t="inlineStr">
        <is>
          <t>Ashwood Optometrists</t>
        </is>
      </c>
      <c r="C25" t="inlineStr"/>
      <c r="D25" t="inlineStr">
        <is>
          <t>accounts@ashwoodoptometri.example</t>
        </is>
      </c>
      <c r="E25" t="inlineStr">
        <is>
          <t>true</t>
        </is>
      </c>
      <c r="F25" t="str">
        <f>IF(C25="","Customer","Location")</f>
        <v>Customer</v>
      </c>
      <c r="G25">
        <f>COUNTIF('QBO Templates'!$C$5:$C$293,A25)</f>
        <v>0</v>
      </c>
    </row>
    <row r="26">
      <c r="A26" t="inlineStr">
        <is>
          <t>Q0022</t>
        </is>
      </c>
      <c r="B26" t="inlineStr">
        <is>
          <t>Parkside Accountants Pty Ltd</t>
        </is>
      </c>
      <c r="C26" t="inlineStr"/>
      <c r="D26" t="inlineStr">
        <is>
          <t>accounts@parksideaccounta.example</t>
        </is>
      </c>
      <c r="E26" t="inlineStr">
        <is>
          <t>true</t>
        </is>
      </c>
      <c r="F26" t="str">
        <f>IF(C26="","Customer","Location")</f>
        <v>Customer</v>
      </c>
      <c r="G26">
        <f>COUNTIF('QBO Templates'!$C$5:$C$293,A26)</f>
        <v>0</v>
      </c>
    </row>
    <row r="27">
      <c r="A27" t="inlineStr">
        <is>
          <t>Q0023</t>
        </is>
      </c>
      <c r="B27" t="inlineStr">
        <is>
          <t>Brightside Motors P/L</t>
        </is>
      </c>
      <c r="C27" t="inlineStr"/>
      <c r="D27" t="inlineStr">
        <is>
          <t>accounts@brightsidemotors.example</t>
        </is>
      </c>
      <c r="E27" t="inlineStr">
        <is>
          <t>true</t>
        </is>
      </c>
      <c r="F27" t="str">
        <f>IF(C27="","Customer","Location")</f>
        <v>Customer</v>
      </c>
      <c r="G27">
        <f>COUNTIF('QBO Templates'!$C$5:$C$293,A27)</f>
        <v>0</v>
      </c>
    </row>
    <row r="28">
      <c r="A28" t="inlineStr">
        <is>
          <t>Q0024</t>
        </is>
      </c>
      <c r="B28" t="inlineStr">
        <is>
          <t>Westend Motors Pty Ltd</t>
        </is>
      </c>
      <c r="C28" t="inlineStr"/>
      <c r="D28" t="inlineStr">
        <is>
          <t>accounts@westendmotors.example</t>
        </is>
      </c>
      <c r="E28" t="inlineStr">
        <is>
          <t>true</t>
        </is>
      </c>
      <c r="F28" t="str">
        <f>IF(C28="","Customer","Location")</f>
        <v>Customer</v>
      </c>
      <c r="G28">
        <f>COUNTIF('QBO Templates'!$C$5:$C$293,A28)</f>
        <v>0</v>
      </c>
    </row>
    <row r="29">
      <c r="A29" t="inlineStr">
        <is>
          <t>Q0025</t>
        </is>
      </c>
      <c r="B29" t="inlineStr">
        <is>
          <t>OAKWOOD LAWYERS PTY LTD</t>
        </is>
      </c>
      <c r="C29" t="inlineStr"/>
      <c r="D29" t="inlineStr">
        <is>
          <t>accounts@oakwoodlawyers.example</t>
        </is>
      </c>
      <c r="E29" t="inlineStr">
        <is>
          <t>true</t>
        </is>
      </c>
      <c r="F29" t="str">
        <f>IF(C29="","Customer","Location")</f>
        <v>Customer</v>
      </c>
      <c r="G29">
        <f>COUNTIF('QBO Templates'!$C$5:$C$293,A29)</f>
        <v>0</v>
      </c>
    </row>
    <row r="30">
      <c r="A30" t="inlineStr">
        <is>
          <t>Q0026</t>
        </is>
      </c>
      <c r="B30" t="inlineStr">
        <is>
          <t>Riverside Medical Centre</t>
        </is>
      </c>
      <c r="C30" t="inlineStr"/>
      <c r="D30" t="inlineStr">
        <is>
          <t>accounts@riversidemedical.example</t>
        </is>
      </c>
      <c r="E30" t="inlineStr">
        <is>
          <t>true</t>
        </is>
      </c>
      <c r="F30" t="str">
        <f>IF(C30="","Customer","Location")</f>
        <v>Customer</v>
      </c>
      <c r="G30">
        <f>COUNTIF('QBO Templates'!$C$5:$C$293,A30)</f>
        <v>0</v>
      </c>
    </row>
    <row r="31">
      <c r="A31" t="inlineStr">
        <is>
          <t>Q0027</t>
        </is>
      </c>
      <c r="B31" t="inlineStr">
        <is>
          <t>Riverside Motors</t>
        </is>
      </c>
      <c r="C31" t="inlineStr"/>
      <c r="D31" t="inlineStr">
        <is>
          <t>accounts@riversidemotors.example</t>
        </is>
      </c>
      <c r="E31" t="inlineStr">
        <is>
          <t>true</t>
        </is>
      </c>
      <c r="F31" t="str">
        <f>IF(C31="","Customer","Location")</f>
        <v>Customer</v>
      </c>
      <c r="G31">
        <f>COUNTIF('QBO Templates'!$C$5:$C$293,A31)</f>
        <v>0</v>
      </c>
    </row>
    <row r="32">
      <c r="A32" t="inlineStr">
        <is>
          <t>Q0028</t>
        </is>
      </c>
      <c r="B32" t="inlineStr">
        <is>
          <t>The Parkside Pathology Pty Ltd</t>
        </is>
      </c>
      <c r="C32" t="inlineStr"/>
      <c r="D32" t="inlineStr">
        <is>
          <t>accounts@parksidepatholog.example</t>
        </is>
      </c>
      <c r="E32" t="inlineStr">
        <is>
          <t>true</t>
        </is>
      </c>
      <c r="F32" t="str">
        <f>IF(C32="","Customer","Location")</f>
        <v>Customer</v>
      </c>
      <c r="G32">
        <f>COUNTIF('QBO Templates'!$C$5:$C$293,A32)</f>
        <v>0</v>
      </c>
    </row>
    <row r="33">
      <c r="A33" t="inlineStr">
        <is>
          <t>Q0029</t>
        </is>
      </c>
      <c r="B33" t="inlineStr">
        <is>
          <t>The Sunbury Accountants Pty Ltd</t>
        </is>
      </c>
      <c r="C33" t="inlineStr"/>
      <c r="D33" t="inlineStr">
        <is>
          <t>accounts@sunburyaccountan.example</t>
        </is>
      </c>
      <c r="E33" t="inlineStr">
        <is>
          <t>true</t>
        </is>
      </c>
      <c r="F33" t="str">
        <f>IF(C33="","Customer","Location")</f>
        <v>Customer</v>
      </c>
      <c r="G33">
        <f>COUNTIF('QBO Templates'!$C$5:$C$293,A33)</f>
        <v>0</v>
      </c>
    </row>
    <row r="34">
      <c r="A34" t="inlineStr">
        <is>
          <t>Q0030</t>
        </is>
      </c>
      <c r="B34" t="inlineStr">
        <is>
          <t>Sunbury Early Learning</t>
        </is>
      </c>
      <c r="C34" t="inlineStr"/>
      <c r="D34" t="inlineStr">
        <is>
          <t>accounts@sunburyearlylear.example</t>
        </is>
      </c>
      <c r="E34" t="inlineStr">
        <is>
          <t>true</t>
        </is>
      </c>
      <c r="F34" t="str">
        <f>IF(C34="","Customer","Location")</f>
        <v>Customer</v>
      </c>
      <c r="G34">
        <f>COUNTIF('QBO Templates'!$C$5:$C$293,A34)</f>
        <v>0</v>
      </c>
    </row>
    <row r="35">
      <c r="A35" t="inlineStr">
        <is>
          <t>Q0031</t>
        </is>
      </c>
      <c r="B35" t="inlineStr">
        <is>
          <t>The Silverton Lawyers Pty Ltd</t>
        </is>
      </c>
      <c r="C35" t="inlineStr"/>
      <c r="D35" t="inlineStr">
        <is>
          <t>accounts@silvertonlawyers.example</t>
        </is>
      </c>
      <c r="E35" t="inlineStr">
        <is>
          <t>true</t>
        </is>
      </c>
      <c r="F35" t="str">
        <f>IF(C35="","Customer","Location")</f>
        <v>Customer</v>
      </c>
      <c r="G35">
        <f>COUNTIF('QBO Templates'!$C$5:$C$293,A35)</f>
        <v>0</v>
      </c>
    </row>
    <row r="36">
      <c r="A36" t="inlineStr">
        <is>
          <t>Q0032</t>
        </is>
      </c>
      <c r="B36" t="inlineStr">
        <is>
          <t>Waverley Accountants Pty Ltd</t>
        </is>
      </c>
      <c r="C36" t="inlineStr"/>
      <c r="D36" t="inlineStr">
        <is>
          <t>accounts@waverleyaccounta.example</t>
        </is>
      </c>
      <c r="E36" t="inlineStr">
        <is>
          <t>true</t>
        </is>
      </c>
      <c r="F36" t="str">
        <f>IF(C36="","Customer","Location")</f>
        <v>Customer</v>
      </c>
      <c r="G36">
        <f>COUNTIF('QBO Templates'!$C$5:$C$293,A36)</f>
        <v>0</v>
      </c>
    </row>
    <row r="37">
      <c r="A37" t="inlineStr">
        <is>
          <t>Q0033</t>
        </is>
      </c>
      <c r="B37" t="inlineStr">
        <is>
          <t>The Westend Podiatry</t>
        </is>
      </c>
      <c r="C37" t="inlineStr"/>
      <c r="D37" t="inlineStr">
        <is>
          <t>accounts@westendpodiatry.example</t>
        </is>
      </c>
      <c r="E37" t="inlineStr">
        <is>
          <t>true</t>
        </is>
      </c>
      <c r="F37" t="str">
        <f>IF(C37="","Customer","Location")</f>
        <v>Customer</v>
      </c>
      <c r="G37">
        <f>COUNTIF('QBO Templates'!$C$5:$C$293,A37)</f>
        <v>0</v>
      </c>
    </row>
    <row r="38">
      <c r="A38" t="inlineStr">
        <is>
          <t>Q0034</t>
        </is>
      </c>
      <c r="B38" t="inlineStr">
        <is>
          <t>LAKESIDE ENGINEERING PTY LTD</t>
        </is>
      </c>
      <c r="C38" t="inlineStr"/>
      <c r="D38" t="inlineStr">
        <is>
          <t>accounts@lakesideengineer.example</t>
        </is>
      </c>
      <c r="E38" t="inlineStr">
        <is>
          <t>true</t>
        </is>
      </c>
      <c r="F38" t="str">
        <f>IF(C38="","Customer","Location")</f>
        <v>Customer</v>
      </c>
      <c r="G38">
        <f>COUNTIF('QBO Templates'!$C$5:$C$293,A38)</f>
        <v>0</v>
      </c>
    </row>
    <row r="39">
      <c r="A39" t="inlineStr">
        <is>
          <t>Q0035</t>
        </is>
      </c>
      <c r="B39" t="inlineStr">
        <is>
          <t>Kingsley Financial Planning</t>
        </is>
      </c>
      <c r="C39" t="inlineStr"/>
      <c r="D39" t="inlineStr">
        <is>
          <t>accounts@kingsleyfinancia.example</t>
        </is>
      </c>
      <c r="E39" t="inlineStr">
        <is>
          <t>true</t>
        </is>
      </c>
      <c r="F39" t="str">
        <f>IF(C39="","Customer","Location")</f>
        <v>Customer</v>
      </c>
      <c r="G39">
        <f>COUNTIF('QBO Templates'!$C$5:$C$293,A39)</f>
        <v>0</v>
      </c>
    </row>
    <row r="40">
      <c r="A40" t="inlineStr">
        <is>
          <t>Q0036</t>
        </is>
      </c>
      <c r="B40" t="inlineStr">
        <is>
          <t>The Wattle Grove Physiotherapy</t>
        </is>
      </c>
      <c r="C40" t="inlineStr"/>
      <c r="D40" t="inlineStr">
        <is>
          <t>accounts@wattlegrovephysi.example</t>
        </is>
      </c>
      <c r="E40" t="inlineStr">
        <is>
          <t>true</t>
        </is>
      </c>
      <c r="F40" t="str">
        <f>IF(C40="","Customer","Location")</f>
        <v>Customer</v>
      </c>
      <c r="G40">
        <f>COUNTIF('QBO Templates'!$C$5:$C$293,A40)</f>
        <v>0</v>
      </c>
    </row>
    <row r="41">
      <c r="A41" t="inlineStr">
        <is>
          <t>Q0037</t>
        </is>
      </c>
      <c r="B41" t="inlineStr">
        <is>
          <t>Elm Street Fitness</t>
        </is>
      </c>
      <c r="C41" t="inlineStr"/>
      <c r="D41" t="inlineStr">
        <is>
          <t>accounts@elmstreetfitness.example</t>
        </is>
      </c>
      <c r="E41" t="inlineStr">
        <is>
          <t>true</t>
        </is>
      </c>
      <c r="F41" t="str">
        <f>IF(C41="","Customer","Location")</f>
        <v>Customer</v>
      </c>
      <c r="G41">
        <f>COUNTIF('QBO Templates'!$C$5:$C$293,A41)</f>
        <v>0</v>
      </c>
    </row>
    <row r="42">
      <c r="A42" t="inlineStr">
        <is>
          <t>Q0038</t>
        </is>
      </c>
      <c r="B42" t="inlineStr">
        <is>
          <t>Wattle Grove Dental Pty Ltd</t>
        </is>
      </c>
      <c r="C42" t="inlineStr"/>
      <c r="D42" t="inlineStr">
        <is>
          <t>accounts@wattlegrovedenta.example</t>
        </is>
      </c>
      <c r="E42" t="inlineStr">
        <is>
          <t>true</t>
        </is>
      </c>
      <c r="F42" t="str">
        <f>IF(C42="","Customer","Location")</f>
        <v>Customer</v>
      </c>
      <c r="G42">
        <f>COUNTIF('QBO Templates'!$C$5:$C$293,A42)</f>
        <v>0</v>
      </c>
    </row>
    <row r="43">
      <c r="A43" t="inlineStr">
        <is>
          <t>Q0039</t>
        </is>
      </c>
      <c r="B43" t="inlineStr">
        <is>
          <t>The Lakeside Vet Clinic</t>
        </is>
      </c>
      <c r="C43" t="inlineStr"/>
      <c r="D43" t="inlineStr">
        <is>
          <t>accounts@lakesidevetclini.example</t>
        </is>
      </c>
      <c r="E43" t="inlineStr">
        <is>
          <t>true</t>
        </is>
      </c>
      <c r="F43" t="str">
        <f>IF(C43="","Customer","Location")</f>
        <v>Customer</v>
      </c>
      <c r="G43">
        <f>COUNTIF('QBO Templates'!$C$5:$C$293,A43)</f>
        <v>0</v>
      </c>
    </row>
    <row r="44">
      <c r="A44" t="inlineStr">
        <is>
          <t>Q0040</t>
        </is>
      </c>
      <c r="B44" t="inlineStr">
        <is>
          <t>Clearwater Property Group</t>
        </is>
      </c>
      <c r="C44" t="inlineStr"/>
      <c r="D44" t="inlineStr">
        <is>
          <t>accounts@clearwaterproper.example</t>
        </is>
      </c>
      <c r="E44" t="inlineStr">
        <is>
          <t>true</t>
        </is>
      </c>
      <c r="F44" t="str">
        <f>IF(C44="","Customer","Location")</f>
        <v>Customer</v>
      </c>
      <c r="G44">
        <f>COUNTIF('QBO Templates'!$C$5:$C$293,A44)</f>
        <v>0</v>
      </c>
    </row>
    <row r="45">
      <c r="A45" t="inlineStr">
        <is>
          <t>Q0041</t>
        </is>
      </c>
      <c r="B45" t="inlineStr">
        <is>
          <t>Eastwood Real Estate Pty Ltd</t>
        </is>
      </c>
      <c r="C45" t="inlineStr"/>
      <c r="D45" t="inlineStr">
        <is>
          <t>accounts@eastwoodrealesta.example</t>
        </is>
      </c>
      <c r="E45" t="inlineStr">
        <is>
          <t>true</t>
        </is>
      </c>
      <c r="F45" t="str">
        <f>IF(C45="","Customer","Location")</f>
        <v>Customer</v>
      </c>
      <c r="G45">
        <f>COUNTIF('QBO Templates'!$C$5:$C$293,A45)</f>
        <v>0</v>
      </c>
    </row>
    <row r="46">
      <c r="A46" t="inlineStr">
        <is>
          <t>Q0042</t>
        </is>
      </c>
      <c r="B46" t="inlineStr">
        <is>
          <t>Clearwater Physiotherapy</t>
        </is>
      </c>
      <c r="C46" t="inlineStr"/>
      <c r="D46" t="inlineStr">
        <is>
          <t>accounts@clearwaterphysio.example</t>
        </is>
      </c>
      <c r="E46" t="inlineStr">
        <is>
          <t>true</t>
        </is>
      </c>
      <c r="F46" t="str">
        <f>IF(C46="","Customer","Location")</f>
        <v>Customer</v>
      </c>
      <c r="G46">
        <f>COUNTIF('QBO Templates'!$C$5:$C$293,A46)</f>
        <v>0</v>
      </c>
    </row>
    <row r="47">
      <c r="A47" t="inlineStr">
        <is>
          <t>Q0043</t>
        </is>
      </c>
      <c r="B47" t="inlineStr">
        <is>
          <t>Greenway Physiotherapy</t>
        </is>
      </c>
      <c r="C47" t="inlineStr"/>
      <c r="D47" t="inlineStr">
        <is>
          <t>accounts@greenwayphysioth.example</t>
        </is>
      </c>
      <c r="E47" t="inlineStr">
        <is>
          <t>true</t>
        </is>
      </c>
      <c r="F47" t="str">
        <f>IF(C47="","Customer","Location")</f>
        <v>Customer</v>
      </c>
      <c r="G47">
        <f>COUNTIF('QBO Templates'!$C$5:$C$293,A47)</f>
        <v>0</v>
      </c>
    </row>
    <row r="48">
      <c r="A48" t="inlineStr">
        <is>
          <t>Q0044</t>
        </is>
      </c>
      <c r="B48" t="inlineStr">
        <is>
          <t>Fairfield Engineering Pty Ltd</t>
        </is>
      </c>
      <c r="C48" t="inlineStr"/>
      <c r="D48" t="inlineStr">
        <is>
          <t>accounts@fairfieldenginee.example</t>
        </is>
      </c>
      <c r="E48" t="inlineStr">
        <is>
          <t>true</t>
        </is>
      </c>
      <c r="F48" t="str">
        <f>IF(C48="","Customer","Location")</f>
        <v>Customer</v>
      </c>
      <c r="G48">
        <f>COUNTIF('QBO Templates'!$C$5:$C$293,A48)</f>
        <v>0</v>
      </c>
    </row>
    <row r="49">
      <c r="A49" t="inlineStr">
        <is>
          <t>Q0045</t>
        </is>
      </c>
      <c r="B49" t="inlineStr">
        <is>
          <t>Westend Optometrists P/L</t>
        </is>
      </c>
      <c r="C49" t="inlineStr"/>
      <c r="D49" t="inlineStr">
        <is>
          <t>accounts@westendoptometri.example</t>
        </is>
      </c>
      <c r="E49" t="inlineStr">
        <is>
          <t>true</t>
        </is>
      </c>
      <c r="F49" t="str">
        <f>IF(C49="","Customer","Location")</f>
        <v>Customer</v>
      </c>
      <c r="G49">
        <f>COUNTIF('QBO Templates'!$C$5:$C$293,A49)</f>
        <v>0</v>
      </c>
    </row>
    <row r="50">
      <c r="A50" t="inlineStr">
        <is>
          <t>Q0046</t>
        </is>
      </c>
      <c r="B50" t="inlineStr">
        <is>
          <t>Kingsley Insurance Brokers Pty Ltd</t>
        </is>
      </c>
      <c r="C50" t="inlineStr"/>
      <c r="D50" t="inlineStr">
        <is>
          <t>accounts@kingsleyinsuranc.example</t>
        </is>
      </c>
      <c r="E50" t="inlineStr">
        <is>
          <t>true</t>
        </is>
      </c>
      <c r="F50" t="str">
        <f>IF(C50="","Customer","Location")</f>
        <v>Customer</v>
      </c>
      <c r="G50">
        <f>COUNTIF('QBO Templates'!$C$5:$C$293,A50)</f>
        <v>0</v>
      </c>
    </row>
    <row r="51">
      <c r="A51" t="inlineStr">
        <is>
          <t>Q0047</t>
        </is>
      </c>
      <c r="B51" t="inlineStr">
        <is>
          <t>Bluestone Learning Centre Pty Ltd</t>
        </is>
      </c>
      <c r="C51" t="inlineStr"/>
      <c r="D51" t="inlineStr">
        <is>
          <t>accounts@bluestonelearnin.example</t>
        </is>
      </c>
      <c r="E51" t="inlineStr">
        <is>
          <t>true</t>
        </is>
      </c>
      <c r="F51" t="str">
        <f>IF(C51="","Customer","Location")</f>
        <v>Customer</v>
      </c>
      <c r="G51">
        <f>COUNTIF('QBO Templates'!$C$5:$C$293,A51)</f>
        <v>0</v>
      </c>
    </row>
    <row r="52">
      <c r="A52" t="inlineStr">
        <is>
          <t>Q0048</t>
        </is>
      </c>
      <c r="B52" t="inlineStr">
        <is>
          <t>Oakwood Logistics</t>
        </is>
      </c>
      <c r="C52" t="inlineStr"/>
      <c r="D52" t="inlineStr">
        <is>
          <t>accounts@oakwoodlogistics.example</t>
        </is>
      </c>
      <c r="E52" t="inlineStr">
        <is>
          <t>true</t>
        </is>
      </c>
      <c r="F52" t="str">
        <f>IF(C52="","Customer","Location")</f>
        <v>Customer</v>
      </c>
      <c r="G52">
        <f>COUNTIF('QBO Templates'!$C$5:$C$293,A52)</f>
        <v>0</v>
      </c>
    </row>
    <row r="53">
      <c r="A53" t="inlineStr">
        <is>
          <t>Q0049</t>
        </is>
      </c>
      <c r="B53" t="inlineStr">
        <is>
          <t>Banksia Insurance Brokers</t>
        </is>
      </c>
      <c r="C53" t="inlineStr"/>
      <c r="D53" t="inlineStr">
        <is>
          <t>accounts@banksiainsurance.example</t>
        </is>
      </c>
      <c r="E53" t="inlineStr">
        <is>
          <t>true</t>
        </is>
      </c>
      <c r="F53" t="str">
        <f>IF(C53="","Customer","Location")</f>
        <v>Customer</v>
      </c>
      <c r="G53">
        <f>COUNTIF('QBO Templates'!$C$5:$C$293,A53)</f>
        <v>0</v>
      </c>
    </row>
    <row r="54">
      <c r="A54" t="inlineStr">
        <is>
          <t>Q0050</t>
        </is>
      </c>
      <c r="B54" t="inlineStr">
        <is>
          <t>The Sunbury Lawyers Pty Ltd</t>
        </is>
      </c>
      <c r="C54" t="inlineStr"/>
      <c r="D54" t="inlineStr">
        <is>
          <t>accounts@sunburylawyers.example</t>
        </is>
      </c>
      <c r="E54" t="inlineStr">
        <is>
          <t>true</t>
        </is>
      </c>
      <c r="F54" t="str">
        <f>IF(C54="","Customer","Location")</f>
        <v>Customer</v>
      </c>
      <c r="G54">
        <f>COUNTIF('QBO Templates'!$C$5:$C$293,A54)</f>
        <v>0</v>
      </c>
    </row>
    <row r="55">
      <c r="A55" t="inlineStr">
        <is>
          <t>Q0051</t>
        </is>
      </c>
      <c r="B55" t="inlineStr">
        <is>
          <t>COBBLESTONE REAL ESTATE PTY LTD</t>
        </is>
      </c>
      <c r="C55" t="inlineStr"/>
      <c r="D55" t="inlineStr">
        <is>
          <t>accounts@cobblestonereale.example</t>
        </is>
      </c>
      <c r="E55" t="inlineStr">
        <is>
          <t>true</t>
        </is>
      </c>
      <c r="F55" t="str">
        <f>IF(C55="","Customer","Location")</f>
        <v>Customer</v>
      </c>
      <c r="G55">
        <f>COUNTIF('QBO Templates'!$C$5:$C$293,A55)</f>
        <v>0</v>
      </c>
    </row>
    <row r="56">
      <c r="A56" t="inlineStr">
        <is>
          <t>Q0052</t>
        </is>
      </c>
      <c r="B56" t="inlineStr">
        <is>
          <t>Bayview Engineering Pty Ltd</t>
        </is>
      </c>
      <c r="C56" t="inlineStr"/>
      <c r="D56" t="inlineStr">
        <is>
          <t>accounts@bayviewengineeri.example</t>
        </is>
      </c>
      <c r="E56" t="inlineStr">
        <is>
          <t>true</t>
        </is>
      </c>
      <c r="F56" t="str">
        <f>IF(C56="","Customer","Location")</f>
        <v>Customer</v>
      </c>
      <c r="G56">
        <f>COUNTIF('QBO Templates'!$C$5:$C$293,A56)</f>
        <v>0</v>
      </c>
    </row>
    <row r="57">
      <c r="A57" t="inlineStr">
        <is>
          <t>Q0053</t>
        </is>
      </c>
      <c r="B57" t="inlineStr">
        <is>
          <t>The Oakwood Financial Planning Pty Ltd</t>
        </is>
      </c>
      <c r="C57" t="inlineStr"/>
      <c r="D57" t="inlineStr">
        <is>
          <t>accounts@oakwoodfinancial.example</t>
        </is>
      </c>
      <c r="E57" t="inlineStr">
        <is>
          <t>true</t>
        </is>
      </c>
      <c r="F57" t="str">
        <f>IF(C57="","Customer","Location")</f>
        <v>Customer</v>
      </c>
      <c r="G57">
        <f>COUNTIF('QBO Templates'!$C$5:$C$293,A57)</f>
        <v>0</v>
      </c>
    </row>
    <row r="58">
      <c r="A58" t="inlineStr">
        <is>
          <t>Q0054</t>
        </is>
      </c>
      <c r="B58" t="inlineStr">
        <is>
          <t>The Brightside Dental Pty Ltd</t>
        </is>
      </c>
      <c r="C58" t="inlineStr"/>
      <c r="D58" t="inlineStr">
        <is>
          <t>accounts@brightsidedental.example</t>
        </is>
      </c>
      <c r="E58" t="inlineStr">
        <is>
          <t>true</t>
        </is>
      </c>
      <c r="F58" t="str">
        <f>IF(C58="","Customer","Location")</f>
        <v>Customer</v>
      </c>
      <c r="G58">
        <f>COUNTIF('QBO Templates'!$C$5:$C$293,A58)</f>
        <v>0</v>
      </c>
    </row>
    <row r="59">
      <c r="A59" t="inlineStr">
        <is>
          <t>Q0055</t>
        </is>
      </c>
      <c r="B59" t="inlineStr">
        <is>
          <t>Ashwood Physiotherapy</t>
        </is>
      </c>
      <c r="C59" t="inlineStr"/>
      <c r="D59" t="inlineStr">
        <is>
          <t>accounts@ashwoodphysiothe.example</t>
        </is>
      </c>
      <c r="E59" t="inlineStr">
        <is>
          <t>true</t>
        </is>
      </c>
      <c r="F59" t="str">
        <f>IF(C59="","Customer","Location")</f>
        <v>Customer</v>
      </c>
      <c r="G59">
        <f>COUNTIF('QBO Templates'!$C$5:$C$293,A59)</f>
        <v>0</v>
      </c>
    </row>
    <row r="60">
      <c r="A60" t="inlineStr">
        <is>
          <t>Q0056</t>
        </is>
      </c>
      <c r="B60" t="inlineStr">
        <is>
          <t>The Bluestone Dental</t>
        </is>
      </c>
      <c r="C60" t="inlineStr"/>
      <c r="D60" t="inlineStr">
        <is>
          <t>accounts@bluestonedental.example</t>
        </is>
      </c>
      <c r="E60" t="inlineStr">
        <is>
          <t>true</t>
        </is>
      </c>
      <c r="F60" t="str">
        <f>IF(C60="","Customer","Location")</f>
        <v>Customer</v>
      </c>
      <c r="G60">
        <f>COUNTIF('QBO Templates'!$C$5:$C$293,A60)</f>
        <v>0</v>
      </c>
    </row>
    <row r="61">
      <c r="A61" t="inlineStr">
        <is>
          <t>Q0057</t>
        </is>
      </c>
      <c r="B61" t="inlineStr">
        <is>
          <t>The Kingsley Accountants</t>
        </is>
      </c>
      <c r="C61" t="inlineStr"/>
      <c r="D61" t="inlineStr">
        <is>
          <t>accounts@kingsleyaccounta.example</t>
        </is>
      </c>
      <c r="E61" t="inlineStr">
        <is>
          <t>true</t>
        </is>
      </c>
      <c r="F61" t="str">
        <f>IF(C61="","Customer","Location")</f>
        <v>Customer</v>
      </c>
      <c r="G61">
        <f>COUNTIF('QBO Templates'!$C$5:$C$293,A61)</f>
        <v>0</v>
      </c>
    </row>
    <row r="62">
      <c r="A62" t="inlineStr">
        <is>
          <t>Q0058</t>
        </is>
      </c>
      <c r="B62" t="inlineStr">
        <is>
          <t>CLEARWATER EARLY LEARNING PTY LTD</t>
        </is>
      </c>
      <c r="C62" t="inlineStr"/>
      <c r="D62" t="inlineStr">
        <is>
          <t>accounts@clearwaterearlyl.example</t>
        </is>
      </c>
      <c r="E62" t="inlineStr">
        <is>
          <t>true</t>
        </is>
      </c>
      <c r="F62" t="str">
        <f>IF(C62="","Customer","Location")</f>
        <v>Customer</v>
      </c>
      <c r="G62">
        <f>COUNTIF('QBO Templates'!$C$5:$C$293,A62)</f>
        <v>0</v>
      </c>
    </row>
    <row r="63">
      <c r="A63" t="inlineStr">
        <is>
          <t>Q0059</t>
        </is>
      </c>
      <c r="B63" t="inlineStr">
        <is>
          <t>Banksia Pathology</t>
        </is>
      </c>
      <c r="C63" t="inlineStr"/>
      <c r="D63" t="inlineStr">
        <is>
          <t>accounts@banksiapathology.example</t>
        </is>
      </c>
      <c r="E63" t="inlineStr">
        <is>
          <t>true</t>
        </is>
      </c>
      <c r="F63" t="str">
        <f>IF(C63="","Customer","Location")</f>
        <v>Customer</v>
      </c>
      <c r="G63">
        <f>COUNTIF('QBO Templates'!$C$5:$C$293,A63)</f>
        <v>0</v>
      </c>
    </row>
    <row r="64">
      <c r="A64" t="inlineStr">
        <is>
          <t>Q0060</t>
        </is>
      </c>
      <c r="B64" t="inlineStr">
        <is>
          <t>SOUTHGATE FINANCIAL PLANNING PTY LTD</t>
        </is>
      </c>
      <c r="C64" t="inlineStr"/>
      <c r="D64" t="inlineStr">
        <is>
          <t>accounts@southgatefinanci.example</t>
        </is>
      </c>
      <c r="E64" t="inlineStr">
        <is>
          <t>true</t>
        </is>
      </c>
      <c r="F64" t="str">
        <f>IF(C64="","Customer","Location")</f>
        <v>Customer</v>
      </c>
      <c r="G64">
        <f>COUNTIF('QBO Templates'!$C$5:$C$293,A64)</f>
        <v>0</v>
      </c>
    </row>
    <row r="65">
      <c r="A65" t="inlineStr">
        <is>
          <t>Q0061</t>
        </is>
      </c>
      <c r="B65" t="inlineStr">
        <is>
          <t>BLUESTONE LAWYERS PTY LTD</t>
        </is>
      </c>
      <c r="C65" t="inlineStr"/>
      <c r="D65" t="inlineStr">
        <is>
          <t>accounts@bluestonelawyers.example</t>
        </is>
      </c>
      <c r="E65" t="inlineStr">
        <is>
          <t>true</t>
        </is>
      </c>
      <c r="F65" t="str">
        <f>IF(C65="","Customer","Location")</f>
        <v>Customer</v>
      </c>
      <c r="G65">
        <f>COUNTIF('QBO Templates'!$C$5:$C$293,A65)</f>
        <v>0</v>
      </c>
    </row>
    <row r="66">
      <c r="A66" t="inlineStr">
        <is>
          <t>Q0062</t>
        </is>
      </c>
      <c r="B66" t="inlineStr">
        <is>
          <t>Riverside Lawyers Pty Ltd</t>
        </is>
      </c>
      <c r="C66" t="inlineStr"/>
      <c r="D66" t="inlineStr">
        <is>
          <t>accounts@riversidelawyers.example</t>
        </is>
      </c>
      <c r="E66" t="inlineStr">
        <is>
          <t>true</t>
        </is>
      </c>
      <c r="F66" t="str">
        <f>IF(C66="","Customer","Location")</f>
        <v>Customer</v>
      </c>
      <c r="G66">
        <f>COUNTIF('QBO Templates'!$C$5:$C$293,A66)</f>
        <v>0</v>
      </c>
    </row>
    <row r="67">
      <c r="A67" t="inlineStr">
        <is>
          <t>Q0063</t>
        </is>
      </c>
      <c r="B67" t="inlineStr">
        <is>
          <t>Banksia Accountants</t>
        </is>
      </c>
      <c r="C67" t="inlineStr"/>
      <c r="D67" t="inlineStr">
        <is>
          <t>accounts@banksiaaccountan.example</t>
        </is>
      </c>
      <c r="E67" t="inlineStr">
        <is>
          <t>true</t>
        </is>
      </c>
      <c r="F67" t="str">
        <f>IF(C67="","Customer","Location")</f>
        <v>Customer</v>
      </c>
      <c r="G67">
        <f>COUNTIF('QBO Templates'!$C$5:$C$293,A67)</f>
        <v>0</v>
      </c>
    </row>
    <row r="68">
      <c r="A68" t="inlineStr">
        <is>
          <t>Q0064</t>
        </is>
      </c>
      <c r="B68" t="inlineStr">
        <is>
          <t>Ironbark Physiotherapy</t>
        </is>
      </c>
      <c r="C68" t="inlineStr"/>
      <c r="D68" t="inlineStr">
        <is>
          <t>accounts@ironbarkphysioth.example</t>
        </is>
      </c>
      <c r="E68" t="inlineStr">
        <is>
          <t>true</t>
        </is>
      </c>
      <c r="F68" t="str">
        <f>IF(C68="","Customer","Location")</f>
        <v>Customer</v>
      </c>
      <c r="G68">
        <f>COUNTIF('QBO Templates'!$C$5:$C$293,A68)</f>
        <v>0</v>
      </c>
    </row>
    <row r="69">
      <c r="A69" t="inlineStr">
        <is>
          <t>Q0065</t>
        </is>
      </c>
      <c r="B69" t="inlineStr">
        <is>
          <t>Wattle Grove Lawyers</t>
        </is>
      </c>
      <c r="C69" t="inlineStr"/>
      <c r="D69" t="inlineStr">
        <is>
          <t>accounts@wattlegrovelawye.example</t>
        </is>
      </c>
      <c r="E69" t="inlineStr">
        <is>
          <t>true</t>
        </is>
      </c>
      <c r="F69" t="str">
        <f>IF(C69="","Customer","Location")</f>
        <v>Customer</v>
      </c>
      <c r="G69">
        <f>COUNTIF('QBO Templates'!$C$5:$C$293,A69)</f>
        <v>0</v>
      </c>
    </row>
    <row r="70">
      <c r="A70" t="inlineStr">
        <is>
          <t>Q0066</t>
        </is>
      </c>
      <c r="B70" t="inlineStr">
        <is>
          <t>Kingsley Medical Centre Pty Ltd</t>
        </is>
      </c>
      <c r="C70" t="inlineStr"/>
      <c r="D70" t="inlineStr">
        <is>
          <t>accounts@kingsleymedicalc.example</t>
        </is>
      </c>
      <c r="E70" t="inlineStr">
        <is>
          <t>true</t>
        </is>
      </c>
      <c r="F70" t="str">
        <f>IF(C70="","Customer","Location")</f>
        <v>Customer</v>
      </c>
      <c r="G70">
        <f>COUNTIF('QBO Templates'!$C$5:$C$293,A70)</f>
        <v>0</v>
      </c>
    </row>
    <row r="71">
      <c r="A71" t="inlineStr">
        <is>
          <t>Q0067</t>
        </is>
      </c>
      <c r="B71" t="inlineStr">
        <is>
          <t>The Ashwood Engineering</t>
        </is>
      </c>
      <c r="C71" t="inlineStr"/>
      <c r="D71" t="inlineStr">
        <is>
          <t>accounts@ashwoodengineeri.example</t>
        </is>
      </c>
      <c r="E71" t="inlineStr">
        <is>
          <t>true</t>
        </is>
      </c>
      <c r="F71" t="str">
        <f>IF(C71="","Customer","Location")</f>
        <v>Customer</v>
      </c>
      <c r="G71">
        <f>COUNTIF('QBO Templates'!$C$5:$C$293,A71)</f>
        <v>0</v>
      </c>
    </row>
    <row r="72">
      <c r="A72" t="inlineStr">
        <is>
          <t>Q0068</t>
        </is>
      </c>
      <c r="B72" t="inlineStr">
        <is>
          <t>Sunbury Physiotherapy Pty Ltd</t>
        </is>
      </c>
      <c r="C72" t="inlineStr"/>
      <c r="D72" t="inlineStr">
        <is>
          <t>accounts@sunburyphysiothe.example</t>
        </is>
      </c>
      <c r="E72" t="inlineStr">
        <is>
          <t>true</t>
        </is>
      </c>
      <c r="F72" t="str">
        <f>IF(C72="","Customer","Location")</f>
        <v>Customer</v>
      </c>
      <c r="G72">
        <f>COUNTIF('QBO Templates'!$C$5:$C$293,A72)</f>
        <v>0</v>
      </c>
    </row>
    <row r="73">
      <c r="A73" t="inlineStr">
        <is>
          <t>Q0069</t>
        </is>
      </c>
      <c r="B73" t="inlineStr">
        <is>
          <t>Eastwood Pathology</t>
        </is>
      </c>
      <c r="C73" t="inlineStr"/>
      <c r="D73" t="inlineStr">
        <is>
          <t>accounts@eastwoodpatholog.example</t>
        </is>
      </c>
      <c r="E73" t="inlineStr">
        <is>
          <t>true</t>
        </is>
      </c>
      <c r="F73" t="str">
        <f>IF(C73="","Customer","Location")</f>
        <v>Customer</v>
      </c>
      <c r="G73">
        <f>COUNTIF('QBO Templates'!$C$5:$C$293,A73)</f>
        <v>0</v>
      </c>
    </row>
    <row r="74">
      <c r="A74" t="inlineStr">
        <is>
          <t>Q0070</t>
        </is>
      </c>
      <c r="B74" t="inlineStr">
        <is>
          <t>Waverley Fitness</t>
        </is>
      </c>
      <c r="C74" t="inlineStr"/>
      <c r="D74" t="inlineStr">
        <is>
          <t>accounts@waverleyfitness.example</t>
        </is>
      </c>
      <c r="E74" t="inlineStr">
        <is>
          <t>true</t>
        </is>
      </c>
      <c r="F74" t="str">
        <f>IF(C74="","Customer","Location")</f>
        <v>Customer</v>
      </c>
      <c r="G74">
        <f>COUNTIF('QBO Templates'!$C$5:$C$293,A74)</f>
        <v>0</v>
      </c>
    </row>
    <row r="75">
      <c r="A75" t="inlineStr">
        <is>
          <t>Q0071</t>
        </is>
      </c>
      <c r="B75" t="inlineStr">
        <is>
          <t>Clearwater Logistics</t>
        </is>
      </c>
      <c r="C75" t="inlineStr"/>
      <c r="D75" t="inlineStr">
        <is>
          <t>accounts@clearwaterlogist.example</t>
        </is>
      </c>
      <c r="E75" t="inlineStr">
        <is>
          <t>true</t>
        </is>
      </c>
      <c r="F75" t="str">
        <f>IF(C75="","Customer","Location")</f>
        <v>Customer</v>
      </c>
      <c r="G75">
        <f>COUNTIF('QBO Templates'!$C$5:$C$293,A75)</f>
        <v>0</v>
      </c>
    </row>
    <row r="76">
      <c r="A76" t="inlineStr">
        <is>
          <t>Q0072</t>
        </is>
      </c>
      <c r="B76" t="inlineStr">
        <is>
          <t>Wattle Grove Fitness</t>
        </is>
      </c>
      <c r="C76" t="inlineStr"/>
      <c r="D76" t="inlineStr">
        <is>
          <t>accounts@wattlegrovefitne.example</t>
        </is>
      </c>
      <c r="E76" t="inlineStr">
        <is>
          <t>true</t>
        </is>
      </c>
      <c r="F76" t="str">
        <f>IF(C76="","Customer","Location")</f>
        <v>Customer</v>
      </c>
      <c r="G76">
        <f>COUNTIF('QBO Templates'!$C$5:$C$293,A76)</f>
        <v>0</v>
      </c>
    </row>
    <row r="77">
      <c r="A77" t="inlineStr">
        <is>
          <t>Q0073</t>
        </is>
      </c>
      <c r="B77" t="inlineStr">
        <is>
          <t>Ashwood Medical Centre</t>
        </is>
      </c>
      <c r="C77" t="inlineStr"/>
      <c r="D77" t="inlineStr">
        <is>
          <t>accounts@ashwoodmedicalce.example</t>
        </is>
      </c>
      <c r="E77" t="inlineStr">
        <is>
          <t>true</t>
        </is>
      </c>
      <c r="F77" t="str">
        <f>IF(C77="","Customer","Location")</f>
        <v>Customer</v>
      </c>
      <c r="G77">
        <f>COUNTIF('QBO Templates'!$C$5:$C$293,A77)</f>
        <v>0</v>
      </c>
    </row>
    <row r="78">
      <c r="A78" t="inlineStr">
        <is>
          <t>Q0074</t>
        </is>
      </c>
      <c r="B78" t="inlineStr">
        <is>
          <t>Parkside Vet Clinic</t>
        </is>
      </c>
      <c r="C78" t="inlineStr"/>
      <c r="D78" t="inlineStr">
        <is>
          <t>accounts@parksidevetclini.example</t>
        </is>
      </c>
      <c r="E78" t="inlineStr">
        <is>
          <t>true</t>
        </is>
      </c>
      <c r="F78" t="str">
        <f>IF(C78="","Customer","Location")</f>
        <v>Customer</v>
      </c>
      <c r="G78">
        <f>COUNTIF('QBO Templates'!$C$5:$C$293,A78)</f>
        <v>0</v>
      </c>
    </row>
    <row r="79">
      <c r="A79" t="inlineStr">
        <is>
          <t>Q0075</t>
        </is>
      </c>
      <c r="B79" t="inlineStr">
        <is>
          <t>Wattle Grove Architects</t>
        </is>
      </c>
      <c r="C79" t="inlineStr"/>
      <c r="D79" t="inlineStr">
        <is>
          <t>accounts@wattlegrovearchi.example</t>
        </is>
      </c>
      <c r="E79" t="inlineStr">
        <is>
          <t>true</t>
        </is>
      </c>
      <c r="F79" t="str">
        <f>IF(C79="","Customer","Location")</f>
        <v>Customer</v>
      </c>
      <c r="G79">
        <f>COUNTIF('QBO Templates'!$C$5:$C$293,A79)</f>
        <v>0</v>
      </c>
    </row>
    <row r="80">
      <c r="A80" t="inlineStr">
        <is>
          <t>Q0076</t>
        </is>
      </c>
      <c r="B80" t="inlineStr">
        <is>
          <t>Bayview Pharmacy Pty Ltd</t>
        </is>
      </c>
      <c r="C80" t="inlineStr"/>
      <c r="D80" t="inlineStr">
        <is>
          <t>accounts@bayviewpharmacy.example</t>
        </is>
      </c>
      <c r="E80" t="inlineStr">
        <is>
          <t>true</t>
        </is>
      </c>
      <c r="F80" t="str">
        <f>IF(C80="","Customer","Location")</f>
        <v>Customer</v>
      </c>
      <c r="G80">
        <f>COUNTIF('QBO Templates'!$C$5:$C$293,A80)</f>
        <v>0</v>
      </c>
    </row>
    <row r="81">
      <c r="A81" t="inlineStr">
        <is>
          <t>Q0077</t>
        </is>
      </c>
      <c r="B81" t="inlineStr">
        <is>
          <t>Hillcrest Accountants Pty Ltd</t>
        </is>
      </c>
      <c r="C81" t="inlineStr"/>
      <c r="D81" t="inlineStr">
        <is>
          <t>accounts@hillcrestaccount.example</t>
        </is>
      </c>
      <c r="E81" t="inlineStr">
        <is>
          <t>true</t>
        </is>
      </c>
      <c r="F81" t="str">
        <f>IF(C81="","Customer","Location")</f>
        <v>Customer</v>
      </c>
      <c r="G81">
        <f>COUNTIF('QBO Templates'!$C$5:$C$293,A81)</f>
        <v>0</v>
      </c>
    </row>
    <row r="82">
      <c r="A82" t="inlineStr">
        <is>
          <t>Q0078</t>
        </is>
      </c>
      <c r="B82" t="inlineStr">
        <is>
          <t>Lakeside Architects</t>
        </is>
      </c>
      <c r="C82" t="inlineStr"/>
      <c r="D82" t="inlineStr">
        <is>
          <t>accounts@lakesidearchitec.example</t>
        </is>
      </c>
      <c r="E82" t="inlineStr">
        <is>
          <t>true</t>
        </is>
      </c>
      <c r="F82" t="str">
        <f>IF(C82="","Customer","Location")</f>
        <v>Customer</v>
      </c>
      <c r="G82">
        <f>COUNTIF('QBO Templates'!$C$5:$C$293,A82)</f>
        <v>0</v>
      </c>
    </row>
    <row r="83">
      <c r="A83" t="inlineStr">
        <is>
          <t>Q0079</t>
        </is>
      </c>
      <c r="B83" t="inlineStr">
        <is>
          <t>Ashwood Accountants</t>
        </is>
      </c>
      <c r="C83" t="inlineStr"/>
      <c r="D83" t="inlineStr">
        <is>
          <t>accounts@ashwoodaccountan.example</t>
        </is>
      </c>
      <c r="E83" t="inlineStr">
        <is>
          <t>true</t>
        </is>
      </c>
      <c r="F83" t="str">
        <f>IF(C83="","Customer","Location")</f>
        <v>Customer</v>
      </c>
      <c r="G83">
        <f>COUNTIF('QBO Templates'!$C$5:$C$293,A83)</f>
        <v>0</v>
      </c>
    </row>
    <row r="84">
      <c r="A84" t="inlineStr">
        <is>
          <t>Q0080</t>
        </is>
      </c>
      <c r="B84" t="inlineStr">
        <is>
          <t>Westend Property Group Pty Ltd</t>
        </is>
      </c>
      <c r="C84" t="inlineStr"/>
      <c r="D84" t="inlineStr">
        <is>
          <t>accounts@westendpropertyg.example</t>
        </is>
      </c>
      <c r="E84" t="inlineStr">
        <is>
          <t>true</t>
        </is>
      </c>
      <c r="F84" t="str">
        <f>IF(C84="","Customer","Location")</f>
        <v>Customer</v>
      </c>
      <c r="G84">
        <f>COUNTIF('QBO Templates'!$C$5:$C$293,A84)</f>
        <v>0</v>
      </c>
    </row>
    <row r="85">
      <c r="A85" t="inlineStr">
        <is>
          <t>Q0081</t>
        </is>
      </c>
      <c r="B85" t="inlineStr">
        <is>
          <t>Eastwood Optometrists</t>
        </is>
      </c>
      <c r="C85" t="inlineStr"/>
      <c r="D85" t="inlineStr">
        <is>
          <t>accounts@eastwoodoptometr.example</t>
        </is>
      </c>
      <c r="E85" t="inlineStr">
        <is>
          <t>true</t>
        </is>
      </c>
      <c r="F85" t="str">
        <f>IF(C85="","Customer","Location")</f>
        <v>Customer</v>
      </c>
      <c r="G85">
        <f>COUNTIF('QBO Templates'!$C$5:$C$293,A85)</f>
        <v>0</v>
      </c>
    </row>
    <row r="86">
      <c r="A86" t="inlineStr">
        <is>
          <t>Q0082</t>
        </is>
      </c>
      <c r="B86" t="inlineStr">
        <is>
          <t>The Westend Medical Centre</t>
        </is>
      </c>
      <c r="C86" t="inlineStr"/>
      <c r="D86" t="inlineStr">
        <is>
          <t>accounts@westendmedicalce.example</t>
        </is>
      </c>
      <c r="E86" t="inlineStr">
        <is>
          <t>true</t>
        </is>
      </c>
      <c r="F86" t="str">
        <f>IF(C86="","Customer","Location")</f>
        <v>Customer</v>
      </c>
      <c r="G86">
        <f>COUNTIF('QBO Templates'!$C$5:$C$293,A86)</f>
        <v>0</v>
      </c>
    </row>
    <row r="87">
      <c r="A87" t="inlineStr">
        <is>
          <t>Q0083</t>
        </is>
      </c>
      <c r="B87" t="inlineStr">
        <is>
          <t>Riverside Learning Centre</t>
        </is>
      </c>
      <c r="C87" t="inlineStr"/>
      <c r="D87" t="inlineStr">
        <is>
          <t>accounts@riversidelearnin.example</t>
        </is>
      </c>
      <c r="E87" t="inlineStr">
        <is>
          <t>true</t>
        </is>
      </c>
      <c r="F87" t="str">
        <f>IF(C87="","Customer","Location")</f>
        <v>Customer</v>
      </c>
      <c r="G87">
        <f>COUNTIF('QBO Templates'!$C$5:$C$293,A87)</f>
        <v>0</v>
      </c>
    </row>
    <row r="88">
      <c r="A88" t="inlineStr">
        <is>
          <t>Q0084</t>
        </is>
      </c>
      <c r="B88" t="inlineStr">
        <is>
          <t>Silverton Insurance Brokers P/L</t>
        </is>
      </c>
      <c r="C88" t="inlineStr"/>
      <c r="D88" t="inlineStr">
        <is>
          <t>accounts@silvertoninsuran.example</t>
        </is>
      </c>
      <c r="E88" t="inlineStr">
        <is>
          <t>true</t>
        </is>
      </c>
      <c r="F88" t="str">
        <f>IF(C88="","Customer","Location")</f>
        <v>Customer</v>
      </c>
      <c r="G88">
        <f>COUNTIF('QBO Templates'!$C$5:$C$293,A88)</f>
        <v>0</v>
      </c>
    </row>
    <row r="89">
      <c r="A89" t="inlineStr">
        <is>
          <t>Q0085</t>
        </is>
      </c>
      <c r="B89" t="inlineStr">
        <is>
          <t>Greenway Podiatry P/L</t>
        </is>
      </c>
      <c r="C89" t="inlineStr"/>
      <c r="D89" t="inlineStr">
        <is>
          <t>accounts@greenwaypodiatry.example</t>
        </is>
      </c>
      <c r="E89" t="inlineStr">
        <is>
          <t>true</t>
        </is>
      </c>
      <c r="F89" t="str">
        <f>IF(C89="","Customer","Location")</f>
        <v>Customer</v>
      </c>
      <c r="G89">
        <f>COUNTIF('QBO Templates'!$C$5:$C$293,A89)</f>
        <v>0</v>
      </c>
    </row>
    <row r="90">
      <c r="A90" t="inlineStr">
        <is>
          <t>Q0086</t>
        </is>
      </c>
      <c r="B90" t="inlineStr">
        <is>
          <t>Banksia Logistics Pty Ltd</t>
        </is>
      </c>
      <c r="C90" t="inlineStr"/>
      <c r="D90" t="inlineStr">
        <is>
          <t>accounts@banksialogistics.example</t>
        </is>
      </c>
      <c r="E90" t="inlineStr">
        <is>
          <t>true</t>
        </is>
      </c>
      <c r="F90" t="str">
        <f>IF(C90="","Customer","Location")</f>
        <v>Customer</v>
      </c>
      <c r="G90">
        <f>COUNTIF('QBO Templates'!$C$5:$C$293,A90)</f>
        <v>0</v>
      </c>
    </row>
    <row r="91">
      <c r="A91" t="inlineStr">
        <is>
          <t>Q0087</t>
        </is>
      </c>
      <c r="B91" t="inlineStr">
        <is>
          <t>Sunbury Architects P/L</t>
        </is>
      </c>
      <c r="C91" t="inlineStr"/>
      <c r="D91" t="inlineStr">
        <is>
          <t>accounts@sunburyarchitect.example</t>
        </is>
      </c>
      <c r="E91" t="inlineStr">
        <is>
          <t>true</t>
        </is>
      </c>
      <c r="F91" t="str">
        <f>IF(C91="","Customer","Location")</f>
        <v>Customer</v>
      </c>
      <c r="G91">
        <f>COUNTIF('QBO Templates'!$C$5:$C$293,A91)</f>
        <v>0</v>
      </c>
    </row>
    <row r="92">
      <c r="A92" t="inlineStr">
        <is>
          <t>Q0088</t>
        </is>
      </c>
      <c r="B92" t="inlineStr">
        <is>
          <t>Cobblestone Physiotherapy P/L</t>
        </is>
      </c>
      <c r="C92" t="inlineStr"/>
      <c r="D92" t="inlineStr">
        <is>
          <t>accounts@cobblestonephysi.example</t>
        </is>
      </c>
      <c r="E92" t="inlineStr">
        <is>
          <t>true</t>
        </is>
      </c>
      <c r="F92" t="str">
        <f>IF(C92="","Customer","Location")</f>
        <v>Customer</v>
      </c>
      <c r="G92">
        <f>COUNTIF('QBO Templates'!$C$5:$C$293,A92)</f>
        <v>0</v>
      </c>
    </row>
    <row r="93">
      <c r="A93" t="inlineStr">
        <is>
          <t>Q0089</t>
        </is>
      </c>
      <c r="B93" t="inlineStr">
        <is>
          <t>Banksia Real Estate</t>
        </is>
      </c>
      <c r="C93" t="inlineStr"/>
      <c r="D93" t="inlineStr">
        <is>
          <t>accounts@banksiarealestat.example</t>
        </is>
      </c>
      <c r="E93" t="inlineStr">
        <is>
          <t>true</t>
        </is>
      </c>
      <c r="F93" t="str">
        <f>IF(C93="","Customer","Location")</f>
        <v>Customer</v>
      </c>
      <c r="G93">
        <f>COUNTIF('QBO Templates'!$C$5:$C$293,A93)</f>
        <v>0</v>
      </c>
    </row>
    <row r="94">
      <c r="A94" t="inlineStr">
        <is>
          <t>Q0090</t>
        </is>
      </c>
      <c r="B94" t="inlineStr">
        <is>
          <t>The Northside Pathology Pty Ltd</t>
        </is>
      </c>
      <c r="C94" t="inlineStr"/>
      <c r="D94" t="inlineStr">
        <is>
          <t>accounts@northsidepatholo.example</t>
        </is>
      </c>
      <c r="E94" t="inlineStr">
        <is>
          <t>true</t>
        </is>
      </c>
      <c r="F94" t="str">
        <f>IF(C94="","Customer","Location")</f>
        <v>Customer</v>
      </c>
      <c r="G94">
        <f>COUNTIF('QBO Templates'!$C$5:$C$293,A94)</f>
        <v>0</v>
      </c>
    </row>
    <row r="95">
      <c r="A95" t="inlineStr">
        <is>
          <t>Q0091</t>
        </is>
      </c>
      <c r="B95" t="inlineStr">
        <is>
          <t>Harbourside Lawyers</t>
        </is>
      </c>
      <c r="C95" t="inlineStr"/>
      <c r="D95" t="inlineStr">
        <is>
          <t>accounts@harboursidelawye.example</t>
        </is>
      </c>
      <c r="E95" t="inlineStr">
        <is>
          <t>true</t>
        </is>
      </c>
      <c r="F95" t="str">
        <f>IF(C95="","Customer","Location")</f>
        <v>Customer</v>
      </c>
      <c r="G95">
        <f>COUNTIF('QBO Templates'!$C$5:$C$293,A95)</f>
        <v>0</v>
      </c>
    </row>
    <row r="96">
      <c r="A96" t="inlineStr">
        <is>
          <t>Q0092</t>
        </is>
      </c>
      <c r="B96" t="inlineStr">
        <is>
          <t>Kingsley Fitness Pty Ltd</t>
        </is>
      </c>
      <c r="C96" t="inlineStr"/>
      <c r="D96" t="inlineStr">
        <is>
          <t>accounts@kingsleyfitness.example</t>
        </is>
      </c>
      <c r="E96" t="inlineStr">
        <is>
          <t>true</t>
        </is>
      </c>
      <c r="F96" t="str">
        <f>IF(C96="","Customer","Location")</f>
        <v>Customer</v>
      </c>
      <c r="G96">
        <f>COUNTIF('QBO Templates'!$C$5:$C$293,A96)</f>
        <v>0</v>
      </c>
    </row>
    <row r="97">
      <c r="A97" t="inlineStr">
        <is>
          <t>Q0093</t>
        </is>
      </c>
      <c r="B97" t="inlineStr">
        <is>
          <t>LAKESIDE OPTOMETRISTS</t>
        </is>
      </c>
      <c r="C97" t="inlineStr"/>
      <c r="D97" t="inlineStr">
        <is>
          <t>accounts@lakesideoptometr.example</t>
        </is>
      </c>
      <c r="E97" t="inlineStr">
        <is>
          <t>true</t>
        </is>
      </c>
      <c r="F97" t="str">
        <f>IF(C97="","Customer","Location")</f>
        <v>Customer</v>
      </c>
      <c r="G97">
        <f>COUNTIF('QBO Templates'!$C$5:$C$293,A97)</f>
        <v>0</v>
      </c>
    </row>
    <row r="98">
      <c r="A98" t="inlineStr">
        <is>
          <t>Q0094</t>
        </is>
      </c>
      <c r="B98" t="inlineStr">
        <is>
          <t>Southgate Dental Pty Ltd</t>
        </is>
      </c>
      <c r="C98" t="inlineStr"/>
      <c r="D98" t="inlineStr">
        <is>
          <t>accounts@southgatedental.example</t>
        </is>
      </c>
      <c r="E98" t="inlineStr">
        <is>
          <t>true</t>
        </is>
      </c>
      <c r="F98" t="str">
        <f>IF(C98="","Customer","Location")</f>
        <v>Customer</v>
      </c>
      <c r="G98">
        <f>COUNTIF('QBO Templates'!$C$5:$C$293,A98)</f>
        <v>0</v>
      </c>
    </row>
    <row r="99">
      <c r="A99" t="inlineStr">
        <is>
          <t>Q0095</t>
        </is>
      </c>
      <c r="B99" t="inlineStr">
        <is>
          <t>SUNBURY OPTOMETRISTS</t>
        </is>
      </c>
      <c r="C99" t="inlineStr"/>
      <c r="D99" t="inlineStr">
        <is>
          <t>accounts@sunburyoptometri.example</t>
        </is>
      </c>
      <c r="E99" t="inlineStr">
        <is>
          <t>true</t>
        </is>
      </c>
      <c r="F99" t="str">
        <f>IF(C99="","Customer","Location")</f>
        <v>Customer</v>
      </c>
      <c r="G99">
        <f>COUNTIF('QBO Templates'!$C$5:$C$293,A99)</f>
        <v>0</v>
      </c>
    </row>
    <row r="100">
      <c r="A100" t="inlineStr">
        <is>
          <t>Q0096</t>
        </is>
      </c>
      <c r="B100" t="inlineStr">
        <is>
          <t>Bayview Vet Clinic</t>
        </is>
      </c>
      <c r="C100" t="inlineStr"/>
      <c r="D100" t="inlineStr">
        <is>
          <t>accounts@bayviewvetclinic.example</t>
        </is>
      </c>
      <c r="E100" t="inlineStr">
        <is>
          <t>true</t>
        </is>
      </c>
      <c r="F100" t="str">
        <f>IF(C100="","Customer","Location")</f>
        <v>Customer</v>
      </c>
      <c r="G100">
        <f>COUNTIF('QBO Templates'!$C$5:$C$293,A100)</f>
        <v>0</v>
      </c>
    </row>
    <row r="101">
      <c r="A101" t="inlineStr">
        <is>
          <t>Q0097</t>
        </is>
      </c>
      <c r="B101" t="inlineStr">
        <is>
          <t>The Redgum Pathology Pty Ltd</t>
        </is>
      </c>
      <c r="C101" t="inlineStr"/>
      <c r="D101" t="inlineStr">
        <is>
          <t>accounts@redgumpathology.example</t>
        </is>
      </c>
      <c r="E101" t="inlineStr">
        <is>
          <t>true</t>
        </is>
      </c>
      <c r="F101" t="str">
        <f>IF(C101="","Customer","Location")</f>
        <v>Customer</v>
      </c>
      <c r="G101">
        <f>COUNTIF('QBO Templates'!$C$5:$C$293,A101)</f>
        <v>0</v>
      </c>
    </row>
    <row r="102">
      <c r="A102" t="inlineStr">
        <is>
          <t>Q0098</t>
        </is>
      </c>
      <c r="B102" t="inlineStr">
        <is>
          <t>Greenway Medical Centre Pty Ltd</t>
        </is>
      </c>
      <c r="C102" t="inlineStr"/>
      <c r="D102" t="inlineStr">
        <is>
          <t>accounts@greenwaymedicalc.example</t>
        </is>
      </c>
      <c r="E102" t="inlineStr">
        <is>
          <t>true</t>
        </is>
      </c>
      <c r="F102" t="str">
        <f>IF(C102="","Customer","Location")</f>
        <v>Customer</v>
      </c>
      <c r="G102">
        <f>COUNTIF('QBO Templates'!$C$5:$C$293,A102)</f>
        <v>0</v>
      </c>
    </row>
    <row r="103">
      <c r="A103" t="inlineStr">
        <is>
          <t>Q0099</t>
        </is>
      </c>
      <c r="B103" t="inlineStr">
        <is>
          <t>Westend Physiotherapy Pty Ltd</t>
        </is>
      </c>
      <c r="C103" t="inlineStr"/>
      <c r="D103" t="inlineStr">
        <is>
          <t>accounts@westendphysiothe.example</t>
        </is>
      </c>
      <c r="E103" t="inlineStr">
        <is>
          <t>true</t>
        </is>
      </c>
      <c r="F103" t="str">
        <f>IF(C103="","Customer","Location")</f>
        <v>Customer</v>
      </c>
      <c r="G103">
        <f>COUNTIF('QBO Templates'!$C$5:$C$293,A103)</f>
        <v>0</v>
      </c>
    </row>
    <row r="104">
      <c r="A104" t="inlineStr">
        <is>
          <t>Q0100</t>
        </is>
      </c>
      <c r="B104" t="inlineStr">
        <is>
          <t>Riverside Podiatry Pty Ltd</t>
        </is>
      </c>
      <c r="C104" t="inlineStr"/>
      <c r="D104" t="inlineStr">
        <is>
          <t>accounts@riversidepodiatr.example</t>
        </is>
      </c>
      <c r="E104" t="inlineStr">
        <is>
          <t>true</t>
        </is>
      </c>
      <c r="F104" t="str">
        <f>IF(C104="","Customer","Location")</f>
        <v>Customer</v>
      </c>
      <c r="G104">
        <f>COUNTIF('QBO Templates'!$C$5:$C$293,A104)</f>
        <v>0</v>
      </c>
    </row>
    <row r="105">
      <c r="A105" t="inlineStr">
        <is>
          <t>Q0101</t>
        </is>
      </c>
      <c r="B105" t="inlineStr">
        <is>
          <t>The Northside Learning Centre</t>
        </is>
      </c>
      <c r="C105" t="inlineStr"/>
      <c r="D105" t="inlineStr">
        <is>
          <t>accounts@northsidelearnin.example</t>
        </is>
      </c>
      <c r="E105" t="inlineStr">
        <is>
          <t>true</t>
        </is>
      </c>
      <c r="F105" t="str">
        <f>IF(C105="","Customer","Location")</f>
        <v>Customer</v>
      </c>
      <c r="G105">
        <f>COUNTIF('QBO Templates'!$C$5:$C$293,A105)</f>
        <v>0</v>
      </c>
    </row>
    <row r="106">
      <c r="A106" t="inlineStr">
        <is>
          <t>Q0102</t>
        </is>
      </c>
      <c r="B106" t="inlineStr">
        <is>
          <t>The Harbourside Logistics Pty Ltd</t>
        </is>
      </c>
      <c r="C106" t="inlineStr"/>
      <c r="D106" t="inlineStr">
        <is>
          <t>accounts@harboursidelogis.example</t>
        </is>
      </c>
      <c r="E106" t="inlineStr">
        <is>
          <t>true</t>
        </is>
      </c>
      <c r="F106" t="str">
        <f>IF(C106="","Customer","Location")</f>
        <v>Customer</v>
      </c>
      <c r="G106">
        <f>COUNTIF('QBO Templates'!$C$5:$C$293,A106)</f>
        <v>0</v>
      </c>
    </row>
    <row r="107">
      <c r="A107" t="inlineStr">
        <is>
          <t>Q0103</t>
        </is>
      </c>
      <c r="B107" t="inlineStr">
        <is>
          <t>Redgum Podiatry</t>
        </is>
      </c>
      <c r="C107" t="inlineStr"/>
      <c r="D107" t="inlineStr">
        <is>
          <t>accounts@redgumpodiatry.example</t>
        </is>
      </c>
      <c r="E107" t="inlineStr">
        <is>
          <t>true</t>
        </is>
      </c>
      <c r="F107" t="str">
        <f>IF(C107="","Customer","Location")</f>
        <v>Customer</v>
      </c>
      <c r="G107">
        <f>COUNTIF('QBO Templates'!$C$5:$C$293,A107)</f>
        <v>0</v>
      </c>
    </row>
    <row r="108">
      <c r="A108" t="inlineStr">
        <is>
          <t>Q0104</t>
        </is>
      </c>
      <c r="B108" t="inlineStr">
        <is>
          <t>Harbourside Chiropractic</t>
        </is>
      </c>
      <c r="C108" t="inlineStr"/>
      <c r="D108" t="inlineStr">
        <is>
          <t>accounts@harboursidechiro.example</t>
        </is>
      </c>
      <c r="E108" t="inlineStr">
        <is>
          <t>true</t>
        </is>
      </c>
      <c r="F108" t="str">
        <f>IF(C108="","Customer","Location")</f>
        <v>Customer</v>
      </c>
      <c r="G108">
        <f>COUNTIF('QBO Templates'!$C$5:$C$293,A108)</f>
        <v>0</v>
      </c>
    </row>
    <row r="109">
      <c r="A109" t="inlineStr">
        <is>
          <t>Q0105</t>
        </is>
      </c>
      <c r="B109" t="inlineStr">
        <is>
          <t>Hillcrest Lawyers</t>
        </is>
      </c>
      <c r="C109" t="inlineStr"/>
      <c r="D109" t="inlineStr">
        <is>
          <t>accounts@hillcrestlawyers.example</t>
        </is>
      </c>
      <c r="E109" t="inlineStr">
        <is>
          <t>true</t>
        </is>
      </c>
      <c r="F109" t="str">
        <f>IF(C109="","Customer","Location")</f>
        <v>Customer</v>
      </c>
      <c r="G109">
        <f>COUNTIF('QBO Templates'!$C$5:$C$293,A109)</f>
        <v>0</v>
      </c>
    </row>
    <row r="110">
      <c r="A110" t="inlineStr">
        <is>
          <t>Q0106</t>
        </is>
      </c>
      <c r="B110" t="inlineStr">
        <is>
          <t>Silverton Logistics Pty Ltd</t>
        </is>
      </c>
      <c r="C110" t="inlineStr"/>
      <c r="D110" t="inlineStr">
        <is>
          <t>accounts@silvertonlogisti.example</t>
        </is>
      </c>
      <c r="E110" t="inlineStr">
        <is>
          <t>true</t>
        </is>
      </c>
      <c r="F110" t="str">
        <f>IF(C110="","Customer","Location")</f>
        <v>Customer</v>
      </c>
      <c r="G110">
        <f>COUNTIF('QBO Templates'!$C$5:$C$293,A110)</f>
        <v>0</v>
      </c>
    </row>
    <row r="111">
      <c r="A111" t="inlineStr">
        <is>
          <t>Q0107</t>
        </is>
      </c>
      <c r="B111" t="inlineStr">
        <is>
          <t>The Hillcrest Motors Pty Ltd</t>
        </is>
      </c>
      <c r="C111" t="inlineStr"/>
      <c r="D111" t="inlineStr">
        <is>
          <t>accounts@hillcrestmotors.example</t>
        </is>
      </c>
      <c r="E111" t="inlineStr">
        <is>
          <t>true</t>
        </is>
      </c>
      <c r="F111" t="str">
        <f>IF(C111="","Customer","Location")</f>
        <v>Customer</v>
      </c>
      <c r="G111">
        <f>COUNTIF('QBO Templates'!$C$5:$C$293,A111)</f>
        <v>0</v>
      </c>
    </row>
    <row r="112">
      <c r="A112" t="inlineStr">
        <is>
          <t>Q0108</t>
        </is>
      </c>
      <c r="B112" t="inlineStr">
        <is>
          <t>Southgate Pathology Pty Ltd</t>
        </is>
      </c>
      <c r="C112" t="inlineStr"/>
      <c r="D112" t="inlineStr">
        <is>
          <t>accounts@southgatepatholo.example</t>
        </is>
      </c>
      <c r="E112" t="inlineStr">
        <is>
          <t>true</t>
        </is>
      </c>
      <c r="F112" t="str">
        <f>IF(C112="","Customer","Location")</f>
        <v>Customer</v>
      </c>
      <c r="G112">
        <f>COUNTIF('QBO Templates'!$C$5:$C$293,A112)</f>
        <v>0</v>
      </c>
    </row>
    <row r="113">
      <c r="A113" t="inlineStr">
        <is>
          <t>Q0109</t>
        </is>
      </c>
      <c r="B113" t="inlineStr">
        <is>
          <t>Westend Engineering</t>
        </is>
      </c>
      <c r="C113" t="inlineStr"/>
      <c r="D113" t="inlineStr">
        <is>
          <t>accounts@westendengineeri.example</t>
        </is>
      </c>
      <c r="E113" t="inlineStr">
        <is>
          <t>true</t>
        </is>
      </c>
      <c r="F113" t="str">
        <f>IF(C113="","Customer","Location")</f>
        <v>Customer</v>
      </c>
      <c r="G113">
        <f>COUNTIF('QBO Templates'!$C$5:$C$293,A113)</f>
        <v>0</v>
      </c>
    </row>
    <row r="114">
      <c r="A114" t="inlineStr">
        <is>
          <t>Q0110</t>
        </is>
      </c>
      <c r="B114" t="inlineStr">
        <is>
          <t>Lakeside Real Estate</t>
        </is>
      </c>
      <c r="C114" t="inlineStr"/>
      <c r="D114" t="inlineStr">
        <is>
          <t>accounts@lakesiderealesta.example</t>
        </is>
      </c>
      <c r="E114" t="inlineStr">
        <is>
          <t>true</t>
        </is>
      </c>
      <c r="F114" t="str">
        <f>IF(C114="","Customer","Location")</f>
        <v>Customer</v>
      </c>
      <c r="G114">
        <f>COUNTIF('QBO Templates'!$C$5:$C$293,A114)</f>
        <v>0</v>
      </c>
    </row>
    <row r="115">
      <c r="A115" t="inlineStr">
        <is>
          <t>Q0111</t>
        </is>
      </c>
      <c r="B115" t="inlineStr">
        <is>
          <t>Harbourside Pharmacy Pty Ltd</t>
        </is>
      </c>
      <c r="C115" t="inlineStr"/>
      <c r="D115" t="inlineStr">
        <is>
          <t>accounts@harboursidepharm.example</t>
        </is>
      </c>
      <c r="E115" t="inlineStr">
        <is>
          <t>true</t>
        </is>
      </c>
      <c r="F115" t="str">
        <f>IF(C115="","Customer","Location")</f>
        <v>Customer</v>
      </c>
      <c r="G115">
        <f>COUNTIF('QBO Templates'!$C$5:$C$293,A115)</f>
        <v>0</v>
      </c>
    </row>
    <row r="116">
      <c r="A116" t="inlineStr">
        <is>
          <t>Q0112</t>
        </is>
      </c>
      <c r="B116" t="inlineStr">
        <is>
          <t>Brightside Early Learning</t>
        </is>
      </c>
      <c r="C116" t="inlineStr"/>
      <c r="D116" t="inlineStr">
        <is>
          <t>accounts@brightsideearlyl.example</t>
        </is>
      </c>
      <c r="E116" t="inlineStr">
        <is>
          <t>true</t>
        </is>
      </c>
      <c r="F116" t="str">
        <f>IF(C116="","Customer","Location")</f>
        <v>Customer</v>
      </c>
      <c r="G116">
        <f>COUNTIF('QBO Templates'!$C$5:$C$293,A116)</f>
        <v>0</v>
      </c>
    </row>
    <row r="117">
      <c r="A117" t="inlineStr">
        <is>
          <t>Q0113</t>
        </is>
      </c>
      <c r="B117" t="inlineStr">
        <is>
          <t>Southgate Engineering</t>
        </is>
      </c>
      <c r="C117" t="inlineStr"/>
      <c r="D117" t="inlineStr">
        <is>
          <t>accounts@southgateenginee.example</t>
        </is>
      </c>
      <c r="E117" t="inlineStr">
        <is>
          <t>true</t>
        </is>
      </c>
      <c r="F117" t="str">
        <f>IF(C117="","Customer","Location")</f>
        <v>Customer</v>
      </c>
      <c r="G117">
        <f>COUNTIF('QBO Templates'!$C$5:$C$293,A117)</f>
        <v>0</v>
      </c>
    </row>
    <row r="118">
      <c r="A118" t="inlineStr">
        <is>
          <t>Q0114</t>
        </is>
      </c>
      <c r="B118" t="inlineStr">
        <is>
          <t>Riverside Dental Pty Ltd</t>
        </is>
      </c>
      <c r="C118" t="inlineStr"/>
      <c r="D118" t="inlineStr">
        <is>
          <t>accounts@riversidedental.example</t>
        </is>
      </c>
      <c r="E118" t="inlineStr">
        <is>
          <t>true</t>
        </is>
      </c>
      <c r="F118" t="str">
        <f>IF(C118="","Customer","Location")</f>
        <v>Customer</v>
      </c>
      <c r="G118">
        <f>COUNTIF('QBO Templates'!$C$5:$C$293,A118)</f>
        <v>0</v>
      </c>
    </row>
    <row r="119">
      <c r="A119" t="inlineStr">
        <is>
          <t>Q0115</t>
        </is>
      </c>
      <c r="B119" t="inlineStr">
        <is>
          <t>Bayview Early Learning Pty Ltd</t>
        </is>
      </c>
      <c r="C119" t="inlineStr"/>
      <c r="D119" t="inlineStr">
        <is>
          <t>accounts@bayviewearlylear.example</t>
        </is>
      </c>
      <c r="E119" t="inlineStr">
        <is>
          <t>true</t>
        </is>
      </c>
      <c r="F119" t="str">
        <f>IF(C119="","Customer","Location")</f>
        <v>Customer</v>
      </c>
      <c r="G119">
        <f>COUNTIF('QBO Templates'!$C$5:$C$293,A119)</f>
        <v>0</v>
      </c>
    </row>
    <row r="120">
      <c r="A120" t="inlineStr">
        <is>
          <t>Q0116</t>
        </is>
      </c>
      <c r="B120" t="inlineStr">
        <is>
          <t>Elm Street Financial Planning Pty Ltd</t>
        </is>
      </c>
      <c r="C120" t="inlineStr"/>
      <c r="D120" t="inlineStr">
        <is>
          <t>accounts@elmstreetfinanci.example</t>
        </is>
      </c>
      <c r="E120" t="inlineStr">
        <is>
          <t>true</t>
        </is>
      </c>
      <c r="F120" t="str">
        <f>IF(C120="","Customer","Location")</f>
        <v>Customer</v>
      </c>
      <c r="G120">
        <f>COUNTIF('QBO Templates'!$C$5:$C$293,A120)</f>
        <v>0</v>
      </c>
    </row>
    <row r="121">
      <c r="A121" t="inlineStr">
        <is>
          <t>Q0117</t>
        </is>
      </c>
      <c r="B121" t="inlineStr">
        <is>
          <t>Ashwood Property Group</t>
        </is>
      </c>
      <c r="C121" t="inlineStr"/>
      <c r="D121" t="inlineStr">
        <is>
          <t>accounts@ashwoodpropertyg.example</t>
        </is>
      </c>
      <c r="E121" t="inlineStr">
        <is>
          <t>true</t>
        </is>
      </c>
      <c r="F121" t="str">
        <f>IF(C121="","Customer","Location")</f>
        <v>Customer</v>
      </c>
      <c r="G121">
        <f>COUNTIF('QBO Templates'!$C$5:$C$293,A121)</f>
        <v>0</v>
      </c>
    </row>
    <row r="122">
      <c r="A122" t="inlineStr">
        <is>
          <t>Q0118</t>
        </is>
      </c>
      <c r="B122" t="inlineStr">
        <is>
          <t>The Northside Early Learning Pty Ltd</t>
        </is>
      </c>
      <c r="C122" t="inlineStr"/>
      <c r="D122" t="inlineStr">
        <is>
          <t>accounts@northsideearlyle.example</t>
        </is>
      </c>
      <c r="E122" t="inlineStr">
        <is>
          <t>true</t>
        </is>
      </c>
      <c r="F122" t="str">
        <f>IF(C122="","Customer","Location")</f>
        <v>Customer</v>
      </c>
      <c r="G122">
        <f>COUNTIF('QBO Templates'!$C$5:$C$293,A122)</f>
        <v>0</v>
      </c>
    </row>
    <row r="123">
      <c r="A123" t="inlineStr">
        <is>
          <t>Q0119</t>
        </is>
      </c>
      <c r="B123" t="inlineStr">
        <is>
          <t>Brightside Logistics Pty Ltd</t>
        </is>
      </c>
      <c r="C123" t="inlineStr"/>
      <c r="D123" t="inlineStr">
        <is>
          <t>accounts@brightsidelogist.example</t>
        </is>
      </c>
      <c r="E123" t="inlineStr">
        <is>
          <t>true</t>
        </is>
      </c>
      <c r="F123" t="str">
        <f>IF(C123="","Customer","Location")</f>
        <v>Customer</v>
      </c>
      <c r="G123">
        <f>COUNTIF('QBO Templates'!$C$5:$C$293,A123)</f>
        <v>0</v>
      </c>
    </row>
    <row r="124">
      <c r="A124" t="inlineStr">
        <is>
          <t>Q0120</t>
        </is>
      </c>
      <c r="B124" t="inlineStr">
        <is>
          <t>Elm Street Early Learning</t>
        </is>
      </c>
      <c r="C124" t="inlineStr"/>
      <c r="D124" t="inlineStr">
        <is>
          <t>accounts@elmstreetearlyle.example</t>
        </is>
      </c>
      <c r="E124" t="inlineStr">
        <is>
          <t>true</t>
        </is>
      </c>
      <c r="F124" t="str">
        <f>IF(C124="","Customer","Location")</f>
        <v>Customer</v>
      </c>
      <c r="G124">
        <f>COUNTIF('QBO Templates'!$C$5:$C$293,A124)</f>
        <v>0</v>
      </c>
    </row>
    <row r="125">
      <c r="A125" t="inlineStr">
        <is>
          <t>Q0121</t>
        </is>
      </c>
      <c r="B125" t="inlineStr">
        <is>
          <t>Redgum Financial Planning</t>
        </is>
      </c>
      <c r="C125" t="inlineStr"/>
      <c r="D125" t="inlineStr">
        <is>
          <t>accounts@redgumfinancialp.example</t>
        </is>
      </c>
      <c r="E125" t="inlineStr">
        <is>
          <t>true</t>
        </is>
      </c>
      <c r="F125" t="str">
        <f>IF(C125="","Customer","Location")</f>
        <v>Customer</v>
      </c>
      <c r="G125">
        <f>COUNTIF('QBO Templates'!$C$5:$C$293,A125)</f>
        <v>0</v>
      </c>
    </row>
    <row r="126">
      <c r="A126" t="inlineStr">
        <is>
          <t>Q0122</t>
        </is>
      </c>
      <c r="B126" t="inlineStr">
        <is>
          <t>The Lakeside Fitness Pty Ltd</t>
        </is>
      </c>
      <c r="C126" t="inlineStr"/>
      <c r="D126" t="inlineStr">
        <is>
          <t>accounts@lakesidefitness.example</t>
        </is>
      </c>
      <c r="E126" t="inlineStr">
        <is>
          <t>true</t>
        </is>
      </c>
      <c r="F126" t="str">
        <f>IF(C126="","Customer","Location")</f>
        <v>Customer</v>
      </c>
      <c r="G126">
        <f>COUNTIF('QBO Templates'!$C$5:$C$293,A126)</f>
        <v>0</v>
      </c>
    </row>
    <row r="127">
      <c r="A127" t="inlineStr">
        <is>
          <t>Q0123</t>
        </is>
      </c>
      <c r="B127" t="inlineStr">
        <is>
          <t>Elm Street Logistics P/L</t>
        </is>
      </c>
      <c r="C127" t="inlineStr"/>
      <c r="D127" t="inlineStr">
        <is>
          <t>accounts@elmstreetlogisti.example</t>
        </is>
      </c>
      <c r="E127" t="inlineStr">
        <is>
          <t>true</t>
        </is>
      </c>
      <c r="F127" t="str">
        <f>IF(C127="","Customer","Location")</f>
        <v>Customer</v>
      </c>
      <c r="G127">
        <f>COUNTIF('QBO Templates'!$C$5:$C$293,A127)</f>
        <v>0</v>
      </c>
    </row>
    <row r="128">
      <c r="A128" t="inlineStr">
        <is>
          <t>Q0124</t>
        </is>
      </c>
      <c r="B128" t="inlineStr">
        <is>
          <t>LAKESIDE INSURANCE BROKERS</t>
        </is>
      </c>
      <c r="C128" t="inlineStr"/>
      <c r="D128" t="inlineStr">
        <is>
          <t>accounts@lakesideinsuranc.example</t>
        </is>
      </c>
      <c r="E128" t="inlineStr">
        <is>
          <t>true</t>
        </is>
      </c>
      <c r="F128" t="str">
        <f>IF(C128="","Customer","Location")</f>
        <v>Customer</v>
      </c>
      <c r="G128">
        <f>COUNTIF('QBO Templates'!$C$5:$C$293,A128)</f>
        <v>0</v>
      </c>
    </row>
    <row r="129">
      <c r="A129" t="inlineStr">
        <is>
          <t>Q0125</t>
        </is>
      </c>
      <c r="B129" t="inlineStr">
        <is>
          <t>Elm Street Pathology Pty Ltd</t>
        </is>
      </c>
      <c r="C129" t="inlineStr"/>
      <c r="D129" t="inlineStr">
        <is>
          <t>accounts@elmstreetpatholo.example</t>
        </is>
      </c>
      <c r="E129" t="inlineStr">
        <is>
          <t>true</t>
        </is>
      </c>
      <c r="F129" t="str">
        <f>IF(C129="","Customer","Location")</f>
        <v>Customer</v>
      </c>
      <c r="G129">
        <f>COUNTIF('QBO Templates'!$C$5:$C$293,A129)</f>
        <v>0</v>
      </c>
    </row>
    <row r="130">
      <c r="A130" t="inlineStr">
        <is>
          <t>Q0126</t>
        </is>
      </c>
      <c r="B130" t="inlineStr">
        <is>
          <t>The Fairfield Accountants Pty Ltd</t>
        </is>
      </c>
      <c r="C130" t="inlineStr"/>
      <c r="D130" t="inlineStr">
        <is>
          <t>accounts@fairfieldaccount.example</t>
        </is>
      </c>
      <c r="E130" t="inlineStr">
        <is>
          <t>true</t>
        </is>
      </c>
      <c r="F130" t="str">
        <f>IF(C130="","Customer","Location")</f>
        <v>Customer</v>
      </c>
      <c r="G130">
        <f>COUNTIF('QBO Templates'!$C$5:$C$293,A130)</f>
        <v>0</v>
      </c>
    </row>
    <row r="131">
      <c r="A131" t="inlineStr">
        <is>
          <t>Q0127</t>
        </is>
      </c>
      <c r="B131" t="inlineStr">
        <is>
          <t>Fairfield Dental</t>
        </is>
      </c>
      <c r="C131" t="inlineStr"/>
      <c r="D131" t="inlineStr">
        <is>
          <t>accounts@fairfielddental.example</t>
        </is>
      </c>
      <c r="E131" t="inlineStr">
        <is>
          <t>true</t>
        </is>
      </c>
      <c r="F131" t="str">
        <f>IF(C131="","Customer","Location")</f>
        <v>Customer</v>
      </c>
      <c r="G131">
        <f>COUNTIF('QBO Templates'!$C$5:$C$293,A131)</f>
        <v>0</v>
      </c>
    </row>
    <row r="132">
      <c r="A132" t="inlineStr">
        <is>
          <t>Q0128</t>
        </is>
      </c>
      <c r="B132" t="inlineStr">
        <is>
          <t>The Oakwood Medical Centre Pty Ltd</t>
        </is>
      </c>
      <c r="C132" t="inlineStr"/>
      <c r="D132" t="inlineStr">
        <is>
          <t>accounts@oakwoodmedicalce.example</t>
        </is>
      </c>
      <c r="E132" t="inlineStr">
        <is>
          <t>true</t>
        </is>
      </c>
      <c r="F132" t="str">
        <f>IF(C132="","Customer","Location")</f>
        <v>Customer</v>
      </c>
      <c r="G132">
        <f>COUNTIF('QBO Templates'!$C$5:$C$293,A132)</f>
        <v>0</v>
      </c>
    </row>
    <row r="133">
      <c r="A133" t="inlineStr">
        <is>
          <t>Q0129</t>
        </is>
      </c>
      <c r="B133" t="inlineStr">
        <is>
          <t>Banksia Architects</t>
        </is>
      </c>
      <c r="C133" t="inlineStr"/>
      <c r="D133" t="inlineStr">
        <is>
          <t>accounts@banksiaarchitect.example</t>
        </is>
      </c>
      <c r="E133" t="inlineStr">
        <is>
          <t>true</t>
        </is>
      </c>
      <c r="F133" t="str">
        <f>IF(C133="","Customer","Location")</f>
        <v>Customer</v>
      </c>
      <c r="G133">
        <f>COUNTIF('QBO Templates'!$C$5:$C$293,A133)</f>
        <v>0</v>
      </c>
    </row>
    <row r="134">
      <c r="A134" t="inlineStr">
        <is>
          <t>Q0130</t>
        </is>
      </c>
      <c r="B134" t="inlineStr">
        <is>
          <t>The Ironbark Engineering Pty Ltd</t>
        </is>
      </c>
      <c r="C134" t="inlineStr"/>
      <c r="D134" t="inlineStr">
        <is>
          <t>accounts@ironbarkengineer.example</t>
        </is>
      </c>
      <c r="E134" t="inlineStr">
        <is>
          <t>true</t>
        </is>
      </c>
      <c r="F134" t="str">
        <f>IF(C134="","Customer","Location")</f>
        <v>Customer</v>
      </c>
      <c r="G134">
        <f>COUNTIF('QBO Templates'!$C$5:$C$293,A134)</f>
        <v>0</v>
      </c>
    </row>
    <row r="135">
      <c r="A135" t="inlineStr">
        <is>
          <t>Q0131</t>
        </is>
      </c>
      <c r="B135" t="inlineStr">
        <is>
          <t>Wattle Grove Financial Planning</t>
        </is>
      </c>
      <c r="C135" t="inlineStr"/>
      <c r="D135" t="inlineStr">
        <is>
          <t>accounts@wattlegrovefinan.example</t>
        </is>
      </c>
      <c r="E135" t="inlineStr">
        <is>
          <t>true</t>
        </is>
      </c>
      <c r="F135" t="str">
        <f>IF(C135="","Customer","Location")</f>
        <v>Customer</v>
      </c>
      <c r="G135">
        <f>COUNTIF('QBO Templates'!$C$5:$C$293,A135)</f>
        <v>0</v>
      </c>
    </row>
    <row r="136">
      <c r="A136" t="inlineStr">
        <is>
          <t>Q0132</t>
        </is>
      </c>
      <c r="B136" t="inlineStr">
        <is>
          <t>Parkside Fitness</t>
        </is>
      </c>
      <c r="C136" t="inlineStr"/>
      <c r="D136" t="inlineStr">
        <is>
          <t>accounts@parksidefitness.example</t>
        </is>
      </c>
      <c r="E136" t="inlineStr">
        <is>
          <t>true</t>
        </is>
      </c>
      <c r="F136" t="str">
        <f>IF(C136="","Customer","Location")</f>
        <v>Customer</v>
      </c>
      <c r="G136">
        <f>COUNTIF('QBO Templates'!$C$5:$C$293,A136)</f>
        <v>0</v>
      </c>
    </row>
    <row r="137">
      <c r="A137" t="inlineStr">
        <is>
          <t>Q0133</t>
        </is>
      </c>
      <c r="B137" t="inlineStr">
        <is>
          <t>Greenway Chiropractic P/L</t>
        </is>
      </c>
      <c r="C137" t="inlineStr"/>
      <c r="D137" t="inlineStr">
        <is>
          <t>accounts@greenwaychiropra.example</t>
        </is>
      </c>
      <c r="E137" t="inlineStr">
        <is>
          <t>true</t>
        </is>
      </c>
      <c r="F137" t="str">
        <f>IF(C137="","Customer","Location")</f>
        <v>Customer</v>
      </c>
      <c r="G137">
        <f>COUNTIF('QBO Templates'!$C$5:$C$293,A137)</f>
        <v>0</v>
      </c>
    </row>
    <row r="138">
      <c r="A138" t="inlineStr">
        <is>
          <t>Q0134</t>
        </is>
      </c>
      <c r="B138" t="inlineStr">
        <is>
          <t>Bayview Real Estate</t>
        </is>
      </c>
      <c r="C138" t="inlineStr"/>
      <c r="D138" t="inlineStr">
        <is>
          <t>accounts@bayviewrealestat.example</t>
        </is>
      </c>
      <c r="E138" t="inlineStr">
        <is>
          <t>true</t>
        </is>
      </c>
      <c r="F138" t="str">
        <f>IF(C138="","Customer","Location")</f>
        <v>Customer</v>
      </c>
      <c r="G138">
        <f>COUNTIF('QBO Templates'!$C$5:$C$293,A138)</f>
        <v>0</v>
      </c>
    </row>
    <row r="139">
      <c r="A139" t="inlineStr">
        <is>
          <t>Q0135</t>
        </is>
      </c>
      <c r="B139" t="inlineStr">
        <is>
          <t>RIVERSIDE PHARMACY</t>
        </is>
      </c>
      <c r="C139" t="inlineStr"/>
      <c r="D139" t="inlineStr">
        <is>
          <t>accounts@riversidepharmac.example</t>
        </is>
      </c>
      <c r="E139" t="inlineStr">
        <is>
          <t>true</t>
        </is>
      </c>
      <c r="F139" t="str">
        <f>IF(C139="","Customer","Location")</f>
        <v>Customer</v>
      </c>
      <c r="G139">
        <f>COUNTIF('QBO Templates'!$C$5:$C$293,A139)</f>
        <v>0</v>
      </c>
    </row>
    <row r="140">
      <c r="A140" t="inlineStr">
        <is>
          <t>Q0136</t>
        </is>
      </c>
      <c r="B140" t="inlineStr">
        <is>
          <t>Elm Street Chiropractic Pty Ltd</t>
        </is>
      </c>
      <c r="C140" t="inlineStr"/>
      <c r="D140" t="inlineStr">
        <is>
          <t>accounts@elmstreetchiropr.example</t>
        </is>
      </c>
      <c r="E140" t="inlineStr">
        <is>
          <t>true</t>
        </is>
      </c>
      <c r="F140" t="str">
        <f>IF(C140="","Customer","Location")</f>
        <v>Customer</v>
      </c>
      <c r="G140">
        <f>COUNTIF('QBO Templates'!$C$5:$C$293,A140)</f>
        <v>0</v>
      </c>
    </row>
    <row r="141">
      <c r="A141" t="inlineStr">
        <is>
          <t>Q0137</t>
        </is>
      </c>
      <c r="B141" t="inlineStr">
        <is>
          <t>Ironbark Real Estate Pty Ltd</t>
        </is>
      </c>
      <c r="C141" t="inlineStr"/>
      <c r="D141" t="inlineStr">
        <is>
          <t>accounts@ironbarkrealesta.example</t>
        </is>
      </c>
      <c r="E141" t="inlineStr">
        <is>
          <t>true</t>
        </is>
      </c>
      <c r="F141" t="str">
        <f>IF(C141="","Customer","Location")</f>
        <v>Customer</v>
      </c>
      <c r="G141">
        <f>COUNTIF('QBO Templates'!$C$5:$C$293,A141)</f>
        <v>0</v>
      </c>
    </row>
    <row r="142">
      <c r="A142" t="inlineStr">
        <is>
          <t>Q0138</t>
        </is>
      </c>
      <c r="B142" t="inlineStr">
        <is>
          <t>ELM STREET MOTORS</t>
        </is>
      </c>
      <c r="C142" t="inlineStr"/>
      <c r="D142" t="inlineStr">
        <is>
          <t>accounts@elmstreetmotors.example</t>
        </is>
      </c>
      <c r="E142" t="inlineStr">
        <is>
          <t>true</t>
        </is>
      </c>
      <c r="F142" t="str">
        <f>IF(C142="","Customer","Location")</f>
        <v>Customer</v>
      </c>
      <c r="G142">
        <f>COUNTIF('QBO Templates'!$C$5:$C$293,A142)</f>
        <v>0</v>
      </c>
    </row>
    <row r="143">
      <c r="A143" t="inlineStr">
        <is>
          <t>Q0139</t>
        </is>
      </c>
      <c r="B143" t="inlineStr">
        <is>
          <t>Sunbury Engineering Pty Ltd</t>
        </is>
      </c>
      <c r="C143" t="inlineStr"/>
      <c r="D143" t="inlineStr">
        <is>
          <t>accounts@sunburyengineeri.example</t>
        </is>
      </c>
      <c r="E143" t="inlineStr">
        <is>
          <t>true</t>
        </is>
      </c>
      <c r="F143" t="str">
        <f>IF(C143="","Customer","Location")</f>
        <v>Customer</v>
      </c>
      <c r="G143">
        <f>COUNTIF('QBO Templates'!$C$5:$C$293,A143)</f>
        <v>0</v>
      </c>
    </row>
    <row r="144">
      <c r="A144" t="inlineStr">
        <is>
          <t>Q0140</t>
        </is>
      </c>
      <c r="B144" t="inlineStr">
        <is>
          <t>Ashwood Dental Pty Ltd</t>
        </is>
      </c>
      <c r="C144" t="inlineStr"/>
      <c r="D144" t="inlineStr">
        <is>
          <t>accounts@ashwooddental.example</t>
        </is>
      </c>
      <c r="E144" t="inlineStr">
        <is>
          <t>true</t>
        </is>
      </c>
      <c r="F144" t="str">
        <f>IF(C144="","Customer","Location")</f>
        <v>Customer</v>
      </c>
      <c r="G144">
        <f>COUNTIF('QBO Templates'!$C$5:$C$293,A144)</f>
        <v>0</v>
      </c>
    </row>
    <row r="145">
      <c r="A145" t="inlineStr">
        <is>
          <t>Q0141</t>
        </is>
      </c>
      <c r="B145" t="inlineStr">
        <is>
          <t>Bluestone Early Learning P/L</t>
        </is>
      </c>
      <c r="C145" t="inlineStr"/>
      <c r="D145" t="inlineStr">
        <is>
          <t>accounts@bluestoneearlyle.example</t>
        </is>
      </c>
      <c r="E145" t="inlineStr">
        <is>
          <t>true</t>
        </is>
      </c>
      <c r="F145" t="str">
        <f>IF(C145="","Customer","Location")</f>
        <v>Customer</v>
      </c>
      <c r="G145">
        <f>COUNTIF('QBO Templates'!$C$5:$C$293,A145)</f>
        <v>0</v>
      </c>
    </row>
    <row r="146">
      <c r="A146" t="inlineStr">
        <is>
          <t>Q0142</t>
        </is>
      </c>
      <c r="B146" t="inlineStr">
        <is>
          <t>Harbourside Property Group</t>
        </is>
      </c>
      <c r="C146" t="inlineStr"/>
      <c r="D146" t="inlineStr">
        <is>
          <t>accounts@harboursideprope.example</t>
        </is>
      </c>
      <c r="E146" t="inlineStr">
        <is>
          <t>true</t>
        </is>
      </c>
      <c r="F146" t="str">
        <f>IF(C146="","Customer","Location")</f>
        <v>Customer</v>
      </c>
      <c r="G146">
        <f>COUNTIF('QBO Templates'!$C$5:$C$293,A146)</f>
        <v>0</v>
      </c>
    </row>
    <row r="147">
      <c r="A147" t="inlineStr">
        <is>
          <t>Q0143</t>
        </is>
      </c>
      <c r="B147" t="inlineStr">
        <is>
          <t>RIVERSIDE ENGINEERING PTY LTD</t>
        </is>
      </c>
      <c r="C147" t="inlineStr"/>
      <c r="D147" t="inlineStr">
        <is>
          <t>accounts@riversideenginee.example</t>
        </is>
      </c>
      <c r="E147" t="inlineStr">
        <is>
          <t>true</t>
        </is>
      </c>
      <c r="F147" t="str">
        <f>IF(C147="","Customer","Location")</f>
        <v>Customer</v>
      </c>
      <c r="G147">
        <f>COUNTIF('QBO Templates'!$C$5:$C$293,A147)</f>
        <v>0</v>
      </c>
    </row>
    <row r="148">
      <c r="A148" t="inlineStr">
        <is>
          <t>Q0144</t>
        </is>
      </c>
      <c r="B148" t="inlineStr">
        <is>
          <t>ASHWOOD LAWYERS</t>
        </is>
      </c>
      <c r="C148" t="inlineStr"/>
      <c r="D148" t="inlineStr">
        <is>
          <t>accounts@ashwoodlawyers.example</t>
        </is>
      </c>
      <c r="E148" t="inlineStr">
        <is>
          <t>true</t>
        </is>
      </c>
      <c r="F148" t="str">
        <f>IF(C148="","Customer","Location")</f>
        <v>Customer</v>
      </c>
      <c r="G148">
        <f>COUNTIF('QBO Templates'!$C$5:$C$293,A148)</f>
        <v>0</v>
      </c>
    </row>
    <row r="149">
      <c r="A149" t="inlineStr">
        <is>
          <t>Q0145</t>
        </is>
      </c>
      <c r="B149" t="inlineStr">
        <is>
          <t>Bayview Fitness P/L</t>
        </is>
      </c>
      <c r="C149" t="inlineStr"/>
      <c r="D149" t="inlineStr">
        <is>
          <t>accounts@bayviewfitness.example</t>
        </is>
      </c>
      <c r="E149" t="inlineStr">
        <is>
          <t>true</t>
        </is>
      </c>
      <c r="F149" t="str">
        <f>IF(C149="","Customer","Location")</f>
        <v>Customer</v>
      </c>
      <c r="G149">
        <f>COUNTIF('QBO Templates'!$C$5:$C$293,A149)</f>
        <v>0</v>
      </c>
    </row>
    <row r="150">
      <c r="A150" t="inlineStr">
        <is>
          <t>Q0146</t>
        </is>
      </c>
      <c r="B150" t="inlineStr">
        <is>
          <t>The Ironbark Property Group Pty Ltd</t>
        </is>
      </c>
      <c r="C150" t="inlineStr"/>
      <c r="D150" t="inlineStr">
        <is>
          <t>accounts@ironbarkproperty.example</t>
        </is>
      </c>
      <c r="E150" t="inlineStr">
        <is>
          <t>true</t>
        </is>
      </c>
      <c r="F150" t="str">
        <f>IF(C150="","Customer","Location")</f>
        <v>Customer</v>
      </c>
      <c r="G150">
        <f>COUNTIF('QBO Templates'!$C$5:$C$293,A150)</f>
        <v>0</v>
      </c>
    </row>
    <row r="151">
      <c r="A151" t="inlineStr">
        <is>
          <t>Q0147</t>
        </is>
      </c>
      <c r="B151" t="inlineStr">
        <is>
          <t>Oakwood Engineering</t>
        </is>
      </c>
      <c r="C151" t="inlineStr"/>
      <c r="D151" t="inlineStr">
        <is>
          <t>accounts@oakwoodengineeri.example</t>
        </is>
      </c>
      <c r="E151" t="inlineStr">
        <is>
          <t>true</t>
        </is>
      </c>
      <c r="F151" t="str">
        <f>IF(C151="","Customer","Location")</f>
        <v>Customer</v>
      </c>
      <c r="G151">
        <f>COUNTIF('QBO Templates'!$C$5:$C$293,A151)</f>
        <v>0</v>
      </c>
    </row>
    <row r="152">
      <c r="A152" t="inlineStr">
        <is>
          <t>Q0148</t>
        </is>
      </c>
      <c r="B152" t="inlineStr">
        <is>
          <t>Waverley Physiotherapy</t>
        </is>
      </c>
      <c r="C152" t="inlineStr"/>
      <c r="D152" t="inlineStr">
        <is>
          <t>accounts@waverleyphysioth.example</t>
        </is>
      </c>
      <c r="E152" t="inlineStr">
        <is>
          <t>true</t>
        </is>
      </c>
      <c r="F152" t="str">
        <f>IF(C152="","Customer","Location")</f>
        <v>Customer</v>
      </c>
      <c r="G152">
        <f>COUNTIF('QBO Templates'!$C$5:$C$293,A152)</f>
        <v>0</v>
      </c>
    </row>
    <row r="153">
      <c r="A153" t="inlineStr">
        <is>
          <t>Q0149</t>
        </is>
      </c>
      <c r="B153" t="inlineStr">
        <is>
          <t>Harbourside Insurance Brokers Pty Ltd</t>
        </is>
      </c>
      <c r="C153" t="inlineStr"/>
      <c r="D153" t="inlineStr">
        <is>
          <t>accounts@harboursideinsur.example</t>
        </is>
      </c>
      <c r="E153" t="inlineStr">
        <is>
          <t>true</t>
        </is>
      </c>
      <c r="F153" t="str">
        <f>IF(C153="","Customer","Location")</f>
        <v>Customer</v>
      </c>
      <c r="G153">
        <f>COUNTIF('QBO Templates'!$C$5:$C$293,A153)</f>
        <v>0</v>
      </c>
    </row>
    <row r="154">
      <c r="A154" t="inlineStr">
        <is>
          <t>Q0150</t>
        </is>
      </c>
      <c r="B154" t="inlineStr">
        <is>
          <t>Harbourside Real Estate</t>
        </is>
      </c>
      <c r="C154" t="inlineStr"/>
      <c r="D154" t="inlineStr">
        <is>
          <t>accounts@harboursidereale.example</t>
        </is>
      </c>
      <c r="E154" t="inlineStr">
        <is>
          <t>true</t>
        </is>
      </c>
      <c r="F154" t="str">
        <f>IF(C154="","Customer","Location")</f>
        <v>Customer</v>
      </c>
      <c r="G154">
        <f>COUNTIF('QBO Templates'!$C$5:$C$293,A154)</f>
        <v>0</v>
      </c>
    </row>
    <row r="155">
      <c r="A155" t="inlineStr">
        <is>
          <t>Q0151</t>
        </is>
      </c>
      <c r="B155" t="inlineStr">
        <is>
          <t>Eastwood Podiatry</t>
        </is>
      </c>
      <c r="C155" t="inlineStr"/>
      <c r="D155" t="inlineStr">
        <is>
          <t>accounts@eastwoodpodiatry.example</t>
        </is>
      </c>
      <c r="E155" t="inlineStr">
        <is>
          <t>true</t>
        </is>
      </c>
      <c r="F155" t="str">
        <f>IF(C155="","Customer","Location")</f>
        <v>Customer</v>
      </c>
      <c r="G155">
        <f>COUNTIF('QBO Templates'!$C$5:$C$293,A155)</f>
        <v>0</v>
      </c>
    </row>
    <row r="156">
      <c r="A156" t="inlineStr">
        <is>
          <t>Q0152</t>
        </is>
      </c>
      <c r="B156" t="inlineStr">
        <is>
          <t>The Cityside Real Estate</t>
        </is>
      </c>
      <c r="C156" t="inlineStr"/>
      <c r="D156" t="inlineStr">
        <is>
          <t>accounts@citysiderealesta.example</t>
        </is>
      </c>
      <c r="E156" t="inlineStr">
        <is>
          <t>true</t>
        </is>
      </c>
      <c r="F156" t="str">
        <f>IF(C156="","Customer","Location")</f>
        <v>Customer</v>
      </c>
      <c r="G156">
        <f>COUNTIF('QBO Templates'!$C$5:$C$293,A156)</f>
        <v>0</v>
      </c>
    </row>
    <row r="157">
      <c r="A157" t="inlineStr">
        <is>
          <t>Q0153</t>
        </is>
      </c>
      <c r="B157" t="inlineStr">
        <is>
          <t>Parkside Dental</t>
        </is>
      </c>
      <c r="C157" t="inlineStr"/>
      <c r="D157" t="inlineStr">
        <is>
          <t>accounts@parksidedental.example</t>
        </is>
      </c>
      <c r="E157" t="inlineStr">
        <is>
          <t>true</t>
        </is>
      </c>
      <c r="F157" t="str">
        <f>IF(C157="","Customer","Location")</f>
        <v>Customer</v>
      </c>
      <c r="G157">
        <f>COUNTIF('QBO Templates'!$C$5:$C$293,A157)</f>
        <v>0</v>
      </c>
    </row>
    <row r="158">
      <c r="A158" t="inlineStr">
        <is>
          <t>Q0154</t>
        </is>
      </c>
      <c r="B158" t="inlineStr">
        <is>
          <t>Parkside Dental Group</t>
        </is>
      </c>
      <c r="C158" t="inlineStr"/>
      <c r="D158" t="inlineStr">
        <is>
          <t>accounts@parksidedentalgr2.example</t>
        </is>
      </c>
      <c r="E158" t="inlineStr">
        <is>
          <t>true</t>
        </is>
      </c>
      <c r="F158" t="str">
        <f>IF(C158="","Customer","Location")</f>
        <v>Customer</v>
      </c>
      <c r="G158">
        <f>COUNTIF('QBO Templates'!$C$5:$C$293,A158)</f>
        <v>0</v>
      </c>
    </row>
    <row r="159">
      <c r="A159" t="inlineStr">
        <is>
          <t>Q0155</t>
        </is>
      </c>
      <c r="B159" t="inlineStr">
        <is>
          <t>Northside Physiotherapy</t>
        </is>
      </c>
      <c r="C159" t="inlineStr"/>
      <c r="D159" t="inlineStr">
        <is>
          <t>accounts@northsidephysiot.example</t>
        </is>
      </c>
      <c r="E159" t="inlineStr">
        <is>
          <t>true</t>
        </is>
      </c>
      <c r="F159" t="str">
        <f>IF(C159="","Customer","Location")</f>
        <v>Customer</v>
      </c>
      <c r="G159">
        <f>COUNTIF('QBO Templates'!$C$5:$C$293,A159)</f>
        <v>0</v>
      </c>
    </row>
    <row r="160">
      <c r="A160" t="inlineStr">
        <is>
          <t>Q0156</t>
        </is>
      </c>
      <c r="B160" t="inlineStr">
        <is>
          <t>North Side Physiotherapy</t>
        </is>
      </c>
      <c r="C160" t="inlineStr"/>
      <c r="D160" t="inlineStr">
        <is>
          <t>accounts@northsidephysiot2.example</t>
        </is>
      </c>
      <c r="E160" t="inlineStr">
        <is>
          <t>true</t>
        </is>
      </c>
      <c r="F160" t="str">
        <f>IF(C160="","Customer","Location")</f>
        <v>Customer</v>
      </c>
      <c r="G160">
        <f>COUNTIF('QBO Templates'!$C$5:$C$293,A160)</f>
        <v>0</v>
      </c>
    </row>
    <row r="161">
      <c r="A161" t="inlineStr">
        <is>
          <t>Q0157</t>
        </is>
      </c>
      <c r="B161" t="inlineStr">
        <is>
          <t>Bayview Accountants</t>
        </is>
      </c>
      <c r="C161" t="inlineStr"/>
      <c r="D161" t="inlineStr">
        <is>
          <t>accounts@bayviewaccountan.example</t>
        </is>
      </c>
      <c r="E161" t="inlineStr">
        <is>
          <t>true</t>
        </is>
      </c>
      <c r="F161" t="str">
        <f>IF(C161="","Customer","Location")</f>
        <v>Customer</v>
      </c>
      <c r="G161">
        <f>COUNTIF('QBO Templates'!$C$5:$C$293,A161)</f>
        <v>0</v>
      </c>
    </row>
    <row r="162">
      <c r="A162" t="inlineStr">
        <is>
          <t>Q0158</t>
        </is>
      </c>
      <c r="B162" t="inlineStr">
        <is>
          <t>BAY VIEW ACCOUNTANTS</t>
        </is>
      </c>
      <c r="C162" t="inlineStr"/>
      <c r="D162" t="inlineStr">
        <is>
          <t>accounts@bayviewaccountan2.example</t>
        </is>
      </c>
      <c r="E162" t="inlineStr">
        <is>
          <t>true</t>
        </is>
      </c>
      <c r="F162" t="str">
        <f>IF(C162="","Customer","Location")</f>
        <v>Customer</v>
      </c>
      <c r="G162">
        <f>COUNTIF('QBO Templates'!$C$5:$C$293,A162)</f>
        <v>0</v>
      </c>
    </row>
    <row r="163">
      <c r="A163" t="inlineStr">
        <is>
          <t>Q0159</t>
        </is>
      </c>
      <c r="B163" t="inlineStr">
        <is>
          <t>Northside Enginering - Accounts</t>
        </is>
      </c>
      <c r="C163" t="inlineStr"/>
      <c r="D163" t="inlineStr"/>
      <c r="E163" t="inlineStr">
        <is>
          <t>true</t>
        </is>
      </c>
      <c r="F163" t="str">
        <f>IF(C163="","Customer","Location")</f>
        <v>Customer</v>
      </c>
      <c r="G163">
        <f>COUNTIF('QBO Templates'!$C$5:$C$293,A163)</f>
        <v>0</v>
      </c>
    </row>
    <row r="164">
      <c r="A164" t="inlineStr">
        <is>
          <t>Q0160</t>
        </is>
      </c>
      <c r="B164" t="inlineStr">
        <is>
          <t>Hillcrest Accontants - Accounts</t>
        </is>
      </c>
      <c r="C164" t="inlineStr"/>
      <c r="D164" t="inlineStr">
        <is>
          <t>accounts@hillcrestaccount.example</t>
        </is>
      </c>
      <c r="E164" t="inlineStr">
        <is>
          <t>true</t>
        </is>
      </c>
      <c r="F164" t="str">
        <f>IF(C164="","Customer","Location")</f>
        <v>Customer</v>
      </c>
      <c r="G164">
        <f>COUNTIF('QBO Templates'!$C$5:$C$293,A164)</f>
        <v>0</v>
      </c>
    </row>
    <row r="165">
      <c r="A165" t="inlineStr">
        <is>
          <t>Q0161</t>
        </is>
      </c>
      <c r="B165" t="inlineStr">
        <is>
          <t xml:space="preserve">Kngsley Fitness  </t>
        </is>
      </c>
      <c r="C165" t="inlineStr"/>
      <c r="D165" t="inlineStr">
        <is>
          <t>accounts@kingsleyfitness.example</t>
        </is>
      </c>
      <c r="E165" t="inlineStr">
        <is>
          <t>true</t>
        </is>
      </c>
      <c r="F165" t="str">
        <f>IF(C165="","Customer","Location")</f>
        <v>Customer</v>
      </c>
      <c r="G165">
        <f>COUNTIF('QBO Templates'!$C$5:$C$293,A165)</f>
        <v>0</v>
      </c>
    </row>
    <row r="166">
      <c r="A166" t="inlineStr">
        <is>
          <t>Q0162</t>
        </is>
      </c>
      <c r="B166" t="inlineStr">
        <is>
          <t xml:space="preserve">Fairfield Engineerng  </t>
        </is>
      </c>
      <c r="C166" t="inlineStr"/>
      <c r="D166" t="inlineStr"/>
      <c r="E166" t="inlineStr">
        <is>
          <t>true</t>
        </is>
      </c>
      <c r="F166" t="str">
        <f>IF(C166="","Customer","Location")</f>
        <v>Customer</v>
      </c>
      <c r="G166">
        <f>COUNTIF('QBO Templates'!$C$5:$C$293,A166)</f>
        <v>0</v>
      </c>
    </row>
    <row r="167">
      <c r="A167" t="inlineStr">
        <is>
          <t>Q0163</t>
        </is>
      </c>
      <c r="B167" t="inlineStr">
        <is>
          <t>Westend Poiatry - Accounts</t>
        </is>
      </c>
      <c r="C167" t="inlineStr"/>
      <c r="D167" t="inlineStr">
        <is>
          <t>accounts@westendpodiatry.example</t>
        </is>
      </c>
      <c r="E167" t="inlineStr">
        <is>
          <t>true</t>
        </is>
      </c>
      <c r="F167" t="str">
        <f>IF(C167="","Customer","Location")</f>
        <v>Customer</v>
      </c>
      <c r="G167">
        <f>COUNTIF('QBO Templates'!$C$5:$C$293,A167)</f>
        <v>0</v>
      </c>
    </row>
    <row r="168">
      <c r="A168" t="inlineStr">
        <is>
          <t>Q0164</t>
        </is>
      </c>
      <c r="B168" t="inlineStr">
        <is>
          <t>Banksia Logistics - Accounts</t>
        </is>
      </c>
      <c r="C168" t="inlineStr"/>
      <c r="D168" t="inlineStr">
        <is>
          <t>accounts@banksialogistics.example</t>
        </is>
      </c>
      <c r="E168" t="inlineStr">
        <is>
          <t>true</t>
        </is>
      </c>
      <c r="F168" t="str">
        <f>IF(C168="","Customer","Location")</f>
        <v>Customer</v>
      </c>
      <c r="G168">
        <f>COUNTIF('QBO Templates'!$C$5:$C$293,A168)</f>
        <v>0</v>
      </c>
    </row>
    <row r="169">
      <c r="A169" t="inlineStr">
        <is>
          <t>Q0165</t>
        </is>
      </c>
      <c r="B169" t="inlineStr">
        <is>
          <t>Elm Street Lgistics - Accounts</t>
        </is>
      </c>
      <c r="C169" t="inlineStr"/>
      <c r="D169" t="inlineStr"/>
      <c r="E169" t="inlineStr">
        <is>
          <t>true</t>
        </is>
      </c>
      <c r="F169" t="str">
        <f>IF(C169="","Customer","Location")</f>
        <v>Customer</v>
      </c>
      <c r="G169">
        <f>COUNTIF('QBO Templates'!$C$5:$C$293,A169)</f>
        <v>0</v>
      </c>
    </row>
    <row r="170">
      <c r="A170" t="inlineStr">
        <is>
          <t>Q0166</t>
        </is>
      </c>
      <c r="B170" t="inlineStr">
        <is>
          <t>Lakeside Inusrance Brokers - Accounts</t>
        </is>
      </c>
      <c r="C170" t="inlineStr"/>
      <c r="D170" t="inlineStr">
        <is>
          <t>accounts@lakesideinsuranc.example</t>
        </is>
      </c>
      <c r="E170" t="inlineStr">
        <is>
          <t>true</t>
        </is>
      </c>
      <c r="F170" t="str">
        <f>IF(C170="","Customer","Location")</f>
        <v>Customer</v>
      </c>
      <c r="G170">
        <f>COUNTIF('QBO Templates'!$C$5:$C$293,A170)</f>
        <v>0</v>
      </c>
    </row>
    <row r="171">
      <c r="A171" t="inlineStr">
        <is>
          <t>Q0167</t>
        </is>
      </c>
      <c r="B171" t="inlineStr">
        <is>
          <t>Ashwod Medical Centre - Accounts</t>
        </is>
      </c>
      <c r="C171" t="inlineStr"/>
      <c r="D171" t="inlineStr">
        <is>
          <t>accounts@ashwoodmedicalce.example</t>
        </is>
      </c>
      <c r="E171" t="inlineStr">
        <is>
          <t>true</t>
        </is>
      </c>
      <c r="F171" t="str">
        <f>IF(C171="","Customer","Location")</f>
        <v>Customer</v>
      </c>
      <c r="G171">
        <f>COUNTIF('QBO Templates'!$C$5:$C$293,A171)</f>
        <v>0</v>
      </c>
    </row>
    <row r="172">
      <c r="A172" t="inlineStr">
        <is>
          <t>Q0168</t>
        </is>
      </c>
      <c r="B172" t="inlineStr">
        <is>
          <t>Harbourside Chiorpractic - Accounts</t>
        </is>
      </c>
      <c r="C172" t="inlineStr"/>
      <c r="D172" t="inlineStr"/>
      <c r="E172" t="inlineStr">
        <is>
          <t>true</t>
        </is>
      </c>
      <c r="F172" t="str">
        <f>IF(C172="","Customer","Location")</f>
        <v>Customer</v>
      </c>
      <c r="G172">
        <f>COUNTIF('QBO Templates'!$C$5:$C$293,A172)</f>
        <v>0</v>
      </c>
    </row>
    <row r="173">
      <c r="A173" t="inlineStr">
        <is>
          <t>Q0169</t>
        </is>
      </c>
      <c r="B173" t="inlineStr">
        <is>
          <t>218 High Road, Bentleigh</t>
        </is>
      </c>
      <c r="C173" t="inlineStr">
        <is>
          <t>Q0001</t>
        </is>
      </c>
      <c r="D173" t="inlineStr"/>
      <c r="E173" t="inlineStr">
        <is>
          <t>true</t>
        </is>
      </c>
      <c r="F173" t="str">
        <f>IF(C173="","Customer","Location")</f>
        <v>Location</v>
      </c>
      <c r="G173">
        <f>COUNTIF('QBO Templates'!$C$5:$C$293,A173)</f>
        <v>1</v>
      </c>
    </row>
    <row r="174">
      <c r="A174" t="inlineStr">
        <is>
          <t>Q0170</t>
        </is>
      </c>
      <c r="B174" t="inlineStr">
        <is>
          <t>162 Station Pde, Oakleigh</t>
        </is>
      </c>
      <c r="C174" t="inlineStr">
        <is>
          <t>Q0001</t>
        </is>
      </c>
      <c r="D174" t="inlineStr"/>
      <c r="E174" t="inlineStr">
        <is>
          <t>true</t>
        </is>
      </c>
      <c r="F174" t="str">
        <f>IF(C174="","Customer","Location")</f>
        <v>Location</v>
      </c>
      <c r="G174">
        <f>COUNTIF('QBO Templates'!$C$5:$C$293,A174)</f>
        <v>1</v>
      </c>
    </row>
    <row r="175">
      <c r="A175" t="inlineStr">
        <is>
          <t>Q0171</t>
        </is>
      </c>
      <c r="B175" t="inlineStr">
        <is>
          <t>273 Albert Road, Deer Park</t>
        </is>
      </c>
      <c r="C175" t="inlineStr">
        <is>
          <t>Q0002</t>
        </is>
      </c>
      <c r="D175" t="inlineStr"/>
      <c r="E175" t="inlineStr">
        <is>
          <t>true</t>
        </is>
      </c>
      <c r="F175" t="str">
        <f>IF(C175="","Customer","Location")</f>
        <v>Location</v>
      </c>
      <c r="G175">
        <f>COUNTIF('QBO Templates'!$C$5:$C$293,A175)</f>
        <v>1</v>
      </c>
    </row>
    <row r="176">
      <c r="A176" t="inlineStr">
        <is>
          <t>Q0172</t>
        </is>
      </c>
      <c r="B176" t="inlineStr">
        <is>
          <t>59 Station Parade, Bundoora</t>
        </is>
      </c>
      <c r="C176" t="inlineStr">
        <is>
          <t>Q0003</t>
        </is>
      </c>
      <c r="D176" t="inlineStr"/>
      <c r="E176" t="inlineStr">
        <is>
          <t>true</t>
        </is>
      </c>
      <c r="F176" t="str">
        <f>IF(C176="","Customer","Location")</f>
        <v>Location</v>
      </c>
      <c r="G176">
        <f>COUNTIF('QBO Templates'!$C$5:$C$293,A176)</f>
        <v>1</v>
      </c>
    </row>
    <row r="177">
      <c r="A177" t="inlineStr">
        <is>
          <t>Q0173</t>
        </is>
      </c>
      <c r="B177" t="inlineStr">
        <is>
          <t>224 Ballarat Pde, Footscray</t>
        </is>
      </c>
      <c r="C177" t="inlineStr">
        <is>
          <t>Q0004</t>
        </is>
      </c>
      <c r="D177" t="inlineStr"/>
      <c r="E177" t="inlineStr">
        <is>
          <t>true</t>
        </is>
      </c>
      <c r="F177" t="str">
        <f>IF(C177="","Customer","Location")</f>
        <v>Location</v>
      </c>
      <c r="G177">
        <f>COUNTIF('QBO Templates'!$C$5:$C$293,A177)</f>
        <v>1</v>
      </c>
    </row>
    <row r="178">
      <c r="A178" t="inlineStr">
        <is>
          <t>Q0174</t>
        </is>
      </c>
      <c r="B178" t="inlineStr">
        <is>
          <t>77 Ballarat Pde, Brighton</t>
        </is>
      </c>
      <c r="C178" t="inlineStr">
        <is>
          <t>Q0005</t>
        </is>
      </c>
      <c r="D178" t="inlineStr"/>
      <c r="E178" t="inlineStr">
        <is>
          <t>true</t>
        </is>
      </c>
      <c r="F178" t="str">
        <f>IF(C178="","Customer","Location")</f>
        <v>Location</v>
      </c>
      <c r="G178">
        <f>COUNTIF('QBO Templates'!$C$5:$C$293,A178)</f>
        <v>1</v>
      </c>
    </row>
    <row r="179">
      <c r="A179" t="inlineStr">
        <is>
          <t>Q0175</t>
        </is>
      </c>
      <c r="B179" t="inlineStr">
        <is>
          <t>290A Ballarat Hwy, Bundoora</t>
        </is>
      </c>
      <c r="C179" t="inlineStr">
        <is>
          <t>Q0006</t>
        </is>
      </c>
      <c r="D179" t="inlineStr"/>
      <c r="E179" t="inlineStr">
        <is>
          <t>true</t>
        </is>
      </c>
      <c r="F179" t="str">
        <f>IF(C179="","Customer","Location")</f>
        <v>Location</v>
      </c>
      <c r="G179">
        <f>COUNTIF('QBO Templates'!$C$5:$C$293,A179)</f>
        <v>1</v>
      </c>
    </row>
    <row r="180">
      <c r="A180" t="inlineStr">
        <is>
          <t>Q0176</t>
        </is>
      </c>
      <c r="B180" t="inlineStr">
        <is>
          <t>359 Glenferrie Ave, Werribee</t>
        </is>
      </c>
      <c r="C180" t="inlineStr">
        <is>
          <t>Q0006</t>
        </is>
      </c>
      <c r="D180" t="inlineStr"/>
      <c r="E180" t="inlineStr">
        <is>
          <t>true</t>
        </is>
      </c>
      <c r="F180" t="str">
        <f>IF(C180="","Customer","Location")</f>
        <v>Location</v>
      </c>
      <c r="G180">
        <f>COUNTIF('QBO Templates'!$C$5:$C$293,A180)</f>
        <v>1</v>
      </c>
    </row>
    <row r="181">
      <c r="A181" t="inlineStr">
        <is>
          <t>Q0177</t>
        </is>
      </c>
      <c r="B181" t="inlineStr">
        <is>
          <t>315 Park Parade, Oakleigh</t>
        </is>
      </c>
      <c r="C181" t="inlineStr">
        <is>
          <t>Q0007</t>
        </is>
      </c>
      <c r="D181" t="inlineStr"/>
      <c r="E181" t="inlineStr">
        <is>
          <t>true</t>
        </is>
      </c>
      <c r="F181" t="str">
        <f>IF(C181="","Customer","Location")</f>
        <v>Location</v>
      </c>
      <c r="G181">
        <f>COUNTIF('QBO Templates'!$C$5:$C$293,A181)</f>
        <v>1</v>
      </c>
    </row>
    <row r="182">
      <c r="A182" t="inlineStr">
        <is>
          <t>Q0178</t>
        </is>
      </c>
      <c r="B182" t="inlineStr">
        <is>
          <t>359 Albert Street, Point Cook</t>
        </is>
      </c>
      <c r="C182" t="inlineStr">
        <is>
          <t>Q0007</t>
        </is>
      </c>
      <c r="D182" t="inlineStr"/>
      <c r="E182" t="inlineStr">
        <is>
          <t>true</t>
        </is>
      </c>
      <c r="F182" t="str">
        <f>IF(C182="","Customer","Location")</f>
        <v>Location</v>
      </c>
      <c r="G182">
        <f>COUNTIF('QBO Templates'!$C$5:$C$293,A182)</f>
        <v>0</v>
      </c>
    </row>
    <row r="183">
      <c r="A183" t="inlineStr">
        <is>
          <t>Q0179</t>
        </is>
      </c>
      <c r="B183" t="inlineStr">
        <is>
          <t>169 King St, Hawthorn</t>
        </is>
      </c>
      <c r="C183" t="inlineStr">
        <is>
          <t>Q0008</t>
        </is>
      </c>
      <c r="D183" t="inlineStr"/>
      <c r="E183" t="inlineStr">
        <is>
          <t>true</t>
        </is>
      </c>
      <c r="F183" t="str">
        <f>IF(C183="","Customer","Location")</f>
        <v>Location</v>
      </c>
      <c r="G183">
        <f>COUNTIF('QBO Templates'!$C$5:$C$293,A183)</f>
        <v>1</v>
      </c>
    </row>
    <row r="184">
      <c r="A184" t="inlineStr">
        <is>
          <t>Q0180</t>
        </is>
      </c>
      <c r="B184" t="inlineStr">
        <is>
          <t>396 Park Hwy, Epping</t>
        </is>
      </c>
      <c r="C184" t="inlineStr">
        <is>
          <t>Q0009</t>
        </is>
      </c>
      <c r="D184" t="inlineStr"/>
      <c r="E184" t="inlineStr">
        <is>
          <t>true</t>
        </is>
      </c>
      <c r="F184" t="str">
        <f>IF(C184="","Customer","Location")</f>
        <v>Location</v>
      </c>
      <c r="G184">
        <f>COUNTIF('QBO Templates'!$C$5:$C$293,A184)</f>
        <v>1</v>
      </c>
    </row>
    <row r="185">
      <c r="A185" t="inlineStr">
        <is>
          <t>Q0181</t>
        </is>
      </c>
      <c r="B185" t="inlineStr">
        <is>
          <t>214A Nepean Parade, Thornbury</t>
        </is>
      </c>
      <c r="C185" t="inlineStr">
        <is>
          <t>Q0009</t>
        </is>
      </c>
      <c r="D185" t="inlineStr"/>
      <c r="E185" t="inlineStr">
        <is>
          <t>true</t>
        </is>
      </c>
      <c r="F185" t="str">
        <f>IF(C185="","Customer","Location")</f>
        <v>Location</v>
      </c>
      <c r="G185">
        <f>COUNTIF('QBO Templates'!$C$5:$C$293,A185)</f>
        <v>1</v>
      </c>
    </row>
    <row r="186">
      <c r="A186" t="inlineStr">
        <is>
          <t>Q0182</t>
        </is>
      </c>
      <c r="B186" t="inlineStr">
        <is>
          <t>208 Main Ave, Mitcham</t>
        </is>
      </c>
      <c r="C186" t="inlineStr">
        <is>
          <t>Q0010</t>
        </is>
      </c>
      <c r="D186" t="inlineStr"/>
      <c r="E186" t="inlineStr">
        <is>
          <t>true</t>
        </is>
      </c>
      <c r="F186" t="str">
        <f>IF(C186="","Customer","Location")</f>
        <v>Location</v>
      </c>
      <c r="G186">
        <f>COUNTIF('QBO Templates'!$C$5:$C$293,A186)</f>
        <v>2</v>
      </c>
    </row>
    <row r="187">
      <c r="A187" t="inlineStr">
        <is>
          <t>Q0183</t>
        </is>
      </c>
      <c r="B187" t="inlineStr">
        <is>
          <t>208 High Ave, Kew</t>
        </is>
      </c>
      <c r="C187" t="inlineStr">
        <is>
          <t>Q0010</t>
        </is>
      </c>
      <c r="D187" t="inlineStr"/>
      <c r="E187" t="inlineStr">
        <is>
          <t>true</t>
        </is>
      </c>
      <c r="F187" t="str">
        <f>IF(C187="","Customer","Location")</f>
        <v>Location</v>
      </c>
      <c r="G187">
        <f>COUNTIF('QBO Templates'!$C$5:$C$293,A187)</f>
        <v>1</v>
      </c>
    </row>
    <row r="188">
      <c r="A188" t="inlineStr">
        <is>
          <t>Q0184</t>
        </is>
      </c>
      <c r="B188" t="inlineStr">
        <is>
          <t>462 Mason Rd, Clayton</t>
        </is>
      </c>
      <c r="C188" t="inlineStr">
        <is>
          <t>Q0011</t>
        </is>
      </c>
      <c r="D188" t="inlineStr"/>
      <c r="E188" t="inlineStr">
        <is>
          <t>true</t>
        </is>
      </c>
      <c r="F188" t="str">
        <f>IF(C188="","Customer","Location")</f>
        <v>Location</v>
      </c>
      <c r="G188">
        <f>COUNTIF('QBO Templates'!$C$5:$C$293,A188)</f>
        <v>0</v>
      </c>
    </row>
    <row r="189">
      <c r="A189" t="inlineStr">
        <is>
          <t>Q0185</t>
        </is>
      </c>
      <c r="B189" t="inlineStr">
        <is>
          <t>201 Plenty Ave, Coburg</t>
        </is>
      </c>
      <c r="C189" t="inlineStr">
        <is>
          <t>Q0012</t>
        </is>
      </c>
      <c r="D189" t="inlineStr"/>
      <c r="E189" t="inlineStr">
        <is>
          <t>true</t>
        </is>
      </c>
      <c r="F189" t="str">
        <f>IF(C189="","Customer","Location")</f>
        <v>Location</v>
      </c>
      <c r="G189">
        <f>COUNTIF('QBO Templates'!$C$5:$C$293,A189)</f>
        <v>1</v>
      </c>
    </row>
    <row r="190">
      <c r="A190" t="inlineStr">
        <is>
          <t>Q0186</t>
        </is>
      </c>
      <c r="B190" t="inlineStr">
        <is>
          <t>164 Whitehorse St, Mentone</t>
        </is>
      </c>
      <c r="C190" t="inlineStr">
        <is>
          <t>Q0013</t>
        </is>
      </c>
      <c r="D190" t="inlineStr"/>
      <c r="E190" t="inlineStr">
        <is>
          <t>true</t>
        </is>
      </c>
      <c r="F190" t="str">
        <f>IF(C190="","Customer","Location")</f>
        <v>Location</v>
      </c>
      <c r="G190">
        <f>COUNTIF('QBO Templates'!$C$5:$C$293,A190)</f>
        <v>1</v>
      </c>
    </row>
    <row r="191">
      <c r="A191" t="inlineStr">
        <is>
          <t>Q0187</t>
        </is>
      </c>
      <c r="B191" t="inlineStr">
        <is>
          <t>480 King Ave, Camberwell</t>
        </is>
      </c>
      <c r="C191" t="inlineStr">
        <is>
          <t>Q0014</t>
        </is>
      </c>
      <c r="D191" t="inlineStr"/>
      <c r="E191" t="inlineStr">
        <is>
          <t>true</t>
        </is>
      </c>
      <c r="F191" t="str">
        <f>IF(C191="","Customer","Location")</f>
        <v>Location</v>
      </c>
      <c r="G191">
        <f>COUNTIF('QBO Templates'!$C$5:$C$293,A191)</f>
        <v>2</v>
      </c>
    </row>
    <row r="192">
      <c r="A192" t="inlineStr">
        <is>
          <t>Q0188</t>
        </is>
      </c>
      <c r="B192" t="inlineStr">
        <is>
          <t>426 Mason St, Cheltenham</t>
        </is>
      </c>
      <c r="C192" t="inlineStr">
        <is>
          <t>Q0015</t>
        </is>
      </c>
      <c r="D192" t="inlineStr"/>
      <c r="E192" t="inlineStr">
        <is>
          <t>true</t>
        </is>
      </c>
      <c r="F192" t="str">
        <f>IF(C192="","Customer","Location")</f>
        <v>Location</v>
      </c>
      <c r="G192">
        <f>COUNTIF('QBO Templates'!$C$5:$C$293,A192)</f>
        <v>2</v>
      </c>
    </row>
    <row r="193">
      <c r="A193" t="inlineStr">
        <is>
          <t>Q0189</t>
        </is>
      </c>
      <c r="B193" t="inlineStr">
        <is>
          <t>351 Burke Road, Oakleigh</t>
        </is>
      </c>
      <c r="C193" t="inlineStr">
        <is>
          <t>Q0015</t>
        </is>
      </c>
      <c r="D193" t="inlineStr"/>
      <c r="E193" t="inlineStr">
        <is>
          <t>true</t>
        </is>
      </c>
      <c r="F193" t="str">
        <f>IF(C193="","Customer","Location")</f>
        <v>Location</v>
      </c>
      <c r="G193">
        <f>COUNTIF('QBO Templates'!$C$5:$C$293,A193)</f>
        <v>1</v>
      </c>
    </row>
    <row r="194">
      <c r="A194" t="inlineStr">
        <is>
          <t>Q0190</t>
        </is>
      </c>
      <c r="B194" t="inlineStr">
        <is>
          <t>354 High Street, Clayton</t>
        </is>
      </c>
      <c r="C194" t="inlineStr">
        <is>
          <t>Q0015</t>
        </is>
      </c>
      <c r="D194" t="inlineStr"/>
      <c r="E194" t="inlineStr">
        <is>
          <t>true</t>
        </is>
      </c>
      <c r="F194" t="str">
        <f>IF(C194="","Customer","Location")</f>
        <v>Location</v>
      </c>
      <c r="G194">
        <f>COUNTIF('QBO Templates'!$C$5:$C$293,A194)</f>
        <v>1</v>
      </c>
    </row>
    <row r="195">
      <c r="A195" t="inlineStr">
        <is>
          <t>Q0191</t>
        </is>
      </c>
      <c r="B195" t="inlineStr">
        <is>
          <t>54 Mason Parade, Reservoir</t>
        </is>
      </c>
      <c r="C195" t="inlineStr">
        <is>
          <t>Q0016</t>
        </is>
      </c>
      <c r="D195" t="inlineStr"/>
      <c r="E195" t="inlineStr">
        <is>
          <t>true</t>
        </is>
      </c>
      <c r="F195" t="str">
        <f>IF(C195="","Customer","Location")</f>
        <v>Location</v>
      </c>
      <c r="G195">
        <f>COUNTIF('QBO Templates'!$C$5:$C$293,A195)</f>
        <v>1</v>
      </c>
    </row>
    <row r="196">
      <c r="A196" t="inlineStr">
        <is>
          <t>Q0192</t>
        </is>
      </c>
      <c r="B196" t="inlineStr">
        <is>
          <t>430 Victoria Road, St Kilda</t>
        </is>
      </c>
      <c r="C196" t="inlineStr">
        <is>
          <t>Q0159</t>
        </is>
      </c>
      <c r="D196" t="inlineStr"/>
      <c r="E196" t="inlineStr">
        <is>
          <t>true</t>
        </is>
      </c>
      <c r="F196" t="str">
        <f>IF(C196="","Customer","Location")</f>
        <v>Location</v>
      </c>
      <c r="G196">
        <f>COUNTIF('QBO Templates'!$C$5:$C$293,A196)</f>
        <v>1</v>
      </c>
    </row>
    <row r="197">
      <c r="A197" t="inlineStr">
        <is>
          <t>Q0193</t>
        </is>
      </c>
      <c r="B197" t="inlineStr">
        <is>
          <t>195/12 Railway Hwy, Bentleigh</t>
        </is>
      </c>
      <c r="C197" t="inlineStr">
        <is>
          <t>Q0017</t>
        </is>
      </c>
      <c r="D197" t="inlineStr"/>
      <c r="E197" t="inlineStr">
        <is>
          <t>true</t>
        </is>
      </c>
      <c r="F197" t="str">
        <f>IF(C197="","Customer","Location")</f>
        <v>Location</v>
      </c>
      <c r="G197">
        <f>COUNTIF('QBO Templates'!$C$5:$C$293,A197)</f>
        <v>1</v>
      </c>
    </row>
    <row r="198">
      <c r="A198" t="inlineStr">
        <is>
          <t>Q0194</t>
        </is>
      </c>
      <c r="B198" t="inlineStr">
        <is>
          <t>10 Queen Hwy, Deer Park</t>
        </is>
      </c>
      <c r="C198" t="inlineStr">
        <is>
          <t>Q0017</t>
        </is>
      </c>
      <c r="D198" t="inlineStr"/>
      <c r="E198" t="inlineStr">
        <is>
          <t>true</t>
        </is>
      </c>
      <c r="F198" t="str">
        <f>IF(C198="","Customer","Location")</f>
        <v>Location</v>
      </c>
      <c r="G198">
        <f>COUNTIF('QBO Templates'!$C$5:$C$293,A198)</f>
        <v>1</v>
      </c>
    </row>
    <row r="199">
      <c r="A199" t="inlineStr">
        <is>
          <t>Q0195</t>
        </is>
      </c>
      <c r="B199" t="inlineStr">
        <is>
          <t>17 Park Avenue, St Kilda</t>
        </is>
      </c>
      <c r="C199" t="inlineStr">
        <is>
          <t>Q0159</t>
        </is>
      </c>
      <c r="D199" t="inlineStr"/>
      <c r="E199" t="inlineStr">
        <is>
          <t>true</t>
        </is>
      </c>
      <c r="F199" t="str">
        <f>IF(C199="","Customer","Location")</f>
        <v>Location</v>
      </c>
      <c r="G199">
        <f>COUNTIF('QBO Templates'!$C$5:$C$293,A199)</f>
        <v>1</v>
      </c>
    </row>
    <row r="200">
      <c r="A200" t="inlineStr">
        <is>
          <t>Q0196</t>
        </is>
      </c>
      <c r="B200" t="inlineStr">
        <is>
          <t>378 Plenty St, Camberwell</t>
        </is>
      </c>
      <c r="C200" t="inlineStr">
        <is>
          <t>Q0018</t>
        </is>
      </c>
      <c r="D200" t="inlineStr"/>
      <c r="E200" t="inlineStr">
        <is>
          <t>true</t>
        </is>
      </c>
      <c r="F200" t="str">
        <f>IF(C200="","Customer","Location")</f>
        <v>Location</v>
      </c>
      <c r="G200">
        <f>COUNTIF('QBO Templates'!$C$5:$C$293,A200)</f>
        <v>1</v>
      </c>
    </row>
    <row r="201">
      <c r="A201" t="inlineStr">
        <is>
          <t>Q0197</t>
        </is>
      </c>
      <c r="B201" t="inlineStr">
        <is>
          <t>266 Union Ave, Point Cook</t>
        </is>
      </c>
      <c r="C201" t="inlineStr">
        <is>
          <t>Q0019</t>
        </is>
      </c>
      <c r="D201" t="inlineStr"/>
      <c r="E201" t="inlineStr">
        <is>
          <t>true</t>
        </is>
      </c>
      <c r="F201" t="str">
        <f>IF(C201="","Customer","Location")</f>
        <v>Location</v>
      </c>
      <c r="G201">
        <f>COUNTIF('QBO Templates'!$C$5:$C$293,A201)</f>
        <v>1</v>
      </c>
    </row>
    <row r="202">
      <c r="A202" t="inlineStr">
        <is>
          <t>Q0198</t>
        </is>
      </c>
      <c r="B202" t="inlineStr">
        <is>
          <t>98 Park Road, Kew</t>
        </is>
      </c>
      <c r="C202" t="inlineStr">
        <is>
          <t>Q0019</t>
        </is>
      </c>
      <c r="D202" t="inlineStr"/>
      <c r="E202" t="inlineStr">
        <is>
          <t>true</t>
        </is>
      </c>
      <c r="F202" t="str">
        <f>IF(C202="","Customer","Location")</f>
        <v>Location</v>
      </c>
      <c r="G202">
        <f>COUNTIF('QBO Templates'!$C$5:$C$293,A202)</f>
        <v>0</v>
      </c>
    </row>
    <row r="203">
      <c r="A203" t="inlineStr">
        <is>
          <t>Q0199</t>
        </is>
      </c>
      <c r="B203" t="inlineStr">
        <is>
          <t>107 Barkly Hwy, Bundoora</t>
        </is>
      </c>
      <c r="C203" t="inlineStr">
        <is>
          <t>Q0019</t>
        </is>
      </c>
      <c r="D203" t="inlineStr"/>
      <c r="E203" t="inlineStr">
        <is>
          <t>true</t>
        </is>
      </c>
      <c r="F203" t="str">
        <f>IF(C203="","Customer","Location")</f>
        <v>Location</v>
      </c>
      <c r="G203">
        <f>COUNTIF('QBO Templates'!$C$5:$C$293,A203)</f>
        <v>1</v>
      </c>
    </row>
    <row r="204">
      <c r="A204" t="inlineStr">
        <is>
          <t>Q0200</t>
        </is>
      </c>
      <c r="B204" t="inlineStr">
        <is>
          <t>298 Main Rd, Footscray</t>
        </is>
      </c>
      <c r="C204" t="inlineStr">
        <is>
          <t>Q0019</t>
        </is>
      </c>
      <c r="D204" t="inlineStr"/>
      <c r="E204" t="inlineStr">
        <is>
          <t>true</t>
        </is>
      </c>
      <c r="F204" t="str">
        <f>IF(C204="","Customer","Location")</f>
        <v>Location</v>
      </c>
      <c r="G204">
        <f>COUNTIF('QBO Templates'!$C$5:$C$293,A204)</f>
        <v>2</v>
      </c>
    </row>
    <row r="205">
      <c r="A205" t="inlineStr">
        <is>
          <t>Q0201</t>
        </is>
      </c>
      <c r="B205" t="inlineStr">
        <is>
          <t>142 Plenty Rd, Camberwell</t>
        </is>
      </c>
      <c r="C205" t="inlineStr">
        <is>
          <t>Q0020</t>
        </is>
      </c>
      <c r="D205" t="inlineStr"/>
      <c r="E205" t="inlineStr">
        <is>
          <t>true</t>
        </is>
      </c>
      <c r="F205" t="str">
        <f>IF(C205="","Customer","Location")</f>
        <v>Location</v>
      </c>
      <c r="G205">
        <f>COUNTIF('QBO Templates'!$C$5:$C$293,A205)</f>
        <v>1</v>
      </c>
    </row>
    <row r="206">
      <c r="A206" t="inlineStr">
        <is>
          <t>Q0202</t>
        </is>
      </c>
      <c r="B206" t="inlineStr">
        <is>
          <t>195 Nicholson Road, Ringwood</t>
        </is>
      </c>
      <c r="C206" t="inlineStr">
        <is>
          <t>Q0021</t>
        </is>
      </c>
      <c r="D206" t="inlineStr"/>
      <c r="E206" t="inlineStr">
        <is>
          <t>true</t>
        </is>
      </c>
      <c r="F206" t="str">
        <f>IF(C206="","Customer","Location")</f>
        <v>Location</v>
      </c>
      <c r="G206">
        <f>COUNTIF('QBO Templates'!$C$5:$C$293,A206)</f>
        <v>1</v>
      </c>
    </row>
    <row r="207">
      <c r="A207" t="inlineStr">
        <is>
          <t>Q0203</t>
        </is>
      </c>
      <c r="B207" t="inlineStr">
        <is>
          <t>245 Ballarat Avenue, Ringwood</t>
        </is>
      </c>
      <c r="C207" t="inlineStr">
        <is>
          <t>Q0021</t>
        </is>
      </c>
      <c r="D207" t="inlineStr"/>
      <c r="E207" t="inlineStr">
        <is>
          <t>true</t>
        </is>
      </c>
      <c r="F207" t="str">
        <f>IF(C207="","Customer","Location")</f>
        <v>Location</v>
      </c>
      <c r="G207">
        <f>COUNTIF('QBO Templates'!$C$5:$C$293,A207)</f>
        <v>1</v>
      </c>
    </row>
    <row r="208">
      <c r="A208" t="inlineStr">
        <is>
          <t>Q0204</t>
        </is>
      </c>
      <c r="B208" t="inlineStr">
        <is>
          <t>22 Hopkins Road, Bundoora</t>
        </is>
      </c>
      <c r="C208" t="inlineStr">
        <is>
          <t>Q0022</t>
        </is>
      </c>
      <c r="D208" t="inlineStr"/>
      <c r="E208" t="inlineStr">
        <is>
          <t>true</t>
        </is>
      </c>
      <c r="F208" t="str">
        <f>IF(C208="","Customer","Location")</f>
        <v>Location</v>
      </c>
      <c r="G208">
        <f>COUNTIF('QBO Templates'!$C$5:$C$293,A208)</f>
        <v>1</v>
      </c>
    </row>
    <row r="209">
      <c r="A209" t="inlineStr">
        <is>
          <t>Q0205</t>
        </is>
      </c>
      <c r="B209" t="inlineStr">
        <is>
          <t>356 Albert Ave, Northcote</t>
        </is>
      </c>
      <c r="C209" t="inlineStr">
        <is>
          <t>Q0022</t>
        </is>
      </c>
      <c r="D209" t="inlineStr"/>
      <c r="E209" t="inlineStr">
        <is>
          <t>true</t>
        </is>
      </c>
      <c r="F209" t="str">
        <f>IF(C209="","Customer","Location")</f>
        <v>Location</v>
      </c>
      <c r="G209">
        <f>COUNTIF('QBO Templates'!$C$5:$C$293,A209)</f>
        <v>2</v>
      </c>
    </row>
    <row r="210">
      <c r="A210" t="inlineStr">
        <is>
          <t>Q0206</t>
        </is>
      </c>
      <c r="B210" t="inlineStr">
        <is>
          <t>364/12 High Rd, Heidelberg</t>
        </is>
      </c>
      <c r="C210" t="inlineStr">
        <is>
          <t>Q0023</t>
        </is>
      </c>
      <c r="D210" t="inlineStr"/>
      <c r="E210" t="inlineStr">
        <is>
          <t>true</t>
        </is>
      </c>
      <c r="F210" t="str">
        <f>IF(C210="","Customer","Location")</f>
        <v>Location</v>
      </c>
      <c r="G210">
        <f>COUNTIF('QBO Templates'!$C$5:$C$293,A210)</f>
        <v>0</v>
      </c>
    </row>
    <row r="211">
      <c r="A211" t="inlineStr">
        <is>
          <t>Q0207</t>
        </is>
      </c>
      <c r="B211" t="inlineStr">
        <is>
          <t>417 Main Rd, Sunshine</t>
        </is>
      </c>
      <c r="C211" t="inlineStr">
        <is>
          <t>Q0024</t>
        </is>
      </c>
      <c r="D211" t="inlineStr"/>
      <c r="E211" t="inlineStr">
        <is>
          <t>true</t>
        </is>
      </c>
      <c r="F211" t="str">
        <f>IF(C211="","Customer","Location")</f>
        <v>Location</v>
      </c>
      <c r="G211">
        <f>COUNTIF('QBO Templates'!$C$5:$C$293,A211)</f>
        <v>1</v>
      </c>
    </row>
    <row r="212">
      <c r="A212" t="inlineStr">
        <is>
          <t>Q0208</t>
        </is>
      </c>
      <c r="B212" t="inlineStr">
        <is>
          <t>37 Nicholson Highway, Williamstown</t>
        </is>
      </c>
      <c r="C212" t="inlineStr">
        <is>
          <t>Q0024</t>
        </is>
      </c>
      <c r="D212" t="inlineStr"/>
      <c r="E212" t="inlineStr">
        <is>
          <t>true</t>
        </is>
      </c>
      <c r="F212" t="str">
        <f>IF(C212="","Customer","Location")</f>
        <v>Location</v>
      </c>
      <c r="G212">
        <f>COUNTIF('QBO Templates'!$C$5:$C$293,A212)</f>
        <v>1</v>
      </c>
    </row>
    <row r="213">
      <c r="A213" t="inlineStr">
        <is>
          <t>Q0209</t>
        </is>
      </c>
      <c r="B213" t="inlineStr">
        <is>
          <t>117 Railway Hwy, Epping</t>
        </is>
      </c>
      <c r="C213" t="inlineStr">
        <is>
          <t>Q0024</t>
        </is>
      </c>
      <c r="D213" t="inlineStr"/>
      <c r="E213" t="inlineStr">
        <is>
          <t>true</t>
        </is>
      </c>
      <c r="F213" t="str">
        <f>IF(C213="","Customer","Location")</f>
        <v>Location</v>
      </c>
      <c r="G213">
        <f>COUNTIF('QBO Templates'!$C$5:$C$293,A213)</f>
        <v>1</v>
      </c>
    </row>
    <row r="214">
      <c r="A214" t="inlineStr">
        <is>
          <t>Q0210</t>
        </is>
      </c>
      <c r="B214" t="inlineStr">
        <is>
          <t>453 Plenty Pde, Moorabbin</t>
        </is>
      </c>
      <c r="C214" t="inlineStr">
        <is>
          <t>Q0025</t>
        </is>
      </c>
      <c r="D214" t="inlineStr"/>
      <c r="E214" t="inlineStr">
        <is>
          <t>true</t>
        </is>
      </c>
      <c r="F214" t="str">
        <f>IF(C214="","Customer","Location")</f>
        <v>Location</v>
      </c>
      <c r="G214">
        <f>COUNTIF('QBO Templates'!$C$5:$C$293,A214)</f>
        <v>0</v>
      </c>
    </row>
    <row r="215">
      <c r="A215" t="inlineStr">
        <is>
          <t>Q0211</t>
        </is>
      </c>
      <c r="B215" t="inlineStr">
        <is>
          <t>188 Nicholson Rd, Essendon</t>
        </is>
      </c>
      <c r="C215" t="inlineStr">
        <is>
          <t>Q0025</t>
        </is>
      </c>
      <c r="D215" t="inlineStr"/>
      <c r="E215" t="inlineStr">
        <is>
          <t>true</t>
        </is>
      </c>
      <c r="F215" t="str">
        <f>IF(C215="","Customer","Location")</f>
        <v>Location</v>
      </c>
      <c r="G215">
        <f>COUNTIF('QBO Templates'!$C$5:$C$293,A215)</f>
        <v>1</v>
      </c>
    </row>
    <row r="216">
      <c r="A216" t="inlineStr">
        <is>
          <t>Q0212</t>
        </is>
      </c>
      <c r="B216" t="inlineStr">
        <is>
          <t>300 Sydney Hwy, Camberwell</t>
        </is>
      </c>
      <c r="C216" t="inlineStr">
        <is>
          <t>Q0026</t>
        </is>
      </c>
      <c r="D216" t="inlineStr"/>
      <c r="E216" t="inlineStr">
        <is>
          <t>true</t>
        </is>
      </c>
      <c r="F216" t="str">
        <f>IF(C216="","Customer","Location")</f>
        <v>Location</v>
      </c>
      <c r="G216">
        <f>COUNTIF('QBO Templates'!$C$5:$C$293,A216)</f>
        <v>0</v>
      </c>
    </row>
    <row r="217">
      <c r="A217" t="inlineStr">
        <is>
          <t>Q0213</t>
        </is>
      </c>
      <c r="B217" t="inlineStr">
        <is>
          <t>205 Railway St, Altona</t>
        </is>
      </c>
      <c r="C217" t="inlineStr">
        <is>
          <t>Q0027</t>
        </is>
      </c>
      <c r="D217" t="inlineStr"/>
      <c r="E217" t="inlineStr">
        <is>
          <t>true</t>
        </is>
      </c>
      <c r="F217" t="str">
        <f>IF(C217="","Customer","Location")</f>
        <v>Location</v>
      </c>
      <c r="G217">
        <f>COUNTIF('QBO Templates'!$C$5:$C$293,A217)</f>
        <v>1</v>
      </c>
    </row>
    <row r="218">
      <c r="A218" t="inlineStr">
        <is>
          <t>Q0214</t>
        </is>
      </c>
      <c r="B218" t="inlineStr">
        <is>
          <t>359 King Rd, Yarraville</t>
        </is>
      </c>
      <c r="C218" t="inlineStr">
        <is>
          <t>Q0028</t>
        </is>
      </c>
      <c r="D218" t="inlineStr"/>
      <c r="E218" t="inlineStr">
        <is>
          <t>true</t>
        </is>
      </c>
      <c r="F218" t="str">
        <f>IF(C218="","Customer","Location")</f>
        <v>Location</v>
      </c>
      <c r="G218">
        <f>COUNTIF('QBO Templates'!$C$5:$C$293,A218)</f>
        <v>1</v>
      </c>
    </row>
    <row r="219">
      <c r="A219" t="inlineStr">
        <is>
          <t>Q0215</t>
        </is>
      </c>
      <c r="B219" t="inlineStr">
        <is>
          <t>313A Queen Street, Camberwell</t>
        </is>
      </c>
      <c r="C219" t="inlineStr">
        <is>
          <t>Q0029</t>
        </is>
      </c>
      <c r="D219" t="inlineStr"/>
      <c r="E219" t="inlineStr">
        <is>
          <t>true</t>
        </is>
      </c>
      <c r="F219" t="str">
        <f>IF(C219="","Customer","Location")</f>
        <v>Location</v>
      </c>
      <c r="G219">
        <f>COUNTIF('QBO Templates'!$C$5:$C$293,A219)</f>
        <v>0</v>
      </c>
    </row>
    <row r="220">
      <c r="A220" t="inlineStr">
        <is>
          <t>Q0216</t>
        </is>
      </c>
      <c r="B220" t="inlineStr">
        <is>
          <t>386 Nepean Rd, Glen Waverley</t>
        </is>
      </c>
      <c r="C220" t="inlineStr">
        <is>
          <t>Q0030</t>
        </is>
      </c>
      <c r="D220" t="inlineStr"/>
      <c r="E220" t="inlineStr">
        <is>
          <t>true</t>
        </is>
      </c>
      <c r="F220" t="str">
        <f>IF(C220="","Customer","Location")</f>
        <v>Location</v>
      </c>
      <c r="G220">
        <f>COUNTIF('QBO Templates'!$C$5:$C$293,A220)</f>
        <v>1</v>
      </c>
    </row>
    <row r="221">
      <c r="A221" t="inlineStr">
        <is>
          <t>Q0217</t>
        </is>
      </c>
      <c r="B221" t="inlineStr">
        <is>
          <t>255 Glenferrie Pde, Thornbury</t>
        </is>
      </c>
      <c r="C221" t="inlineStr">
        <is>
          <t>Q0031</t>
        </is>
      </c>
      <c r="D221" t="inlineStr"/>
      <c r="E221" t="inlineStr">
        <is>
          <t>true</t>
        </is>
      </c>
      <c r="F221" t="str">
        <f>IF(C221="","Customer","Location")</f>
        <v>Location</v>
      </c>
      <c r="G221">
        <f>COUNTIF('QBO Templates'!$C$5:$C$293,A221)</f>
        <v>0</v>
      </c>
    </row>
    <row r="222">
      <c r="A222" t="inlineStr">
        <is>
          <t>Q0218</t>
        </is>
      </c>
      <c r="B222" t="inlineStr">
        <is>
          <t>23A Ballarat Street, Brunswick</t>
        </is>
      </c>
      <c r="C222" t="inlineStr">
        <is>
          <t>Q0032</t>
        </is>
      </c>
      <c r="D222" t="inlineStr"/>
      <c r="E222" t="inlineStr">
        <is>
          <t>true</t>
        </is>
      </c>
      <c r="F222" t="str">
        <f>IF(C222="","Customer","Location")</f>
        <v>Location</v>
      </c>
      <c r="G222">
        <f>COUNTIF('QBO Templates'!$C$5:$C$293,A222)</f>
        <v>0</v>
      </c>
    </row>
    <row r="223">
      <c r="A223" t="inlineStr">
        <is>
          <t>Q0219</t>
        </is>
      </c>
      <c r="B223" t="inlineStr">
        <is>
          <t>310 Ballarat Ave, Brunswick</t>
        </is>
      </c>
      <c r="C223" t="inlineStr">
        <is>
          <t>Q0163</t>
        </is>
      </c>
      <c r="D223" t="inlineStr"/>
      <c r="E223" t="inlineStr">
        <is>
          <t>true</t>
        </is>
      </c>
      <c r="F223" t="str">
        <f>IF(C223="","Customer","Location")</f>
        <v>Location</v>
      </c>
      <c r="G223">
        <f>COUNTIF('QBO Templates'!$C$5:$C$293,A223)</f>
        <v>2</v>
      </c>
    </row>
    <row r="224">
      <c r="A224" t="inlineStr">
        <is>
          <t>Q0220</t>
        </is>
      </c>
      <c r="B224" t="inlineStr">
        <is>
          <t>269 Victoria Avenue, Thornbury</t>
        </is>
      </c>
      <c r="C224" t="inlineStr">
        <is>
          <t>Q0163</t>
        </is>
      </c>
      <c r="D224" t="inlineStr"/>
      <c r="E224" t="inlineStr">
        <is>
          <t>true</t>
        </is>
      </c>
      <c r="F224" t="str">
        <f>IF(C224="","Customer","Location")</f>
        <v>Location</v>
      </c>
      <c r="G224">
        <f>COUNTIF('QBO Templates'!$C$5:$C$293,A224)</f>
        <v>2</v>
      </c>
    </row>
    <row r="225">
      <c r="A225" t="inlineStr">
        <is>
          <t>Q0221</t>
        </is>
      </c>
      <c r="B225" t="inlineStr">
        <is>
          <t>332A Glenferrie Pde, Essendon</t>
        </is>
      </c>
      <c r="C225" t="inlineStr">
        <is>
          <t>Q0163</t>
        </is>
      </c>
      <c r="D225" t="inlineStr"/>
      <c r="E225" t="inlineStr">
        <is>
          <t>true</t>
        </is>
      </c>
      <c r="F225" t="str">
        <f>IF(C225="","Customer","Location")</f>
        <v>Location</v>
      </c>
      <c r="G225">
        <f>COUNTIF('QBO Templates'!$C$5:$C$293,A225)</f>
        <v>1</v>
      </c>
    </row>
    <row r="226">
      <c r="A226" t="inlineStr">
        <is>
          <t>Q0222</t>
        </is>
      </c>
      <c r="B226" t="inlineStr">
        <is>
          <t>157 Whitehorse Parade, Deer Park</t>
        </is>
      </c>
      <c r="C226" t="inlineStr">
        <is>
          <t>Q0034</t>
        </is>
      </c>
      <c r="D226" t="inlineStr"/>
      <c r="E226" t="inlineStr">
        <is>
          <t>true</t>
        </is>
      </c>
      <c r="F226" t="str">
        <f>IF(C226="","Customer","Location")</f>
        <v>Location</v>
      </c>
      <c r="G226">
        <f>COUNTIF('QBO Templates'!$C$5:$C$293,A226)</f>
        <v>1</v>
      </c>
    </row>
    <row r="227">
      <c r="A227" t="inlineStr">
        <is>
          <t>Q0223</t>
        </is>
      </c>
      <c r="B227" t="inlineStr">
        <is>
          <t>439 Sydney Pde, Maribyrnong</t>
        </is>
      </c>
      <c r="C227" t="inlineStr">
        <is>
          <t>Q0034</t>
        </is>
      </c>
      <c r="D227" t="inlineStr"/>
      <c r="E227" t="inlineStr">
        <is>
          <t>true</t>
        </is>
      </c>
      <c r="F227" t="str">
        <f>IF(C227="","Customer","Location")</f>
        <v>Location</v>
      </c>
      <c r="G227">
        <f>COUNTIF('QBO Templates'!$C$5:$C$293,A227)</f>
        <v>1</v>
      </c>
    </row>
    <row r="228">
      <c r="A228" t="inlineStr">
        <is>
          <t>Q0224</t>
        </is>
      </c>
      <c r="B228" t="inlineStr">
        <is>
          <t>204 Bridge Highway, Oakleigh</t>
        </is>
      </c>
      <c r="C228" t="inlineStr">
        <is>
          <t>Q0035</t>
        </is>
      </c>
      <c r="D228" t="inlineStr"/>
      <c r="E228" t="inlineStr">
        <is>
          <t>true</t>
        </is>
      </c>
      <c r="F228" t="str">
        <f>IF(C228="","Customer","Location")</f>
        <v>Location</v>
      </c>
      <c r="G228">
        <f>COUNTIF('QBO Templates'!$C$5:$C$293,A228)</f>
        <v>2</v>
      </c>
    </row>
    <row r="229">
      <c r="A229" t="inlineStr">
        <is>
          <t>Q0225</t>
        </is>
      </c>
      <c r="B229" t="inlineStr">
        <is>
          <t>48 Ballarat Pde, Cheltenham</t>
        </is>
      </c>
      <c r="C229" t="inlineStr">
        <is>
          <t>Q0036</t>
        </is>
      </c>
      <c r="D229" t="inlineStr"/>
      <c r="E229" t="inlineStr">
        <is>
          <t>true</t>
        </is>
      </c>
      <c r="F229" t="str">
        <f>IF(C229="","Customer","Location")</f>
        <v>Location</v>
      </c>
      <c r="G229">
        <f>COUNTIF('QBO Templates'!$C$5:$C$293,A229)</f>
        <v>1</v>
      </c>
    </row>
    <row r="230">
      <c r="A230" t="inlineStr">
        <is>
          <t>Q0226</t>
        </is>
      </c>
      <c r="B230" t="inlineStr">
        <is>
          <t>479 Mason Parade, Hawthorn</t>
        </is>
      </c>
      <c r="C230" t="inlineStr">
        <is>
          <t>Q0037</t>
        </is>
      </c>
      <c r="D230" t="inlineStr"/>
      <c r="E230" t="inlineStr">
        <is>
          <t>true</t>
        </is>
      </c>
      <c r="F230" t="str">
        <f>IF(C230="","Customer","Location")</f>
        <v>Location</v>
      </c>
      <c r="G230">
        <f>COUNTIF('QBO Templates'!$C$5:$C$293,A230)</f>
        <v>1</v>
      </c>
    </row>
    <row r="231">
      <c r="A231" t="inlineStr">
        <is>
          <t>Q0227</t>
        </is>
      </c>
      <c r="B231" t="inlineStr">
        <is>
          <t>450 King Rd, Doncaster</t>
        </is>
      </c>
      <c r="C231" t="inlineStr">
        <is>
          <t>Q0037</t>
        </is>
      </c>
      <c r="D231" t="inlineStr"/>
      <c r="E231" t="inlineStr">
        <is>
          <t>true</t>
        </is>
      </c>
      <c r="F231" t="str">
        <f>IF(C231="","Customer","Location")</f>
        <v>Location</v>
      </c>
      <c r="G231">
        <f>COUNTIF('QBO Templates'!$C$5:$C$293,A231)</f>
        <v>1</v>
      </c>
    </row>
    <row r="232">
      <c r="A232" t="inlineStr">
        <is>
          <t>Q0228</t>
        </is>
      </c>
      <c r="B232" t="inlineStr">
        <is>
          <t>259 Union Ave, Hawthorn</t>
        </is>
      </c>
      <c r="C232" t="inlineStr">
        <is>
          <t>Q0038</t>
        </is>
      </c>
      <c r="D232" t="inlineStr"/>
      <c r="E232" t="inlineStr">
        <is>
          <t>true</t>
        </is>
      </c>
      <c r="F232" t="str">
        <f>IF(C232="","Customer","Location")</f>
        <v>Location</v>
      </c>
      <c r="G232">
        <f>COUNTIF('QBO Templates'!$C$5:$C$293,A232)</f>
        <v>1</v>
      </c>
    </row>
    <row r="233">
      <c r="A233" t="inlineStr">
        <is>
          <t>Q0229</t>
        </is>
      </c>
      <c r="B233" t="inlineStr">
        <is>
          <t>426 Ballarat Pde, Point Cook</t>
        </is>
      </c>
      <c r="C233" t="inlineStr">
        <is>
          <t>Q0039</t>
        </is>
      </c>
      <c r="D233" t="inlineStr"/>
      <c r="E233" t="inlineStr">
        <is>
          <t>true</t>
        </is>
      </c>
      <c r="F233" t="str">
        <f>IF(C233="","Customer","Location")</f>
        <v>Location</v>
      </c>
      <c r="G233">
        <f>COUNTIF('QBO Templates'!$C$5:$C$293,A233)</f>
        <v>1</v>
      </c>
    </row>
    <row r="234">
      <c r="A234" t="inlineStr">
        <is>
          <t>Q0230</t>
        </is>
      </c>
      <c r="B234" t="inlineStr">
        <is>
          <t>164 Nicholson St, Laverton</t>
        </is>
      </c>
      <c r="C234" t="inlineStr">
        <is>
          <t>Q0039</t>
        </is>
      </c>
      <c r="D234" t="inlineStr"/>
      <c r="E234" t="inlineStr">
        <is>
          <t>true</t>
        </is>
      </c>
      <c r="F234" t="str">
        <f>IF(C234="","Customer","Location")</f>
        <v>Location</v>
      </c>
      <c r="G234">
        <f>COUNTIF('QBO Templates'!$C$5:$C$293,A234)</f>
        <v>2</v>
      </c>
    </row>
    <row r="235">
      <c r="A235" t="inlineStr">
        <is>
          <t>Q0231</t>
        </is>
      </c>
      <c r="B235" t="inlineStr">
        <is>
          <t>143/12 Nepean Street, Frankston</t>
        </is>
      </c>
      <c r="C235" t="inlineStr">
        <is>
          <t>Q0040</t>
        </is>
      </c>
      <c r="D235" t="inlineStr"/>
      <c r="E235" t="inlineStr">
        <is>
          <t>true</t>
        </is>
      </c>
      <c r="F235" t="str">
        <f>IF(C235="","Customer","Location")</f>
        <v>Location</v>
      </c>
      <c r="G235">
        <f>COUNTIF('QBO Templates'!$C$5:$C$293,A235)</f>
        <v>3</v>
      </c>
    </row>
    <row r="236">
      <c r="A236" t="inlineStr">
        <is>
          <t>Q0232</t>
        </is>
      </c>
      <c r="B236" t="inlineStr">
        <is>
          <t>380 Nepean Pde, Laverton</t>
        </is>
      </c>
      <c r="C236" t="inlineStr">
        <is>
          <t>Q0040</t>
        </is>
      </c>
      <c r="D236" t="inlineStr"/>
      <c r="E236" t="inlineStr">
        <is>
          <t>true</t>
        </is>
      </c>
      <c r="F236" t="str">
        <f>IF(C236="","Customer","Location")</f>
        <v>Location</v>
      </c>
      <c r="G236">
        <f>COUNTIF('QBO Templates'!$C$5:$C$293,A236)</f>
        <v>1</v>
      </c>
    </row>
    <row r="237">
      <c r="A237" t="inlineStr">
        <is>
          <t>Q0233</t>
        </is>
      </c>
      <c r="B237" t="inlineStr">
        <is>
          <t>296 Barkly Hwy, Hawthorn</t>
        </is>
      </c>
      <c r="C237" t="inlineStr">
        <is>
          <t>Q0041</t>
        </is>
      </c>
      <c r="D237" t="inlineStr"/>
      <c r="E237" t="inlineStr">
        <is>
          <t>true</t>
        </is>
      </c>
      <c r="F237" t="str">
        <f>IF(C237="","Customer","Location")</f>
        <v>Location</v>
      </c>
      <c r="G237">
        <f>COUNTIF('QBO Templates'!$C$5:$C$293,A237)</f>
        <v>3</v>
      </c>
    </row>
    <row r="238">
      <c r="A238" t="inlineStr">
        <is>
          <t>Q0234</t>
        </is>
      </c>
      <c r="B238" t="inlineStr">
        <is>
          <t>46 Main Ave, Bentleigh</t>
        </is>
      </c>
      <c r="C238" t="inlineStr">
        <is>
          <t>Q0042</t>
        </is>
      </c>
      <c r="D238" t="inlineStr"/>
      <c r="E238" t="inlineStr">
        <is>
          <t>true</t>
        </is>
      </c>
      <c r="F238" t="str">
        <f>IF(C238="","Customer","Location")</f>
        <v>Location</v>
      </c>
      <c r="G238">
        <f>COUNTIF('QBO Templates'!$C$5:$C$293,A238)</f>
        <v>2</v>
      </c>
    </row>
    <row r="239">
      <c r="A239" t="inlineStr">
        <is>
          <t>Q0235</t>
        </is>
      </c>
      <c r="B239" t="inlineStr">
        <is>
          <t>211 Union Road, Burwood</t>
        </is>
      </c>
      <c r="C239" t="inlineStr">
        <is>
          <t>Q0042</t>
        </is>
      </c>
      <c r="D239" t="inlineStr"/>
      <c r="E239" t="inlineStr">
        <is>
          <t>true</t>
        </is>
      </c>
      <c r="F239" t="str">
        <f>IF(C239="","Customer","Location")</f>
        <v>Location</v>
      </c>
      <c r="G239">
        <f>COUNTIF('QBO Templates'!$C$5:$C$293,A239)</f>
        <v>1</v>
      </c>
    </row>
    <row r="240">
      <c r="A240" t="inlineStr">
        <is>
          <t>Q0236</t>
        </is>
      </c>
      <c r="B240" t="inlineStr">
        <is>
          <t>418 Nicholson Ave, Burwood</t>
        </is>
      </c>
      <c r="C240" t="inlineStr">
        <is>
          <t>Q0043</t>
        </is>
      </c>
      <c r="D240" t="inlineStr"/>
      <c r="E240" t="inlineStr">
        <is>
          <t>true</t>
        </is>
      </c>
      <c r="F240" t="str">
        <f>IF(C240="","Customer","Location")</f>
        <v>Location</v>
      </c>
      <c r="G240">
        <f>COUNTIF('QBO Templates'!$C$5:$C$293,A240)</f>
        <v>1</v>
      </c>
    </row>
    <row r="241">
      <c r="A241" t="inlineStr">
        <is>
          <t>Q0237</t>
        </is>
      </c>
      <c r="B241" t="inlineStr">
        <is>
          <t>43 Plenty Ave, Bentleigh</t>
        </is>
      </c>
      <c r="C241" t="inlineStr">
        <is>
          <t>Q0044</t>
        </is>
      </c>
      <c r="D241" t="inlineStr"/>
      <c r="E241" t="inlineStr">
        <is>
          <t>true</t>
        </is>
      </c>
      <c r="F241" t="str">
        <f>IF(C241="","Customer","Location")</f>
        <v>Location</v>
      </c>
      <c r="G241">
        <f>COUNTIF('QBO Templates'!$C$5:$C$293,A241)</f>
        <v>1</v>
      </c>
    </row>
    <row r="242">
      <c r="A242" t="inlineStr">
        <is>
          <t>Q0238</t>
        </is>
      </c>
      <c r="B242" t="inlineStr">
        <is>
          <t>27 Railway Avenue, Cheltenham</t>
        </is>
      </c>
      <c r="C242" t="inlineStr">
        <is>
          <t>Q0162</t>
        </is>
      </c>
      <c r="D242" t="inlineStr"/>
      <c r="E242" t="inlineStr">
        <is>
          <t>true</t>
        </is>
      </c>
      <c r="F242" t="str">
        <f>IF(C242="","Customer","Location")</f>
        <v>Location</v>
      </c>
      <c r="G242">
        <f>COUNTIF('QBO Templates'!$C$5:$C$293,A242)</f>
        <v>2</v>
      </c>
    </row>
    <row r="243">
      <c r="A243" t="inlineStr">
        <is>
          <t>Q0239</t>
        </is>
      </c>
      <c r="B243" t="inlineStr">
        <is>
          <t>225/12 Glenferrie Pde, Mentone</t>
        </is>
      </c>
      <c r="C243" t="inlineStr">
        <is>
          <t>Q0045</t>
        </is>
      </c>
      <c r="D243" t="inlineStr"/>
      <c r="E243" t="inlineStr">
        <is>
          <t>true</t>
        </is>
      </c>
      <c r="F243" t="str">
        <f>IF(C243="","Customer","Location")</f>
        <v>Location</v>
      </c>
      <c r="G243">
        <f>COUNTIF('QBO Templates'!$C$5:$C$293,A243)</f>
        <v>1</v>
      </c>
    </row>
    <row r="244">
      <c r="A244" t="inlineStr">
        <is>
          <t>Q0240</t>
        </is>
      </c>
      <c r="B244" t="inlineStr">
        <is>
          <t>225 Park Ave, Reservoir</t>
        </is>
      </c>
      <c r="C244" t="inlineStr">
        <is>
          <t>Q0046</t>
        </is>
      </c>
      <c r="D244" t="inlineStr"/>
      <c r="E244" t="inlineStr">
        <is>
          <t>true</t>
        </is>
      </c>
      <c r="F244" t="str">
        <f>IF(C244="","Customer","Location")</f>
        <v>Location</v>
      </c>
      <c r="G244">
        <f>COUNTIF('QBO Templates'!$C$5:$C$293,A244)</f>
        <v>3</v>
      </c>
    </row>
    <row r="245">
      <c r="A245" t="inlineStr">
        <is>
          <t>Q0241</t>
        </is>
      </c>
      <c r="B245" t="inlineStr">
        <is>
          <t>410 Burke Hwy, Point Cook</t>
        </is>
      </c>
      <c r="C245" t="inlineStr">
        <is>
          <t>Q0046</t>
        </is>
      </c>
      <c r="D245" t="inlineStr"/>
      <c r="E245" t="inlineStr">
        <is>
          <t>true</t>
        </is>
      </c>
      <c r="F245" t="str">
        <f>IF(C245="","Customer","Location")</f>
        <v>Location</v>
      </c>
      <c r="G245">
        <f>COUNTIF('QBO Templates'!$C$5:$C$293,A245)</f>
        <v>1</v>
      </c>
    </row>
    <row r="246">
      <c r="A246" t="inlineStr">
        <is>
          <t>Q0242</t>
        </is>
      </c>
      <c r="B246" t="inlineStr">
        <is>
          <t>205 Burke Highway, Glen Waverley</t>
        </is>
      </c>
      <c r="C246" t="inlineStr">
        <is>
          <t>Q0047</t>
        </is>
      </c>
      <c r="D246" t="inlineStr"/>
      <c r="E246" t="inlineStr">
        <is>
          <t>true</t>
        </is>
      </c>
      <c r="F246" t="str">
        <f>IF(C246="","Customer","Location")</f>
        <v>Location</v>
      </c>
      <c r="G246">
        <f>COUNTIF('QBO Templates'!$C$5:$C$293,A246)</f>
        <v>1</v>
      </c>
    </row>
    <row r="247">
      <c r="A247" t="inlineStr">
        <is>
          <t>Q0243</t>
        </is>
      </c>
      <c r="B247" t="inlineStr">
        <is>
          <t>189 Union Highway, Hawthorn</t>
        </is>
      </c>
      <c r="C247" t="inlineStr">
        <is>
          <t>Q0048</t>
        </is>
      </c>
      <c r="D247" t="inlineStr"/>
      <c r="E247" t="inlineStr">
        <is>
          <t>true</t>
        </is>
      </c>
      <c r="F247" t="str">
        <f>IF(C247="","Customer","Location")</f>
        <v>Location</v>
      </c>
      <c r="G247">
        <f>COUNTIF('QBO Templates'!$C$5:$C$293,A247)</f>
        <v>2</v>
      </c>
    </row>
    <row r="248">
      <c r="A248" t="inlineStr">
        <is>
          <t>Q0244</t>
        </is>
      </c>
      <c r="B248" t="inlineStr">
        <is>
          <t>128 Victoria Road, Blackburn</t>
        </is>
      </c>
      <c r="C248" t="inlineStr">
        <is>
          <t>Q0048</t>
        </is>
      </c>
      <c r="D248" t="inlineStr"/>
      <c r="E248" t="inlineStr">
        <is>
          <t>true</t>
        </is>
      </c>
      <c r="F248" t="str">
        <f>IF(C248="","Customer","Location")</f>
        <v>Location</v>
      </c>
      <c r="G248">
        <f>COUNTIF('QBO Templates'!$C$5:$C$293,A248)</f>
        <v>0</v>
      </c>
    </row>
    <row r="249">
      <c r="A249" t="inlineStr">
        <is>
          <t>Q0245</t>
        </is>
      </c>
      <c r="B249" t="inlineStr">
        <is>
          <t>375 Station Hwy, Cheltenham</t>
        </is>
      </c>
      <c r="C249" t="inlineStr">
        <is>
          <t>Q0048</t>
        </is>
      </c>
      <c r="D249" t="inlineStr"/>
      <c r="E249" t="inlineStr">
        <is>
          <t>true</t>
        </is>
      </c>
      <c r="F249" t="str">
        <f>IF(C249="","Customer","Location")</f>
        <v>Location</v>
      </c>
      <c r="G249">
        <f>COUNTIF('QBO Templates'!$C$5:$C$293,A249)</f>
        <v>2</v>
      </c>
    </row>
    <row r="250">
      <c r="A250" t="inlineStr">
        <is>
          <t>Q0246</t>
        </is>
      </c>
      <c r="B250" t="inlineStr">
        <is>
          <t>378 Burke Highway, Box Hill</t>
        </is>
      </c>
      <c r="C250" t="inlineStr">
        <is>
          <t>Q0048</t>
        </is>
      </c>
      <c r="D250" t="inlineStr"/>
      <c r="E250" t="inlineStr">
        <is>
          <t>true</t>
        </is>
      </c>
      <c r="F250" t="str">
        <f>IF(C250="","Customer","Location")</f>
        <v>Location</v>
      </c>
      <c r="G250">
        <f>COUNTIF('QBO Templates'!$C$5:$C$293,A250)</f>
        <v>1</v>
      </c>
    </row>
    <row r="251">
      <c r="A251" t="inlineStr">
        <is>
          <t>Q0247</t>
        </is>
      </c>
      <c r="B251" t="inlineStr">
        <is>
          <t>185 Church Parade, Burwood</t>
        </is>
      </c>
      <c r="C251" t="inlineStr">
        <is>
          <t>Q0049</t>
        </is>
      </c>
      <c r="D251" t="inlineStr"/>
      <c r="E251" t="inlineStr">
        <is>
          <t>true</t>
        </is>
      </c>
      <c r="F251" t="str">
        <f>IF(C251="","Customer","Location")</f>
        <v>Location</v>
      </c>
      <c r="G251">
        <f>COUNTIF('QBO Templates'!$C$5:$C$293,A251)</f>
        <v>2</v>
      </c>
    </row>
    <row r="252">
      <c r="A252" t="inlineStr">
        <is>
          <t>Q0248</t>
        </is>
      </c>
      <c r="B252" t="inlineStr">
        <is>
          <t>115 Nepean Pde, Reservoir</t>
        </is>
      </c>
      <c r="C252" t="inlineStr">
        <is>
          <t>Q0050</t>
        </is>
      </c>
      <c r="D252" t="inlineStr"/>
      <c r="E252" t="inlineStr">
        <is>
          <t>true</t>
        </is>
      </c>
      <c r="F252" t="str">
        <f>IF(C252="","Customer","Location")</f>
        <v>Location</v>
      </c>
      <c r="G252">
        <f>COUNTIF('QBO Templates'!$C$5:$C$293,A252)</f>
        <v>1</v>
      </c>
    </row>
    <row r="253">
      <c r="A253" t="inlineStr">
        <is>
          <t>Q0249</t>
        </is>
      </c>
      <c r="B253" t="inlineStr">
        <is>
          <t>96A Glenferrie Pde, Essendon</t>
        </is>
      </c>
      <c r="C253" t="inlineStr">
        <is>
          <t>Q0050</t>
        </is>
      </c>
      <c r="D253" t="inlineStr"/>
      <c r="E253" t="inlineStr">
        <is>
          <t>true</t>
        </is>
      </c>
      <c r="F253" t="str">
        <f>IF(C253="","Customer","Location")</f>
        <v>Location</v>
      </c>
      <c r="G253">
        <f>COUNTIF('QBO Templates'!$C$5:$C$293,A253)</f>
        <v>1</v>
      </c>
    </row>
    <row r="254">
      <c r="A254" t="inlineStr">
        <is>
          <t>Q0250</t>
        </is>
      </c>
      <c r="B254" t="inlineStr">
        <is>
          <t>158 Station St, Mentone</t>
        </is>
      </c>
      <c r="C254" t="inlineStr">
        <is>
          <t>Q0050</t>
        </is>
      </c>
      <c r="D254" t="inlineStr"/>
      <c r="E254" t="inlineStr">
        <is>
          <t>true</t>
        </is>
      </c>
      <c r="F254" t="str">
        <f>IF(C254="","Customer","Location")</f>
        <v>Location</v>
      </c>
      <c r="G254">
        <f>COUNTIF('QBO Templates'!$C$5:$C$293,A254)</f>
        <v>1</v>
      </c>
    </row>
    <row r="255">
      <c r="A255" t="inlineStr">
        <is>
          <t>Q0251</t>
        </is>
      </c>
      <c r="B255" t="inlineStr">
        <is>
          <t>476 Sydney Hwy, Frankston</t>
        </is>
      </c>
      <c r="C255" t="inlineStr">
        <is>
          <t>Q0051</t>
        </is>
      </c>
      <c r="D255" t="inlineStr"/>
      <c r="E255" t="inlineStr">
        <is>
          <t>true</t>
        </is>
      </c>
      <c r="F255" t="str">
        <f>IF(C255="","Customer","Location")</f>
        <v>Location</v>
      </c>
      <c r="G255">
        <f>COUNTIF('QBO Templates'!$C$5:$C$293,A255)</f>
        <v>1</v>
      </c>
    </row>
    <row r="256">
      <c r="A256" t="inlineStr">
        <is>
          <t>Q0252</t>
        </is>
      </c>
      <c r="B256" t="inlineStr">
        <is>
          <t>436/12 Nepean Highway, Sunshine</t>
        </is>
      </c>
      <c r="C256" t="inlineStr">
        <is>
          <t>Q0052</t>
        </is>
      </c>
      <c r="D256" t="inlineStr"/>
      <c r="E256" t="inlineStr">
        <is>
          <t>true</t>
        </is>
      </c>
      <c r="F256" t="str">
        <f>IF(C256="","Customer","Location")</f>
        <v>Location</v>
      </c>
      <c r="G256">
        <f>COUNTIF('QBO Templates'!$C$5:$C$293,A256)</f>
        <v>1</v>
      </c>
    </row>
    <row r="257">
      <c r="A257" t="inlineStr">
        <is>
          <t>Q0253</t>
        </is>
      </c>
      <c r="B257" t="inlineStr">
        <is>
          <t>394 Ballarat Avenue, Brighton</t>
        </is>
      </c>
      <c r="C257" t="inlineStr">
        <is>
          <t>Q0053</t>
        </is>
      </c>
      <c r="D257" t="inlineStr"/>
      <c r="E257" t="inlineStr">
        <is>
          <t>true</t>
        </is>
      </c>
      <c r="F257" t="str">
        <f>IF(C257="","Customer","Location")</f>
        <v>Location</v>
      </c>
      <c r="G257">
        <f>COUNTIF('QBO Templates'!$C$5:$C$293,A257)</f>
        <v>2</v>
      </c>
    </row>
    <row r="258">
      <c r="A258" t="inlineStr">
        <is>
          <t>Q0254</t>
        </is>
      </c>
      <c r="B258" t="inlineStr">
        <is>
          <t>135 Victoria Pde, Dandenong</t>
        </is>
      </c>
      <c r="C258" t="inlineStr">
        <is>
          <t>Q0054</t>
        </is>
      </c>
      <c r="D258" t="inlineStr"/>
      <c r="E258" t="inlineStr">
        <is>
          <t>true</t>
        </is>
      </c>
      <c r="F258" t="str">
        <f>IF(C258="","Customer","Location")</f>
        <v>Location</v>
      </c>
      <c r="G258">
        <f>COUNTIF('QBO Templates'!$C$5:$C$293,A258)</f>
        <v>1</v>
      </c>
    </row>
    <row r="259">
      <c r="A259" t="inlineStr">
        <is>
          <t>Q0255</t>
        </is>
      </c>
      <c r="B259" t="inlineStr">
        <is>
          <t>472 Barkly Pde, Moorabbin</t>
        </is>
      </c>
      <c r="C259" t="inlineStr">
        <is>
          <t>Q0054</t>
        </is>
      </c>
      <c r="D259" t="inlineStr"/>
      <c r="E259" t="inlineStr">
        <is>
          <t>true</t>
        </is>
      </c>
      <c r="F259" t="str">
        <f>IF(C259="","Customer","Location")</f>
        <v>Location</v>
      </c>
      <c r="G259">
        <f>COUNTIF('QBO Templates'!$C$5:$C$293,A259)</f>
        <v>1</v>
      </c>
    </row>
    <row r="260">
      <c r="A260" t="inlineStr">
        <is>
          <t>Q0256</t>
        </is>
      </c>
      <c r="B260" t="inlineStr">
        <is>
          <t>151 Nicholson Street, Point Cook</t>
        </is>
      </c>
      <c r="C260" t="inlineStr">
        <is>
          <t>Q0055</t>
        </is>
      </c>
      <c r="D260" t="inlineStr"/>
      <c r="E260" t="inlineStr">
        <is>
          <t>true</t>
        </is>
      </c>
      <c r="F260" t="str">
        <f>IF(C260="","Customer","Location")</f>
        <v>Location</v>
      </c>
      <c r="G260">
        <f>COUNTIF('QBO Templates'!$C$5:$C$293,A260)</f>
        <v>1</v>
      </c>
    </row>
    <row r="261">
      <c r="A261" t="inlineStr">
        <is>
          <t>Q0257</t>
        </is>
      </c>
      <c r="B261" t="inlineStr">
        <is>
          <t>4A Gilbert Rd, Camberwell</t>
        </is>
      </c>
      <c r="C261" t="inlineStr">
        <is>
          <t>Q0055</t>
        </is>
      </c>
      <c r="D261" t="inlineStr"/>
      <c r="E261" t="inlineStr">
        <is>
          <t>true</t>
        </is>
      </c>
      <c r="F261" t="str">
        <f>IF(C261="","Customer","Location")</f>
        <v>Location</v>
      </c>
      <c r="G261">
        <f>COUNTIF('QBO Templates'!$C$5:$C$293,A261)</f>
        <v>1</v>
      </c>
    </row>
    <row r="262">
      <c r="A262" t="inlineStr">
        <is>
          <t>Q0258</t>
        </is>
      </c>
      <c r="B262" t="inlineStr">
        <is>
          <t>144 Burke Avenue, Coburg</t>
        </is>
      </c>
      <c r="C262" t="inlineStr">
        <is>
          <t>Q0055</t>
        </is>
      </c>
      <c r="D262" t="inlineStr"/>
      <c r="E262" t="inlineStr">
        <is>
          <t>true</t>
        </is>
      </c>
      <c r="F262" t="str">
        <f>IF(C262="","Customer","Location")</f>
        <v>Location</v>
      </c>
      <c r="G262">
        <f>COUNTIF('QBO Templates'!$C$5:$C$293,A262)</f>
        <v>1</v>
      </c>
    </row>
    <row r="263">
      <c r="A263" t="inlineStr">
        <is>
          <t>Q0259</t>
        </is>
      </c>
      <c r="B263" t="inlineStr">
        <is>
          <t>182 King Ave, Footscray</t>
        </is>
      </c>
      <c r="C263" t="inlineStr">
        <is>
          <t>Q0055</t>
        </is>
      </c>
      <c r="D263" t="inlineStr"/>
      <c r="E263" t="inlineStr">
        <is>
          <t>true</t>
        </is>
      </c>
      <c r="F263" t="str">
        <f>IF(C263="","Customer","Location")</f>
        <v>Location</v>
      </c>
      <c r="G263">
        <f>COUNTIF('QBO Templates'!$C$5:$C$293,A263)</f>
        <v>1</v>
      </c>
    </row>
    <row r="264">
      <c r="A264" t="inlineStr">
        <is>
          <t>Q0260</t>
        </is>
      </c>
      <c r="B264" t="inlineStr">
        <is>
          <t>79/12 Glenferrie Pde, Camberwell</t>
        </is>
      </c>
      <c r="C264" t="inlineStr">
        <is>
          <t>Q0056</t>
        </is>
      </c>
      <c r="D264" t="inlineStr"/>
      <c r="E264" t="inlineStr">
        <is>
          <t>true</t>
        </is>
      </c>
      <c r="F264" t="str">
        <f>IF(C264="","Customer","Location")</f>
        <v>Location</v>
      </c>
      <c r="G264">
        <f>COUNTIF('QBO Templates'!$C$5:$C$293,A264)</f>
        <v>1</v>
      </c>
    </row>
    <row r="265">
      <c r="A265" t="inlineStr">
        <is>
          <t>Q0261</t>
        </is>
      </c>
      <c r="B265" t="inlineStr">
        <is>
          <t>401 Park Highway, Burwood</t>
        </is>
      </c>
      <c r="C265" t="inlineStr">
        <is>
          <t>Q0056</t>
        </is>
      </c>
      <c r="D265" t="inlineStr"/>
      <c r="E265" t="inlineStr">
        <is>
          <t>true</t>
        </is>
      </c>
      <c r="F265" t="str">
        <f>IF(C265="","Customer","Location")</f>
        <v>Location</v>
      </c>
      <c r="G265">
        <f>COUNTIF('QBO Templates'!$C$5:$C$293,A265)</f>
        <v>2</v>
      </c>
    </row>
    <row r="266">
      <c r="A266" t="inlineStr">
        <is>
          <t>Q0262</t>
        </is>
      </c>
      <c r="B266" t="inlineStr">
        <is>
          <t>401 Burke St, Burwood</t>
        </is>
      </c>
      <c r="C266" t="inlineStr">
        <is>
          <t>Q0056</t>
        </is>
      </c>
      <c r="D266" t="inlineStr"/>
      <c r="E266" t="inlineStr">
        <is>
          <t>true</t>
        </is>
      </c>
      <c r="F266" t="str">
        <f>IF(C266="","Customer","Location")</f>
        <v>Location</v>
      </c>
      <c r="G266">
        <f>COUNTIF('QBO Templates'!$C$5:$C$293,A266)</f>
        <v>1</v>
      </c>
    </row>
    <row r="267">
      <c r="A267" t="inlineStr">
        <is>
          <t>Q0263</t>
        </is>
      </c>
      <c r="B267" t="inlineStr">
        <is>
          <t>11 Hopkins Ave, Ringwood</t>
        </is>
      </c>
      <c r="C267" t="inlineStr">
        <is>
          <t>Q0056</t>
        </is>
      </c>
      <c r="D267" t="inlineStr"/>
      <c r="E267" t="inlineStr">
        <is>
          <t>true</t>
        </is>
      </c>
      <c r="F267" t="str">
        <f>IF(C267="","Customer","Location")</f>
        <v>Location</v>
      </c>
      <c r="G267">
        <f>COUNTIF('QBO Templates'!$C$5:$C$293,A267)</f>
        <v>1</v>
      </c>
    </row>
    <row r="268">
      <c r="A268" t="inlineStr">
        <is>
          <t>Q0264</t>
        </is>
      </c>
      <c r="B268" t="inlineStr">
        <is>
          <t>263 Nepean Highway, Altona</t>
        </is>
      </c>
      <c r="C268" t="inlineStr">
        <is>
          <t>Q0057</t>
        </is>
      </c>
      <c r="D268" t="inlineStr"/>
      <c r="E268" t="inlineStr">
        <is>
          <t>true</t>
        </is>
      </c>
      <c r="F268" t="str">
        <f>IF(C268="","Customer","Location")</f>
        <v>Location</v>
      </c>
      <c r="G268">
        <f>COUNTIF('QBO Templates'!$C$5:$C$293,A268)</f>
        <v>1</v>
      </c>
    </row>
    <row r="269">
      <c r="A269" t="inlineStr">
        <is>
          <t>Q0265</t>
        </is>
      </c>
      <c r="B269" t="inlineStr">
        <is>
          <t>288 Main Hwy, Northcote</t>
        </is>
      </c>
      <c r="C269" t="inlineStr">
        <is>
          <t>Q0058</t>
        </is>
      </c>
      <c r="D269" t="inlineStr"/>
      <c r="E269" t="inlineStr">
        <is>
          <t>true</t>
        </is>
      </c>
      <c r="F269" t="str">
        <f>IF(C269="","Customer","Location")</f>
        <v>Location</v>
      </c>
      <c r="G269">
        <f>COUNTIF('QBO Templates'!$C$5:$C$293,A269)</f>
        <v>2</v>
      </c>
    </row>
    <row r="270">
      <c r="A270" t="inlineStr">
        <is>
          <t>Q0266</t>
        </is>
      </c>
      <c r="B270" t="inlineStr">
        <is>
          <t>459 Park Ave, Deer Park</t>
        </is>
      </c>
      <c r="C270" t="inlineStr">
        <is>
          <t>Q0059</t>
        </is>
      </c>
      <c r="D270" t="inlineStr"/>
      <c r="E270" t="inlineStr">
        <is>
          <t>true</t>
        </is>
      </c>
      <c r="F270" t="str">
        <f>IF(C270="","Customer","Location")</f>
        <v>Location</v>
      </c>
      <c r="G270">
        <f>COUNTIF('QBO Templates'!$C$5:$C$293,A270)</f>
        <v>1</v>
      </c>
    </row>
    <row r="271">
      <c r="A271" t="inlineStr">
        <is>
          <t>Q0267</t>
        </is>
      </c>
      <c r="B271" t="inlineStr">
        <is>
          <t>464 Barkly Rd, Blackburn</t>
        </is>
      </c>
      <c r="C271" t="inlineStr">
        <is>
          <t>Q0060</t>
        </is>
      </c>
      <c r="D271" t="inlineStr"/>
      <c r="E271" t="inlineStr">
        <is>
          <t>true</t>
        </is>
      </c>
      <c r="F271" t="str">
        <f>IF(C271="","Customer","Location")</f>
        <v>Location</v>
      </c>
      <c r="G271">
        <f>COUNTIF('QBO Templates'!$C$5:$C$293,A271)</f>
        <v>1</v>
      </c>
    </row>
    <row r="272">
      <c r="A272" t="inlineStr">
        <is>
          <t>Q0268</t>
        </is>
      </c>
      <c r="B272" t="inlineStr">
        <is>
          <t>90A Albert Pde, Bentleigh</t>
        </is>
      </c>
      <c r="C272" t="inlineStr">
        <is>
          <t>Q0060</t>
        </is>
      </c>
      <c r="D272" t="inlineStr"/>
      <c r="E272" t="inlineStr">
        <is>
          <t>true</t>
        </is>
      </c>
      <c r="F272" t="str">
        <f>IF(C272="","Customer","Location")</f>
        <v>Location</v>
      </c>
      <c r="G272">
        <f>COUNTIF('QBO Templates'!$C$5:$C$293,A272)</f>
        <v>1</v>
      </c>
    </row>
    <row r="273">
      <c r="A273" t="inlineStr">
        <is>
          <t>Q0269</t>
        </is>
      </c>
      <c r="B273" t="inlineStr">
        <is>
          <t>29 Burke Pde, Burwood</t>
        </is>
      </c>
      <c r="C273" t="inlineStr">
        <is>
          <t>Q0061</t>
        </is>
      </c>
      <c r="D273" t="inlineStr"/>
      <c r="E273" t="inlineStr">
        <is>
          <t>true</t>
        </is>
      </c>
      <c r="F273" t="str">
        <f>IF(C273="","Customer","Location")</f>
        <v>Location</v>
      </c>
      <c r="G273">
        <f>COUNTIF('QBO Templates'!$C$5:$C$293,A273)</f>
        <v>1</v>
      </c>
    </row>
    <row r="274">
      <c r="A274" t="inlineStr">
        <is>
          <t>Q0270</t>
        </is>
      </c>
      <c r="B274" t="inlineStr">
        <is>
          <t>23 Station Pde, Glen Waverley</t>
        </is>
      </c>
      <c r="C274" t="inlineStr">
        <is>
          <t>Q0062</t>
        </is>
      </c>
      <c r="D274" t="inlineStr"/>
      <c r="E274" t="inlineStr">
        <is>
          <t>true</t>
        </is>
      </c>
      <c r="F274" t="str">
        <f>IF(C274="","Customer","Location")</f>
        <v>Location</v>
      </c>
      <c r="G274">
        <f>COUNTIF('QBO Templates'!$C$5:$C$293,A274)</f>
        <v>2</v>
      </c>
    </row>
    <row r="275">
      <c r="A275" t="inlineStr">
        <is>
          <t>Q0271</t>
        </is>
      </c>
      <c r="B275" t="inlineStr">
        <is>
          <t>251 Union Ave, Altona</t>
        </is>
      </c>
      <c r="C275" t="inlineStr">
        <is>
          <t>Q0063</t>
        </is>
      </c>
      <c r="D275" t="inlineStr"/>
      <c r="E275" t="inlineStr">
        <is>
          <t>true</t>
        </is>
      </c>
      <c r="F275" t="str">
        <f>IF(C275="","Customer","Location")</f>
        <v>Location</v>
      </c>
      <c r="G275">
        <f>COUNTIF('QBO Templates'!$C$5:$C$293,A275)</f>
        <v>1</v>
      </c>
    </row>
    <row r="276">
      <c r="A276" t="inlineStr">
        <is>
          <t>Q0272</t>
        </is>
      </c>
      <c r="B276" t="inlineStr">
        <is>
          <t>270 Station Rd, Doncaster</t>
        </is>
      </c>
      <c r="C276" t="inlineStr">
        <is>
          <t>Q0063</t>
        </is>
      </c>
      <c r="D276" t="inlineStr"/>
      <c r="E276" t="inlineStr">
        <is>
          <t>true</t>
        </is>
      </c>
      <c r="F276" t="str">
        <f>IF(C276="","Customer","Location")</f>
        <v>Location</v>
      </c>
      <c r="G276">
        <f>COUNTIF('QBO Templates'!$C$5:$C$293,A276)</f>
        <v>2</v>
      </c>
    </row>
    <row r="277">
      <c r="A277" t="inlineStr">
        <is>
          <t>Q0273</t>
        </is>
      </c>
      <c r="B277" t="inlineStr">
        <is>
          <t>463 Gilbert Street, Glen Waverley</t>
        </is>
      </c>
      <c r="C277" t="inlineStr">
        <is>
          <t>Q0063</t>
        </is>
      </c>
      <c r="D277" t="inlineStr"/>
      <c r="E277" t="inlineStr">
        <is>
          <t>true</t>
        </is>
      </c>
      <c r="F277" t="str">
        <f>IF(C277="","Customer","Location")</f>
        <v>Location</v>
      </c>
      <c r="G277">
        <f>COUNTIF('QBO Templates'!$C$5:$C$293,A277)</f>
        <v>1</v>
      </c>
    </row>
    <row r="278">
      <c r="A278" t="inlineStr">
        <is>
          <t>Q0274</t>
        </is>
      </c>
      <c r="B278" t="inlineStr">
        <is>
          <t>59 King Hwy, Point Cook</t>
        </is>
      </c>
      <c r="C278" t="inlineStr">
        <is>
          <t>Q0064</t>
        </is>
      </c>
      <c r="D278" t="inlineStr"/>
      <c r="E278" t="inlineStr">
        <is>
          <t>true</t>
        </is>
      </c>
      <c r="F278" t="str">
        <f>IF(C278="","Customer","Location")</f>
        <v>Location</v>
      </c>
      <c r="G278">
        <f>COUNTIF('QBO Templates'!$C$5:$C$293,A278)</f>
        <v>1</v>
      </c>
    </row>
    <row r="279">
      <c r="A279" t="inlineStr">
        <is>
          <t>Q0275</t>
        </is>
      </c>
      <c r="B279" t="inlineStr">
        <is>
          <t>61 Church Street, Point Cook</t>
        </is>
      </c>
      <c r="C279" t="inlineStr">
        <is>
          <t>Q0064</t>
        </is>
      </c>
      <c r="D279" t="inlineStr"/>
      <c r="E279" t="inlineStr">
        <is>
          <t>true</t>
        </is>
      </c>
      <c r="F279" t="str">
        <f>IF(C279="","Customer","Location")</f>
        <v>Location</v>
      </c>
      <c r="G279">
        <f>COUNTIF('QBO Templates'!$C$5:$C$293,A279)</f>
        <v>2</v>
      </c>
    </row>
    <row r="280">
      <c r="A280" t="inlineStr">
        <is>
          <t>Q0276</t>
        </is>
      </c>
      <c r="B280" t="inlineStr">
        <is>
          <t>280 Railway Road, Point Cook</t>
        </is>
      </c>
      <c r="C280" t="inlineStr">
        <is>
          <t>Q0065</t>
        </is>
      </c>
      <c r="D280" t="inlineStr"/>
      <c r="E280" t="inlineStr">
        <is>
          <t>true</t>
        </is>
      </c>
      <c r="F280" t="str">
        <f>IF(C280="","Customer","Location")</f>
        <v>Location</v>
      </c>
      <c r="G280">
        <f>COUNTIF('QBO Templates'!$C$5:$C$293,A280)</f>
        <v>2</v>
      </c>
    </row>
    <row r="281">
      <c r="A281" t="inlineStr">
        <is>
          <t>Q0277</t>
        </is>
      </c>
      <c r="B281" t="inlineStr">
        <is>
          <t>149 Main Road, Point Cook</t>
        </is>
      </c>
      <c r="C281" t="inlineStr">
        <is>
          <t>Q0066</t>
        </is>
      </c>
      <c r="D281" t="inlineStr"/>
      <c r="E281" t="inlineStr">
        <is>
          <t>true</t>
        </is>
      </c>
      <c r="F281" t="str">
        <f>IF(C281="","Customer","Location")</f>
        <v>Location</v>
      </c>
      <c r="G281">
        <f>COUNTIF('QBO Templates'!$C$5:$C$293,A281)</f>
        <v>2</v>
      </c>
    </row>
    <row r="282">
      <c r="A282" t="inlineStr">
        <is>
          <t>Q0278</t>
        </is>
      </c>
      <c r="B282" t="inlineStr">
        <is>
          <t>313 King Rd, Hawthorn</t>
        </is>
      </c>
      <c r="C282" t="inlineStr">
        <is>
          <t>Q0066</t>
        </is>
      </c>
      <c r="D282" t="inlineStr"/>
      <c r="E282" t="inlineStr">
        <is>
          <t>true</t>
        </is>
      </c>
      <c r="F282" t="str">
        <f>IF(C282="","Customer","Location")</f>
        <v>Location</v>
      </c>
      <c r="G282">
        <f>COUNTIF('QBO Templates'!$C$5:$C$293,A282)</f>
        <v>1</v>
      </c>
    </row>
    <row r="283">
      <c r="A283" t="inlineStr">
        <is>
          <t>Q0279</t>
        </is>
      </c>
      <c r="B283" t="inlineStr">
        <is>
          <t>155 Hopkins Road, Glen Waverley</t>
        </is>
      </c>
      <c r="C283" t="inlineStr">
        <is>
          <t>Q0067</t>
        </is>
      </c>
      <c r="D283" t="inlineStr"/>
      <c r="E283" t="inlineStr">
        <is>
          <t>true</t>
        </is>
      </c>
      <c r="F283" t="str">
        <f>IF(C283="","Customer","Location")</f>
        <v>Location</v>
      </c>
      <c r="G283">
        <f>COUNTIF('QBO Templates'!$C$5:$C$293,A283)</f>
        <v>2</v>
      </c>
    </row>
    <row r="284">
      <c r="A284" t="inlineStr">
        <is>
          <t>Q0280</t>
        </is>
      </c>
      <c r="B284" t="inlineStr">
        <is>
          <t>284 Park Pde, Point Cook</t>
        </is>
      </c>
      <c r="C284" t="inlineStr">
        <is>
          <t>Q0068</t>
        </is>
      </c>
      <c r="D284" t="inlineStr"/>
      <c r="E284" t="inlineStr">
        <is>
          <t>true</t>
        </is>
      </c>
      <c r="F284" t="str">
        <f>IF(C284="","Customer","Location")</f>
        <v>Location</v>
      </c>
      <c r="G284">
        <f>COUNTIF('QBO Templates'!$C$5:$C$293,A284)</f>
        <v>1</v>
      </c>
    </row>
    <row r="285">
      <c r="A285" t="inlineStr">
        <is>
          <t>Q0281</t>
        </is>
      </c>
      <c r="B285" t="inlineStr">
        <is>
          <t>85 Nepean Road, Frankston</t>
        </is>
      </c>
      <c r="C285" t="inlineStr">
        <is>
          <t>Q0068</t>
        </is>
      </c>
      <c r="D285" t="inlineStr"/>
      <c r="E285" t="inlineStr">
        <is>
          <t>true</t>
        </is>
      </c>
      <c r="F285" t="str">
        <f>IF(C285="","Customer","Location")</f>
        <v>Location</v>
      </c>
      <c r="G285">
        <f>COUNTIF('QBO Templates'!$C$5:$C$293,A285)</f>
        <v>1</v>
      </c>
    </row>
    <row r="286">
      <c r="A286" t="inlineStr">
        <is>
          <t>Q0282</t>
        </is>
      </c>
      <c r="B286" t="inlineStr">
        <is>
          <t>231 Church Hwy, Hawthorn</t>
        </is>
      </c>
      <c r="C286" t="inlineStr">
        <is>
          <t>Q0068</t>
        </is>
      </c>
      <c r="D286" t="inlineStr"/>
      <c r="E286" t="inlineStr">
        <is>
          <t>true</t>
        </is>
      </c>
      <c r="F286" t="str">
        <f>IF(C286="","Customer","Location")</f>
        <v>Location</v>
      </c>
      <c r="G286">
        <f>COUNTIF('QBO Templates'!$C$5:$C$293,A286)</f>
        <v>1</v>
      </c>
    </row>
    <row r="287">
      <c r="A287" t="inlineStr">
        <is>
          <t>Q0283</t>
        </is>
      </c>
      <c r="B287" t="inlineStr">
        <is>
          <t>223A Nicholson Parade, Werribee</t>
        </is>
      </c>
      <c r="C287" t="inlineStr">
        <is>
          <t>Q0069</t>
        </is>
      </c>
      <c r="D287" t="inlineStr"/>
      <c r="E287" t="inlineStr">
        <is>
          <t>true</t>
        </is>
      </c>
      <c r="F287" t="str">
        <f>IF(C287="","Customer","Location")</f>
        <v>Location</v>
      </c>
      <c r="G287">
        <f>COUNTIF('QBO Templates'!$C$5:$C$293,A287)</f>
        <v>2</v>
      </c>
    </row>
    <row r="288">
      <c r="A288" t="inlineStr">
        <is>
          <t>Q0284</t>
        </is>
      </c>
      <c r="B288" t="inlineStr">
        <is>
          <t>382 Hopkins Street, Footscray</t>
        </is>
      </c>
      <c r="C288" t="inlineStr">
        <is>
          <t>Q0070</t>
        </is>
      </c>
      <c r="D288" t="inlineStr"/>
      <c r="E288" t="inlineStr">
        <is>
          <t>true</t>
        </is>
      </c>
      <c r="F288" t="str">
        <f>IF(C288="","Customer","Location")</f>
        <v>Location</v>
      </c>
      <c r="G288">
        <f>COUNTIF('QBO Templates'!$C$5:$C$293,A288)</f>
        <v>1</v>
      </c>
    </row>
    <row r="289">
      <c r="A289" t="inlineStr">
        <is>
          <t>Q0285</t>
        </is>
      </c>
      <c r="B289" t="inlineStr">
        <is>
          <t>443 Station Rd, Footscray</t>
        </is>
      </c>
      <c r="C289" t="inlineStr">
        <is>
          <t>Q0070</t>
        </is>
      </c>
      <c r="D289" t="inlineStr"/>
      <c r="E289" t="inlineStr">
        <is>
          <t>true</t>
        </is>
      </c>
      <c r="F289" t="str">
        <f>IF(C289="","Customer","Location")</f>
        <v>Location</v>
      </c>
      <c r="G289">
        <f>COUNTIF('QBO Templates'!$C$5:$C$293,A289)</f>
        <v>2</v>
      </c>
    </row>
    <row r="290">
      <c r="A290" t="inlineStr">
        <is>
          <t>Q0286</t>
        </is>
      </c>
      <c r="B290" t="inlineStr">
        <is>
          <t>127 Main Highway, Reservoir</t>
        </is>
      </c>
      <c r="C290" t="inlineStr">
        <is>
          <t>Q0071</t>
        </is>
      </c>
      <c r="D290" t="inlineStr"/>
      <c r="E290" t="inlineStr">
        <is>
          <t>true</t>
        </is>
      </c>
      <c r="F290" t="str">
        <f>IF(C290="","Customer","Location")</f>
        <v>Location</v>
      </c>
      <c r="G290">
        <f>COUNTIF('QBO Templates'!$C$5:$C$293,A290)</f>
        <v>1</v>
      </c>
    </row>
    <row r="291">
      <c r="A291" t="inlineStr">
        <is>
          <t>Q0287</t>
        </is>
      </c>
      <c r="B291" t="inlineStr">
        <is>
          <t>68 Church Pde, Essendon</t>
        </is>
      </c>
      <c r="C291" t="inlineStr">
        <is>
          <t>Q0072</t>
        </is>
      </c>
      <c r="D291" t="inlineStr"/>
      <c r="E291" t="inlineStr">
        <is>
          <t>true</t>
        </is>
      </c>
      <c r="F291" t="str">
        <f>IF(C291="","Customer","Location")</f>
        <v>Location</v>
      </c>
      <c r="G291">
        <f>COUNTIF('QBO Templates'!$C$5:$C$293,A291)</f>
        <v>0</v>
      </c>
    </row>
    <row r="292">
      <c r="A292" t="inlineStr">
        <is>
          <t>Q0288</t>
        </is>
      </c>
      <c r="B292" t="inlineStr">
        <is>
          <t>102 Union Rd, St Kilda</t>
        </is>
      </c>
      <c r="C292" t="inlineStr">
        <is>
          <t>Q0072</t>
        </is>
      </c>
      <c r="D292" t="inlineStr"/>
      <c r="E292" t="inlineStr">
        <is>
          <t>true</t>
        </is>
      </c>
      <c r="F292" t="str">
        <f>IF(C292="","Customer","Location")</f>
        <v>Location</v>
      </c>
      <c r="G292">
        <f>COUNTIF('QBO Templates'!$C$5:$C$293,A292)</f>
        <v>2</v>
      </c>
    </row>
    <row r="293">
      <c r="A293" t="inlineStr">
        <is>
          <t>Q0289</t>
        </is>
      </c>
      <c r="B293" t="inlineStr">
        <is>
          <t>61 Church Rd, Bundoora</t>
        </is>
      </c>
      <c r="C293" t="inlineStr">
        <is>
          <t>Q0167</t>
        </is>
      </c>
      <c r="D293" t="inlineStr"/>
      <c r="E293" t="inlineStr">
        <is>
          <t>true</t>
        </is>
      </c>
      <c r="F293" t="str">
        <f>IF(C293="","Customer","Location")</f>
        <v>Location</v>
      </c>
      <c r="G293">
        <f>COUNTIF('QBO Templates'!$C$5:$C$293,A293)</f>
        <v>1</v>
      </c>
    </row>
    <row r="294">
      <c r="A294" t="inlineStr">
        <is>
          <t>Q0290</t>
        </is>
      </c>
      <c r="B294" t="inlineStr">
        <is>
          <t>287 Whitehorse Hwy, Deer Park</t>
        </is>
      </c>
      <c r="C294" t="inlineStr">
        <is>
          <t>Q0074</t>
        </is>
      </c>
      <c r="D294" t="inlineStr"/>
      <c r="E294" t="inlineStr">
        <is>
          <t>true</t>
        </is>
      </c>
      <c r="F294" t="str">
        <f>IF(C294="","Customer","Location")</f>
        <v>Location</v>
      </c>
      <c r="G294">
        <f>COUNTIF('QBO Templates'!$C$5:$C$293,A294)</f>
        <v>1</v>
      </c>
    </row>
    <row r="295">
      <c r="A295" t="inlineStr">
        <is>
          <t>Q0291</t>
        </is>
      </c>
      <c r="B295" t="inlineStr">
        <is>
          <t>289 Nepean Street, Bentleigh</t>
        </is>
      </c>
      <c r="C295" t="inlineStr">
        <is>
          <t>Q0075</t>
        </is>
      </c>
      <c r="D295" t="inlineStr"/>
      <c r="E295" t="inlineStr">
        <is>
          <t>true</t>
        </is>
      </c>
      <c r="F295" t="str">
        <f>IF(C295="","Customer","Location")</f>
        <v>Location</v>
      </c>
      <c r="G295">
        <f>COUNTIF('QBO Templates'!$C$5:$C$293,A295)</f>
        <v>1</v>
      </c>
    </row>
    <row r="296">
      <c r="A296" t="inlineStr">
        <is>
          <t>Q0292</t>
        </is>
      </c>
      <c r="B296" t="inlineStr">
        <is>
          <t>221 Plenty Ave, Footscray</t>
        </is>
      </c>
      <c r="C296" t="inlineStr">
        <is>
          <t>Q0076</t>
        </is>
      </c>
      <c r="D296" t="inlineStr"/>
      <c r="E296" t="inlineStr">
        <is>
          <t>true</t>
        </is>
      </c>
      <c r="F296" t="str">
        <f>IF(C296="","Customer","Location")</f>
        <v>Location</v>
      </c>
      <c r="G296">
        <f>COUNTIF('QBO Templates'!$C$5:$C$293,A296)</f>
        <v>1</v>
      </c>
    </row>
    <row r="297">
      <c r="A297" t="inlineStr">
        <is>
          <t>Q0293</t>
        </is>
      </c>
      <c r="B297" t="inlineStr">
        <is>
          <t>77 Mason Hwy, Mitcham</t>
        </is>
      </c>
      <c r="C297" t="inlineStr">
        <is>
          <t>Q0160</t>
        </is>
      </c>
      <c r="D297" t="inlineStr"/>
      <c r="E297" t="inlineStr">
        <is>
          <t>true</t>
        </is>
      </c>
      <c r="F297" t="str">
        <f>IF(C297="","Customer","Location")</f>
        <v>Location</v>
      </c>
      <c r="G297">
        <f>COUNTIF('QBO Templates'!$C$5:$C$293,A297)</f>
        <v>1</v>
      </c>
    </row>
    <row r="298">
      <c r="A298" t="inlineStr">
        <is>
          <t>Q0294</t>
        </is>
      </c>
      <c r="B298" t="inlineStr">
        <is>
          <t>170 Railway Hwy, Reservoir</t>
        </is>
      </c>
      <c r="C298" t="inlineStr">
        <is>
          <t>Q0078</t>
        </is>
      </c>
      <c r="D298" t="inlineStr"/>
      <c r="E298" t="inlineStr">
        <is>
          <t>true</t>
        </is>
      </c>
      <c r="F298" t="str">
        <f>IF(C298="","Customer","Location")</f>
        <v>Location</v>
      </c>
      <c r="G298">
        <f>COUNTIF('QBO Templates'!$C$5:$C$293,A298)</f>
        <v>1</v>
      </c>
    </row>
    <row r="299">
      <c r="A299" t="inlineStr">
        <is>
          <t>Q0295</t>
        </is>
      </c>
      <c r="B299" t="inlineStr">
        <is>
          <t>208 Glenferrie Rd, Mitcham</t>
        </is>
      </c>
      <c r="C299" t="inlineStr">
        <is>
          <t>Q0078</t>
        </is>
      </c>
      <c r="D299" t="inlineStr"/>
      <c r="E299" t="inlineStr">
        <is>
          <t>true</t>
        </is>
      </c>
      <c r="F299" t="str">
        <f>IF(C299="","Customer","Location")</f>
        <v>Location</v>
      </c>
      <c r="G299">
        <f>COUNTIF('QBO Templates'!$C$5:$C$293,A299)</f>
        <v>1</v>
      </c>
    </row>
    <row r="300">
      <c r="A300" t="inlineStr">
        <is>
          <t>Q0296</t>
        </is>
      </c>
      <c r="B300" t="inlineStr">
        <is>
          <t>212 Sydney Avenue, Yarraville</t>
        </is>
      </c>
      <c r="C300" t="inlineStr">
        <is>
          <t>Q0079</t>
        </is>
      </c>
      <c r="D300" t="inlineStr"/>
      <c r="E300" t="inlineStr">
        <is>
          <t>true</t>
        </is>
      </c>
      <c r="F300" t="str">
        <f>IF(C300="","Customer","Location")</f>
        <v>Location</v>
      </c>
      <c r="G300">
        <f>COUNTIF('QBO Templates'!$C$5:$C$293,A300)</f>
        <v>2</v>
      </c>
    </row>
    <row r="301">
      <c r="A301" t="inlineStr">
        <is>
          <t>Q0297</t>
        </is>
      </c>
      <c r="B301" t="inlineStr">
        <is>
          <t>268 Sydney Road, Heidelberg</t>
        </is>
      </c>
      <c r="C301" t="inlineStr">
        <is>
          <t>Q0080</t>
        </is>
      </c>
      <c r="D301" t="inlineStr"/>
      <c r="E301" t="inlineStr">
        <is>
          <t>true</t>
        </is>
      </c>
      <c r="F301" t="str">
        <f>IF(C301="","Customer","Location")</f>
        <v>Location</v>
      </c>
      <c r="G301">
        <f>COUNTIF('QBO Templates'!$C$5:$C$293,A301)</f>
        <v>2</v>
      </c>
    </row>
    <row r="302">
      <c r="A302" t="inlineStr">
        <is>
          <t>Q0298</t>
        </is>
      </c>
      <c r="B302" t="inlineStr">
        <is>
          <t>369 Station Road, Burwood</t>
        </is>
      </c>
      <c r="C302" t="inlineStr">
        <is>
          <t>Q0081</t>
        </is>
      </c>
      <c r="D302" t="inlineStr"/>
      <c r="E302" t="inlineStr">
        <is>
          <t>true</t>
        </is>
      </c>
      <c r="F302" t="str">
        <f>IF(C302="","Customer","Location")</f>
        <v>Location</v>
      </c>
      <c r="G302">
        <f>COUNTIF('QBO Templates'!$C$5:$C$293,A302)</f>
        <v>1</v>
      </c>
    </row>
    <row r="303">
      <c r="A303" t="inlineStr">
        <is>
          <t>Q0299</t>
        </is>
      </c>
      <c r="B303" t="inlineStr">
        <is>
          <t>264 Queen Pde, Mitcham</t>
        </is>
      </c>
      <c r="C303" t="inlineStr">
        <is>
          <t>Q0081</t>
        </is>
      </c>
      <c r="D303" t="inlineStr"/>
      <c r="E303" t="inlineStr">
        <is>
          <t>true</t>
        </is>
      </c>
      <c r="F303" t="str">
        <f>IF(C303="","Customer","Location")</f>
        <v>Location</v>
      </c>
      <c r="G303">
        <f>COUNTIF('QBO Templates'!$C$5:$C$293,A303)</f>
        <v>1</v>
      </c>
    </row>
    <row r="304">
      <c r="A304" t="inlineStr">
        <is>
          <t>Q0300</t>
        </is>
      </c>
      <c r="B304" t="inlineStr">
        <is>
          <t>130 Barkly Rd, Sunshine</t>
        </is>
      </c>
      <c r="C304" t="inlineStr">
        <is>
          <t>Q0082</t>
        </is>
      </c>
      <c r="D304" t="inlineStr"/>
      <c r="E304" t="inlineStr">
        <is>
          <t>true</t>
        </is>
      </c>
      <c r="F304" t="str">
        <f>IF(C304="","Customer","Location")</f>
        <v>Location</v>
      </c>
      <c r="G304">
        <f>COUNTIF('QBO Templates'!$C$5:$C$293,A304)</f>
        <v>1</v>
      </c>
    </row>
    <row r="305">
      <c r="A305" t="inlineStr">
        <is>
          <t>Q0301</t>
        </is>
      </c>
      <c r="B305" t="inlineStr">
        <is>
          <t>180 Union Ave, Mentone</t>
        </is>
      </c>
      <c r="C305" t="inlineStr">
        <is>
          <t>Q0083</t>
        </is>
      </c>
      <c r="D305" t="inlineStr"/>
      <c r="E305" t="inlineStr">
        <is>
          <t>true</t>
        </is>
      </c>
      <c r="F305" t="str">
        <f>IF(C305="","Customer","Location")</f>
        <v>Location</v>
      </c>
      <c r="G305">
        <f>COUNTIF('QBO Templates'!$C$5:$C$293,A305)</f>
        <v>1</v>
      </c>
    </row>
    <row r="306">
      <c r="A306" t="inlineStr">
        <is>
          <t>Q0302</t>
        </is>
      </c>
      <c r="B306" t="inlineStr">
        <is>
          <t>148 Plenty Street, Cheltenham</t>
        </is>
      </c>
      <c r="C306" t="inlineStr">
        <is>
          <t>Q0083</t>
        </is>
      </c>
      <c r="D306" t="inlineStr"/>
      <c r="E306" t="inlineStr">
        <is>
          <t>true</t>
        </is>
      </c>
      <c r="F306" t="str">
        <f>IF(C306="","Customer","Location")</f>
        <v>Location</v>
      </c>
      <c r="G306">
        <f>COUNTIF('QBO Templates'!$C$5:$C$293,A306)</f>
        <v>1</v>
      </c>
    </row>
    <row r="307">
      <c r="A307" t="inlineStr">
        <is>
          <t>Q0303</t>
        </is>
      </c>
      <c r="B307" t="inlineStr">
        <is>
          <t>4A Main Hwy, Moorabbin</t>
        </is>
      </c>
      <c r="C307" t="inlineStr">
        <is>
          <t>Q0083</t>
        </is>
      </c>
      <c r="D307" t="inlineStr"/>
      <c r="E307" t="inlineStr">
        <is>
          <t>true</t>
        </is>
      </c>
      <c r="F307" t="str">
        <f>IF(C307="","Customer","Location")</f>
        <v>Location</v>
      </c>
      <c r="G307">
        <f>COUNTIF('QBO Templates'!$C$5:$C$293,A307)</f>
        <v>1</v>
      </c>
    </row>
    <row r="308">
      <c r="A308" t="inlineStr">
        <is>
          <t>Q0304</t>
        </is>
      </c>
      <c r="B308" t="inlineStr">
        <is>
          <t>165 Hopkins Rd, Cheltenham</t>
        </is>
      </c>
      <c r="C308" t="inlineStr">
        <is>
          <t>Q0084</t>
        </is>
      </c>
      <c r="D308" t="inlineStr"/>
      <c r="E308" t="inlineStr">
        <is>
          <t>true</t>
        </is>
      </c>
      <c r="F308" t="str">
        <f>IF(C308="","Customer","Location")</f>
        <v>Location</v>
      </c>
      <c r="G308">
        <f>COUNTIF('QBO Templates'!$C$5:$C$293,A308)</f>
        <v>1</v>
      </c>
    </row>
    <row r="309">
      <c r="A309" t="inlineStr">
        <is>
          <t>Q0305</t>
        </is>
      </c>
      <c r="B309" t="inlineStr">
        <is>
          <t>245 Victoria Rd, Frankston</t>
        </is>
      </c>
      <c r="C309" t="inlineStr">
        <is>
          <t>Q0084</t>
        </is>
      </c>
      <c r="D309" t="inlineStr"/>
      <c r="E309" t="inlineStr">
        <is>
          <t>true</t>
        </is>
      </c>
      <c r="F309" t="str">
        <f>IF(C309="","Customer","Location")</f>
        <v>Location</v>
      </c>
      <c r="G309">
        <f>COUNTIF('QBO Templates'!$C$5:$C$293,A309)</f>
        <v>1</v>
      </c>
    </row>
    <row r="310">
      <c r="A310" t="inlineStr">
        <is>
          <t>Q0306</t>
        </is>
      </c>
      <c r="B310" t="inlineStr">
        <is>
          <t>274 Gilbert Ave, Glen Waverley</t>
        </is>
      </c>
      <c r="C310" t="inlineStr">
        <is>
          <t>Q0084</t>
        </is>
      </c>
      <c r="D310" t="inlineStr"/>
      <c r="E310" t="inlineStr">
        <is>
          <t>true</t>
        </is>
      </c>
      <c r="F310" t="str">
        <f>IF(C310="","Customer","Location")</f>
        <v>Location</v>
      </c>
      <c r="G310">
        <f>COUNTIF('QBO Templates'!$C$5:$C$293,A310)</f>
        <v>2</v>
      </c>
    </row>
    <row r="311">
      <c r="A311" t="inlineStr">
        <is>
          <t>Q0307</t>
        </is>
      </c>
      <c r="B311" t="inlineStr">
        <is>
          <t>198 Station Avenue, Burwood</t>
        </is>
      </c>
      <c r="C311" t="inlineStr">
        <is>
          <t>Q0085</t>
        </is>
      </c>
      <c r="D311" t="inlineStr"/>
      <c r="E311" t="inlineStr">
        <is>
          <t>true</t>
        </is>
      </c>
      <c r="F311" t="str">
        <f>IF(C311="","Customer","Location")</f>
        <v>Location</v>
      </c>
      <c r="G311">
        <f>COUNTIF('QBO Templates'!$C$5:$C$293,A311)</f>
        <v>0</v>
      </c>
    </row>
    <row r="312">
      <c r="A312" t="inlineStr">
        <is>
          <t>Q0308</t>
        </is>
      </c>
      <c r="B312" t="inlineStr">
        <is>
          <t>387 Burke Parade, Northcote</t>
        </is>
      </c>
      <c r="C312" t="inlineStr">
        <is>
          <t>Q0086</t>
        </is>
      </c>
      <c r="D312" t="inlineStr"/>
      <c r="E312" t="inlineStr">
        <is>
          <t>true</t>
        </is>
      </c>
      <c r="F312" t="str">
        <f>IF(C312="","Customer","Location")</f>
        <v>Location</v>
      </c>
      <c r="G312">
        <f>COUNTIF('QBO Templates'!$C$5:$C$293,A312)</f>
        <v>1</v>
      </c>
    </row>
    <row r="313">
      <c r="A313" t="inlineStr">
        <is>
          <t>Q0309</t>
        </is>
      </c>
      <c r="B313" t="inlineStr">
        <is>
          <t>467 High Avenue, Northcote</t>
        </is>
      </c>
      <c r="C313" t="inlineStr">
        <is>
          <t>Q0086</t>
        </is>
      </c>
      <c r="D313" t="inlineStr"/>
      <c r="E313" t="inlineStr">
        <is>
          <t>true</t>
        </is>
      </c>
      <c r="F313" t="str">
        <f>IF(C313="","Customer","Location")</f>
        <v>Location</v>
      </c>
      <c r="G313">
        <f>COUNTIF('QBO Templates'!$C$5:$C$293,A313)</f>
        <v>1</v>
      </c>
    </row>
    <row r="314">
      <c r="A314" t="inlineStr">
        <is>
          <t>Q0310</t>
        </is>
      </c>
      <c r="B314" t="inlineStr">
        <is>
          <t>458 Glenferrie Pde, Thornbury</t>
        </is>
      </c>
      <c r="C314" t="inlineStr">
        <is>
          <t>Q0086</t>
        </is>
      </c>
      <c r="D314" t="inlineStr"/>
      <c r="E314" t="inlineStr">
        <is>
          <t>true</t>
        </is>
      </c>
      <c r="F314" t="str">
        <f>IF(C314="","Customer","Location")</f>
        <v>Location</v>
      </c>
      <c r="G314">
        <f>COUNTIF('QBO Templates'!$C$5:$C$293,A314)</f>
        <v>1</v>
      </c>
    </row>
    <row r="315">
      <c r="A315" t="inlineStr">
        <is>
          <t>Q0311</t>
        </is>
      </c>
      <c r="B315" t="inlineStr">
        <is>
          <t>111A Plenty St, Epping</t>
        </is>
      </c>
      <c r="C315" t="inlineStr">
        <is>
          <t>Q0087</t>
        </is>
      </c>
      <c r="D315" t="inlineStr"/>
      <c r="E315" t="inlineStr">
        <is>
          <t>true</t>
        </is>
      </c>
      <c r="F315" t="str">
        <f>IF(C315="","Customer","Location")</f>
        <v>Location</v>
      </c>
      <c r="G315">
        <f>COUNTIF('QBO Templates'!$C$5:$C$293,A315)</f>
        <v>2</v>
      </c>
    </row>
    <row r="316">
      <c r="A316" t="inlineStr">
        <is>
          <t>Q0312</t>
        </is>
      </c>
      <c r="B316" t="inlineStr">
        <is>
          <t>12 Sydney Road, Bundoora</t>
        </is>
      </c>
      <c r="C316" t="inlineStr">
        <is>
          <t>Q0088</t>
        </is>
      </c>
      <c r="D316" t="inlineStr"/>
      <c r="E316" t="inlineStr">
        <is>
          <t>true</t>
        </is>
      </c>
      <c r="F316" t="str">
        <f>IF(C316="","Customer","Location")</f>
        <v>Location</v>
      </c>
      <c r="G316">
        <f>COUNTIF('QBO Templates'!$C$5:$C$293,A316)</f>
        <v>2</v>
      </c>
    </row>
    <row r="317">
      <c r="A317" t="inlineStr">
        <is>
          <t>Q0313</t>
        </is>
      </c>
      <c r="B317" t="inlineStr">
        <is>
          <t>272 Gilbert St, Maribyrnong</t>
        </is>
      </c>
      <c r="C317" t="inlineStr">
        <is>
          <t>Q0089</t>
        </is>
      </c>
      <c r="D317" t="inlineStr"/>
      <c r="E317" t="inlineStr">
        <is>
          <t>true</t>
        </is>
      </c>
      <c r="F317" t="str">
        <f>IF(C317="","Customer","Location")</f>
        <v>Location</v>
      </c>
      <c r="G317">
        <f>COUNTIF('QBO Templates'!$C$5:$C$293,A317)</f>
        <v>2</v>
      </c>
    </row>
    <row r="318">
      <c r="A318" t="inlineStr">
        <is>
          <t>Q0314</t>
        </is>
      </c>
      <c r="B318" t="inlineStr">
        <is>
          <t>416 Park Road, Ringwood</t>
        </is>
      </c>
      <c r="C318" t="inlineStr">
        <is>
          <t>Q0090</t>
        </is>
      </c>
      <c r="D318" t="inlineStr"/>
      <c r="E318" t="inlineStr">
        <is>
          <t>true</t>
        </is>
      </c>
      <c r="F318" t="str">
        <f>IF(C318="","Customer","Location")</f>
        <v>Location</v>
      </c>
      <c r="G318">
        <f>COUNTIF('QBO Templates'!$C$5:$C$293,A318)</f>
        <v>1</v>
      </c>
    </row>
    <row r="319">
      <c r="A319" t="inlineStr">
        <is>
          <t>Q0315</t>
        </is>
      </c>
      <c r="B319" t="inlineStr">
        <is>
          <t>1 Mason Pde, Glen Waverley</t>
        </is>
      </c>
      <c r="C319" t="inlineStr">
        <is>
          <t>Q0091</t>
        </is>
      </c>
      <c r="D319" t="inlineStr"/>
      <c r="E319" t="inlineStr">
        <is>
          <t>true</t>
        </is>
      </c>
      <c r="F319" t="str">
        <f>IF(C319="","Customer","Location")</f>
        <v>Location</v>
      </c>
      <c r="G319">
        <f>COUNTIF('QBO Templates'!$C$5:$C$293,A319)</f>
        <v>1</v>
      </c>
    </row>
    <row r="320">
      <c r="A320" t="inlineStr">
        <is>
          <t>Q0316</t>
        </is>
      </c>
      <c r="B320" t="inlineStr">
        <is>
          <t>460 Sydney Hwy, Werribee</t>
        </is>
      </c>
      <c r="C320" t="inlineStr">
        <is>
          <t>Q0161</t>
        </is>
      </c>
      <c r="D320" t="inlineStr"/>
      <c r="E320" t="inlineStr">
        <is>
          <t>true</t>
        </is>
      </c>
      <c r="F320" t="str">
        <f>IF(C320="","Customer","Location")</f>
        <v>Location</v>
      </c>
      <c r="G320">
        <f>COUNTIF('QBO Templates'!$C$5:$C$293,A320)</f>
        <v>2</v>
      </c>
    </row>
    <row r="321">
      <c r="A321" t="inlineStr">
        <is>
          <t>Q0317</t>
        </is>
      </c>
      <c r="B321" t="inlineStr">
        <is>
          <t>35 Nepean Ave, Footscray</t>
        </is>
      </c>
      <c r="C321" t="inlineStr">
        <is>
          <t>Q0093</t>
        </is>
      </c>
      <c r="D321" t="inlineStr"/>
      <c r="E321" t="inlineStr">
        <is>
          <t>true</t>
        </is>
      </c>
      <c r="F321" t="str">
        <f>IF(C321="","Customer","Location")</f>
        <v>Location</v>
      </c>
      <c r="G321">
        <f>COUNTIF('QBO Templates'!$C$5:$C$293,A321)</f>
        <v>2</v>
      </c>
    </row>
    <row r="322">
      <c r="A322" t="inlineStr">
        <is>
          <t>Q0318</t>
        </is>
      </c>
      <c r="B322" t="inlineStr">
        <is>
          <t>271 Victoria Ave, Hawthorn</t>
        </is>
      </c>
      <c r="C322" t="inlineStr">
        <is>
          <t>Q0094</t>
        </is>
      </c>
      <c r="D322" t="inlineStr"/>
      <c r="E322" t="inlineStr">
        <is>
          <t>true</t>
        </is>
      </c>
      <c r="F322" t="str">
        <f>IF(C322="","Customer","Location")</f>
        <v>Location</v>
      </c>
      <c r="G322">
        <f>COUNTIF('QBO Templates'!$C$5:$C$293,A322)</f>
        <v>1</v>
      </c>
    </row>
    <row r="323">
      <c r="A323" t="inlineStr">
        <is>
          <t>Q0319</t>
        </is>
      </c>
      <c r="B323" t="inlineStr">
        <is>
          <t>375 Railway Rd, Altona</t>
        </is>
      </c>
      <c r="C323" t="inlineStr">
        <is>
          <t>Q0095</t>
        </is>
      </c>
      <c r="D323" t="inlineStr"/>
      <c r="E323" t="inlineStr">
        <is>
          <t>true</t>
        </is>
      </c>
      <c r="F323" t="str">
        <f>IF(C323="","Customer","Location")</f>
        <v>Location</v>
      </c>
      <c r="G323">
        <f>COUNTIF('QBO Templates'!$C$5:$C$293,A323)</f>
        <v>0</v>
      </c>
    </row>
    <row r="324">
      <c r="A324" t="inlineStr">
        <is>
          <t>Q0320</t>
        </is>
      </c>
      <c r="B324" t="inlineStr">
        <is>
          <t>186 Sydney Ave, Coburg</t>
        </is>
      </c>
      <c r="C324" t="inlineStr">
        <is>
          <t>Q0096</t>
        </is>
      </c>
      <c r="D324" t="inlineStr"/>
      <c r="E324" t="inlineStr">
        <is>
          <t>true</t>
        </is>
      </c>
      <c r="F324" t="str">
        <f>IF(C324="","Customer","Location")</f>
        <v>Location</v>
      </c>
      <c r="G324">
        <f>COUNTIF('QBO Templates'!$C$5:$C$293,A324)</f>
        <v>1</v>
      </c>
    </row>
    <row r="325">
      <c r="A325" t="inlineStr">
        <is>
          <t>Q0321</t>
        </is>
      </c>
      <c r="B325" t="inlineStr">
        <is>
          <t>399 Whitehorse Road, Reservoir</t>
        </is>
      </c>
      <c r="C325" t="inlineStr">
        <is>
          <t>Q0096</t>
        </is>
      </c>
      <c r="D325" t="inlineStr"/>
      <c r="E325" t="inlineStr">
        <is>
          <t>true</t>
        </is>
      </c>
      <c r="F325" t="str">
        <f>IF(C325="","Customer","Location")</f>
        <v>Location</v>
      </c>
      <c r="G325">
        <f>COUNTIF('QBO Templates'!$C$5:$C$293,A325)</f>
        <v>1</v>
      </c>
    </row>
    <row r="326">
      <c r="A326" t="inlineStr">
        <is>
          <t>Q0322</t>
        </is>
      </c>
      <c r="B326" t="inlineStr">
        <is>
          <t>453 Railway Pde, Camberwell</t>
        </is>
      </c>
      <c r="C326" t="inlineStr">
        <is>
          <t>Q0097</t>
        </is>
      </c>
      <c r="D326" t="inlineStr"/>
      <c r="E326" t="inlineStr">
        <is>
          <t>true</t>
        </is>
      </c>
      <c r="F326" t="str">
        <f>IF(C326="","Customer","Location")</f>
        <v>Location</v>
      </c>
      <c r="G326">
        <f>COUNTIF('QBO Templates'!$C$5:$C$293,A326)</f>
        <v>1</v>
      </c>
    </row>
    <row r="327">
      <c r="A327" t="inlineStr">
        <is>
          <t>Q0323</t>
        </is>
      </c>
      <c r="B327" t="inlineStr">
        <is>
          <t>326 Main Highway, Glen Waverley</t>
        </is>
      </c>
      <c r="C327" t="inlineStr">
        <is>
          <t>Q0098</t>
        </is>
      </c>
      <c r="D327" t="inlineStr"/>
      <c r="E327" t="inlineStr">
        <is>
          <t>true</t>
        </is>
      </c>
      <c r="F327" t="str">
        <f>IF(C327="","Customer","Location")</f>
        <v>Location</v>
      </c>
      <c r="G327">
        <f>COUNTIF('QBO Templates'!$C$5:$C$293,A327)</f>
        <v>2</v>
      </c>
    </row>
    <row r="328">
      <c r="A328" t="inlineStr">
        <is>
          <t>Q0324</t>
        </is>
      </c>
      <c r="B328" t="inlineStr">
        <is>
          <t>306 Bridge Rd, Glen Waverley</t>
        </is>
      </c>
      <c r="C328" t="inlineStr">
        <is>
          <t>Q0099</t>
        </is>
      </c>
      <c r="D328" t="inlineStr"/>
      <c r="E328" t="inlineStr">
        <is>
          <t>true</t>
        </is>
      </c>
      <c r="F328" t="str">
        <f>IF(C328="","Customer","Location")</f>
        <v>Location</v>
      </c>
      <c r="G328">
        <f>COUNTIF('QBO Templates'!$C$5:$C$293,A328)</f>
        <v>1</v>
      </c>
    </row>
    <row r="329">
      <c r="A329" t="inlineStr">
        <is>
          <t>Q0325</t>
        </is>
      </c>
      <c r="B329" t="inlineStr">
        <is>
          <t>79 Ballarat Street, Point Cook</t>
        </is>
      </c>
      <c r="C329" t="inlineStr">
        <is>
          <t>Q0100</t>
        </is>
      </c>
      <c r="D329" t="inlineStr"/>
      <c r="E329" t="inlineStr">
        <is>
          <t>true</t>
        </is>
      </c>
      <c r="F329" t="str">
        <f>IF(C329="","Customer","Location")</f>
        <v>Location</v>
      </c>
      <c r="G329">
        <f>COUNTIF('QBO Templates'!$C$5:$C$293,A329)</f>
        <v>0</v>
      </c>
    </row>
    <row r="330">
      <c r="A330" t="inlineStr">
        <is>
          <t>Q0326</t>
        </is>
      </c>
      <c r="B330" t="inlineStr">
        <is>
          <t>145 Church Ave, Brighton</t>
        </is>
      </c>
      <c r="C330" t="inlineStr">
        <is>
          <t>Q0100</t>
        </is>
      </c>
      <c r="D330" t="inlineStr"/>
      <c r="E330" t="inlineStr">
        <is>
          <t>true</t>
        </is>
      </c>
      <c r="F330" t="str">
        <f>IF(C330="","Customer","Location")</f>
        <v>Location</v>
      </c>
      <c r="G330">
        <f>COUNTIF('QBO Templates'!$C$5:$C$293,A330)</f>
        <v>1</v>
      </c>
    </row>
    <row r="331">
      <c r="A331" t="inlineStr">
        <is>
          <t>Q0327</t>
        </is>
      </c>
      <c r="B331" t="inlineStr">
        <is>
          <t>190 Nicholson Ave, Camberwell</t>
        </is>
      </c>
      <c r="C331" t="inlineStr">
        <is>
          <t>Q0101</t>
        </is>
      </c>
      <c r="D331" t="inlineStr"/>
      <c r="E331" t="inlineStr">
        <is>
          <t>true</t>
        </is>
      </c>
      <c r="F331" t="str">
        <f>IF(C331="","Customer","Location")</f>
        <v>Location</v>
      </c>
      <c r="G331">
        <f>COUNTIF('QBO Templates'!$C$5:$C$293,A331)</f>
        <v>1</v>
      </c>
    </row>
    <row r="332">
      <c r="A332" t="inlineStr">
        <is>
          <t>Q0328</t>
        </is>
      </c>
      <c r="B332" t="inlineStr">
        <is>
          <t>387 Barkly Highway, Hawthorn</t>
        </is>
      </c>
      <c r="C332" t="inlineStr">
        <is>
          <t>Q0102</t>
        </is>
      </c>
      <c r="D332" t="inlineStr"/>
      <c r="E332" t="inlineStr">
        <is>
          <t>true</t>
        </is>
      </c>
      <c r="F332" t="str">
        <f>IF(C332="","Customer","Location")</f>
        <v>Location</v>
      </c>
      <c r="G332">
        <f>COUNTIF('QBO Templates'!$C$5:$C$293,A332)</f>
        <v>2</v>
      </c>
    </row>
    <row r="333">
      <c r="A333" t="inlineStr">
        <is>
          <t>Q0329</t>
        </is>
      </c>
      <c r="B333" t="inlineStr">
        <is>
          <t>5 Park Hwy, Kew</t>
        </is>
      </c>
      <c r="C333" t="inlineStr">
        <is>
          <t>Q0102</t>
        </is>
      </c>
      <c r="D333" t="inlineStr"/>
      <c r="E333" t="inlineStr">
        <is>
          <t>true</t>
        </is>
      </c>
      <c r="F333" t="str">
        <f>IF(C333="","Customer","Location")</f>
        <v>Location</v>
      </c>
      <c r="G333">
        <f>COUNTIF('QBO Templates'!$C$5:$C$293,A333)</f>
        <v>1</v>
      </c>
    </row>
    <row r="334">
      <c r="A334" t="inlineStr">
        <is>
          <t>Q0330</t>
        </is>
      </c>
      <c r="B334" t="inlineStr">
        <is>
          <t>204 Mason Pde, Williamstown</t>
        </is>
      </c>
      <c r="C334" t="inlineStr">
        <is>
          <t>Q0103</t>
        </is>
      </c>
      <c r="D334" t="inlineStr"/>
      <c r="E334" t="inlineStr">
        <is>
          <t>true</t>
        </is>
      </c>
      <c r="F334" t="str">
        <f>IF(C334="","Customer","Location")</f>
        <v>Location</v>
      </c>
      <c r="G334">
        <f>COUNTIF('QBO Templates'!$C$5:$C$293,A334)</f>
        <v>1</v>
      </c>
    </row>
    <row r="335">
      <c r="A335" t="inlineStr">
        <is>
          <t>Q0331</t>
        </is>
      </c>
      <c r="B335" t="inlineStr">
        <is>
          <t>445 Barkly Ave, Cheltenham</t>
        </is>
      </c>
      <c r="C335" t="inlineStr">
        <is>
          <t>Q0103</t>
        </is>
      </c>
      <c r="D335" t="inlineStr"/>
      <c r="E335" t="inlineStr">
        <is>
          <t>true</t>
        </is>
      </c>
      <c r="F335" t="str">
        <f>IF(C335="","Customer","Location")</f>
        <v>Location</v>
      </c>
      <c r="G335">
        <f>COUNTIF('QBO Templates'!$C$5:$C$293,A335)</f>
        <v>1</v>
      </c>
    </row>
    <row r="336">
      <c r="A336" t="inlineStr">
        <is>
          <t>Q0332</t>
        </is>
      </c>
      <c r="B336" t="inlineStr">
        <is>
          <t>151 Glenferrie Hwy, Oakleigh</t>
        </is>
      </c>
      <c r="C336" t="inlineStr">
        <is>
          <t>Q0104</t>
        </is>
      </c>
      <c r="D336" t="inlineStr"/>
      <c r="E336" t="inlineStr">
        <is>
          <t>true</t>
        </is>
      </c>
      <c r="F336" t="str">
        <f>IF(C336="","Customer","Location")</f>
        <v>Location</v>
      </c>
      <c r="G336">
        <f>COUNTIF('QBO Templates'!$C$5:$C$293,A336)</f>
        <v>1</v>
      </c>
    </row>
    <row r="337">
      <c r="A337" t="inlineStr">
        <is>
          <t>Q0333</t>
        </is>
      </c>
      <c r="B337" t="inlineStr">
        <is>
          <t>284 Mason Hwy, Moorabbin</t>
        </is>
      </c>
      <c r="C337" t="inlineStr">
        <is>
          <t>Q0168</t>
        </is>
      </c>
      <c r="D337" t="inlineStr"/>
      <c r="E337" t="inlineStr">
        <is>
          <t>true</t>
        </is>
      </c>
      <c r="F337" t="str">
        <f>IF(C337="","Customer","Location")</f>
        <v>Location</v>
      </c>
      <c r="G337">
        <f>COUNTIF('QBO Templates'!$C$5:$C$293,A337)</f>
        <v>2</v>
      </c>
    </row>
    <row r="338">
      <c r="A338" t="inlineStr">
        <is>
          <t>Q0334</t>
        </is>
      </c>
      <c r="B338" t="inlineStr">
        <is>
          <t>218 Burke St, St Kilda</t>
        </is>
      </c>
      <c r="C338" t="inlineStr">
        <is>
          <t>Q0168</t>
        </is>
      </c>
      <c r="D338" t="inlineStr"/>
      <c r="E338" t="inlineStr">
        <is>
          <t>true</t>
        </is>
      </c>
      <c r="F338" t="str">
        <f>IF(C338="","Customer","Location")</f>
        <v>Location</v>
      </c>
      <c r="G338">
        <f>COUNTIF('QBO Templates'!$C$5:$C$293,A338)</f>
        <v>0</v>
      </c>
    </row>
    <row r="339">
      <c r="A339" t="inlineStr">
        <is>
          <t>Q0335</t>
        </is>
      </c>
      <c r="B339" t="inlineStr">
        <is>
          <t>362 Barkly Avenue, Mentone</t>
        </is>
      </c>
      <c r="C339" t="inlineStr">
        <is>
          <t>Q0105</t>
        </is>
      </c>
      <c r="D339" t="inlineStr"/>
      <c r="E339" t="inlineStr">
        <is>
          <t>true</t>
        </is>
      </c>
      <c r="F339" t="str">
        <f>IF(C339="","Customer","Location")</f>
        <v>Location</v>
      </c>
      <c r="G339">
        <f>COUNTIF('QBO Templates'!$C$5:$C$293,A339)</f>
        <v>1</v>
      </c>
    </row>
    <row r="340">
      <c r="A340" t="inlineStr">
        <is>
          <t>Q0336</t>
        </is>
      </c>
      <c r="B340" t="inlineStr">
        <is>
          <t>418 Main Ave, Northcote</t>
        </is>
      </c>
      <c r="C340" t="inlineStr">
        <is>
          <t>Q0105</t>
        </is>
      </c>
      <c r="D340" t="inlineStr"/>
      <c r="E340" t="inlineStr">
        <is>
          <t>true</t>
        </is>
      </c>
      <c r="F340" t="str">
        <f>IF(C340="","Customer","Location")</f>
        <v>Location</v>
      </c>
      <c r="G340">
        <f>COUNTIF('QBO Templates'!$C$5:$C$293,A340)</f>
        <v>2</v>
      </c>
    </row>
    <row r="341">
      <c r="A341" t="inlineStr">
        <is>
          <t>Q0337</t>
        </is>
      </c>
      <c r="B341" t="inlineStr">
        <is>
          <t>176 High Highway, Brunswick</t>
        </is>
      </c>
      <c r="C341" t="inlineStr">
        <is>
          <t>Q0106</t>
        </is>
      </c>
      <c r="D341" t="inlineStr"/>
      <c r="E341" t="inlineStr">
        <is>
          <t>true</t>
        </is>
      </c>
      <c r="F341" t="str">
        <f>IF(C341="","Customer","Location")</f>
        <v>Location</v>
      </c>
      <c r="G341">
        <f>COUNTIF('QBO Templates'!$C$5:$C$293,A341)</f>
        <v>2</v>
      </c>
    </row>
    <row r="342">
      <c r="A342" t="inlineStr">
        <is>
          <t>Q0338</t>
        </is>
      </c>
      <c r="B342" t="inlineStr">
        <is>
          <t>356 Glenferrie Pde, Frankston</t>
        </is>
      </c>
      <c r="C342" t="inlineStr">
        <is>
          <t>Q0106</t>
        </is>
      </c>
      <c r="D342" t="inlineStr"/>
      <c r="E342" t="inlineStr">
        <is>
          <t>true</t>
        </is>
      </c>
      <c r="F342" t="str">
        <f>IF(C342="","Customer","Location")</f>
        <v>Location</v>
      </c>
      <c r="G342">
        <f>COUNTIF('QBO Templates'!$C$5:$C$293,A342)</f>
        <v>1</v>
      </c>
    </row>
    <row r="343">
      <c r="A343" t="inlineStr">
        <is>
          <t>Q0339</t>
        </is>
      </c>
      <c r="B343" t="inlineStr">
        <is>
          <t>64 Glenferrie Pde, Bentleigh</t>
        </is>
      </c>
      <c r="C343" t="inlineStr">
        <is>
          <t>Q0107</t>
        </is>
      </c>
      <c r="D343" t="inlineStr"/>
      <c r="E343" t="inlineStr">
        <is>
          <t>true</t>
        </is>
      </c>
      <c r="F343" t="str">
        <f>IF(C343="","Customer","Location")</f>
        <v>Location</v>
      </c>
      <c r="G343">
        <f>COUNTIF('QBO Templates'!$C$5:$C$293,A343)</f>
        <v>2</v>
      </c>
    </row>
    <row r="344">
      <c r="A344" t="inlineStr">
        <is>
          <t>Q0340</t>
        </is>
      </c>
      <c r="B344" t="inlineStr">
        <is>
          <t>433 Mason Pde, Brunswick</t>
        </is>
      </c>
      <c r="C344" t="inlineStr">
        <is>
          <t>Q0108</t>
        </is>
      </c>
      <c r="D344" t="inlineStr"/>
      <c r="E344" t="inlineStr">
        <is>
          <t>true</t>
        </is>
      </c>
      <c r="F344" t="str">
        <f>IF(C344="","Customer","Location")</f>
        <v>Location</v>
      </c>
      <c r="G344">
        <f>COUNTIF('QBO Templates'!$C$5:$C$293,A344)</f>
        <v>1</v>
      </c>
    </row>
    <row r="345">
      <c r="A345" t="inlineStr">
        <is>
          <t>Q0341</t>
        </is>
      </c>
      <c r="B345" t="inlineStr">
        <is>
          <t>291 Burke Highway, Hawthorn</t>
        </is>
      </c>
      <c r="C345" t="inlineStr">
        <is>
          <t>Q0108</t>
        </is>
      </c>
      <c r="D345" t="inlineStr"/>
      <c r="E345" t="inlineStr">
        <is>
          <t>true</t>
        </is>
      </c>
      <c r="F345" t="str">
        <f>IF(C345="","Customer","Location")</f>
        <v>Location</v>
      </c>
      <c r="G345">
        <f>COUNTIF('QBO Templates'!$C$5:$C$293,A345)</f>
        <v>1</v>
      </c>
    </row>
    <row r="346">
      <c r="A346" t="inlineStr">
        <is>
          <t>Q0342</t>
        </is>
      </c>
      <c r="B346" t="inlineStr">
        <is>
          <t>186 Plenty Street, Altona</t>
        </is>
      </c>
      <c r="C346" t="inlineStr">
        <is>
          <t>Q0108</t>
        </is>
      </c>
      <c r="D346" t="inlineStr"/>
      <c r="E346" t="inlineStr">
        <is>
          <t>true</t>
        </is>
      </c>
      <c r="F346" t="str">
        <f>IF(C346="","Customer","Location")</f>
        <v>Location</v>
      </c>
      <c r="G346">
        <f>COUNTIF('QBO Templates'!$C$5:$C$293,A346)</f>
        <v>2</v>
      </c>
    </row>
    <row r="347">
      <c r="A347" t="inlineStr">
        <is>
          <t>Q0343</t>
        </is>
      </c>
      <c r="B347" t="inlineStr">
        <is>
          <t>279 Nicholson Avenue, Deer Park</t>
        </is>
      </c>
      <c r="C347" t="inlineStr">
        <is>
          <t>Q0109</t>
        </is>
      </c>
      <c r="D347" t="inlineStr"/>
      <c r="E347" t="inlineStr">
        <is>
          <t>true</t>
        </is>
      </c>
      <c r="F347" t="str">
        <f>IF(C347="","Customer","Location")</f>
        <v>Location</v>
      </c>
      <c r="G347">
        <f>COUNTIF('QBO Templates'!$C$5:$C$293,A347)</f>
        <v>1</v>
      </c>
    </row>
    <row r="348">
      <c r="A348" t="inlineStr">
        <is>
          <t>Q0344</t>
        </is>
      </c>
      <c r="B348" t="inlineStr">
        <is>
          <t>313 Victoria Road, Reservoir</t>
        </is>
      </c>
      <c r="C348" t="inlineStr">
        <is>
          <t>Q0109</t>
        </is>
      </c>
      <c r="D348" t="inlineStr"/>
      <c r="E348" t="inlineStr">
        <is>
          <t>true</t>
        </is>
      </c>
      <c r="F348" t="str">
        <f>IF(C348="","Customer","Location")</f>
        <v>Location</v>
      </c>
      <c r="G348">
        <f>COUNTIF('QBO Templates'!$C$5:$C$293,A348)</f>
        <v>1</v>
      </c>
    </row>
    <row r="349">
      <c r="A349" t="inlineStr">
        <is>
          <t>Q0345</t>
        </is>
      </c>
      <c r="B349" t="inlineStr">
        <is>
          <t>44 Nepean Pde, Brunswick</t>
        </is>
      </c>
      <c r="C349" t="inlineStr">
        <is>
          <t>Q0110</t>
        </is>
      </c>
      <c r="D349" t="inlineStr"/>
      <c r="E349" t="inlineStr">
        <is>
          <t>true</t>
        </is>
      </c>
      <c r="F349" t="str">
        <f>IF(C349="","Customer","Location")</f>
        <v>Location</v>
      </c>
      <c r="G349">
        <f>COUNTIF('QBO Templates'!$C$5:$C$293,A349)</f>
        <v>1</v>
      </c>
    </row>
    <row r="350">
      <c r="A350" t="inlineStr">
        <is>
          <t>Q0346</t>
        </is>
      </c>
      <c r="B350" t="inlineStr">
        <is>
          <t>67 Glenferrie Rd, Preston</t>
        </is>
      </c>
      <c r="C350" t="inlineStr">
        <is>
          <t>Q0110</t>
        </is>
      </c>
      <c r="D350" t="inlineStr"/>
      <c r="E350" t="inlineStr">
        <is>
          <t>true</t>
        </is>
      </c>
      <c r="F350" t="str">
        <f>IF(C350="","Customer","Location")</f>
        <v>Location</v>
      </c>
      <c r="G350">
        <f>COUNTIF('QBO Templates'!$C$5:$C$293,A350)</f>
        <v>1</v>
      </c>
    </row>
    <row r="351">
      <c r="A351" t="inlineStr">
        <is>
          <t>Q0347</t>
        </is>
      </c>
      <c r="B351" t="inlineStr">
        <is>
          <t>6 Whitehorse Street, Mitcham</t>
        </is>
      </c>
      <c r="C351" t="inlineStr">
        <is>
          <t>Q0110</t>
        </is>
      </c>
      <c r="D351" t="inlineStr"/>
      <c r="E351" t="inlineStr">
        <is>
          <t>true</t>
        </is>
      </c>
      <c r="F351" t="str">
        <f>IF(C351="","Customer","Location")</f>
        <v>Location</v>
      </c>
      <c r="G351">
        <f>COUNTIF('QBO Templates'!$C$5:$C$293,A351)</f>
        <v>2</v>
      </c>
    </row>
    <row r="352">
      <c r="A352" t="inlineStr">
        <is>
          <t>Q0348</t>
        </is>
      </c>
      <c r="B352" t="inlineStr">
        <is>
          <t>267 Nepean St, Yarraville</t>
        </is>
      </c>
      <c r="C352" t="inlineStr">
        <is>
          <t>Q0111</t>
        </is>
      </c>
      <c r="D352" t="inlineStr"/>
      <c r="E352" t="inlineStr">
        <is>
          <t>true</t>
        </is>
      </c>
      <c r="F352" t="str">
        <f>IF(C352="","Customer","Location")</f>
        <v>Location</v>
      </c>
      <c r="G352">
        <f>COUNTIF('QBO Templates'!$C$5:$C$293,A352)</f>
        <v>1</v>
      </c>
    </row>
    <row r="353">
      <c r="A353" t="inlineStr">
        <is>
          <t>Q0349</t>
        </is>
      </c>
      <c r="B353" t="inlineStr">
        <is>
          <t>266 Park Rd, Williamstown</t>
        </is>
      </c>
      <c r="C353" t="inlineStr">
        <is>
          <t>Q0111</t>
        </is>
      </c>
      <c r="D353" t="inlineStr"/>
      <c r="E353" t="inlineStr">
        <is>
          <t>true</t>
        </is>
      </c>
      <c r="F353" t="str">
        <f>IF(C353="","Customer","Location")</f>
        <v>Location</v>
      </c>
      <c r="G353">
        <f>COUNTIF('QBO Templates'!$C$5:$C$293,A353)</f>
        <v>0</v>
      </c>
    </row>
    <row r="354">
      <c r="A354" t="inlineStr">
        <is>
          <t>Q0350</t>
        </is>
      </c>
      <c r="B354" t="inlineStr">
        <is>
          <t>158 Nepean Avenue, Footscray</t>
        </is>
      </c>
      <c r="C354" t="inlineStr">
        <is>
          <t>Q0112</t>
        </is>
      </c>
      <c r="D354" t="inlineStr"/>
      <c r="E354" t="inlineStr">
        <is>
          <t>true</t>
        </is>
      </c>
      <c r="F354" t="str">
        <f>IF(C354="","Customer","Location")</f>
        <v>Location</v>
      </c>
      <c r="G354">
        <f>COUNTIF('QBO Templates'!$C$5:$C$293,A354)</f>
        <v>1</v>
      </c>
    </row>
    <row r="355">
      <c r="A355" t="inlineStr">
        <is>
          <t>Q0351</t>
        </is>
      </c>
      <c r="B355" t="inlineStr">
        <is>
          <t>135 Main Ave, Frankston</t>
        </is>
      </c>
      <c r="C355" t="inlineStr">
        <is>
          <t>Q0113</t>
        </is>
      </c>
      <c r="D355" t="inlineStr"/>
      <c r="E355" t="inlineStr">
        <is>
          <t>true</t>
        </is>
      </c>
      <c r="F355" t="str">
        <f>IF(C355="","Customer","Location")</f>
        <v>Location</v>
      </c>
      <c r="G355">
        <f>COUNTIF('QBO Templates'!$C$5:$C$293,A355)</f>
        <v>0</v>
      </c>
    </row>
    <row r="356">
      <c r="A356" t="inlineStr">
        <is>
          <t>Q0352</t>
        </is>
      </c>
      <c r="B356" t="inlineStr">
        <is>
          <t>256 Albert Parade, Northcote</t>
        </is>
      </c>
      <c r="C356" t="inlineStr">
        <is>
          <t>Q0114</t>
        </is>
      </c>
      <c r="D356" t="inlineStr"/>
      <c r="E356" t="inlineStr">
        <is>
          <t>true</t>
        </is>
      </c>
      <c r="F356" t="str">
        <f>IF(C356="","Customer","Location")</f>
        <v>Location</v>
      </c>
      <c r="G356">
        <f>COUNTIF('QBO Templates'!$C$5:$C$293,A356)</f>
        <v>0</v>
      </c>
    </row>
    <row r="357">
      <c r="A357" t="inlineStr">
        <is>
          <t>Q0353</t>
        </is>
      </c>
      <c r="B357" t="inlineStr">
        <is>
          <t>215 Barkly St, Laverton</t>
        </is>
      </c>
      <c r="C357" t="inlineStr">
        <is>
          <t>Q0115</t>
        </is>
      </c>
      <c r="D357" t="inlineStr"/>
      <c r="E357" t="inlineStr">
        <is>
          <t>true</t>
        </is>
      </c>
      <c r="F357" t="str">
        <f>IF(C357="","Customer","Location")</f>
        <v>Location</v>
      </c>
      <c r="G357">
        <f>COUNTIF('QBO Templates'!$C$5:$C$293,A357)</f>
        <v>2</v>
      </c>
    </row>
    <row r="358">
      <c r="A358" t="inlineStr">
        <is>
          <t>Q0354</t>
        </is>
      </c>
      <c r="B358" t="inlineStr">
        <is>
          <t>329 Station Ave, Brighton</t>
        </is>
      </c>
      <c r="C358" t="inlineStr">
        <is>
          <t>Q0115</t>
        </is>
      </c>
      <c r="D358" t="inlineStr"/>
      <c r="E358" t="inlineStr">
        <is>
          <t>true</t>
        </is>
      </c>
      <c r="F358" t="str">
        <f>IF(C358="","Customer","Location")</f>
        <v>Location</v>
      </c>
      <c r="G358">
        <f>COUNTIF('QBO Templates'!$C$5:$C$293,A358)</f>
        <v>1</v>
      </c>
    </row>
    <row r="359">
      <c r="A359" t="inlineStr">
        <is>
          <t>Q0355</t>
        </is>
      </c>
      <c r="B359" t="inlineStr">
        <is>
          <t>462A Victoria Road, Yarraville</t>
        </is>
      </c>
      <c r="C359" t="inlineStr">
        <is>
          <t>Q0116</t>
        </is>
      </c>
      <c r="D359" t="inlineStr"/>
      <c r="E359" t="inlineStr">
        <is>
          <t>true</t>
        </is>
      </c>
      <c r="F359" t="str">
        <f>IF(C359="","Customer","Location")</f>
        <v>Location</v>
      </c>
      <c r="G359">
        <f>COUNTIF('QBO Templates'!$C$5:$C$293,A359)</f>
        <v>1</v>
      </c>
    </row>
    <row r="360">
      <c r="A360" t="inlineStr">
        <is>
          <t>Q0356</t>
        </is>
      </c>
      <c r="B360" t="inlineStr">
        <is>
          <t>248 Sydney St, Cheltenham</t>
        </is>
      </c>
      <c r="C360" t="inlineStr">
        <is>
          <t>Q0117</t>
        </is>
      </c>
      <c r="D360" t="inlineStr"/>
      <c r="E360" t="inlineStr">
        <is>
          <t>true</t>
        </is>
      </c>
      <c r="F360" t="str">
        <f>IF(C360="","Customer","Location")</f>
        <v>Location</v>
      </c>
      <c r="G360">
        <f>COUNTIF('QBO Templates'!$C$5:$C$293,A360)</f>
        <v>0</v>
      </c>
    </row>
    <row r="361">
      <c r="A361" t="inlineStr">
        <is>
          <t>Q0357</t>
        </is>
      </c>
      <c r="B361" t="inlineStr">
        <is>
          <t>251 Plenty Hwy, Bentleigh</t>
        </is>
      </c>
      <c r="C361" t="inlineStr">
        <is>
          <t>Q0118</t>
        </is>
      </c>
      <c r="D361" t="inlineStr"/>
      <c r="E361" t="inlineStr">
        <is>
          <t>true</t>
        </is>
      </c>
      <c r="F361" t="str">
        <f>IF(C361="","Customer","Location")</f>
        <v>Location</v>
      </c>
      <c r="G361">
        <f>COUNTIF('QBO Templates'!$C$5:$C$293,A361)</f>
        <v>1</v>
      </c>
    </row>
    <row r="362">
      <c r="A362" t="inlineStr">
        <is>
          <t>Q0358</t>
        </is>
      </c>
      <c r="B362" t="inlineStr">
        <is>
          <t>148 Nepean Street, Bentleigh</t>
        </is>
      </c>
      <c r="C362" t="inlineStr">
        <is>
          <t>Q0119</t>
        </is>
      </c>
      <c r="D362" t="inlineStr"/>
      <c r="E362" t="inlineStr">
        <is>
          <t>true</t>
        </is>
      </c>
      <c r="F362" t="str">
        <f>IF(C362="","Customer","Location")</f>
        <v>Location</v>
      </c>
      <c r="G362">
        <f>COUNTIF('QBO Templates'!$C$5:$C$293,A362)</f>
        <v>2</v>
      </c>
    </row>
    <row r="363">
      <c r="A363" t="inlineStr">
        <is>
          <t>Q0359</t>
        </is>
      </c>
      <c r="B363" t="inlineStr">
        <is>
          <t>431 Union Ave, Hawthorn</t>
        </is>
      </c>
      <c r="C363" t="inlineStr">
        <is>
          <t>Q0120</t>
        </is>
      </c>
      <c r="D363" t="inlineStr"/>
      <c r="E363" t="inlineStr">
        <is>
          <t>true</t>
        </is>
      </c>
      <c r="F363" t="str">
        <f>IF(C363="","Customer","Location")</f>
        <v>Location</v>
      </c>
      <c r="G363">
        <f>COUNTIF('QBO Templates'!$C$5:$C$293,A363)</f>
        <v>1</v>
      </c>
    </row>
    <row r="364">
      <c r="A364" t="inlineStr">
        <is>
          <t>Q0360</t>
        </is>
      </c>
      <c r="B364" t="inlineStr">
        <is>
          <t>356 Main Rd, Camberwell</t>
        </is>
      </c>
      <c r="C364" t="inlineStr">
        <is>
          <t>Q0120</t>
        </is>
      </c>
      <c r="D364" t="inlineStr"/>
      <c r="E364" t="inlineStr">
        <is>
          <t>true</t>
        </is>
      </c>
      <c r="F364" t="str">
        <f>IF(C364="","Customer","Location")</f>
        <v>Location</v>
      </c>
      <c r="G364">
        <f>COUNTIF('QBO Templates'!$C$5:$C$293,A364)</f>
        <v>0</v>
      </c>
    </row>
    <row r="365">
      <c r="A365" t="inlineStr">
        <is>
          <t>Q0361</t>
        </is>
      </c>
      <c r="B365" t="inlineStr">
        <is>
          <t>422 Nicholson Parade, Glen Waverley</t>
        </is>
      </c>
      <c r="C365" t="inlineStr">
        <is>
          <t>Q0120</t>
        </is>
      </c>
      <c r="D365" t="inlineStr"/>
      <c r="E365" t="inlineStr">
        <is>
          <t>true</t>
        </is>
      </c>
      <c r="F365" t="str">
        <f>IF(C365="","Customer","Location")</f>
        <v>Location</v>
      </c>
      <c r="G365">
        <f>COUNTIF('QBO Templates'!$C$5:$C$293,A365)</f>
        <v>2</v>
      </c>
    </row>
    <row r="366">
      <c r="A366" t="inlineStr">
        <is>
          <t>Q0362</t>
        </is>
      </c>
      <c r="B366" t="inlineStr">
        <is>
          <t>455 Railway Rd, Williamstown</t>
        </is>
      </c>
      <c r="C366" t="inlineStr">
        <is>
          <t>Q0121</t>
        </is>
      </c>
      <c r="D366" t="inlineStr"/>
      <c r="E366" t="inlineStr">
        <is>
          <t>true</t>
        </is>
      </c>
      <c r="F366" t="str">
        <f>IF(C366="","Customer","Location")</f>
        <v>Location</v>
      </c>
      <c r="G366">
        <f>COUNTIF('QBO Templates'!$C$5:$C$293,A366)</f>
        <v>0</v>
      </c>
    </row>
    <row r="367">
      <c r="A367" t="inlineStr">
        <is>
          <t>Q0363</t>
        </is>
      </c>
      <c r="B367" t="inlineStr">
        <is>
          <t>217 King Street, Epping</t>
        </is>
      </c>
      <c r="C367" t="inlineStr">
        <is>
          <t>Q0121</t>
        </is>
      </c>
      <c r="D367" t="inlineStr"/>
      <c r="E367" t="inlineStr">
        <is>
          <t>true</t>
        </is>
      </c>
      <c r="F367" t="str">
        <f>IF(C367="","Customer","Location")</f>
        <v>Location</v>
      </c>
      <c r="G367">
        <f>COUNTIF('QBO Templates'!$C$5:$C$293,A367)</f>
        <v>1</v>
      </c>
    </row>
    <row r="368">
      <c r="A368" t="inlineStr">
        <is>
          <t>Q0364</t>
        </is>
      </c>
      <c r="B368" t="inlineStr">
        <is>
          <t>58 Station Rd, Mitcham</t>
        </is>
      </c>
      <c r="C368" t="inlineStr">
        <is>
          <t>Q0122</t>
        </is>
      </c>
      <c r="D368" t="inlineStr"/>
      <c r="E368" t="inlineStr">
        <is>
          <t>true</t>
        </is>
      </c>
      <c r="F368" t="str">
        <f>IF(C368="","Customer","Location")</f>
        <v>Location</v>
      </c>
      <c r="G368">
        <f>COUNTIF('QBO Templates'!$C$5:$C$293,A368)</f>
        <v>1</v>
      </c>
    </row>
    <row r="369">
      <c r="A369" t="inlineStr">
        <is>
          <t>Q0365</t>
        </is>
      </c>
      <c r="B369" t="inlineStr">
        <is>
          <t>343 Sydney St, Kew</t>
        </is>
      </c>
      <c r="C369" t="inlineStr">
        <is>
          <t>Q0165</t>
        </is>
      </c>
      <c r="D369" t="inlineStr"/>
      <c r="E369" t="inlineStr">
        <is>
          <t>true</t>
        </is>
      </c>
      <c r="F369" t="str">
        <f>IF(C369="","Customer","Location")</f>
        <v>Location</v>
      </c>
      <c r="G369">
        <f>COUNTIF('QBO Templates'!$C$5:$C$293,A369)</f>
        <v>1</v>
      </c>
    </row>
    <row r="370">
      <c r="A370" t="inlineStr">
        <is>
          <t>Q0366</t>
        </is>
      </c>
      <c r="B370" t="inlineStr">
        <is>
          <t>399 Plenty Ave, Ringwood</t>
        </is>
      </c>
      <c r="C370" t="inlineStr">
        <is>
          <t>Q0165</t>
        </is>
      </c>
      <c r="D370" t="inlineStr"/>
      <c r="E370" t="inlineStr">
        <is>
          <t>true</t>
        </is>
      </c>
      <c r="F370" t="str">
        <f>IF(C370="","Customer","Location")</f>
        <v>Location</v>
      </c>
      <c r="G370">
        <f>COUNTIF('QBO Templates'!$C$5:$C$293,A370)</f>
        <v>0</v>
      </c>
    </row>
    <row r="371">
      <c r="A371" t="inlineStr">
        <is>
          <t>Q0367</t>
        </is>
      </c>
      <c r="B371" t="inlineStr">
        <is>
          <t>256 Station St, Blackburn</t>
        </is>
      </c>
      <c r="C371" t="inlineStr">
        <is>
          <t>Q0123</t>
        </is>
      </c>
      <c r="D371" t="inlineStr"/>
      <c r="E371" t="inlineStr">
        <is>
          <t>true</t>
        </is>
      </c>
      <c r="F371" t="str">
        <f>IF(C371="","Customer","Location")</f>
        <v>Location</v>
      </c>
      <c r="G371">
        <f>COUNTIF('QBO Templates'!$C$5:$C$293,A371)</f>
        <v>2</v>
      </c>
    </row>
    <row r="372">
      <c r="A372" t="inlineStr">
        <is>
          <t>Q0368</t>
        </is>
      </c>
      <c r="B372" t="inlineStr">
        <is>
          <t>459 Whitehorse Pde, Sunshine</t>
        </is>
      </c>
      <c r="C372" t="inlineStr">
        <is>
          <t>Q0124</t>
        </is>
      </c>
      <c r="D372" t="inlineStr"/>
      <c r="E372" t="inlineStr">
        <is>
          <t>true</t>
        </is>
      </c>
      <c r="F372" t="str">
        <f>IF(C372="","Customer","Location")</f>
        <v>Location</v>
      </c>
      <c r="G372">
        <f>COUNTIF('QBO Templates'!$C$5:$C$293,A372)</f>
        <v>1</v>
      </c>
    </row>
    <row r="373">
      <c r="A373" t="inlineStr">
        <is>
          <t>Q0369</t>
        </is>
      </c>
      <c r="B373" t="inlineStr">
        <is>
          <t>87 Main Ave, Maribyrnong</t>
        </is>
      </c>
      <c r="C373" t="inlineStr">
        <is>
          <t>Q0125</t>
        </is>
      </c>
      <c r="D373" t="inlineStr"/>
      <c r="E373" t="inlineStr">
        <is>
          <t>true</t>
        </is>
      </c>
      <c r="F373" t="str">
        <f>IF(C373="","Customer","Location")</f>
        <v>Location</v>
      </c>
      <c r="G373">
        <f>COUNTIF('QBO Templates'!$C$5:$C$293,A373)</f>
        <v>1</v>
      </c>
    </row>
    <row r="374">
      <c r="A374" t="inlineStr">
        <is>
          <t>Q0370</t>
        </is>
      </c>
      <c r="B374" t="inlineStr">
        <is>
          <t>313/12 Union Avenue, Dandenong</t>
        </is>
      </c>
      <c r="C374" t="inlineStr">
        <is>
          <t>Q0126</t>
        </is>
      </c>
      <c r="D374" t="inlineStr"/>
      <c r="E374" t="inlineStr">
        <is>
          <t>true</t>
        </is>
      </c>
      <c r="F374" t="str">
        <f>IF(C374="","Customer","Location")</f>
        <v>Location</v>
      </c>
      <c r="G374">
        <f>COUNTIF('QBO Templates'!$C$5:$C$293,A374)</f>
        <v>0</v>
      </c>
    </row>
    <row r="375">
      <c r="A375" t="inlineStr">
        <is>
          <t>Q0371</t>
        </is>
      </c>
      <c r="B375" t="inlineStr">
        <is>
          <t>354 King Avenue, Moorabbin</t>
        </is>
      </c>
      <c r="C375" t="inlineStr">
        <is>
          <t>Q0126</t>
        </is>
      </c>
      <c r="D375" t="inlineStr"/>
      <c r="E375" t="inlineStr">
        <is>
          <t>true</t>
        </is>
      </c>
      <c r="F375" t="str">
        <f>IF(C375="","Customer","Location")</f>
        <v>Location</v>
      </c>
      <c r="G375">
        <f>COUNTIF('QBO Templates'!$C$5:$C$293,A375)</f>
        <v>2</v>
      </c>
    </row>
    <row r="376">
      <c r="A376" t="inlineStr">
        <is>
          <t>Q0372</t>
        </is>
      </c>
      <c r="B376" t="inlineStr">
        <is>
          <t>122 Main Avenue, Box Hill</t>
        </is>
      </c>
      <c r="C376" t="inlineStr">
        <is>
          <t>Q0127</t>
        </is>
      </c>
      <c r="D376" t="inlineStr"/>
      <c r="E376" t="inlineStr">
        <is>
          <t>true</t>
        </is>
      </c>
      <c r="F376" t="str">
        <f>IF(C376="","Customer","Location")</f>
        <v>Location</v>
      </c>
      <c r="G376">
        <f>COUNTIF('QBO Templates'!$C$5:$C$293,A376)</f>
        <v>1</v>
      </c>
    </row>
    <row r="377">
      <c r="A377" t="inlineStr">
        <is>
          <t>Q0373</t>
        </is>
      </c>
      <c r="B377" t="inlineStr">
        <is>
          <t>64 Bridge Street, Coburg</t>
        </is>
      </c>
      <c r="C377" t="inlineStr">
        <is>
          <t>Q0128</t>
        </is>
      </c>
      <c r="D377" t="inlineStr"/>
      <c r="E377" t="inlineStr">
        <is>
          <t>true</t>
        </is>
      </c>
      <c r="F377" t="str">
        <f>IF(C377="","Customer","Location")</f>
        <v>Location</v>
      </c>
      <c r="G377">
        <f>COUNTIF('QBO Templates'!$C$5:$C$293,A377)</f>
        <v>1</v>
      </c>
    </row>
    <row r="378">
      <c r="A378" t="inlineStr">
        <is>
          <t>Q0374</t>
        </is>
      </c>
      <c r="B378" t="inlineStr">
        <is>
          <t>213 Church Pde, Frankston</t>
        </is>
      </c>
      <c r="C378" t="inlineStr">
        <is>
          <t>Q0129</t>
        </is>
      </c>
      <c r="D378" t="inlineStr"/>
      <c r="E378" t="inlineStr">
        <is>
          <t>true</t>
        </is>
      </c>
      <c r="F378" t="str">
        <f>IF(C378="","Customer","Location")</f>
        <v>Location</v>
      </c>
      <c r="G378">
        <f>COUNTIF('QBO Templates'!$C$5:$C$293,A378)</f>
        <v>1</v>
      </c>
    </row>
    <row r="379">
      <c r="A379" t="inlineStr">
        <is>
          <t>Q0375</t>
        </is>
      </c>
      <c r="B379" t="inlineStr">
        <is>
          <t>420 Railway Parade, Preston</t>
        </is>
      </c>
      <c r="C379" t="inlineStr">
        <is>
          <t>Q0130</t>
        </is>
      </c>
      <c r="D379" t="inlineStr"/>
      <c r="E379" t="inlineStr">
        <is>
          <t>true</t>
        </is>
      </c>
      <c r="F379" t="str">
        <f>IF(C379="","Customer","Location")</f>
        <v>Location</v>
      </c>
      <c r="G379">
        <f>COUNTIF('QBO Templates'!$C$5:$C$293,A379)</f>
        <v>1</v>
      </c>
    </row>
    <row r="380">
      <c r="A380" t="inlineStr">
        <is>
          <t>Q0376</t>
        </is>
      </c>
      <c r="B380" t="inlineStr">
        <is>
          <t>301 Whitehorse Hwy, Thornbury</t>
        </is>
      </c>
      <c r="C380" t="inlineStr">
        <is>
          <t>Q0130</t>
        </is>
      </c>
      <c r="D380" t="inlineStr"/>
      <c r="E380" t="inlineStr">
        <is>
          <t>true</t>
        </is>
      </c>
      <c r="F380" t="str">
        <f>IF(C380="","Customer","Location")</f>
        <v>Location</v>
      </c>
      <c r="G380">
        <f>COUNTIF('QBO Templates'!$C$5:$C$293,A380)</f>
        <v>0</v>
      </c>
    </row>
    <row r="381">
      <c r="A381" t="inlineStr">
        <is>
          <t>Q0377</t>
        </is>
      </c>
      <c r="B381" t="inlineStr">
        <is>
          <t>294 Victoria Ave, Northcote</t>
        </is>
      </c>
      <c r="C381" t="inlineStr">
        <is>
          <t>Q0131</t>
        </is>
      </c>
      <c r="D381" t="inlineStr"/>
      <c r="E381" t="inlineStr">
        <is>
          <t>true</t>
        </is>
      </c>
      <c r="F381" t="str">
        <f>IF(C381="","Customer","Location")</f>
        <v>Location</v>
      </c>
      <c r="G381">
        <f>COUNTIF('QBO Templates'!$C$5:$C$293,A381)</f>
        <v>0</v>
      </c>
    </row>
    <row r="382">
      <c r="A382" t="inlineStr">
        <is>
          <t>Q0378</t>
        </is>
      </c>
      <c r="B382" t="inlineStr">
        <is>
          <t>81 Nepean Road, Burwood</t>
        </is>
      </c>
      <c r="C382" t="inlineStr">
        <is>
          <t>Q0132</t>
        </is>
      </c>
      <c r="D382" t="inlineStr"/>
      <c r="E382" t="inlineStr">
        <is>
          <t>true</t>
        </is>
      </c>
      <c r="F382" t="str">
        <f>IF(C382="","Customer","Location")</f>
        <v>Location</v>
      </c>
      <c r="G382">
        <f>COUNTIF('QBO Templates'!$C$5:$C$293,A382)</f>
        <v>2</v>
      </c>
    </row>
    <row r="383">
      <c r="A383" t="inlineStr">
        <is>
          <t>Q0379</t>
        </is>
      </c>
      <c r="B383" t="inlineStr">
        <is>
          <t>440 Bridge Street, Maribyrnong</t>
        </is>
      </c>
      <c r="C383" t="inlineStr">
        <is>
          <t>Q0132</t>
        </is>
      </c>
      <c r="D383" t="inlineStr"/>
      <c r="E383" t="inlineStr">
        <is>
          <t>true</t>
        </is>
      </c>
      <c r="F383" t="str">
        <f>IF(C383="","Customer","Location")</f>
        <v>Location</v>
      </c>
      <c r="G383">
        <f>COUNTIF('QBO Templates'!$C$5:$C$293,A383)</f>
        <v>2</v>
      </c>
    </row>
    <row r="384">
      <c r="A384" t="inlineStr">
        <is>
          <t>Q0380</t>
        </is>
      </c>
      <c r="B384" t="inlineStr">
        <is>
          <t>347 High Highway, Ringwood</t>
        </is>
      </c>
      <c r="C384" t="inlineStr">
        <is>
          <t>Q0133</t>
        </is>
      </c>
      <c r="D384" t="inlineStr"/>
      <c r="E384" t="inlineStr">
        <is>
          <t>true</t>
        </is>
      </c>
      <c r="F384" t="str">
        <f>IF(C384="","Customer","Location")</f>
        <v>Location</v>
      </c>
      <c r="G384">
        <f>COUNTIF('QBO Templates'!$C$5:$C$293,A384)</f>
        <v>2</v>
      </c>
    </row>
    <row r="385">
      <c r="A385" t="inlineStr">
        <is>
          <t>Q0381</t>
        </is>
      </c>
      <c r="B385" t="inlineStr">
        <is>
          <t>250 Hopkins Hwy, Kew</t>
        </is>
      </c>
      <c r="C385" t="inlineStr">
        <is>
          <t>Q0133</t>
        </is>
      </c>
      <c r="D385" t="inlineStr"/>
      <c r="E385" t="inlineStr">
        <is>
          <t>true</t>
        </is>
      </c>
      <c r="F385" t="str">
        <f>IF(C385="","Customer","Location")</f>
        <v>Location</v>
      </c>
      <c r="G385">
        <f>COUNTIF('QBO Templates'!$C$5:$C$293,A385)</f>
        <v>0</v>
      </c>
    </row>
    <row r="386">
      <c r="A386" t="inlineStr">
        <is>
          <t>Q0382</t>
        </is>
      </c>
      <c r="B386" t="inlineStr">
        <is>
          <t>191 Albert Avenue, Burwood</t>
        </is>
      </c>
      <c r="C386" t="inlineStr">
        <is>
          <t>Q0133</t>
        </is>
      </c>
      <c r="D386" t="inlineStr"/>
      <c r="E386" t="inlineStr">
        <is>
          <t>true</t>
        </is>
      </c>
      <c r="F386" t="str">
        <f>IF(C386="","Customer","Location")</f>
        <v>Location</v>
      </c>
      <c r="G386">
        <f>COUNTIF('QBO Templates'!$C$5:$C$293,A386)</f>
        <v>1</v>
      </c>
    </row>
    <row r="387">
      <c r="A387" t="inlineStr">
        <is>
          <t>Q0383</t>
        </is>
      </c>
      <c r="B387" t="inlineStr">
        <is>
          <t>414 Sydney Avenue, Brighton</t>
        </is>
      </c>
      <c r="C387" t="inlineStr">
        <is>
          <t>Q0134</t>
        </is>
      </c>
      <c r="D387" t="inlineStr"/>
      <c r="E387" t="inlineStr">
        <is>
          <t>true</t>
        </is>
      </c>
      <c r="F387" t="str">
        <f>IF(C387="","Customer","Location")</f>
        <v>Location</v>
      </c>
      <c r="G387">
        <f>COUNTIF('QBO Templates'!$C$5:$C$293,A387)</f>
        <v>1</v>
      </c>
    </row>
    <row r="388">
      <c r="A388" t="inlineStr">
        <is>
          <t>Q0384</t>
        </is>
      </c>
      <c r="B388" t="inlineStr">
        <is>
          <t>472 Hopkins Hwy, Box Hill</t>
        </is>
      </c>
      <c r="C388" t="inlineStr">
        <is>
          <t>Q0135</t>
        </is>
      </c>
      <c r="D388" t="inlineStr"/>
      <c r="E388" t="inlineStr">
        <is>
          <t>true</t>
        </is>
      </c>
      <c r="F388" t="str">
        <f>IF(C388="","Customer","Location")</f>
        <v>Location</v>
      </c>
      <c r="G388">
        <f>COUNTIF('QBO Templates'!$C$5:$C$293,A388)</f>
        <v>2</v>
      </c>
    </row>
    <row r="389">
      <c r="A389" t="inlineStr">
        <is>
          <t>Q0385</t>
        </is>
      </c>
      <c r="B389" t="inlineStr">
        <is>
          <t>410 Queen Hwy, Glen Waverley</t>
        </is>
      </c>
      <c r="C389" t="inlineStr">
        <is>
          <t>Q0135</t>
        </is>
      </c>
      <c r="D389" t="inlineStr"/>
      <c r="E389" t="inlineStr">
        <is>
          <t>true</t>
        </is>
      </c>
      <c r="F389" t="str">
        <f>IF(C389="","Customer","Location")</f>
        <v>Location</v>
      </c>
      <c r="G389">
        <f>COUNTIF('QBO Templates'!$C$5:$C$293,A389)</f>
        <v>2</v>
      </c>
    </row>
    <row r="390">
      <c r="A390" t="inlineStr">
        <is>
          <t>Q0386</t>
        </is>
      </c>
      <c r="B390" t="inlineStr">
        <is>
          <t>348 Railway St, Mentone</t>
        </is>
      </c>
      <c r="C390" t="inlineStr">
        <is>
          <t>Q0136</t>
        </is>
      </c>
      <c r="D390" t="inlineStr"/>
      <c r="E390" t="inlineStr">
        <is>
          <t>true</t>
        </is>
      </c>
      <c r="F390" t="str">
        <f>IF(C390="","Customer","Location")</f>
        <v>Location</v>
      </c>
      <c r="G390">
        <f>COUNTIF('QBO Templates'!$C$5:$C$293,A390)</f>
        <v>2</v>
      </c>
    </row>
    <row r="391">
      <c r="A391" t="inlineStr">
        <is>
          <t>Q0387</t>
        </is>
      </c>
      <c r="B391" t="inlineStr">
        <is>
          <t>4 Sydney Hwy, Cheltenham</t>
        </is>
      </c>
      <c r="C391" t="inlineStr">
        <is>
          <t>Q0136</t>
        </is>
      </c>
      <c r="D391" t="inlineStr"/>
      <c r="E391" t="inlineStr">
        <is>
          <t>true</t>
        </is>
      </c>
      <c r="F391" t="str">
        <f>IF(C391="","Customer","Location")</f>
        <v>Location</v>
      </c>
      <c r="G391">
        <f>COUNTIF('QBO Templates'!$C$5:$C$293,A391)</f>
        <v>2</v>
      </c>
    </row>
    <row r="392">
      <c r="A392" t="inlineStr">
        <is>
          <t>Q0388</t>
        </is>
      </c>
      <c r="B392" t="inlineStr">
        <is>
          <t>395 Plenty Ave, Oakleigh</t>
        </is>
      </c>
      <c r="C392" t="inlineStr">
        <is>
          <t>Q0137</t>
        </is>
      </c>
      <c r="D392" t="inlineStr"/>
      <c r="E392" t="inlineStr">
        <is>
          <t>true</t>
        </is>
      </c>
      <c r="F392" t="str">
        <f>IF(C392="","Customer","Location")</f>
        <v>Location</v>
      </c>
      <c r="G392">
        <f>COUNTIF('QBO Templates'!$C$5:$C$293,A392)</f>
        <v>1</v>
      </c>
    </row>
    <row r="393">
      <c r="A393" t="inlineStr">
        <is>
          <t>Q0389</t>
        </is>
      </c>
      <c r="B393" t="inlineStr">
        <is>
          <t>32 Park Avenue, Oakleigh</t>
        </is>
      </c>
      <c r="C393" t="inlineStr">
        <is>
          <t>Q0137</t>
        </is>
      </c>
      <c r="D393" t="inlineStr"/>
      <c r="E393" t="inlineStr">
        <is>
          <t>true</t>
        </is>
      </c>
      <c r="F393" t="str">
        <f>IF(C393="","Customer","Location")</f>
        <v>Location</v>
      </c>
      <c r="G393">
        <f>COUNTIF('QBO Templates'!$C$5:$C$293,A393)</f>
        <v>0</v>
      </c>
    </row>
    <row r="394">
      <c r="A394" t="inlineStr">
        <is>
          <t>Q0390</t>
        </is>
      </c>
      <c r="B394" t="inlineStr">
        <is>
          <t>333 Albert Parade, Brighton</t>
        </is>
      </c>
      <c r="C394" t="inlineStr">
        <is>
          <t>Q0138</t>
        </is>
      </c>
      <c r="D394" t="inlineStr"/>
      <c r="E394" t="inlineStr">
        <is>
          <t>true</t>
        </is>
      </c>
      <c r="F394" t="str">
        <f>IF(C394="","Customer","Location")</f>
        <v>Location</v>
      </c>
      <c r="G394">
        <f>COUNTIF('QBO Templates'!$C$5:$C$293,A394)</f>
        <v>1</v>
      </c>
    </row>
    <row r="395">
      <c r="A395" t="inlineStr">
        <is>
          <t>Q0391</t>
        </is>
      </c>
      <c r="B395" t="inlineStr">
        <is>
          <t>280 Station St, Oakleigh</t>
        </is>
      </c>
      <c r="C395" t="inlineStr">
        <is>
          <t>Q0138</t>
        </is>
      </c>
      <c r="D395" t="inlineStr"/>
      <c r="E395" t="inlineStr">
        <is>
          <t>true</t>
        </is>
      </c>
      <c r="F395" t="str">
        <f>IF(C395="","Customer","Location")</f>
        <v>Location</v>
      </c>
      <c r="G395">
        <f>COUNTIF('QBO Templates'!$C$5:$C$293,A395)</f>
        <v>0</v>
      </c>
    </row>
    <row r="396">
      <c r="A396" t="inlineStr">
        <is>
          <t>Q0392</t>
        </is>
      </c>
      <c r="B396" t="inlineStr">
        <is>
          <t>87/12 Victoria Rd, Point Cook</t>
        </is>
      </c>
      <c r="C396" t="inlineStr">
        <is>
          <t>Q0139</t>
        </is>
      </c>
      <c r="D396" t="inlineStr"/>
      <c r="E396" t="inlineStr">
        <is>
          <t>true</t>
        </is>
      </c>
      <c r="F396" t="str">
        <f>IF(C396="","Customer","Location")</f>
        <v>Location</v>
      </c>
      <c r="G396">
        <f>COUNTIF('QBO Templates'!$C$5:$C$293,A396)</f>
        <v>1</v>
      </c>
    </row>
    <row r="397">
      <c r="A397" t="inlineStr">
        <is>
          <t>Q0393</t>
        </is>
      </c>
      <c r="B397" t="inlineStr">
        <is>
          <t>241 Mason Road, Northcote</t>
        </is>
      </c>
      <c r="C397" t="inlineStr">
        <is>
          <t>Q0140</t>
        </is>
      </c>
      <c r="D397" t="inlineStr"/>
      <c r="E397" t="inlineStr">
        <is>
          <t>true</t>
        </is>
      </c>
      <c r="F397" t="str">
        <f>IF(C397="","Customer","Location")</f>
        <v>Location</v>
      </c>
      <c r="G397">
        <f>COUNTIF('QBO Templates'!$C$5:$C$293,A397)</f>
        <v>0</v>
      </c>
    </row>
    <row r="398">
      <c r="A398" t="inlineStr">
        <is>
          <t>Q0394</t>
        </is>
      </c>
      <c r="B398" t="inlineStr">
        <is>
          <t>448 Barkly Avenue, Mentone</t>
        </is>
      </c>
      <c r="C398" t="inlineStr">
        <is>
          <t>Q0140</t>
        </is>
      </c>
      <c r="D398" t="inlineStr"/>
      <c r="E398" t="inlineStr">
        <is>
          <t>true</t>
        </is>
      </c>
      <c r="F398" t="str">
        <f>IF(C398="","Customer","Location")</f>
        <v>Location</v>
      </c>
      <c r="G398">
        <f>COUNTIF('QBO Templates'!$C$5:$C$293,A398)</f>
        <v>0</v>
      </c>
    </row>
    <row r="399">
      <c r="A399" t="inlineStr">
        <is>
          <t>Q0395</t>
        </is>
      </c>
      <c r="B399" t="inlineStr">
        <is>
          <t>351 High Street, Altona</t>
        </is>
      </c>
      <c r="C399" t="inlineStr">
        <is>
          <t>Q0141</t>
        </is>
      </c>
      <c r="D399" t="inlineStr"/>
      <c r="E399" t="inlineStr">
        <is>
          <t>true</t>
        </is>
      </c>
      <c r="F399" t="str">
        <f>IF(C399="","Customer","Location")</f>
        <v>Location</v>
      </c>
      <c r="G399">
        <f>COUNTIF('QBO Templates'!$C$5:$C$293,A399)</f>
        <v>1</v>
      </c>
    </row>
    <row r="400">
      <c r="A400" t="inlineStr">
        <is>
          <t>Q0396</t>
        </is>
      </c>
      <c r="B400" t="inlineStr">
        <is>
          <t>477 Hopkins Avenue, Hawthorn</t>
        </is>
      </c>
      <c r="C400" t="inlineStr">
        <is>
          <t>Q0141</t>
        </is>
      </c>
      <c r="D400" t="inlineStr"/>
      <c r="E400" t="inlineStr">
        <is>
          <t>true</t>
        </is>
      </c>
      <c r="F400" t="str">
        <f>IF(C400="","Customer","Location")</f>
        <v>Location</v>
      </c>
      <c r="G400">
        <f>COUNTIF('QBO Templates'!$C$5:$C$293,A400)</f>
        <v>3</v>
      </c>
    </row>
    <row r="401">
      <c r="A401" t="inlineStr">
        <is>
          <t>Q0397</t>
        </is>
      </c>
      <c r="B401" t="inlineStr">
        <is>
          <t>428 Church Pde, Maribyrnong</t>
        </is>
      </c>
      <c r="C401" t="inlineStr">
        <is>
          <t>Q0142</t>
        </is>
      </c>
      <c r="D401" t="inlineStr"/>
      <c r="E401" t="inlineStr">
        <is>
          <t>true</t>
        </is>
      </c>
      <c r="F401" t="str">
        <f>IF(C401="","Customer","Location")</f>
        <v>Location</v>
      </c>
      <c r="G401">
        <f>COUNTIF('QBO Templates'!$C$5:$C$293,A401)</f>
        <v>3</v>
      </c>
    </row>
    <row r="402">
      <c r="A402" t="inlineStr">
        <is>
          <t>Q0398</t>
        </is>
      </c>
      <c r="B402" t="inlineStr">
        <is>
          <t>253A Glenferrie St, Bundoora</t>
        </is>
      </c>
      <c r="C402" t="inlineStr">
        <is>
          <t>Q0143</t>
        </is>
      </c>
      <c r="D402" t="inlineStr"/>
      <c r="E402" t="inlineStr">
        <is>
          <t>true</t>
        </is>
      </c>
      <c r="F402" t="str">
        <f>IF(C402="","Customer","Location")</f>
        <v>Location</v>
      </c>
      <c r="G402">
        <f>COUNTIF('QBO Templates'!$C$5:$C$293,A402)</f>
        <v>1</v>
      </c>
    </row>
    <row r="403">
      <c r="A403" t="inlineStr">
        <is>
          <t>Q0399</t>
        </is>
      </c>
      <c r="B403" t="inlineStr">
        <is>
          <t>466 Main St, Werribee</t>
        </is>
      </c>
      <c r="C403" t="inlineStr">
        <is>
          <t>Q0144</t>
        </is>
      </c>
      <c r="D403" t="inlineStr"/>
      <c r="E403" t="inlineStr">
        <is>
          <t>true</t>
        </is>
      </c>
      <c r="F403" t="str">
        <f>IF(C403="","Customer","Location")</f>
        <v>Location</v>
      </c>
      <c r="G403">
        <f>COUNTIF('QBO Templates'!$C$5:$C$293,A403)</f>
        <v>1</v>
      </c>
    </row>
    <row r="404">
      <c r="A404" t="inlineStr">
        <is>
          <t>Q0400</t>
        </is>
      </c>
      <c r="B404" t="inlineStr">
        <is>
          <t>367 Station Pde, Thornbury</t>
        </is>
      </c>
      <c r="C404" t="inlineStr">
        <is>
          <t>Q0145</t>
        </is>
      </c>
      <c r="D404" t="inlineStr"/>
      <c r="E404" t="inlineStr">
        <is>
          <t>true</t>
        </is>
      </c>
      <c r="F404" t="str">
        <f>IF(C404="","Customer","Location")</f>
        <v>Location</v>
      </c>
      <c r="G404">
        <f>COUNTIF('QBO Templates'!$C$5:$C$293,A404)</f>
        <v>0</v>
      </c>
    </row>
    <row r="405">
      <c r="A405" t="inlineStr">
        <is>
          <t>Q0401</t>
        </is>
      </c>
      <c r="B405" t="inlineStr">
        <is>
          <t>266/12 Albert Avenue, Mitcham</t>
        </is>
      </c>
      <c r="C405" t="inlineStr">
        <is>
          <t>Q0146</t>
        </is>
      </c>
      <c r="D405" t="inlineStr"/>
      <c r="E405" t="inlineStr">
        <is>
          <t>true</t>
        </is>
      </c>
      <c r="F405" t="str">
        <f>IF(C405="","Customer","Location")</f>
        <v>Location</v>
      </c>
      <c r="G405">
        <f>COUNTIF('QBO Templates'!$C$5:$C$293,A405)</f>
        <v>1</v>
      </c>
    </row>
    <row r="406">
      <c r="A406" t="inlineStr">
        <is>
          <t>Q0402</t>
        </is>
      </c>
      <c r="B406" t="inlineStr">
        <is>
          <t>479 Burke Rd, Reservoir</t>
        </is>
      </c>
      <c r="C406" t="inlineStr">
        <is>
          <t>Q0146</t>
        </is>
      </c>
      <c r="D406" t="inlineStr"/>
      <c r="E406" t="inlineStr">
        <is>
          <t>true</t>
        </is>
      </c>
      <c r="F406" t="str">
        <f>IF(C406="","Customer","Location")</f>
        <v>Location</v>
      </c>
      <c r="G406">
        <f>COUNTIF('QBO Templates'!$C$5:$C$293,A406)</f>
        <v>1</v>
      </c>
    </row>
    <row r="407">
      <c r="A407" t="inlineStr">
        <is>
          <t>Q0403</t>
        </is>
      </c>
      <c r="B407" t="inlineStr">
        <is>
          <t>216 Plenty Road, Burwood</t>
        </is>
      </c>
      <c r="C407" t="inlineStr">
        <is>
          <t>Q0147</t>
        </is>
      </c>
      <c r="D407" t="inlineStr"/>
      <c r="E407" t="inlineStr">
        <is>
          <t>true</t>
        </is>
      </c>
      <c r="F407" t="str">
        <f>IF(C407="","Customer","Location")</f>
        <v>Location</v>
      </c>
      <c r="G407">
        <f>COUNTIF('QBO Templates'!$C$5:$C$293,A407)</f>
        <v>2</v>
      </c>
    </row>
    <row r="408">
      <c r="A408" t="inlineStr">
        <is>
          <t>Q0404</t>
        </is>
      </c>
      <c r="B408" t="inlineStr">
        <is>
          <t>42 Queen Ave, Bentleigh</t>
        </is>
      </c>
      <c r="C408" t="inlineStr">
        <is>
          <t>Q0148</t>
        </is>
      </c>
      <c r="D408" t="inlineStr"/>
      <c r="E408" t="inlineStr">
        <is>
          <t>true</t>
        </is>
      </c>
      <c r="F408" t="str">
        <f>IF(C408="","Customer","Location")</f>
        <v>Location</v>
      </c>
      <c r="G408">
        <f>COUNTIF('QBO Templates'!$C$5:$C$293,A408)</f>
        <v>0</v>
      </c>
    </row>
    <row r="409">
      <c r="A409" t="inlineStr">
        <is>
          <t>Q0405</t>
        </is>
      </c>
      <c r="B409" t="inlineStr">
        <is>
          <t>438 Church Hwy, Bentleigh</t>
        </is>
      </c>
      <c r="C409" t="inlineStr">
        <is>
          <t>Q0148</t>
        </is>
      </c>
      <c r="D409" t="inlineStr"/>
      <c r="E409" t="inlineStr">
        <is>
          <t>true</t>
        </is>
      </c>
      <c r="F409" t="str">
        <f>IF(C409="","Customer","Location")</f>
        <v>Location</v>
      </c>
      <c r="G409">
        <f>COUNTIF('QBO Templates'!$C$5:$C$293,A409)</f>
        <v>2</v>
      </c>
    </row>
    <row r="410">
      <c r="A410" t="inlineStr">
        <is>
          <t>Q0406</t>
        </is>
      </c>
      <c r="B410" t="inlineStr">
        <is>
          <t>337 Plenty Pde, St Kilda</t>
        </is>
      </c>
      <c r="C410" t="inlineStr">
        <is>
          <t>Q0148</t>
        </is>
      </c>
      <c r="D410" t="inlineStr"/>
      <c r="E410" t="inlineStr">
        <is>
          <t>true</t>
        </is>
      </c>
      <c r="F410" t="str">
        <f>IF(C410="","Customer","Location")</f>
        <v>Location</v>
      </c>
      <c r="G410">
        <f>COUNTIF('QBO Templates'!$C$5:$C$293,A410)</f>
        <v>1</v>
      </c>
    </row>
    <row r="411">
      <c r="A411" t="inlineStr">
        <is>
          <t>Q0407</t>
        </is>
      </c>
      <c r="B411" t="inlineStr">
        <is>
          <t>314 Plenty St, Northcote</t>
        </is>
      </c>
      <c r="C411" t="inlineStr">
        <is>
          <t>Q0149</t>
        </is>
      </c>
      <c r="D411" t="inlineStr"/>
      <c r="E411" t="inlineStr">
        <is>
          <t>true</t>
        </is>
      </c>
      <c r="F411" t="str">
        <f>IF(C411="","Customer","Location")</f>
        <v>Location</v>
      </c>
      <c r="G411">
        <f>COUNTIF('QBO Templates'!$C$5:$C$293,A411)</f>
        <v>1</v>
      </c>
    </row>
    <row r="412">
      <c r="A412" t="inlineStr">
        <is>
          <t>Q0408</t>
        </is>
      </c>
      <c r="B412" t="inlineStr">
        <is>
          <t>121 High Pde, Glen Waverley</t>
        </is>
      </c>
      <c r="C412" t="inlineStr">
        <is>
          <t>Q0150</t>
        </is>
      </c>
      <c r="D412" t="inlineStr"/>
      <c r="E412" t="inlineStr">
        <is>
          <t>true</t>
        </is>
      </c>
      <c r="F412" t="str">
        <f>IF(C412="","Customer","Location")</f>
        <v>Location</v>
      </c>
      <c r="G412">
        <f>COUNTIF('QBO Templates'!$C$5:$C$293,A412)</f>
        <v>1</v>
      </c>
    </row>
    <row r="413">
      <c r="A413" t="inlineStr">
        <is>
          <t>Q0409</t>
        </is>
      </c>
      <c r="B413" t="inlineStr">
        <is>
          <t>317 Victoria Parade, Clayton</t>
        </is>
      </c>
      <c r="C413" t="inlineStr">
        <is>
          <t>Q0150</t>
        </is>
      </c>
      <c r="D413" t="inlineStr"/>
      <c r="E413" t="inlineStr">
        <is>
          <t>true</t>
        </is>
      </c>
      <c r="F413" t="str">
        <f>IF(C413="","Customer","Location")</f>
        <v>Location</v>
      </c>
      <c r="G413">
        <f>COUNTIF('QBO Templates'!$C$5:$C$293,A413)</f>
        <v>2</v>
      </c>
    </row>
    <row r="414">
      <c r="A414" t="inlineStr">
        <is>
          <t>Q0410</t>
        </is>
      </c>
      <c r="B414" t="inlineStr">
        <is>
          <t>273/12 Plenty Pde, Coburg</t>
        </is>
      </c>
      <c r="C414" t="inlineStr">
        <is>
          <t>Q0151</t>
        </is>
      </c>
      <c r="D414" t="inlineStr"/>
      <c r="E414" t="inlineStr">
        <is>
          <t>true</t>
        </is>
      </c>
      <c r="F414" t="str">
        <f>IF(C414="","Customer","Location")</f>
        <v>Location</v>
      </c>
      <c r="G414">
        <f>COUNTIF('QBO Templates'!$C$5:$C$293,A414)</f>
        <v>1</v>
      </c>
    </row>
    <row r="415">
      <c r="A415" t="inlineStr">
        <is>
          <t>Q0411</t>
        </is>
      </c>
      <c r="B415" t="inlineStr">
        <is>
          <t>200 Nepean Avenue, Moorabbin</t>
        </is>
      </c>
      <c r="C415" t="inlineStr">
        <is>
          <t>Q0152</t>
        </is>
      </c>
      <c r="D415" t="inlineStr"/>
      <c r="E415" t="inlineStr">
        <is>
          <t>true</t>
        </is>
      </c>
      <c r="F415" t="str">
        <f>IF(C415="","Customer","Location")</f>
        <v>Location</v>
      </c>
      <c r="G415">
        <f>COUNTIF('QBO Templates'!$C$5:$C$293,A415)</f>
        <v>0</v>
      </c>
    </row>
    <row r="416">
      <c r="A416" t="inlineStr">
        <is>
          <t>Q0412</t>
        </is>
      </c>
      <c r="B416" t="inlineStr">
        <is>
          <t>455 Nicholson Highway, Moorabbin</t>
        </is>
      </c>
      <c r="C416" t="inlineStr">
        <is>
          <t>Q0152</t>
        </is>
      </c>
      <c r="D416" t="inlineStr"/>
      <c r="E416" t="inlineStr">
        <is>
          <t>true</t>
        </is>
      </c>
      <c r="F416" t="str">
        <f>IF(C416="","Customer","Location")</f>
        <v>Location</v>
      </c>
      <c r="G416">
        <f>COUNTIF('QBO Templates'!$C$5:$C$293,A416)</f>
        <v>2</v>
      </c>
    </row>
    <row r="417">
      <c r="A417" t="inlineStr">
        <is>
          <t>Q0413</t>
        </is>
      </c>
      <c r="B417" t="inlineStr">
        <is>
          <t>400 Albert Street, Mentone</t>
        </is>
      </c>
      <c r="C417" t="inlineStr">
        <is>
          <t>Q0153</t>
        </is>
      </c>
      <c r="D417" t="inlineStr"/>
      <c r="E417" t="inlineStr">
        <is>
          <t>true</t>
        </is>
      </c>
      <c r="F417" t="str">
        <f>IF(C417="","Customer","Location")</f>
        <v>Location</v>
      </c>
      <c r="G417">
        <f>COUNTIF('QBO Templates'!$C$5:$C$293,A417)</f>
        <v>2</v>
      </c>
    </row>
    <row r="418">
      <c r="A418" t="inlineStr">
        <is>
          <t>Q0414</t>
        </is>
      </c>
      <c r="B418" t="inlineStr">
        <is>
          <t>257 Hopkins Pde, Point Cook</t>
        </is>
      </c>
      <c r="C418" t="inlineStr">
        <is>
          <t>Q0154</t>
        </is>
      </c>
      <c r="D418" t="inlineStr"/>
      <c r="E418" t="inlineStr">
        <is>
          <t>true</t>
        </is>
      </c>
      <c r="F418" t="str">
        <f>IF(C418="","Customer","Location")</f>
        <v>Location</v>
      </c>
      <c r="G418">
        <f>COUNTIF('QBO Templates'!$C$5:$C$293,A418)</f>
        <v>1</v>
      </c>
    </row>
    <row r="419">
      <c r="A419" t="inlineStr">
        <is>
          <t>Q0415</t>
        </is>
      </c>
      <c r="B419" t="inlineStr">
        <is>
          <t>139 Glenferrie Parade, Brighton</t>
        </is>
      </c>
      <c r="C419" t="inlineStr">
        <is>
          <t>Q0155</t>
        </is>
      </c>
      <c r="D419" t="inlineStr"/>
      <c r="E419" t="inlineStr">
        <is>
          <t>true</t>
        </is>
      </c>
      <c r="F419" t="str">
        <f>IF(C419="","Customer","Location")</f>
        <v>Location</v>
      </c>
      <c r="G419">
        <f>COUNTIF('QBO Templates'!$C$5:$C$293,A419)</f>
        <v>1</v>
      </c>
    </row>
    <row r="420">
      <c r="A420" t="inlineStr">
        <is>
          <t>Q0416</t>
        </is>
      </c>
      <c r="B420" t="inlineStr">
        <is>
          <t>250 Bridge Hwy, Werribee</t>
        </is>
      </c>
      <c r="C420" t="inlineStr">
        <is>
          <t>Q0155</t>
        </is>
      </c>
      <c r="D420" t="inlineStr"/>
      <c r="E420" t="inlineStr">
        <is>
          <t>true</t>
        </is>
      </c>
      <c r="F420" t="str">
        <f>IF(C420="","Customer","Location")</f>
        <v>Location</v>
      </c>
      <c r="G420">
        <f>COUNTIF('QBO Templates'!$C$5:$C$293,A420)</f>
        <v>1</v>
      </c>
    </row>
    <row r="421">
      <c r="A421" t="inlineStr">
        <is>
          <t>Q0417</t>
        </is>
      </c>
      <c r="B421" t="inlineStr">
        <is>
          <t>284A Park Rd, Point Cook</t>
        </is>
      </c>
      <c r="C421" t="inlineStr">
        <is>
          <t>Q0156</t>
        </is>
      </c>
      <c r="D421" t="inlineStr"/>
      <c r="E421" t="inlineStr">
        <is>
          <t>true</t>
        </is>
      </c>
      <c r="F421" t="str">
        <f>IF(C421="","Customer","Location")</f>
        <v>Location</v>
      </c>
      <c r="G421">
        <f>COUNTIF('QBO Templates'!$C$5:$C$293,A421)</f>
        <v>2</v>
      </c>
    </row>
    <row r="422">
      <c r="A422" t="inlineStr">
        <is>
          <t>Q0418</t>
        </is>
      </c>
      <c r="B422" t="inlineStr">
        <is>
          <t>163 Barkly Highway, Essendon</t>
        </is>
      </c>
      <c r="C422" t="inlineStr">
        <is>
          <t>Q0156</t>
        </is>
      </c>
      <c r="D422" t="inlineStr"/>
      <c r="E422" t="inlineStr">
        <is>
          <t>true</t>
        </is>
      </c>
      <c r="F422" t="str">
        <f>IF(C422="","Customer","Location")</f>
        <v>Location</v>
      </c>
      <c r="G422">
        <f>COUNTIF('QBO Templates'!$C$5:$C$293,A422)</f>
        <v>1</v>
      </c>
    </row>
    <row r="423">
      <c r="A423" t="inlineStr">
        <is>
          <t>Q0419</t>
        </is>
      </c>
      <c r="B423" t="inlineStr">
        <is>
          <t>448 Nicholson Street, Kew</t>
        </is>
      </c>
      <c r="C423" t="inlineStr">
        <is>
          <t>Q0157</t>
        </is>
      </c>
      <c r="D423" t="inlineStr"/>
      <c r="E423" t="inlineStr">
        <is>
          <t>true</t>
        </is>
      </c>
      <c r="F423" t="str">
        <f>IF(C423="","Customer","Location")</f>
        <v>Location</v>
      </c>
      <c r="G423">
        <f>COUNTIF('QBO Templates'!$C$5:$C$293,A423)</f>
        <v>1</v>
      </c>
    </row>
    <row r="424">
      <c r="A424" t="inlineStr">
        <is>
          <t>Q0420</t>
        </is>
      </c>
      <c r="B424" t="inlineStr">
        <is>
          <t>360 Burke St, Maribyrnong</t>
        </is>
      </c>
      <c r="C424" t="inlineStr">
        <is>
          <t>Q0158</t>
        </is>
      </c>
      <c r="D424" t="inlineStr"/>
      <c r="E424" t="inlineStr">
        <is>
          <t>true</t>
        </is>
      </c>
      <c r="F424" t="str">
        <f>IF(C424="","Customer","Location")</f>
        <v>Location</v>
      </c>
      <c r="G424">
        <f>COUNTIF('QBO Templates'!$C$5:$C$293,A424)</f>
        <v>1</v>
      </c>
    </row>
  </sheetData>
  <autoFilter ref="A4:G42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29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9" customWidth="1" min="3" max="3"/>
    <col width="9" customWidth="1" min="4" max="4"/>
    <col width="10" customWidth="1" min="5" max="5"/>
    <col width="46" customWidth="1" min="6" max="6"/>
    <col width="11" customWidth="1" min="7" max="7"/>
    <col width="7" customWidth="1" min="8" max="8"/>
    <col width="10" customWidth="1" min="9" max="9"/>
    <col width="9" customWidth="1" min="10" max="10"/>
    <col width="7" customWidth="1" min="11" max="11"/>
  </cols>
  <sheetData>
    <row r="1">
      <c r="A1" s="6" t="inlineStr">
        <is>
          <t>QBO recurring invoice templates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Template</t>
        </is>
      </c>
      <c r="B4" s="7" t="inlineStr">
        <is>
          <t>Name</t>
        </is>
      </c>
      <c r="C4" s="7" t="inlineStr">
        <is>
          <t>Customer ID</t>
        </is>
      </c>
      <c r="D4" s="7" t="inlineStr">
        <is>
          <t>Interval</t>
        </is>
      </c>
      <c r="E4" s="7" t="inlineStr">
        <is>
          <t>Amount</t>
        </is>
      </c>
      <c r="F4" s="7" t="inlineStr">
        <is>
          <t>Description</t>
        </is>
      </c>
      <c r="G4" s="7" t="inlineStr">
        <is>
          <t>Next date</t>
        </is>
      </c>
      <c r="H4" s="7" t="inlineStr">
        <is>
          <t>Active</t>
        </is>
      </c>
      <c r="I4" s="7" t="inlineStr">
        <is>
          <t>Created by</t>
        </is>
      </c>
      <c r="J4" s="7" t="inlineStr">
        <is>
          <t>Jobber job</t>
        </is>
      </c>
      <c r="K4" s="7" t="inlineStr">
        <is>
          <t>Counted</t>
        </is>
      </c>
    </row>
    <row r="5">
      <c r="A5" t="inlineStr">
        <is>
          <t>T0001</t>
        </is>
      </c>
      <c r="B5" t="inlineStr">
        <is>
          <t>Oakleigh - Kitchen and bathrooms</t>
        </is>
      </c>
      <c r="C5" t="inlineStr">
        <is>
          <t>Q0170</t>
        </is>
      </c>
      <c r="D5" t="inlineStr">
        <is>
          <t>Monthly</t>
        </is>
      </c>
      <c r="E5" s="9" t="n">
        <v>251.33</v>
      </c>
      <c r="F5" t="inlineStr">
        <is>
          <t>Kitchen and bathrooms at 162 Station Parade, Oakleigh</t>
        </is>
      </c>
      <c r="G5" s="10" t="n">
        <v>46327</v>
      </c>
      <c r="H5" t="inlineStr">
        <is>
          <t>true</t>
        </is>
      </c>
      <c r="I5" t="inlineStr">
        <is>
          <t>Office</t>
        </is>
      </c>
      <c r="J5" t="str">
        <f>INDEX('Template Match'!$E$5:$E$293,MATCH(A5,'Template Match'!$A$5:$A$293,0))</f>
        <v>J1002</v>
      </c>
      <c r="K5">
        <f>IF(H5="true",1,0)</f>
        <v>1</v>
      </c>
    </row>
    <row r="6">
      <c r="A6" t="inlineStr">
        <is>
          <t>T0002</t>
        </is>
      </c>
      <c r="B6" t="inlineStr">
        <is>
          <t>Deer Park - Kitchen and bathrooms</t>
        </is>
      </c>
      <c r="C6" t="inlineStr">
        <is>
          <t>Q0171</t>
        </is>
      </c>
      <c r="D6" t="inlineStr">
        <is>
          <t>Monthly</t>
        </is>
      </c>
      <c r="E6" s="9" t="n">
        <v>284</v>
      </c>
      <c r="F6" t="inlineStr">
        <is>
          <t>Kitchen and bathrooms at 273 Albert Road, Deer Park</t>
        </is>
      </c>
      <c r="G6" s="10" t="n">
        <v>46327</v>
      </c>
      <c r="H6" t="inlineStr">
        <is>
          <t>true</t>
        </is>
      </c>
      <c r="I6" t="inlineStr">
        <is>
          <t>Office</t>
        </is>
      </c>
      <c r="J6" t="str">
        <f>INDEX('Template Match'!$E$5:$E$293,MATCH(A6,'Template Match'!$A$5:$A$293,0))</f>
        <v>J1004</v>
      </c>
      <c r="K6">
        <f>IF(H6="true",1,0)</f>
        <v>1</v>
      </c>
    </row>
    <row r="7">
      <c r="A7" t="inlineStr">
        <is>
          <t>T0003</t>
        </is>
      </c>
      <c r="B7" t="inlineStr">
        <is>
          <t>Bundoora - Window clean</t>
        </is>
      </c>
      <c r="C7" t="inlineStr">
        <is>
          <t>Q0172</t>
        </is>
      </c>
      <c r="D7" t="inlineStr">
        <is>
          <t>Every 4 weeks</t>
        </is>
      </c>
      <c r="E7" s="9" t="n">
        <v>156</v>
      </c>
      <c r="F7" t="inlineStr">
        <is>
          <t>Window clean at 59 Station Parade, Bundoora</t>
        </is>
      </c>
      <c r="G7" s="10" t="n">
        <v>46359</v>
      </c>
      <c r="H7" t="inlineStr">
        <is>
          <t>true</t>
        </is>
      </c>
      <c r="I7" t="inlineStr">
        <is>
          <t>Office</t>
        </is>
      </c>
      <c r="J7" t="str">
        <f>INDEX('Template Match'!$E$5:$E$293,MATCH(A7,'Template Match'!$A$5:$A$293,0))</f>
        <v>J1006</v>
      </c>
      <c r="K7">
        <f>IF(H7="true",1,0)</f>
        <v>1</v>
      </c>
    </row>
    <row r="8">
      <c r="A8" t="inlineStr">
        <is>
          <t>T0004</t>
        </is>
      </c>
      <c r="B8" t="inlineStr">
        <is>
          <t>Footscray - Kitchen and bathrooms</t>
        </is>
      </c>
      <c r="C8" t="inlineStr">
        <is>
          <t>Q0173</t>
        </is>
      </c>
      <c r="D8" t="inlineStr">
        <is>
          <t>Monthly</t>
        </is>
      </c>
      <c r="E8" s="9" t="n">
        <v>598</v>
      </c>
      <c r="F8" t="inlineStr">
        <is>
          <t>Kitchen and bathrooms at 224 Ballarat Pde, Footscray</t>
        </is>
      </c>
      <c r="G8" s="10" t="n">
        <v>46327</v>
      </c>
      <c r="H8" t="inlineStr">
        <is>
          <t>true</t>
        </is>
      </c>
      <c r="I8" t="inlineStr">
        <is>
          <t>Bookkeeper</t>
        </is>
      </c>
      <c r="J8" t="str">
        <f>INDEX('Template Match'!$E$5:$E$293,MATCH(A8,'Template Match'!$A$5:$A$293,0))</f>
        <v>J1007</v>
      </c>
      <c r="K8">
        <f>IF(H8="true",1,0)</f>
        <v>1</v>
      </c>
    </row>
    <row r="9">
      <c r="A9" t="inlineStr">
        <is>
          <t>T0005</t>
        </is>
      </c>
      <c r="B9" t="inlineStr">
        <is>
          <t>Brighton - Office clean</t>
        </is>
      </c>
      <c r="C9" t="inlineStr">
        <is>
          <t>Q0174</t>
        </is>
      </c>
      <c r="D9" t="inlineStr">
        <is>
          <t>Monthly</t>
        </is>
      </c>
      <c r="E9" s="9" t="n">
        <v>2093</v>
      </c>
      <c r="F9" t="inlineStr">
        <is>
          <t>Office clean at 77 Ballarat Parade, Brighton</t>
        </is>
      </c>
      <c r="G9" s="10" t="n">
        <v>46327</v>
      </c>
      <c r="H9" t="inlineStr">
        <is>
          <t>true</t>
        </is>
      </c>
      <c r="I9" t="inlineStr">
        <is>
          <t>Owner</t>
        </is>
      </c>
      <c r="J9" t="str">
        <f>INDEX('Template Match'!$E$5:$E$293,MATCH(A9,'Template Match'!$A$5:$A$293,0))</f>
        <v>J1008</v>
      </c>
      <c r="K9">
        <f>IF(H9="true",1,0)</f>
        <v>1</v>
      </c>
    </row>
    <row r="10">
      <c r="A10" t="inlineStr">
        <is>
          <t>T0006</t>
        </is>
      </c>
      <c r="B10" t="inlineStr">
        <is>
          <t>Bundoora - Office clean</t>
        </is>
      </c>
      <c r="C10" t="inlineStr">
        <is>
          <t>Q0175</t>
        </is>
      </c>
      <c r="D10" t="inlineStr">
        <is>
          <t>Monthly</t>
        </is>
      </c>
      <c r="E10" s="9" t="n">
        <v>1135.33</v>
      </c>
      <c r="F10" t="inlineStr">
        <is>
          <t>Office clean at 290A Ballarat Highway, Bundoora</t>
        </is>
      </c>
      <c r="G10" s="10" t="n">
        <v>46327</v>
      </c>
      <c r="H10" t="inlineStr">
        <is>
          <t>true</t>
        </is>
      </c>
      <c r="I10" t="inlineStr">
        <is>
          <t>Office</t>
        </is>
      </c>
      <c r="J10" t="str">
        <f>INDEX('Template Match'!$E$5:$E$293,MATCH(A10,'Template Match'!$A$5:$A$293,0))</f>
        <v>J1009</v>
      </c>
      <c r="K10">
        <f>IF(H10="true",1,0)</f>
        <v>1</v>
      </c>
    </row>
    <row r="11">
      <c r="A11" t="inlineStr">
        <is>
          <t>T0007</t>
        </is>
      </c>
      <c r="B11" t="inlineStr">
        <is>
          <t>Werribee - Office clean</t>
        </is>
      </c>
      <c r="C11" t="inlineStr">
        <is>
          <t>Q0176</t>
        </is>
      </c>
      <c r="D11" t="inlineStr">
        <is>
          <t>Monthly</t>
        </is>
      </c>
      <c r="E11" s="9" t="n">
        <v>1768</v>
      </c>
      <c r="F11" t="inlineStr">
        <is>
          <t>Office clean at 359 Glenferrie Ave, Werribee</t>
        </is>
      </c>
      <c r="G11" s="10" t="n">
        <v>46327</v>
      </c>
      <c r="H11" t="inlineStr">
        <is>
          <t>true</t>
        </is>
      </c>
      <c r="I11" t="inlineStr">
        <is>
          <t>Office</t>
        </is>
      </c>
      <c r="J11" t="str">
        <f>INDEX('Template Match'!$E$5:$E$293,MATCH(A11,'Template Match'!$A$5:$A$293,0))</f>
        <v>J1010</v>
      </c>
      <c r="K11">
        <f>IF(H11="true",1,0)</f>
        <v>1</v>
      </c>
    </row>
    <row r="12">
      <c r="A12" t="inlineStr">
        <is>
          <t>T0008</t>
        </is>
      </c>
      <c r="B12" t="inlineStr">
        <is>
          <t>Oakleigh - Office clean</t>
        </is>
      </c>
      <c r="C12" t="inlineStr">
        <is>
          <t>Q0177</t>
        </is>
      </c>
      <c r="D12" t="inlineStr">
        <is>
          <t>Monthly</t>
        </is>
      </c>
      <c r="E12" s="9" t="n">
        <v>277.33</v>
      </c>
      <c r="F12" t="inlineStr">
        <is>
          <t>Office clean at 315 Park Parade, Oakleigh</t>
        </is>
      </c>
      <c r="G12" s="10" t="n">
        <v>46327</v>
      </c>
      <c r="H12" t="inlineStr">
        <is>
          <t>true</t>
        </is>
      </c>
      <c r="I12" t="inlineStr">
        <is>
          <t>Owner</t>
        </is>
      </c>
      <c r="J12" t="str">
        <f>INDEX('Template Match'!$E$5:$E$293,MATCH(A12,'Template Match'!$A$5:$A$293,0))</f>
        <v>J1011</v>
      </c>
      <c r="K12">
        <f>IF(H12="true",1,0)</f>
        <v>1</v>
      </c>
    </row>
    <row r="13">
      <c r="A13" t="inlineStr">
        <is>
          <t>T0009</t>
        </is>
      </c>
      <c r="B13" t="inlineStr">
        <is>
          <t>Hawthorn - Washroom service</t>
        </is>
      </c>
      <c r="C13" t="inlineStr">
        <is>
          <t>Q0179</t>
        </is>
      </c>
      <c r="D13" t="inlineStr">
        <is>
          <t>Monthly</t>
        </is>
      </c>
      <c r="E13" s="9" t="n">
        <v>88</v>
      </c>
      <c r="F13" t="inlineStr">
        <is>
          <t>Washroom service at 169 King Street, Hawthorn</t>
        </is>
      </c>
      <c r="G13" s="10" t="n">
        <v>46327</v>
      </c>
      <c r="H13" t="inlineStr">
        <is>
          <t>true</t>
        </is>
      </c>
      <c r="I13" t="inlineStr">
        <is>
          <t>Office</t>
        </is>
      </c>
      <c r="J13" t="str">
        <f>INDEX('Template Match'!$E$5:$E$293,MATCH(A13,'Template Match'!$A$5:$A$293,0))</f>
        <v>J1015</v>
      </c>
      <c r="K13">
        <f>IF(H13="true",1,0)</f>
        <v>1</v>
      </c>
    </row>
    <row r="14">
      <c r="A14" t="inlineStr">
        <is>
          <t>T0010</t>
        </is>
      </c>
      <c r="B14" t="inlineStr">
        <is>
          <t>Epping - Kitchen and bathrooms</t>
        </is>
      </c>
      <c r="C14" t="inlineStr">
        <is>
          <t>Q0180</t>
        </is>
      </c>
      <c r="D14" t="inlineStr">
        <is>
          <t>Monthly</t>
        </is>
      </c>
      <c r="E14" s="9" t="n">
        <v>1386.67</v>
      </c>
      <c r="F14" t="inlineStr">
        <is>
          <t>Kitchen and bathrooms at 396 Park Hwy, Epping</t>
        </is>
      </c>
      <c r="G14" s="10" t="n">
        <v>46327</v>
      </c>
      <c r="H14" t="inlineStr">
        <is>
          <t>true</t>
        </is>
      </c>
      <c r="I14" t="inlineStr">
        <is>
          <t>Owner</t>
        </is>
      </c>
      <c r="J14" t="str">
        <f>INDEX('Template Match'!$E$5:$E$293,MATCH(A14,'Template Match'!$A$5:$A$293,0))</f>
        <v>J1016</v>
      </c>
      <c r="K14">
        <f>IF(H14="true",1,0)</f>
        <v>1</v>
      </c>
    </row>
    <row r="15">
      <c r="A15" t="inlineStr">
        <is>
          <t>T0011</t>
        </is>
      </c>
      <c r="B15" t="inlineStr">
        <is>
          <t>Thornbury - Office clean</t>
        </is>
      </c>
      <c r="C15" t="inlineStr">
        <is>
          <t>Q0181</t>
        </is>
      </c>
      <c r="D15" t="inlineStr">
        <is>
          <t>Monthly</t>
        </is>
      </c>
      <c r="E15" s="9" t="n">
        <v>832</v>
      </c>
      <c r="F15" t="inlineStr">
        <is>
          <t>Office clean at 214A Nepean Pde, Thornbury</t>
        </is>
      </c>
      <c r="G15" s="10" t="n">
        <v>46327</v>
      </c>
      <c r="H15" t="inlineStr">
        <is>
          <t>true</t>
        </is>
      </c>
      <c r="I15" t="inlineStr">
        <is>
          <t>Office</t>
        </is>
      </c>
      <c r="J15" t="str">
        <f>INDEX('Template Match'!$E$5:$E$293,MATCH(A15,'Template Match'!$A$5:$A$293,0))</f>
        <v>J1017</v>
      </c>
      <c r="K15">
        <f>IF(H15="true",1,0)</f>
        <v>1</v>
      </c>
    </row>
    <row r="16">
      <c r="A16" t="inlineStr">
        <is>
          <t>T0012</t>
        </is>
      </c>
      <c r="B16" t="inlineStr">
        <is>
          <t>Mitcham - Office clean</t>
        </is>
      </c>
      <c r="C16" t="inlineStr">
        <is>
          <t>Q0182</t>
        </is>
      </c>
      <c r="D16" t="inlineStr">
        <is>
          <t>Monthly</t>
        </is>
      </c>
      <c r="E16" s="9" t="n">
        <v>390</v>
      </c>
      <c r="F16" t="inlineStr">
        <is>
          <t>Office clean at 208 Main Avenue, Mitcham</t>
        </is>
      </c>
      <c r="G16" s="10" t="n">
        <v>46327</v>
      </c>
      <c r="H16" t="inlineStr">
        <is>
          <t>true</t>
        </is>
      </c>
      <c r="I16" t="inlineStr">
        <is>
          <t>Owner</t>
        </is>
      </c>
      <c r="J16" t="str">
        <f>INDEX('Template Match'!$E$5:$E$293,MATCH(A16,'Template Match'!$A$5:$A$293,0))</f>
        <v>J1018</v>
      </c>
      <c r="K16">
        <f>IF(H16="true",1,0)</f>
        <v>1</v>
      </c>
    </row>
    <row r="17">
      <c r="A17" t="inlineStr">
        <is>
          <t>T0013</t>
        </is>
      </c>
      <c r="B17" t="inlineStr">
        <is>
          <t>Kew - Office clean</t>
        </is>
      </c>
      <c r="C17" t="inlineStr">
        <is>
          <t>Q0183</t>
        </is>
      </c>
      <c r="D17" t="inlineStr">
        <is>
          <t>Monthly</t>
        </is>
      </c>
      <c r="E17" s="9" t="n">
        <v>442</v>
      </c>
      <c r="F17" t="inlineStr">
        <is>
          <t>Office clean at 208 High Avenue, Kew</t>
        </is>
      </c>
      <c r="G17" s="10" t="n">
        <v>46327</v>
      </c>
      <c r="H17" t="inlineStr">
        <is>
          <t>true</t>
        </is>
      </c>
      <c r="I17" t="inlineStr">
        <is>
          <t>Bookkeeper</t>
        </is>
      </c>
      <c r="J17" t="str">
        <f>INDEX('Template Match'!$E$5:$E$293,MATCH(A17,'Template Match'!$A$5:$A$293,0))</f>
        <v>J1019</v>
      </c>
      <c r="K17">
        <f>IF(H17="true",1,0)</f>
        <v>1</v>
      </c>
    </row>
    <row r="18">
      <c r="A18" t="inlineStr">
        <is>
          <t>T0014</t>
        </is>
      </c>
      <c r="B18" t="inlineStr">
        <is>
          <t>Coburg - Office clean</t>
        </is>
      </c>
      <c r="C18" t="inlineStr">
        <is>
          <t>Q0185</t>
        </is>
      </c>
      <c r="D18" t="inlineStr">
        <is>
          <t>Monthly</t>
        </is>
      </c>
      <c r="E18" s="9" t="n">
        <v>1352</v>
      </c>
      <c r="F18" t="inlineStr">
        <is>
          <t>Office clean at 201 Plenty Ave, Coburg</t>
        </is>
      </c>
      <c r="G18" s="10" t="n">
        <v>46327</v>
      </c>
      <c r="H18" t="inlineStr">
        <is>
          <t>true</t>
        </is>
      </c>
      <c r="I18" t="inlineStr">
        <is>
          <t>Bookkeeper</t>
        </is>
      </c>
      <c r="J18" t="str">
        <f>INDEX('Template Match'!$E$5:$E$293,MATCH(A18,'Template Match'!$A$5:$A$293,0))</f>
        <v>J1021</v>
      </c>
      <c r="K18">
        <f>IF(H18="true",1,0)</f>
        <v>1</v>
      </c>
    </row>
    <row r="19">
      <c r="A19" t="inlineStr">
        <is>
          <t>T0015</t>
        </is>
      </c>
      <c r="B19" t="inlineStr">
        <is>
          <t>Mentone - Office clean</t>
        </is>
      </c>
      <c r="C19" t="inlineStr">
        <is>
          <t>Q0186</t>
        </is>
      </c>
      <c r="D19" t="inlineStr">
        <is>
          <t>Monthly</t>
        </is>
      </c>
      <c r="E19" s="9" t="n">
        <v>819</v>
      </c>
      <c r="F19" t="inlineStr">
        <is>
          <t>Office clean at 164 Whitehorse St, Mentone</t>
        </is>
      </c>
      <c r="G19" s="10" t="n">
        <v>46327</v>
      </c>
      <c r="H19" t="inlineStr">
        <is>
          <t>true</t>
        </is>
      </c>
      <c r="I19" t="inlineStr">
        <is>
          <t>Owner</t>
        </is>
      </c>
      <c r="J19" t="str">
        <f>INDEX('Template Match'!$E$5:$E$293,MATCH(A19,'Template Match'!$A$5:$A$293,0))</f>
        <v>J1022</v>
      </c>
      <c r="K19">
        <f>IF(H19="true",1,0)</f>
        <v>1</v>
      </c>
    </row>
    <row r="20">
      <c r="A20" t="inlineStr">
        <is>
          <t>T0016</t>
        </is>
      </c>
      <c r="B20" t="inlineStr">
        <is>
          <t>Camberwell - Office clean</t>
        </is>
      </c>
      <c r="C20" t="inlineStr">
        <is>
          <t>Q0187</t>
        </is>
      </c>
      <c r="D20" t="inlineStr">
        <is>
          <t>Monthly</t>
        </is>
      </c>
      <c r="E20" s="9" t="n">
        <v>1256.67</v>
      </c>
      <c r="F20" t="inlineStr">
        <is>
          <t>Office clean at 480 King Ave, Camberwell</t>
        </is>
      </c>
      <c r="G20" s="10" t="n">
        <v>46327</v>
      </c>
      <c r="H20" t="inlineStr">
        <is>
          <t>true</t>
        </is>
      </c>
      <c r="I20" t="inlineStr">
        <is>
          <t>Owner</t>
        </is>
      </c>
      <c r="J20" t="str">
        <f>INDEX('Template Match'!$E$5:$E$293,MATCH(A20,'Template Match'!$A$5:$A$293,0))</f>
        <v>J1023</v>
      </c>
      <c r="K20">
        <f>IF(H20="true",1,0)</f>
        <v>1</v>
      </c>
    </row>
    <row r="21">
      <c r="A21" t="inlineStr">
        <is>
          <t>T0017</t>
        </is>
      </c>
      <c r="B21" t="inlineStr">
        <is>
          <t>Camberwell - Carpet steam clean</t>
        </is>
      </c>
      <c r="C21" t="inlineStr">
        <is>
          <t>Q0187</t>
        </is>
      </c>
      <c r="D21" t="inlineStr">
        <is>
          <t>Every 4 weeks</t>
        </is>
      </c>
      <c r="E21" s="9" t="n">
        <v>218</v>
      </c>
      <c r="F21" t="inlineStr">
        <is>
          <t>Carpet steam clean at 480 King Ave, Camberwell</t>
        </is>
      </c>
      <c r="G21" s="10" t="n">
        <v>46367</v>
      </c>
      <c r="H21" t="inlineStr">
        <is>
          <t>true</t>
        </is>
      </c>
      <c r="I21" t="inlineStr">
        <is>
          <t>Owner</t>
        </is>
      </c>
      <c r="J21" t="str">
        <f>INDEX('Template Match'!$E$5:$E$293,MATCH(A21,'Template Match'!$A$5:$A$293,0))</f>
        <v>J1024</v>
      </c>
      <c r="K21">
        <f>IF(H21="true",1,0)</f>
        <v>1</v>
      </c>
    </row>
    <row r="22">
      <c r="A22" t="inlineStr">
        <is>
          <t>T0018</t>
        </is>
      </c>
      <c r="B22" t="inlineStr">
        <is>
          <t>Cheltenham - Kitchen and bathrooms</t>
        </is>
      </c>
      <c r="C22" t="inlineStr">
        <is>
          <t>Q0188</t>
        </is>
      </c>
      <c r="D22" t="inlineStr">
        <is>
          <t>Monthly</t>
        </is>
      </c>
      <c r="E22" s="9" t="n">
        <v>303.33</v>
      </c>
      <c r="F22" t="inlineStr">
        <is>
          <t>Kitchen and bathrooms at 426 Mason Street, Cheltenham</t>
        </is>
      </c>
      <c r="G22" s="10" t="n">
        <v>46327</v>
      </c>
      <c r="H22" t="inlineStr">
        <is>
          <t>true</t>
        </is>
      </c>
      <c r="I22" t="inlineStr">
        <is>
          <t>Office</t>
        </is>
      </c>
      <c r="J22" t="str">
        <f>INDEX('Template Match'!$E$5:$E$293,MATCH(A22,'Template Match'!$A$5:$A$293,0))</f>
        <v>J1025</v>
      </c>
      <c r="K22">
        <f>IF(H22="true",1,0)</f>
        <v>1</v>
      </c>
    </row>
    <row r="23">
      <c r="A23" t="inlineStr">
        <is>
          <t>T0019</t>
        </is>
      </c>
      <c r="B23" t="inlineStr">
        <is>
          <t>Cheltenham - Window clean</t>
        </is>
      </c>
      <c r="C23" t="inlineStr">
        <is>
          <t>Q0188</t>
        </is>
      </c>
      <c r="D23" t="inlineStr">
        <is>
          <t>Every 4 weeks</t>
        </is>
      </c>
      <c r="E23" s="9" t="n">
        <v>218</v>
      </c>
      <c r="F23" t="inlineStr">
        <is>
          <t>Window clean at 426 Mason Street, Cheltenham</t>
        </is>
      </c>
      <c r="G23" s="10" t="n">
        <v>46343</v>
      </c>
      <c r="H23" t="inlineStr">
        <is>
          <t>true</t>
        </is>
      </c>
      <c r="I23" t="inlineStr">
        <is>
          <t>Owner</t>
        </is>
      </c>
      <c r="J23" t="str">
        <f>INDEX('Template Match'!$E$5:$E$293,MATCH(A23,'Template Match'!$A$5:$A$293,0))</f>
        <v>J1026</v>
      </c>
      <c r="K23">
        <f>IF(H23="true",1,0)</f>
        <v>1</v>
      </c>
    </row>
    <row r="24">
      <c r="A24" t="inlineStr">
        <is>
          <t>T0020</t>
        </is>
      </c>
      <c r="B24" t="inlineStr">
        <is>
          <t>Oakleigh - Office clean</t>
        </is>
      </c>
      <c r="C24" t="inlineStr">
        <is>
          <t>Q0189</t>
        </is>
      </c>
      <c r="D24" t="inlineStr">
        <is>
          <t>Monthly</t>
        </is>
      </c>
      <c r="E24" s="9" t="n">
        <v>1464</v>
      </c>
      <c r="F24" t="inlineStr">
        <is>
          <t>Office clean at 351 Burke Road, Oakleigh</t>
        </is>
      </c>
      <c r="G24" s="10" t="n">
        <v>46327</v>
      </c>
      <c r="H24" t="inlineStr">
        <is>
          <t>true</t>
        </is>
      </c>
      <c r="I24" t="inlineStr">
        <is>
          <t>Owner</t>
        </is>
      </c>
      <c r="J24" t="str">
        <f>INDEX('Template Match'!$E$5:$E$293,MATCH(A24,'Template Match'!$A$5:$A$293,0))</f>
        <v>J1027</v>
      </c>
      <c r="K24">
        <f>IF(H24="true",1,0)</f>
        <v>1</v>
      </c>
    </row>
    <row r="25">
      <c r="A25" t="inlineStr">
        <is>
          <t>T0021</t>
        </is>
      </c>
      <c r="B25" t="inlineStr">
        <is>
          <t>Clayton - Kitchen and bathrooms</t>
        </is>
      </c>
      <c r="C25" t="inlineStr">
        <is>
          <t>Q0190</t>
        </is>
      </c>
      <c r="D25" t="inlineStr">
        <is>
          <t>Monthly</t>
        </is>
      </c>
      <c r="E25" s="9" t="n">
        <v>537.33</v>
      </c>
      <c r="F25" t="inlineStr">
        <is>
          <t>Kitchen and bathrooms at 354 High Street, Clayton</t>
        </is>
      </c>
      <c r="G25" s="10" t="n">
        <v>46327</v>
      </c>
      <c r="H25" t="inlineStr">
        <is>
          <t>true</t>
        </is>
      </c>
      <c r="I25" t="inlineStr">
        <is>
          <t>Owner</t>
        </is>
      </c>
      <c r="J25" t="str">
        <f>INDEX('Template Match'!$E$5:$E$293,MATCH(A25,'Template Match'!$A$5:$A$293,0))</f>
        <v>J1028</v>
      </c>
      <c r="K25">
        <f>IF(H25="true",1,0)</f>
        <v>1</v>
      </c>
    </row>
    <row r="26">
      <c r="A26" t="inlineStr">
        <is>
          <t>T0022</t>
        </is>
      </c>
      <c r="B26" t="inlineStr">
        <is>
          <t>Reservoir - Office clean</t>
        </is>
      </c>
      <c r="C26" t="inlineStr">
        <is>
          <t>Q0191</t>
        </is>
      </c>
      <c r="D26" t="inlineStr">
        <is>
          <t>Monthly</t>
        </is>
      </c>
      <c r="E26" s="9" t="n">
        <v>442</v>
      </c>
      <c r="F26" t="inlineStr">
        <is>
          <t>Office clean at 54 Mason Parade, Reservoir</t>
        </is>
      </c>
      <c r="G26" s="10" t="n">
        <v>46327</v>
      </c>
      <c r="H26" t="inlineStr">
        <is>
          <t>true</t>
        </is>
      </c>
      <c r="I26" t="inlineStr">
        <is>
          <t>Office</t>
        </is>
      </c>
      <c r="J26" t="str">
        <f>INDEX('Template Match'!$E$5:$E$293,MATCH(A26,'Template Match'!$A$5:$A$293,0))</f>
        <v>J1029</v>
      </c>
      <c r="K26">
        <f>IF(H26="true",1,0)</f>
        <v>1</v>
      </c>
    </row>
    <row r="27">
      <c r="A27" t="inlineStr">
        <is>
          <t>T0023</t>
        </is>
      </c>
      <c r="B27" t="inlineStr">
        <is>
          <t>St Kilda - Office clean</t>
        </is>
      </c>
      <c r="C27" t="inlineStr">
        <is>
          <t>Q0192</t>
        </is>
      </c>
      <c r="D27" t="inlineStr">
        <is>
          <t>Monthly</t>
        </is>
      </c>
      <c r="E27" s="9" t="n">
        <v>884</v>
      </c>
      <c r="F27" t="inlineStr">
        <is>
          <t>Office clean at 430 Victoria Road, St Kilda</t>
        </is>
      </c>
      <c r="G27" s="10" t="n">
        <v>46327</v>
      </c>
      <c r="H27" t="inlineStr">
        <is>
          <t>true</t>
        </is>
      </c>
      <c r="I27" t="inlineStr">
        <is>
          <t>Bookkeeper</t>
        </is>
      </c>
      <c r="J27" t="str">
        <f>INDEX('Template Match'!$E$5:$E$293,MATCH(A27,'Template Match'!$A$5:$A$293,0))</f>
        <v>J1030</v>
      </c>
      <c r="K27">
        <f>IF(H27="true",1,0)</f>
        <v>1</v>
      </c>
    </row>
    <row r="28">
      <c r="A28" t="inlineStr">
        <is>
          <t>T0024</t>
        </is>
      </c>
      <c r="B28" t="inlineStr">
        <is>
          <t>Bentleigh - Office clean</t>
        </is>
      </c>
      <c r="C28" t="inlineStr">
        <is>
          <t>Q0193</t>
        </is>
      </c>
      <c r="D28" t="inlineStr">
        <is>
          <t>Monthly</t>
        </is>
      </c>
      <c r="E28" s="9" t="n">
        <v>806</v>
      </c>
      <c r="F28" t="inlineStr">
        <is>
          <t>Office clean at 195/12 Railway Hwy, Bentleigh</t>
        </is>
      </c>
      <c r="G28" s="10" t="n">
        <v>46327</v>
      </c>
      <c r="H28" t="inlineStr">
        <is>
          <t>true</t>
        </is>
      </c>
      <c r="I28" t="inlineStr">
        <is>
          <t>Owner</t>
        </is>
      </c>
      <c r="J28" t="str">
        <f>INDEX('Template Match'!$E$5:$E$293,MATCH(A28,'Template Match'!$A$5:$A$293,0))</f>
        <v>J1031</v>
      </c>
      <c r="K28">
        <f>IF(H28="true",1,0)</f>
        <v>1</v>
      </c>
    </row>
    <row r="29">
      <c r="A29" t="inlineStr">
        <is>
          <t>T0025</t>
        </is>
      </c>
      <c r="B29" t="inlineStr">
        <is>
          <t>Deer Park - Office clean</t>
        </is>
      </c>
      <c r="C29" t="inlineStr">
        <is>
          <t>Q0194</t>
        </is>
      </c>
      <c r="D29" t="inlineStr">
        <is>
          <t>Monthly</t>
        </is>
      </c>
      <c r="E29" s="9" t="n">
        <v>4051.67</v>
      </c>
      <c r="F29" t="inlineStr">
        <is>
          <t>Office clean at 10 Queen Hwy, Deer Park</t>
        </is>
      </c>
      <c r="G29" s="10" t="n">
        <v>46327</v>
      </c>
      <c r="H29" t="inlineStr">
        <is>
          <t>true</t>
        </is>
      </c>
      <c r="I29" t="inlineStr">
        <is>
          <t>Bookkeeper</t>
        </is>
      </c>
      <c r="J29" t="str">
        <f>INDEX('Template Match'!$E$5:$E$293,MATCH(A29,'Template Match'!$A$5:$A$293,0))</f>
        <v>J1033</v>
      </c>
      <c r="K29">
        <f>IF(H29="true",1,0)</f>
        <v>1</v>
      </c>
    </row>
    <row r="30">
      <c r="A30" t="inlineStr">
        <is>
          <t>T0026</t>
        </is>
      </c>
      <c r="B30" t="inlineStr">
        <is>
          <t>St Kilda - Kitchen and bathrooms</t>
        </is>
      </c>
      <c r="C30" t="inlineStr">
        <is>
          <t>Q0195</t>
        </is>
      </c>
      <c r="D30" t="inlineStr">
        <is>
          <t>Monthly</t>
        </is>
      </c>
      <c r="E30" s="9" t="n">
        <v>560</v>
      </c>
      <c r="F30" t="inlineStr">
        <is>
          <t>Kitchen and bathrooms at 17 Park Ave, St Kilda</t>
        </is>
      </c>
      <c r="G30" s="10" t="n">
        <v>46327</v>
      </c>
      <c r="H30" t="inlineStr">
        <is>
          <t>true</t>
        </is>
      </c>
      <c r="I30" t="inlineStr">
        <is>
          <t>Owner</t>
        </is>
      </c>
      <c r="J30" t="str">
        <f>INDEX('Template Match'!$E$5:$E$293,MATCH(A30,'Template Match'!$A$5:$A$293,0))</f>
        <v>J1034</v>
      </c>
      <c r="K30">
        <f>IF(H30="true",1,0)</f>
        <v>1</v>
      </c>
    </row>
    <row r="31">
      <c r="A31" t="inlineStr">
        <is>
          <t>T0027</t>
        </is>
      </c>
      <c r="B31" t="inlineStr">
        <is>
          <t>Camberwell - Window clean</t>
        </is>
      </c>
      <c r="C31" t="inlineStr">
        <is>
          <t>Q0196</t>
        </is>
      </c>
      <c r="D31" t="inlineStr">
        <is>
          <t>Every 4 weeks</t>
        </is>
      </c>
      <c r="E31" s="9" t="n">
        <v>203</v>
      </c>
      <c r="F31" t="inlineStr">
        <is>
          <t>Window clean at 378 Plenty St, Camberwell</t>
        </is>
      </c>
      <c r="G31" s="10" t="n">
        <v>46364</v>
      </c>
      <c r="H31" t="inlineStr">
        <is>
          <t>true</t>
        </is>
      </c>
      <c r="I31" t="inlineStr">
        <is>
          <t>Bookkeeper</t>
        </is>
      </c>
      <c r="J31" t="str">
        <f>INDEX('Template Match'!$E$5:$E$293,MATCH(A31,'Template Match'!$A$5:$A$293,0))</f>
        <v>J1036</v>
      </c>
      <c r="K31">
        <f>IF(H31="true",1,0)</f>
        <v>1</v>
      </c>
    </row>
    <row r="32">
      <c r="A32" t="inlineStr">
        <is>
          <t>T0028</t>
        </is>
      </c>
      <c r="B32" t="inlineStr">
        <is>
          <t>Point Cook - Office clean</t>
        </is>
      </c>
      <c r="C32" t="inlineStr">
        <is>
          <t>Q0197</t>
        </is>
      </c>
      <c r="D32" t="inlineStr">
        <is>
          <t>Monthly</t>
        </is>
      </c>
      <c r="E32" s="9" t="n">
        <v>286</v>
      </c>
      <c r="F32" t="inlineStr">
        <is>
          <t>Office clean at 266 Union Ave, Point Cook</t>
        </is>
      </c>
      <c r="G32" s="10" t="n">
        <v>46327</v>
      </c>
      <c r="H32" t="inlineStr">
        <is>
          <t>true</t>
        </is>
      </c>
      <c r="I32" t="inlineStr">
        <is>
          <t>Office</t>
        </is>
      </c>
      <c r="J32" t="str">
        <f>INDEX('Template Match'!$E$5:$E$293,MATCH(A32,'Template Match'!$A$5:$A$293,0))</f>
        <v>J1037</v>
      </c>
      <c r="K32">
        <f>IF(H32="true",1,0)</f>
        <v>1</v>
      </c>
    </row>
    <row r="33">
      <c r="A33" t="inlineStr">
        <is>
          <t>T0029</t>
        </is>
      </c>
      <c r="B33" t="inlineStr">
        <is>
          <t>Bundoora - Office clean</t>
        </is>
      </c>
      <c r="C33" t="inlineStr">
        <is>
          <t>Q0199</t>
        </is>
      </c>
      <c r="D33" t="inlineStr">
        <is>
          <t>Monthly</t>
        </is>
      </c>
      <c r="E33" s="9" t="n">
        <v>748</v>
      </c>
      <c r="F33" t="inlineStr">
        <is>
          <t>Office clean at 107 Barkly Highway, Bundoora</t>
        </is>
      </c>
      <c r="G33" s="10" t="n">
        <v>46327</v>
      </c>
      <c r="H33" t="inlineStr">
        <is>
          <t>true</t>
        </is>
      </c>
      <c r="I33" t="inlineStr">
        <is>
          <t>Office</t>
        </is>
      </c>
      <c r="J33" t="str">
        <f>INDEX('Template Match'!$E$5:$E$293,MATCH(A33,'Template Match'!$A$5:$A$293,0))</f>
        <v>J1039</v>
      </c>
      <c r="K33">
        <f>IF(H33="true",1,0)</f>
        <v>1</v>
      </c>
    </row>
    <row r="34">
      <c r="A34" t="inlineStr">
        <is>
          <t>T0030</t>
        </is>
      </c>
      <c r="B34" t="inlineStr">
        <is>
          <t>Footscray - Office clean</t>
        </is>
      </c>
      <c r="C34" t="inlineStr">
        <is>
          <t>Q0200</t>
        </is>
      </c>
      <c r="D34" t="inlineStr">
        <is>
          <t>Monthly</t>
        </is>
      </c>
      <c r="E34" s="9" t="n">
        <v>840.67</v>
      </c>
      <c r="F34" t="inlineStr">
        <is>
          <t>Office clean at 298 Main Rd, Footscray</t>
        </is>
      </c>
      <c r="G34" s="10" t="n">
        <v>46327</v>
      </c>
      <c r="H34" t="inlineStr">
        <is>
          <t>true</t>
        </is>
      </c>
      <c r="I34" t="inlineStr">
        <is>
          <t>Office</t>
        </is>
      </c>
      <c r="J34" t="str">
        <f>INDEX('Template Match'!$E$5:$E$293,MATCH(A34,'Template Match'!$A$5:$A$293,0))</f>
        <v>J1040</v>
      </c>
      <c r="K34">
        <f>IF(H34="true",1,0)</f>
        <v>1</v>
      </c>
    </row>
    <row r="35">
      <c r="A35" t="inlineStr">
        <is>
          <t>T0031</t>
        </is>
      </c>
      <c r="B35" t="inlineStr">
        <is>
          <t>Footscray - Carpet steam clean</t>
        </is>
      </c>
      <c r="C35" t="inlineStr">
        <is>
          <t>Q0200</t>
        </is>
      </c>
      <c r="D35" t="inlineStr">
        <is>
          <t>Every 4 weeks</t>
        </is>
      </c>
      <c r="E35" s="9" t="n">
        <v>135</v>
      </c>
      <c r="F35" t="inlineStr">
        <is>
          <t>Carpet steam clean at 298 Main Road, Footscray</t>
        </is>
      </c>
      <c r="G35" s="10" t="n">
        <v>46356</v>
      </c>
      <c r="H35" t="inlineStr">
        <is>
          <t>true</t>
        </is>
      </c>
      <c r="I35" t="inlineStr">
        <is>
          <t>Office</t>
        </is>
      </c>
      <c r="J35" t="str">
        <f>INDEX('Template Match'!$E$5:$E$293,MATCH(A35,'Template Match'!$A$5:$A$293,0))</f>
        <v>J1041</v>
      </c>
      <c r="K35">
        <f>IF(H35="true",1,0)</f>
        <v>1</v>
      </c>
    </row>
    <row r="36">
      <c r="A36" t="inlineStr">
        <is>
          <t>T0032</t>
        </is>
      </c>
      <c r="B36" t="inlineStr">
        <is>
          <t>Camberwell - Kitchen and bathrooms</t>
        </is>
      </c>
      <c r="C36" t="inlineStr">
        <is>
          <t>Q0201</t>
        </is>
      </c>
      <c r="D36" t="inlineStr">
        <is>
          <t>Monthly</t>
        </is>
      </c>
      <c r="E36" s="9" t="n">
        <v>138.67</v>
      </c>
      <c r="F36" t="inlineStr">
        <is>
          <t>Kitchen and bathrooms at 142 Plenty Rd, Camberwell</t>
        </is>
      </c>
      <c r="G36" s="10" t="n">
        <v>46327</v>
      </c>
      <c r="H36" t="inlineStr">
        <is>
          <t>true</t>
        </is>
      </c>
      <c r="I36" t="inlineStr">
        <is>
          <t>Bookkeeper</t>
        </is>
      </c>
      <c r="J36" t="str">
        <f>INDEX('Template Match'!$E$5:$E$293,MATCH(A36,'Template Match'!$A$5:$A$293,0))</f>
        <v>J1042</v>
      </c>
      <c r="K36">
        <f>IF(H36="true",1,0)</f>
        <v>1</v>
      </c>
    </row>
    <row r="37">
      <c r="A37" t="inlineStr">
        <is>
          <t>T0033</t>
        </is>
      </c>
      <c r="B37" t="inlineStr">
        <is>
          <t>Ringwood - Window clean</t>
        </is>
      </c>
      <c r="C37" t="inlineStr">
        <is>
          <t>Q0202</t>
        </is>
      </c>
      <c r="D37" t="inlineStr">
        <is>
          <t>Every 4 weeks</t>
        </is>
      </c>
      <c r="E37" s="9" t="n">
        <v>109</v>
      </c>
      <c r="F37" t="inlineStr">
        <is>
          <t>Window clean at 195 Nicholson Rd, Ringwood</t>
        </is>
      </c>
      <c r="G37" s="10" t="n">
        <v>46364</v>
      </c>
      <c r="H37" t="inlineStr">
        <is>
          <t>true</t>
        </is>
      </c>
      <c r="I37" t="inlineStr">
        <is>
          <t>Owner</t>
        </is>
      </c>
      <c r="J37" t="str">
        <f>INDEX('Template Match'!$E$5:$E$293,MATCH(A37,'Template Match'!$A$5:$A$293,0))</f>
        <v>J1044</v>
      </c>
      <c r="K37">
        <f>IF(H37="true",1,0)</f>
        <v>1</v>
      </c>
    </row>
    <row r="38">
      <c r="A38" t="inlineStr">
        <is>
          <t>T0034</t>
        </is>
      </c>
      <c r="B38" t="inlineStr">
        <is>
          <t>Ringwood - Washroom service</t>
        </is>
      </c>
      <c r="C38" t="inlineStr">
        <is>
          <t>Q0203</t>
        </is>
      </c>
      <c r="D38" t="inlineStr">
        <is>
          <t>Monthly</t>
        </is>
      </c>
      <c r="E38" s="9" t="n">
        <v>125</v>
      </c>
      <c r="F38" t="inlineStr">
        <is>
          <t>Washroom service at 245 Ballarat Avenue, Ringwood</t>
        </is>
      </c>
      <c r="G38" s="10" t="n">
        <v>46327</v>
      </c>
      <c r="H38" t="inlineStr">
        <is>
          <t>true</t>
        </is>
      </c>
      <c r="I38" t="inlineStr">
        <is>
          <t>Office</t>
        </is>
      </c>
      <c r="J38" t="str">
        <f>INDEX('Template Match'!$E$5:$E$293,MATCH(A38,'Template Match'!$A$5:$A$293,0))</f>
        <v>J1046</v>
      </c>
      <c r="K38">
        <f>IF(H38="true",1,0)</f>
        <v>1</v>
      </c>
    </row>
    <row r="39">
      <c r="A39" t="inlineStr">
        <is>
          <t>T0035</t>
        </is>
      </c>
      <c r="B39" t="inlineStr">
        <is>
          <t>Bundoora - Kitchen and bathrooms</t>
        </is>
      </c>
      <c r="C39" t="inlineStr">
        <is>
          <t>Q0204</t>
        </is>
      </c>
      <c r="D39" t="inlineStr">
        <is>
          <t>Monthly</t>
        </is>
      </c>
      <c r="E39" s="9" t="n">
        <v>260</v>
      </c>
      <c r="F39" t="inlineStr">
        <is>
          <t>Kitchen and bathrooms at 22 Hopkins Road, Bundoora</t>
        </is>
      </c>
      <c r="G39" s="10" t="n">
        <v>46327</v>
      </c>
      <c r="H39" t="inlineStr">
        <is>
          <t>true</t>
        </is>
      </c>
      <c r="I39" t="inlineStr">
        <is>
          <t>Office</t>
        </is>
      </c>
      <c r="J39" t="str">
        <f>INDEX('Template Match'!$E$5:$E$293,MATCH(A39,'Template Match'!$A$5:$A$293,0))</f>
        <v>J1047</v>
      </c>
      <c r="K39">
        <f>IF(H39="true",1,0)</f>
        <v>1</v>
      </c>
    </row>
    <row r="40">
      <c r="A40" t="inlineStr">
        <is>
          <t>T0036</t>
        </is>
      </c>
      <c r="B40" t="inlineStr">
        <is>
          <t>Northcote - Office clean</t>
        </is>
      </c>
      <c r="C40" t="inlineStr">
        <is>
          <t>Q0205</t>
        </is>
      </c>
      <c r="D40" t="inlineStr">
        <is>
          <t>Monthly</t>
        </is>
      </c>
      <c r="E40" s="9" t="n">
        <v>836.33</v>
      </c>
      <c r="F40" t="inlineStr">
        <is>
          <t>Office clean at 356 Albert Ave, Northcote</t>
        </is>
      </c>
      <c r="G40" s="10" t="n">
        <v>46327</v>
      </c>
      <c r="H40" t="inlineStr">
        <is>
          <t>true</t>
        </is>
      </c>
      <c r="I40" t="inlineStr">
        <is>
          <t>Owner</t>
        </is>
      </c>
      <c r="J40" t="str">
        <f>INDEX('Template Match'!$E$5:$E$293,MATCH(A40,'Template Match'!$A$5:$A$293,0))</f>
        <v>J1048</v>
      </c>
      <c r="K40">
        <f>IF(H40="true",1,0)</f>
        <v>1</v>
      </c>
    </row>
    <row r="41">
      <c r="A41" t="inlineStr">
        <is>
          <t>T0037</t>
        </is>
      </c>
      <c r="B41" t="inlineStr">
        <is>
          <t>Northcote - Carpet steam clean</t>
        </is>
      </c>
      <c r="C41" t="inlineStr">
        <is>
          <t>Q0205</t>
        </is>
      </c>
      <c r="D41" t="inlineStr">
        <is>
          <t>Every 4 weeks</t>
        </is>
      </c>
      <c r="E41" s="9" t="n">
        <v>130</v>
      </c>
      <c r="F41" t="inlineStr">
        <is>
          <t>Carpet steam clean at 356 Albert Avenue, Northcote</t>
        </is>
      </c>
      <c r="G41" s="10" t="n">
        <v>46350</v>
      </c>
      <c r="H41" t="inlineStr">
        <is>
          <t>true</t>
        </is>
      </c>
      <c r="I41" t="inlineStr">
        <is>
          <t>Owner</t>
        </is>
      </c>
      <c r="J41" t="str">
        <f>INDEX('Template Match'!$E$5:$E$293,MATCH(A41,'Template Match'!$A$5:$A$293,0))</f>
        <v>J1049</v>
      </c>
      <c r="K41">
        <f>IF(H41="true",1,0)</f>
        <v>1</v>
      </c>
    </row>
    <row r="42">
      <c r="A42" t="inlineStr">
        <is>
          <t>T0038</t>
        </is>
      </c>
      <c r="B42" t="inlineStr">
        <is>
          <t>Sunshine - Office clean</t>
        </is>
      </c>
      <c r="C42" t="inlineStr">
        <is>
          <t>Q0207</t>
        </is>
      </c>
      <c r="D42" t="inlineStr">
        <is>
          <t>Monthly</t>
        </is>
      </c>
      <c r="E42" s="9" t="n">
        <v>923</v>
      </c>
      <c r="F42" t="inlineStr">
        <is>
          <t>Office clean at 417 Main Road, Sunshine</t>
        </is>
      </c>
      <c r="G42" s="10" t="n">
        <v>46327</v>
      </c>
      <c r="H42" t="inlineStr">
        <is>
          <t>true</t>
        </is>
      </c>
      <c r="I42" t="inlineStr">
        <is>
          <t>Office</t>
        </is>
      </c>
      <c r="J42" t="str">
        <f>INDEX('Template Match'!$E$5:$E$293,MATCH(A42,'Template Match'!$A$5:$A$293,0))</f>
        <v>J1051</v>
      </c>
      <c r="K42">
        <f>IF(H42="true",1,0)</f>
        <v>1</v>
      </c>
    </row>
    <row r="43">
      <c r="A43" t="inlineStr">
        <is>
          <t>T0039</t>
        </is>
      </c>
      <c r="B43" t="inlineStr">
        <is>
          <t>Williamstown - Office clean</t>
        </is>
      </c>
      <c r="C43" t="inlineStr">
        <is>
          <t>Q0208</t>
        </is>
      </c>
      <c r="D43" t="inlineStr">
        <is>
          <t>Monthly</t>
        </is>
      </c>
      <c r="E43" s="9" t="n">
        <v>1542.67</v>
      </c>
      <c r="F43" t="inlineStr">
        <is>
          <t>Office clean at 37 Nicholson Highway, Williamstown</t>
        </is>
      </c>
      <c r="G43" s="10" t="n">
        <v>46327</v>
      </c>
      <c r="H43" t="inlineStr">
        <is>
          <t>true</t>
        </is>
      </c>
      <c r="I43" t="inlineStr">
        <is>
          <t>Owner</t>
        </is>
      </c>
      <c r="J43" t="str">
        <f>INDEX('Template Match'!$E$5:$E$293,MATCH(A43,'Template Match'!$A$5:$A$293,0))</f>
        <v>J1052</v>
      </c>
      <c r="K43">
        <f>IF(H43="true",1,0)</f>
        <v>1</v>
      </c>
    </row>
    <row r="44">
      <c r="A44" t="inlineStr">
        <is>
          <t>T0040</t>
        </is>
      </c>
      <c r="B44" t="inlineStr">
        <is>
          <t>Epping - Office clean</t>
        </is>
      </c>
      <c r="C44" t="inlineStr">
        <is>
          <t>Q0209</t>
        </is>
      </c>
      <c r="D44" t="inlineStr">
        <is>
          <t>Monthly</t>
        </is>
      </c>
      <c r="E44" s="9" t="n">
        <v>697.67</v>
      </c>
      <c r="F44" t="inlineStr">
        <is>
          <t>Office clean at 117 Railway Hwy, Epping</t>
        </is>
      </c>
      <c r="G44" s="10" t="n">
        <v>46327</v>
      </c>
      <c r="H44" t="inlineStr">
        <is>
          <t>true</t>
        </is>
      </c>
      <c r="I44" t="inlineStr">
        <is>
          <t>Bookkeeper</t>
        </is>
      </c>
      <c r="J44" t="str">
        <f>INDEX('Template Match'!$E$5:$E$293,MATCH(A44,'Template Match'!$A$5:$A$293,0))</f>
        <v>J1053</v>
      </c>
      <c r="K44">
        <f>IF(H44="true",1,0)</f>
        <v>1</v>
      </c>
    </row>
    <row r="45">
      <c r="A45" t="inlineStr">
        <is>
          <t>T0041</t>
        </is>
      </c>
      <c r="B45" t="inlineStr">
        <is>
          <t>Essendon - Office clean</t>
        </is>
      </c>
      <c r="C45" t="inlineStr">
        <is>
          <t>Q0211</t>
        </is>
      </c>
      <c r="D45" t="inlineStr">
        <is>
          <t>Monthly</t>
        </is>
      </c>
      <c r="E45" s="9" t="n">
        <v>1768</v>
      </c>
      <c r="F45" t="inlineStr">
        <is>
          <t>Office clean at 188 Nicholson Road, Essendon</t>
        </is>
      </c>
      <c r="G45" s="10" t="n">
        <v>46327</v>
      </c>
      <c r="H45" t="inlineStr">
        <is>
          <t>true</t>
        </is>
      </c>
      <c r="I45" t="inlineStr">
        <is>
          <t>Owner</t>
        </is>
      </c>
      <c r="J45" t="str">
        <f>INDEX('Template Match'!$E$5:$E$293,MATCH(A45,'Template Match'!$A$5:$A$293,0))</f>
        <v>J1055</v>
      </c>
      <c r="K45">
        <f>IF(H45="true",1,0)</f>
        <v>1</v>
      </c>
    </row>
    <row r="46">
      <c r="A46" t="inlineStr">
        <is>
          <t>T0042</t>
        </is>
      </c>
      <c r="B46" t="inlineStr">
        <is>
          <t>Altona - Office clean</t>
        </is>
      </c>
      <c r="C46" t="inlineStr">
        <is>
          <t>Q0213</t>
        </is>
      </c>
      <c r="D46" t="inlineStr">
        <is>
          <t>Monthly</t>
        </is>
      </c>
      <c r="E46" s="9" t="n">
        <v>524.33</v>
      </c>
      <c r="F46" t="inlineStr">
        <is>
          <t>Office clean at 205 Railway Street, Altona</t>
        </is>
      </c>
      <c r="G46" s="10" t="n">
        <v>46327</v>
      </c>
      <c r="H46" t="inlineStr">
        <is>
          <t>true</t>
        </is>
      </c>
      <c r="I46" t="inlineStr">
        <is>
          <t>Bookkeeper</t>
        </is>
      </c>
      <c r="J46" t="str">
        <f>INDEX('Template Match'!$E$5:$E$293,MATCH(A46,'Template Match'!$A$5:$A$293,0))</f>
        <v>J1057</v>
      </c>
      <c r="K46">
        <f>IF(H46="true",1,0)</f>
        <v>1</v>
      </c>
    </row>
    <row r="47">
      <c r="A47" t="inlineStr">
        <is>
          <t>T0043</t>
        </is>
      </c>
      <c r="B47" t="inlineStr">
        <is>
          <t>Yarraville - Office clean</t>
        </is>
      </c>
      <c r="C47" t="inlineStr">
        <is>
          <t>Q0214</t>
        </is>
      </c>
      <c r="D47" t="inlineStr">
        <is>
          <t>Monthly</t>
        </is>
      </c>
      <c r="E47" s="9" t="n">
        <v>975</v>
      </c>
      <c r="F47" t="inlineStr">
        <is>
          <t>Office clean at 359 King Rd, Yarraville</t>
        </is>
      </c>
      <c r="G47" s="10" t="n">
        <v>46327</v>
      </c>
      <c r="H47" t="inlineStr">
        <is>
          <t>true</t>
        </is>
      </c>
      <c r="I47" t="inlineStr">
        <is>
          <t>Owner</t>
        </is>
      </c>
      <c r="J47" t="str">
        <f>INDEX('Template Match'!$E$5:$E$293,MATCH(A47,'Template Match'!$A$5:$A$293,0))</f>
        <v>J1058</v>
      </c>
      <c r="K47">
        <f>IF(H47="true",1,0)</f>
        <v>1</v>
      </c>
    </row>
    <row r="48">
      <c r="A48" t="inlineStr">
        <is>
          <t>T0044</t>
        </is>
      </c>
      <c r="B48" t="inlineStr">
        <is>
          <t>Glen Waverley - Office clean</t>
        </is>
      </c>
      <c r="C48" t="inlineStr">
        <is>
          <t>Q0216</t>
        </is>
      </c>
      <c r="D48" t="inlineStr">
        <is>
          <t>Monthly</t>
        </is>
      </c>
      <c r="E48" s="9" t="n">
        <v>1542.67</v>
      </c>
      <c r="F48" t="inlineStr">
        <is>
          <t>Office clean at 386 Nepean Road, Glen Waverley</t>
        </is>
      </c>
      <c r="G48" s="10" t="n">
        <v>46327</v>
      </c>
      <c r="H48" t="inlineStr">
        <is>
          <t>true</t>
        </is>
      </c>
      <c r="I48" t="inlineStr">
        <is>
          <t>Owner</t>
        </is>
      </c>
      <c r="J48" t="str">
        <f>INDEX('Template Match'!$E$5:$E$293,MATCH(A48,'Template Match'!$A$5:$A$293,0))</f>
        <v>J1060</v>
      </c>
      <c r="K48">
        <f>IF(H48="true",1,0)</f>
        <v>1</v>
      </c>
    </row>
    <row r="49">
      <c r="A49" t="inlineStr">
        <is>
          <t>T0045</t>
        </is>
      </c>
      <c r="B49" t="inlineStr">
        <is>
          <t>Brunswick - Office clean</t>
        </is>
      </c>
      <c r="C49" t="inlineStr">
        <is>
          <t>Q0219</t>
        </is>
      </c>
      <c r="D49" t="inlineStr">
        <is>
          <t>Monthly</t>
        </is>
      </c>
      <c r="E49" s="9" t="n">
        <v>1352</v>
      </c>
      <c r="F49" t="inlineStr">
        <is>
          <t>Office clean at 310 Ballarat Ave, Brunswick</t>
        </is>
      </c>
      <c r="G49" s="10" t="n">
        <v>46327</v>
      </c>
      <c r="H49" t="inlineStr">
        <is>
          <t>true</t>
        </is>
      </c>
      <c r="I49" t="inlineStr">
        <is>
          <t>Office</t>
        </is>
      </c>
      <c r="J49" t="str">
        <f>INDEX('Template Match'!$E$5:$E$293,MATCH(A49,'Template Match'!$A$5:$A$293,0))</f>
        <v>J1064</v>
      </c>
      <c r="K49">
        <f>IF(H49="true",1,0)</f>
        <v>1</v>
      </c>
    </row>
    <row r="50">
      <c r="A50" t="inlineStr">
        <is>
          <t>T0046</t>
        </is>
      </c>
      <c r="B50" t="inlineStr">
        <is>
          <t>Brunswick - Carpet steam clean</t>
        </is>
      </c>
      <c r="C50" t="inlineStr">
        <is>
          <t>Q0219</t>
        </is>
      </c>
      <c r="D50" t="inlineStr">
        <is>
          <t>Every 4 weeks</t>
        </is>
      </c>
      <c r="E50" s="9" t="n">
        <v>130</v>
      </c>
      <c r="F50" t="inlineStr">
        <is>
          <t>Carpet steam clean at 310 Ballarat Ave, Brunswick</t>
        </is>
      </c>
      <c r="G50" s="10" t="n">
        <v>46351</v>
      </c>
      <c r="H50" t="inlineStr">
        <is>
          <t>true</t>
        </is>
      </c>
      <c r="I50" t="inlineStr">
        <is>
          <t>Bookkeeper</t>
        </is>
      </c>
      <c r="J50" t="str">
        <f>INDEX('Template Match'!$E$5:$E$293,MATCH(A50,'Template Match'!$A$5:$A$293,0))</f>
        <v>J1065</v>
      </c>
      <c r="K50">
        <f>IF(H50="true",1,0)</f>
        <v>1</v>
      </c>
    </row>
    <row r="51">
      <c r="A51" t="inlineStr">
        <is>
          <t>T0047</t>
        </is>
      </c>
      <c r="B51" t="inlineStr">
        <is>
          <t>Thornbury - Office clean</t>
        </is>
      </c>
      <c r="C51" t="inlineStr">
        <is>
          <t>Q0220</t>
        </is>
      </c>
      <c r="D51" t="inlineStr">
        <is>
          <t>Monthly</t>
        </is>
      </c>
      <c r="E51" s="9" t="n">
        <v>2093</v>
      </c>
      <c r="F51" t="inlineStr">
        <is>
          <t>Office clean at 269 Victoria Avenue, Thornbury</t>
        </is>
      </c>
      <c r="G51" s="10" t="n">
        <v>46327</v>
      </c>
      <c r="H51" t="inlineStr">
        <is>
          <t>true</t>
        </is>
      </c>
      <c r="I51" t="inlineStr">
        <is>
          <t>Bookkeeper</t>
        </is>
      </c>
      <c r="J51" t="str">
        <f>INDEX('Template Match'!$E$5:$E$293,MATCH(A51,'Template Match'!$A$5:$A$293,0))</f>
        <v>J1066</v>
      </c>
      <c r="K51">
        <f>IF(H51="true",1,0)</f>
        <v>1</v>
      </c>
    </row>
    <row r="52">
      <c r="A52" t="inlineStr">
        <is>
          <t>T0048</t>
        </is>
      </c>
      <c r="B52" t="inlineStr">
        <is>
          <t>Thornbury - Window clean</t>
        </is>
      </c>
      <c r="C52" t="inlineStr">
        <is>
          <t>Q0220</t>
        </is>
      </c>
      <c r="D52" t="inlineStr">
        <is>
          <t>Every 4 weeks</t>
        </is>
      </c>
      <c r="E52" s="9" t="n">
        <v>116</v>
      </c>
      <c r="F52" t="inlineStr">
        <is>
          <t>Window clean at 269 Victoria Avenue, Thornbury</t>
        </is>
      </c>
      <c r="G52" s="10" t="n">
        <v>46349</v>
      </c>
      <c r="H52" t="inlineStr">
        <is>
          <t>true</t>
        </is>
      </c>
      <c r="I52" t="inlineStr">
        <is>
          <t>Owner</t>
        </is>
      </c>
      <c r="J52" t="str">
        <f>INDEX('Template Match'!$E$5:$E$293,MATCH(A52,'Template Match'!$A$5:$A$293,0))</f>
        <v>J1067</v>
      </c>
      <c r="K52">
        <f>IF(H52="true",1,0)</f>
        <v>1</v>
      </c>
    </row>
    <row r="53">
      <c r="A53" t="inlineStr">
        <is>
          <t>T0049</t>
        </is>
      </c>
      <c r="B53" t="inlineStr">
        <is>
          <t>Essendon - Office clean</t>
        </is>
      </c>
      <c r="C53" t="inlineStr">
        <is>
          <t>Q0221</t>
        </is>
      </c>
      <c r="D53" t="inlineStr">
        <is>
          <t>Monthly</t>
        </is>
      </c>
      <c r="E53" s="9" t="n">
        <v>654.33</v>
      </c>
      <c r="F53" t="inlineStr">
        <is>
          <t>Office clean at 332A Glenferrie Pde, Essendon</t>
        </is>
      </c>
      <c r="G53" s="10" t="n">
        <v>46327</v>
      </c>
      <c r="H53" t="inlineStr">
        <is>
          <t>true</t>
        </is>
      </c>
      <c r="I53" t="inlineStr">
        <is>
          <t>Bookkeeper</t>
        </is>
      </c>
      <c r="J53" t="str">
        <f>INDEX('Template Match'!$E$5:$E$293,MATCH(A53,'Template Match'!$A$5:$A$293,0))</f>
        <v>J1068</v>
      </c>
      <c r="K53">
        <f>IF(H53="true",1,0)</f>
        <v>1</v>
      </c>
    </row>
    <row r="54">
      <c r="A54" t="inlineStr">
        <is>
          <t>T0050</t>
        </is>
      </c>
      <c r="B54" t="inlineStr">
        <is>
          <t>Deer Park - Office clean</t>
        </is>
      </c>
      <c r="C54" t="inlineStr">
        <is>
          <t>Q0222</t>
        </is>
      </c>
      <c r="D54" t="inlineStr">
        <is>
          <t>Monthly</t>
        </is>
      </c>
      <c r="E54" s="9" t="n">
        <v>897</v>
      </c>
      <c r="F54" t="inlineStr">
        <is>
          <t>Office clean at 157 Whitehorse Pde, Deer Park</t>
        </is>
      </c>
      <c r="G54" s="10" t="n">
        <v>46327</v>
      </c>
      <c r="H54" t="inlineStr">
        <is>
          <t>true</t>
        </is>
      </c>
      <c r="I54" t="inlineStr">
        <is>
          <t>Office</t>
        </is>
      </c>
      <c r="J54" t="str">
        <f>INDEX('Template Match'!$E$5:$E$293,MATCH(A54,'Template Match'!$A$5:$A$293,0))</f>
        <v>J1069</v>
      </c>
      <c r="K54">
        <f>IF(H54="true",1,0)</f>
        <v>1</v>
      </c>
    </row>
    <row r="55">
      <c r="A55" t="inlineStr">
        <is>
          <t>T0051</t>
        </is>
      </c>
      <c r="B55" t="inlineStr">
        <is>
          <t>Maribyrnong - Kitchen and bathrooms</t>
        </is>
      </c>
      <c r="C55" t="inlineStr">
        <is>
          <t>Q0223</t>
        </is>
      </c>
      <c r="D55" t="inlineStr">
        <is>
          <t>Monthly</t>
        </is>
      </c>
      <c r="E55" s="9" t="n">
        <v>598</v>
      </c>
      <c r="F55" t="inlineStr">
        <is>
          <t>Kitchen and bathrooms at 439 Sydney Parade, Maribyrnong</t>
        </is>
      </c>
      <c r="G55" s="10" t="n">
        <v>46327</v>
      </c>
      <c r="H55" t="inlineStr">
        <is>
          <t>true</t>
        </is>
      </c>
      <c r="I55" t="inlineStr">
        <is>
          <t>Owner</t>
        </is>
      </c>
      <c r="J55" t="str">
        <f>INDEX('Template Match'!$E$5:$E$293,MATCH(A55,'Template Match'!$A$5:$A$293,0))</f>
        <v>J1070</v>
      </c>
      <c r="K55">
        <f>IF(H55="true",1,0)</f>
        <v>1</v>
      </c>
    </row>
    <row r="56">
      <c r="A56" t="inlineStr">
        <is>
          <t>T0052</t>
        </is>
      </c>
      <c r="B56" t="inlineStr">
        <is>
          <t>Oakleigh - Office clean</t>
        </is>
      </c>
      <c r="C56" t="inlineStr">
        <is>
          <t>Q0224</t>
        </is>
      </c>
      <c r="D56" t="inlineStr">
        <is>
          <t>Monthly</t>
        </is>
      </c>
      <c r="E56" s="9" t="n">
        <v>784.33</v>
      </c>
      <c r="F56" t="inlineStr">
        <is>
          <t>Office clean at 204 Bridge Highway, Oakleigh</t>
        </is>
      </c>
      <c r="G56" s="10" t="n">
        <v>46327</v>
      </c>
      <c r="H56" t="inlineStr">
        <is>
          <t>true</t>
        </is>
      </c>
      <c r="I56" t="inlineStr">
        <is>
          <t>Office</t>
        </is>
      </c>
      <c r="J56" t="str">
        <f>INDEX('Template Match'!$E$5:$E$293,MATCH(A56,'Template Match'!$A$5:$A$293,0))</f>
        <v>J1071</v>
      </c>
      <c r="K56">
        <f>IF(H56="true",1,0)</f>
        <v>1</v>
      </c>
    </row>
    <row r="57">
      <c r="A57" t="inlineStr">
        <is>
          <t>T0053</t>
        </is>
      </c>
      <c r="B57" t="inlineStr">
        <is>
          <t>Oakleigh office clean (copy)</t>
        </is>
      </c>
      <c r="C57" t="inlineStr">
        <is>
          <t>Q0224</t>
        </is>
      </c>
      <c r="D57" t="inlineStr">
        <is>
          <t>Monthly</t>
        </is>
      </c>
      <c r="E57" s="9" t="n">
        <v>784.33</v>
      </c>
      <c r="F57" t="inlineStr">
        <is>
          <t>Office clean at 204 Bridge Hwy, Oakleigh</t>
        </is>
      </c>
      <c r="G57" s="10" t="n">
        <v>46327</v>
      </c>
      <c r="H57" t="inlineStr">
        <is>
          <t>true</t>
        </is>
      </c>
      <c r="I57" t="inlineStr">
        <is>
          <t>Owner</t>
        </is>
      </c>
      <c r="J57" t="str">
        <f>INDEX('Template Match'!$E$5:$E$293,MATCH(A57,'Template Match'!$A$5:$A$293,0))</f>
        <v>J1071</v>
      </c>
      <c r="K57">
        <f>IF(H57="true",1,0)</f>
        <v>1</v>
      </c>
    </row>
    <row r="58">
      <c r="A58" t="inlineStr">
        <is>
          <t>T0054</t>
        </is>
      </c>
      <c r="B58" t="inlineStr">
        <is>
          <t>Cheltenham - Office clean</t>
        </is>
      </c>
      <c r="C58" t="inlineStr">
        <is>
          <t>Q0225</t>
        </is>
      </c>
      <c r="D58" t="inlineStr">
        <is>
          <t>Monthly</t>
        </is>
      </c>
      <c r="E58" s="9" t="n">
        <v>580.67</v>
      </c>
      <c r="F58" t="inlineStr">
        <is>
          <t>Office clean at 48 Ballarat Pde, Cheltenham</t>
        </is>
      </c>
      <c r="G58" s="10" t="n">
        <v>46327</v>
      </c>
      <c r="H58" t="inlineStr">
        <is>
          <t>true</t>
        </is>
      </c>
      <c r="I58" t="inlineStr">
        <is>
          <t>Owner</t>
        </is>
      </c>
      <c r="J58" t="str">
        <f>INDEX('Template Match'!$E$5:$E$293,MATCH(A58,'Template Match'!$A$5:$A$293,0))</f>
        <v>J1072</v>
      </c>
      <c r="K58">
        <f>IF(H58="true",1,0)</f>
        <v>1</v>
      </c>
    </row>
    <row r="59">
      <c r="A59" t="inlineStr">
        <is>
          <t>T0055</t>
        </is>
      </c>
      <c r="B59" t="inlineStr">
        <is>
          <t>Hawthorn - Kitchen and bathrooms</t>
        </is>
      </c>
      <c r="C59" t="inlineStr">
        <is>
          <t>Q0226</t>
        </is>
      </c>
      <c r="D59" t="inlineStr">
        <is>
          <t>Monthly</t>
        </is>
      </c>
      <c r="E59" s="9" t="n">
        <v>273</v>
      </c>
      <c r="F59" t="inlineStr">
        <is>
          <t>Kitchen and bathrooms at 479 Mason Parade, Hawthorn</t>
        </is>
      </c>
      <c r="G59" s="10" t="n">
        <v>46327</v>
      </c>
      <c r="H59" t="inlineStr">
        <is>
          <t>true</t>
        </is>
      </c>
      <c r="I59" t="inlineStr">
        <is>
          <t>Bookkeeper</t>
        </is>
      </c>
      <c r="J59" t="str">
        <f>INDEX('Template Match'!$E$5:$E$293,MATCH(A59,'Template Match'!$A$5:$A$293,0))</f>
        <v>J1073</v>
      </c>
      <c r="K59">
        <f>IF(H59="true",1,0)</f>
        <v>1</v>
      </c>
    </row>
    <row r="60">
      <c r="A60" t="inlineStr">
        <is>
          <t>T0056</t>
        </is>
      </c>
      <c r="B60" t="inlineStr">
        <is>
          <t>Doncaster - Window clean</t>
        </is>
      </c>
      <c r="C60" t="inlineStr">
        <is>
          <t>Q0227</t>
        </is>
      </c>
      <c r="D60" t="inlineStr">
        <is>
          <t>Every 4 weeks</t>
        </is>
      </c>
      <c r="E60" s="9" t="n">
        <v>102</v>
      </c>
      <c r="F60" t="inlineStr">
        <is>
          <t>Window clean at 450 King Road, Doncaster</t>
        </is>
      </c>
      <c r="G60" s="10" t="n">
        <v>46345</v>
      </c>
      <c r="H60" t="inlineStr">
        <is>
          <t>true</t>
        </is>
      </c>
      <c r="I60" t="inlineStr">
        <is>
          <t>Owner</t>
        </is>
      </c>
      <c r="J60" t="str">
        <f>INDEX('Template Match'!$E$5:$E$293,MATCH(A60,'Template Match'!$A$5:$A$293,0))</f>
        <v>J1076</v>
      </c>
      <c r="K60">
        <f>IF(H60="true",1,0)</f>
        <v>1</v>
      </c>
    </row>
    <row r="61">
      <c r="A61" t="inlineStr">
        <is>
          <t>T0057</t>
        </is>
      </c>
      <c r="B61" t="inlineStr">
        <is>
          <t>Point Cook - Office clean</t>
        </is>
      </c>
      <c r="C61" t="inlineStr">
        <is>
          <t>Q0229</t>
        </is>
      </c>
      <c r="D61" t="inlineStr">
        <is>
          <t>Monthly</t>
        </is>
      </c>
      <c r="E61" s="9" t="n">
        <v>273</v>
      </c>
      <c r="F61" t="inlineStr">
        <is>
          <t>Office clean at 426 Ballarat Parade, Point Cook</t>
        </is>
      </c>
      <c r="G61" s="10" t="n">
        <v>46327</v>
      </c>
      <c r="H61" t="inlineStr">
        <is>
          <t>true</t>
        </is>
      </c>
      <c r="I61" t="inlineStr">
        <is>
          <t>Bookkeeper</t>
        </is>
      </c>
      <c r="J61" t="str">
        <f>INDEX('Template Match'!$E$5:$E$293,MATCH(A61,'Template Match'!$A$5:$A$293,0))</f>
        <v>J1078</v>
      </c>
      <c r="K61">
        <f>IF(H61="true",1,0)</f>
        <v>1</v>
      </c>
    </row>
    <row r="62">
      <c r="A62" t="inlineStr">
        <is>
          <t>T0058</t>
        </is>
      </c>
      <c r="B62" t="inlineStr">
        <is>
          <t>Laverton - Office clean</t>
        </is>
      </c>
      <c r="C62" t="inlineStr">
        <is>
          <t>Q0230</t>
        </is>
      </c>
      <c r="D62" t="inlineStr">
        <is>
          <t>Monthly</t>
        </is>
      </c>
      <c r="E62" s="9" t="n">
        <v>286</v>
      </c>
      <c r="F62" t="inlineStr">
        <is>
          <t>Office clean at 164 Nicholson Street, Laverton</t>
        </is>
      </c>
      <c r="G62" s="10" t="n">
        <v>46327</v>
      </c>
      <c r="H62" t="inlineStr">
        <is>
          <t>true</t>
        </is>
      </c>
      <c r="I62" t="inlineStr">
        <is>
          <t>Owner</t>
        </is>
      </c>
      <c r="J62" t="str">
        <f>INDEX('Template Match'!$E$5:$E$293,MATCH(A62,'Template Match'!$A$5:$A$293,0))</f>
        <v>J1079</v>
      </c>
      <c r="K62">
        <f>IF(H62="true",1,0)</f>
        <v>1</v>
      </c>
    </row>
    <row r="63">
      <c r="A63" t="inlineStr">
        <is>
          <t>T0059</t>
        </is>
      </c>
      <c r="B63" t="inlineStr">
        <is>
          <t>Laverton - Window clean</t>
        </is>
      </c>
      <c r="C63" t="inlineStr">
        <is>
          <t>Q0230</t>
        </is>
      </c>
      <c r="D63" t="inlineStr">
        <is>
          <t>Every 4 weeks</t>
        </is>
      </c>
      <c r="E63" s="9" t="n">
        <v>109</v>
      </c>
      <c r="F63" t="inlineStr">
        <is>
          <t>Window clean at 164 Nicholson St, Laverton</t>
        </is>
      </c>
      <c r="G63" s="10" t="n">
        <v>46349</v>
      </c>
      <c r="H63" t="inlineStr">
        <is>
          <t>true</t>
        </is>
      </c>
      <c r="I63" t="inlineStr">
        <is>
          <t>Owner</t>
        </is>
      </c>
      <c r="J63" t="str">
        <f>INDEX('Template Match'!$E$5:$E$293,MATCH(A63,'Template Match'!$A$5:$A$293,0))</f>
        <v>J1080</v>
      </c>
      <c r="K63">
        <f>IF(H63="true",1,0)</f>
        <v>1</v>
      </c>
    </row>
    <row r="64">
      <c r="A64" t="inlineStr">
        <is>
          <t>T0060</t>
        </is>
      </c>
      <c r="B64" t="inlineStr">
        <is>
          <t>Frankston - Office clean</t>
        </is>
      </c>
      <c r="C64" t="inlineStr">
        <is>
          <t>Q0231</t>
        </is>
      </c>
      <c r="D64" t="inlineStr">
        <is>
          <t>Monthly</t>
        </is>
      </c>
      <c r="E64" s="9" t="n">
        <v>1690</v>
      </c>
      <c r="F64" t="inlineStr">
        <is>
          <t>Office clean at 143/12 Nepean Street, Frankston</t>
        </is>
      </c>
      <c r="G64" s="10" t="n">
        <v>46327</v>
      </c>
      <c r="H64" t="inlineStr">
        <is>
          <t>true</t>
        </is>
      </c>
      <c r="I64" t="inlineStr">
        <is>
          <t>Owner</t>
        </is>
      </c>
      <c r="J64" t="str">
        <f>INDEX('Template Match'!$E$5:$E$293,MATCH(A64,'Template Match'!$A$5:$A$293,0))</f>
        <v>J1081</v>
      </c>
      <c r="K64">
        <f>IF(H64="true",1,0)</f>
        <v>1</v>
      </c>
    </row>
    <row r="65">
      <c r="A65" t="inlineStr">
        <is>
          <t>T0061</t>
        </is>
      </c>
      <c r="B65" t="inlineStr">
        <is>
          <t>Frankston office clean (copy)</t>
        </is>
      </c>
      <c r="C65" t="inlineStr">
        <is>
          <t>Q0231</t>
        </is>
      </c>
      <c r="D65" t="inlineStr">
        <is>
          <t>Monthly</t>
        </is>
      </c>
      <c r="E65" s="9" t="n">
        <v>1690</v>
      </c>
      <c r="F65" t="inlineStr">
        <is>
          <t>Office clean at 143/12 Nepean St, Frankston</t>
        </is>
      </c>
      <c r="G65" s="10" t="n">
        <v>46327</v>
      </c>
      <c r="H65" t="inlineStr">
        <is>
          <t>true</t>
        </is>
      </c>
      <c r="I65" t="inlineStr">
        <is>
          <t>Bookkeeper</t>
        </is>
      </c>
      <c r="J65" t="str">
        <f>INDEX('Template Match'!$E$5:$E$293,MATCH(A65,'Template Match'!$A$5:$A$293,0))</f>
        <v>J1081</v>
      </c>
      <c r="K65">
        <f>IF(H65="true",1,0)</f>
        <v>1</v>
      </c>
    </row>
    <row r="66">
      <c r="A66" t="inlineStr">
        <is>
          <t>T0062</t>
        </is>
      </c>
      <c r="B66" t="inlineStr">
        <is>
          <t>Frankston - Washroom service</t>
        </is>
      </c>
      <c r="C66" t="inlineStr">
        <is>
          <t>Q0231</t>
        </is>
      </c>
      <c r="D66" t="inlineStr">
        <is>
          <t>Monthly</t>
        </is>
      </c>
      <c r="E66" s="9" t="n">
        <v>151</v>
      </c>
      <c r="F66" t="inlineStr">
        <is>
          <t>Washroom service at 143/12 Nepean Street, Frankston</t>
        </is>
      </c>
      <c r="G66" s="10" t="n">
        <v>46327</v>
      </c>
      <c r="H66" t="inlineStr">
        <is>
          <t>true</t>
        </is>
      </c>
      <c r="I66" t="inlineStr">
        <is>
          <t>Owner</t>
        </is>
      </c>
      <c r="J66" t="str">
        <f>INDEX('Template Match'!$E$5:$E$293,MATCH(A66,'Template Match'!$A$5:$A$293,0))</f>
        <v>J1082</v>
      </c>
      <c r="K66">
        <f>IF(H66="true",1,0)</f>
        <v>1</v>
      </c>
    </row>
    <row r="67">
      <c r="A67" t="inlineStr">
        <is>
          <t>T0063</t>
        </is>
      </c>
      <c r="B67" t="inlineStr">
        <is>
          <t>Laverton - Office clean</t>
        </is>
      </c>
      <c r="C67" t="inlineStr">
        <is>
          <t>Q0232</t>
        </is>
      </c>
      <c r="D67" t="inlineStr">
        <is>
          <t>Monthly</t>
        </is>
      </c>
      <c r="E67" s="9" t="n">
        <v>1625</v>
      </c>
      <c r="F67" t="inlineStr">
        <is>
          <t>Office clean at 380 Nepean Pde, Laverton</t>
        </is>
      </c>
      <c r="G67" s="10" t="n">
        <v>46327</v>
      </c>
      <c r="H67" t="inlineStr">
        <is>
          <t>true</t>
        </is>
      </c>
      <c r="I67" t="inlineStr">
        <is>
          <t>Bookkeeper</t>
        </is>
      </c>
      <c r="J67" t="str">
        <f>INDEX('Template Match'!$E$5:$E$293,MATCH(A67,'Template Match'!$A$5:$A$293,0))</f>
        <v>J1083</v>
      </c>
      <c r="K67">
        <f>IF(H67="true",1,0)</f>
        <v>1</v>
      </c>
    </row>
    <row r="68">
      <c r="A68" t="inlineStr">
        <is>
          <t>T0064</t>
        </is>
      </c>
      <c r="B68" t="inlineStr">
        <is>
          <t>Hawthorn - Office clean</t>
        </is>
      </c>
      <c r="C68" t="inlineStr">
        <is>
          <t>Q0233</t>
        </is>
      </c>
      <c r="D68" t="inlineStr">
        <is>
          <t>Monthly</t>
        </is>
      </c>
      <c r="E68" s="9" t="n">
        <v>1672.67</v>
      </c>
      <c r="F68" t="inlineStr">
        <is>
          <t>Office clean at 296 Barkly Hwy, Hawthorn</t>
        </is>
      </c>
      <c r="G68" s="10" t="n">
        <v>46327</v>
      </c>
      <c r="H68" t="inlineStr">
        <is>
          <t>true</t>
        </is>
      </c>
      <c r="I68" t="inlineStr">
        <is>
          <t>Office</t>
        </is>
      </c>
      <c r="J68" t="str">
        <f>INDEX('Template Match'!$E$5:$E$293,MATCH(A68,'Template Match'!$A$5:$A$293,0))</f>
        <v>J1085</v>
      </c>
      <c r="K68">
        <f>IF(H68="true",1,0)</f>
        <v>1</v>
      </c>
    </row>
    <row r="69">
      <c r="A69" t="inlineStr">
        <is>
          <t>T0065</t>
        </is>
      </c>
      <c r="B69" t="inlineStr">
        <is>
          <t>Hawthorn - Window clean</t>
        </is>
      </c>
      <c r="C69" t="inlineStr">
        <is>
          <t>Q0233</t>
        </is>
      </c>
      <c r="D69" t="inlineStr">
        <is>
          <t>Every 4 weeks</t>
        </is>
      </c>
      <c r="E69" s="9" t="n">
        <v>109</v>
      </c>
      <c r="F69" t="inlineStr">
        <is>
          <t>Window clean at 296 Barkly Hwy, Hawthorn</t>
        </is>
      </c>
      <c r="G69" s="10" t="n">
        <v>46352</v>
      </c>
      <c r="H69" t="inlineStr">
        <is>
          <t>true</t>
        </is>
      </c>
      <c r="I69" t="inlineStr">
        <is>
          <t>Bookkeeper</t>
        </is>
      </c>
      <c r="J69" t="str">
        <f>INDEX('Template Match'!$E$5:$E$293,MATCH(A69,'Template Match'!$A$5:$A$293,0))</f>
        <v>J1086</v>
      </c>
      <c r="K69">
        <f>IF(H69="true",1,0)</f>
        <v>1</v>
      </c>
    </row>
    <row r="70">
      <c r="A70" t="inlineStr">
        <is>
          <t>T0066</t>
        </is>
      </c>
      <c r="B70" t="inlineStr">
        <is>
          <t>Hawthorn - Washroom service</t>
        </is>
      </c>
      <c r="C70" t="inlineStr">
        <is>
          <t>Q0233</t>
        </is>
      </c>
      <c r="D70" t="inlineStr">
        <is>
          <t>Monthly</t>
        </is>
      </c>
      <c r="E70" s="9" t="n">
        <v>145</v>
      </c>
      <c r="F70" t="inlineStr">
        <is>
          <t>Washroom service at 296 Barkly Highway, Hawthorn</t>
        </is>
      </c>
      <c r="G70" s="10" t="n">
        <v>46327</v>
      </c>
      <c r="H70" t="inlineStr">
        <is>
          <t>true</t>
        </is>
      </c>
      <c r="I70" t="inlineStr">
        <is>
          <t>Office</t>
        </is>
      </c>
      <c r="J70" t="str">
        <f>INDEX('Template Match'!$E$5:$E$293,MATCH(A70,'Template Match'!$A$5:$A$293,0))</f>
        <v>J1087</v>
      </c>
      <c r="K70">
        <f>IF(H70="true",1,0)</f>
        <v>1</v>
      </c>
    </row>
    <row r="71">
      <c r="A71" t="inlineStr">
        <is>
          <t>T0067</t>
        </is>
      </c>
      <c r="B71" t="inlineStr">
        <is>
          <t>Bentleigh - Carpet steam clean</t>
        </is>
      </c>
      <c r="C71" t="inlineStr">
        <is>
          <t>Q0234</t>
        </is>
      </c>
      <c r="D71" t="inlineStr">
        <is>
          <t>Every 4 weeks</t>
        </is>
      </c>
      <c r="E71" s="9" t="n">
        <v>109</v>
      </c>
      <c r="F71" t="inlineStr">
        <is>
          <t>Carpet steam clean at 46 Main Avenue, Bentleigh</t>
        </is>
      </c>
      <c r="G71" s="10" t="n">
        <v>46358</v>
      </c>
      <c r="H71" t="inlineStr">
        <is>
          <t>true</t>
        </is>
      </c>
      <c r="I71" t="inlineStr">
        <is>
          <t>Bookkeeper</t>
        </is>
      </c>
      <c r="J71" t="str">
        <f>INDEX('Template Match'!$E$5:$E$293,MATCH(A71,'Template Match'!$A$5:$A$293,0))</f>
        <v>J1089</v>
      </c>
      <c r="K71">
        <f>IF(H71="true",1,0)</f>
        <v>1</v>
      </c>
    </row>
    <row r="72">
      <c r="A72" t="inlineStr">
        <is>
          <t>T0068</t>
        </is>
      </c>
      <c r="B72" t="inlineStr">
        <is>
          <t>Bentleigh - Washroom service</t>
        </is>
      </c>
      <c r="C72" t="inlineStr">
        <is>
          <t>Q0234</t>
        </is>
      </c>
      <c r="D72" t="inlineStr">
        <is>
          <t>Monthly</t>
        </is>
      </c>
      <c r="E72" s="9" t="n">
        <v>151</v>
      </c>
      <c r="F72" t="inlineStr">
        <is>
          <t>Washroom service at 46 Main Ave, Bentleigh</t>
        </is>
      </c>
      <c r="G72" s="10" t="n">
        <v>46327</v>
      </c>
      <c r="H72" t="inlineStr">
        <is>
          <t>true</t>
        </is>
      </c>
      <c r="I72" t="inlineStr">
        <is>
          <t>Office</t>
        </is>
      </c>
      <c r="J72" t="str">
        <f>INDEX('Template Match'!$E$5:$E$293,MATCH(A72,'Template Match'!$A$5:$A$293,0))</f>
        <v>J1090</v>
      </c>
      <c r="K72">
        <f>IF(H72="true",1,0)</f>
        <v>1</v>
      </c>
    </row>
    <row r="73">
      <c r="A73" t="inlineStr">
        <is>
          <t>T0069</t>
        </is>
      </c>
      <c r="B73" t="inlineStr">
        <is>
          <t>Burwood - Kitchen and bathrooms</t>
        </is>
      </c>
      <c r="C73" t="inlineStr">
        <is>
          <t>Q0235</t>
        </is>
      </c>
      <c r="D73" t="inlineStr">
        <is>
          <t>Monthly</t>
        </is>
      </c>
      <c r="E73" s="9" t="n">
        <v>520</v>
      </c>
      <c r="F73" t="inlineStr">
        <is>
          <t>Kitchen and bathrooms at 211 Union Rd, Burwood</t>
        </is>
      </c>
      <c r="G73" s="10" t="n">
        <v>46327</v>
      </c>
      <c r="H73" t="inlineStr">
        <is>
          <t>true</t>
        </is>
      </c>
      <c r="I73" t="inlineStr">
        <is>
          <t>Bookkeeper</t>
        </is>
      </c>
      <c r="J73" t="str">
        <f>INDEX('Template Match'!$E$5:$E$293,MATCH(A73,'Template Match'!$A$5:$A$293,0))</f>
        <v>J1091</v>
      </c>
      <c r="K73">
        <f>IF(H73="true",1,0)</f>
        <v>1</v>
      </c>
    </row>
    <row r="74">
      <c r="A74" t="inlineStr">
        <is>
          <t>T0070</t>
        </is>
      </c>
      <c r="B74" t="inlineStr">
        <is>
          <t>Burwood - Office clean</t>
        </is>
      </c>
      <c r="C74" t="inlineStr">
        <is>
          <t>Q0236</t>
        </is>
      </c>
      <c r="D74" t="inlineStr">
        <is>
          <t>Monthly</t>
        </is>
      </c>
      <c r="E74" s="9" t="n">
        <v>884</v>
      </c>
      <c r="F74" t="inlineStr">
        <is>
          <t>Office clean at 418 Nicholson Avenue, Burwood</t>
        </is>
      </c>
      <c r="G74" s="10" t="n">
        <v>46327</v>
      </c>
      <c r="H74" t="inlineStr">
        <is>
          <t>true</t>
        </is>
      </c>
      <c r="I74" t="inlineStr">
        <is>
          <t>Owner</t>
        </is>
      </c>
      <c r="J74" t="str">
        <f>INDEX('Template Match'!$E$5:$E$293,MATCH(A74,'Template Match'!$A$5:$A$293,0))</f>
        <v>J1092</v>
      </c>
      <c r="K74">
        <f>IF(H74="true",1,0)</f>
        <v>1</v>
      </c>
    </row>
    <row r="75">
      <c r="A75" t="inlineStr">
        <is>
          <t>T0071</t>
        </is>
      </c>
      <c r="B75" t="inlineStr">
        <is>
          <t>Bentleigh - Office clean</t>
        </is>
      </c>
      <c r="C75" t="inlineStr">
        <is>
          <t>Q0237</t>
        </is>
      </c>
      <c r="D75" t="inlineStr">
        <is>
          <t>Monthly</t>
        </is>
      </c>
      <c r="E75" s="9" t="n">
        <v>559</v>
      </c>
      <c r="F75" t="inlineStr">
        <is>
          <t>Office clean at 43 Plenty Ave, Bentleigh</t>
        </is>
      </c>
      <c r="G75" s="10" t="n">
        <v>46327</v>
      </c>
      <c r="H75" t="inlineStr">
        <is>
          <t>true</t>
        </is>
      </c>
      <c r="I75" t="inlineStr">
        <is>
          <t>Owner</t>
        </is>
      </c>
      <c r="J75" t="str">
        <f>INDEX('Template Match'!$E$5:$E$293,MATCH(A75,'Template Match'!$A$5:$A$293,0))</f>
        <v>J1093</v>
      </c>
      <c r="K75">
        <f>IF(H75="true",1,0)</f>
        <v>1</v>
      </c>
    </row>
    <row r="76">
      <c r="A76" t="inlineStr">
        <is>
          <t>T0072</t>
        </is>
      </c>
      <c r="B76" t="inlineStr">
        <is>
          <t>Cheltenham - Office clean</t>
        </is>
      </c>
      <c r="C76" t="inlineStr">
        <is>
          <t>Q0238</t>
        </is>
      </c>
      <c r="D76" t="inlineStr">
        <is>
          <t>Monthly</t>
        </is>
      </c>
      <c r="E76" s="9" t="n">
        <v>806</v>
      </c>
      <c r="F76" t="inlineStr">
        <is>
          <t>Office clean at 27 Railway Avenue, Cheltenham</t>
        </is>
      </c>
      <c r="G76" s="10" t="n">
        <v>46327</v>
      </c>
      <c r="H76" t="inlineStr">
        <is>
          <t>true</t>
        </is>
      </c>
      <c r="I76" t="inlineStr">
        <is>
          <t>Bookkeeper</t>
        </is>
      </c>
      <c r="J76" t="str">
        <f>INDEX('Template Match'!$E$5:$E$293,MATCH(A76,'Template Match'!$A$5:$A$293,0))</f>
        <v>J1094</v>
      </c>
      <c r="K76">
        <f>IF(H76="true",1,0)</f>
        <v>1</v>
      </c>
    </row>
    <row r="77">
      <c r="A77" t="inlineStr">
        <is>
          <t>T0073</t>
        </is>
      </c>
      <c r="B77" t="inlineStr">
        <is>
          <t>Cheltenham - Window clean</t>
        </is>
      </c>
      <c r="C77" t="inlineStr">
        <is>
          <t>Q0238</t>
        </is>
      </c>
      <c r="D77" t="inlineStr">
        <is>
          <t>Every 4 weeks</t>
        </is>
      </c>
      <c r="E77" s="9" t="n">
        <v>102</v>
      </c>
      <c r="F77" t="inlineStr">
        <is>
          <t>Window clean at 27 Railway Ave, Cheltenham</t>
        </is>
      </c>
      <c r="G77" s="10" t="n">
        <v>46350</v>
      </c>
      <c r="H77" t="inlineStr">
        <is>
          <t>true</t>
        </is>
      </c>
      <c r="I77" t="inlineStr">
        <is>
          <t>Bookkeeper</t>
        </is>
      </c>
      <c r="J77" t="str">
        <f>INDEX('Template Match'!$E$5:$E$293,MATCH(A77,'Template Match'!$A$5:$A$293,0))</f>
        <v>J1095</v>
      </c>
      <c r="K77">
        <f>IF(H77="true",1,0)</f>
        <v>1</v>
      </c>
    </row>
    <row r="78">
      <c r="A78" t="inlineStr">
        <is>
          <t>T0074</t>
        </is>
      </c>
      <c r="B78" t="inlineStr">
        <is>
          <t>Mentone - Office clean</t>
        </is>
      </c>
      <c r="C78" t="inlineStr">
        <is>
          <t>Q0239</t>
        </is>
      </c>
      <c r="D78" t="inlineStr">
        <is>
          <t>Monthly</t>
        </is>
      </c>
      <c r="E78" s="9" t="n">
        <v>1755</v>
      </c>
      <c r="F78" t="inlineStr">
        <is>
          <t>Office clean at 225/12 Glenferrie Parade, Mentone</t>
        </is>
      </c>
      <c r="G78" s="10" t="n">
        <v>46327</v>
      </c>
      <c r="H78" t="inlineStr">
        <is>
          <t>true</t>
        </is>
      </c>
      <c r="I78" t="inlineStr">
        <is>
          <t>Office</t>
        </is>
      </c>
      <c r="J78" t="str">
        <f>INDEX('Template Match'!$E$5:$E$293,MATCH(A78,'Template Match'!$A$5:$A$293,0))</f>
        <v>J1096</v>
      </c>
      <c r="K78">
        <f>IF(H78="true",1,0)</f>
        <v>1</v>
      </c>
    </row>
    <row r="79">
      <c r="A79" t="inlineStr">
        <is>
          <t>T0075</t>
        </is>
      </c>
      <c r="B79" t="inlineStr">
        <is>
          <t>Reservoir - Office clean</t>
        </is>
      </c>
      <c r="C79" t="inlineStr">
        <is>
          <t>Q0240</t>
        </is>
      </c>
      <c r="D79" t="inlineStr">
        <is>
          <t>Monthly</t>
        </is>
      </c>
      <c r="E79" s="9" t="n">
        <v>1716</v>
      </c>
      <c r="F79" t="inlineStr">
        <is>
          <t>Office clean at 225 Park Ave, Reservoir</t>
        </is>
      </c>
      <c r="G79" s="10" t="n">
        <v>46327</v>
      </c>
      <c r="H79" t="inlineStr">
        <is>
          <t>true</t>
        </is>
      </c>
      <c r="I79" t="inlineStr">
        <is>
          <t>Bookkeeper</t>
        </is>
      </c>
      <c r="J79" t="str">
        <f>INDEX('Template Match'!$E$5:$E$293,MATCH(A79,'Template Match'!$A$5:$A$293,0))</f>
        <v>J1097</v>
      </c>
      <c r="K79">
        <f>IF(H79="true",1,0)</f>
        <v>1</v>
      </c>
    </row>
    <row r="80">
      <c r="A80" t="inlineStr">
        <is>
          <t>T0076</t>
        </is>
      </c>
      <c r="B80" t="inlineStr">
        <is>
          <t>Reservoir - Carpet steam clean</t>
        </is>
      </c>
      <c r="C80" t="inlineStr">
        <is>
          <t>Q0240</t>
        </is>
      </c>
      <c r="D80" t="inlineStr">
        <is>
          <t>Every 4 weeks</t>
        </is>
      </c>
      <c r="E80" s="9" t="n">
        <v>112</v>
      </c>
      <c r="F80" t="inlineStr">
        <is>
          <t>Carpet steam clean at 225 Park Ave, Reservoir</t>
        </is>
      </c>
      <c r="G80" s="10" t="n">
        <v>46345</v>
      </c>
      <c r="H80" t="inlineStr">
        <is>
          <t>true</t>
        </is>
      </c>
      <c r="I80" t="inlineStr">
        <is>
          <t>Office</t>
        </is>
      </c>
      <c r="J80" t="str">
        <f>INDEX('Template Match'!$E$5:$E$293,MATCH(A80,'Template Match'!$A$5:$A$293,0))</f>
        <v>J1098</v>
      </c>
      <c r="K80">
        <f>IF(H80="true",1,0)</f>
        <v>1</v>
      </c>
    </row>
    <row r="81">
      <c r="A81" t="inlineStr">
        <is>
          <t>T0077</t>
        </is>
      </c>
      <c r="B81" t="inlineStr">
        <is>
          <t>Reservoir - Washroom service</t>
        </is>
      </c>
      <c r="C81" t="inlineStr">
        <is>
          <t>Q0240</t>
        </is>
      </c>
      <c r="D81" t="inlineStr">
        <is>
          <t>Monthly</t>
        </is>
      </c>
      <c r="E81" s="9" t="n">
        <v>125</v>
      </c>
      <c r="F81" t="inlineStr">
        <is>
          <t>Washroom service at 225 Park Avenue, Reservoir</t>
        </is>
      </c>
      <c r="G81" s="10" t="n">
        <v>46327</v>
      </c>
      <c r="H81" t="inlineStr">
        <is>
          <t>true</t>
        </is>
      </c>
      <c r="I81" t="inlineStr">
        <is>
          <t>Bookkeeper</t>
        </is>
      </c>
      <c r="J81" t="str">
        <f>INDEX('Template Match'!$E$5:$E$293,MATCH(A81,'Template Match'!$A$5:$A$293,0))</f>
        <v>J1099</v>
      </c>
      <c r="K81">
        <f>IF(H81="true",1,0)</f>
        <v>1</v>
      </c>
    </row>
    <row r="82">
      <c r="A82" t="inlineStr">
        <is>
          <t>T0078</t>
        </is>
      </c>
      <c r="B82" t="inlineStr">
        <is>
          <t>Point Cook - Office clean</t>
        </is>
      </c>
      <c r="C82" t="inlineStr">
        <is>
          <t>Q0241</t>
        </is>
      </c>
      <c r="D82" t="inlineStr">
        <is>
          <t>Monthly</t>
        </is>
      </c>
      <c r="E82" s="9" t="n">
        <v>1005.33</v>
      </c>
      <c r="F82" t="inlineStr">
        <is>
          <t>Office clean at 410 Burke Hwy, Point Cook</t>
        </is>
      </c>
      <c r="G82" s="10" t="n">
        <v>46327</v>
      </c>
      <c r="H82" t="inlineStr">
        <is>
          <t>true</t>
        </is>
      </c>
      <c r="I82" t="inlineStr">
        <is>
          <t>Owner</t>
        </is>
      </c>
      <c r="J82" t="str">
        <f>INDEX('Template Match'!$E$5:$E$293,MATCH(A82,'Template Match'!$A$5:$A$293,0))</f>
        <v>J1100</v>
      </c>
      <c r="K82">
        <f>IF(H82="true",1,0)</f>
        <v>1</v>
      </c>
    </row>
    <row r="83">
      <c r="A83" t="inlineStr">
        <is>
          <t>T0079</t>
        </is>
      </c>
      <c r="B83" t="inlineStr">
        <is>
          <t>Glen Waverley - Washroom service</t>
        </is>
      </c>
      <c r="C83" t="inlineStr">
        <is>
          <t>Q0242</t>
        </is>
      </c>
      <c r="D83" t="inlineStr">
        <is>
          <t>Monthly</t>
        </is>
      </c>
      <c r="E83" s="9" t="n">
        <v>85</v>
      </c>
      <c r="F83" t="inlineStr">
        <is>
          <t>Washroom service at 205 Burke Highway, Glen Waverley</t>
        </is>
      </c>
      <c r="G83" s="10" t="n">
        <v>46327</v>
      </c>
      <c r="H83" t="inlineStr">
        <is>
          <t>true</t>
        </is>
      </c>
      <c r="I83" t="inlineStr">
        <is>
          <t>Owner</t>
        </is>
      </c>
      <c r="J83" t="str">
        <f>INDEX('Template Match'!$E$5:$E$293,MATCH(A83,'Template Match'!$A$5:$A$293,0))</f>
        <v>J1103</v>
      </c>
      <c r="K83">
        <f>IF(H83="true",1,0)</f>
        <v>1</v>
      </c>
    </row>
    <row r="84">
      <c r="A84" t="inlineStr">
        <is>
          <t>T0080</t>
        </is>
      </c>
      <c r="B84" t="inlineStr">
        <is>
          <t>Hawthorn - Office clean</t>
        </is>
      </c>
      <c r="C84" t="inlineStr">
        <is>
          <t>Q0243</t>
        </is>
      </c>
      <c r="D84" t="inlineStr">
        <is>
          <t>Monthly</t>
        </is>
      </c>
      <c r="E84" s="9" t="n">
        <v>464</v>
      </c>
      <c r="F84" t="inlineStr">
        <is>
          <t>Office clean at 189 Union Hwy, Hawthorn</t>
        </is>
      </c>
      <c r="G84" s="10" t="n">
        <v>46327</v>
      </c>
      <c r="H84" t="inlineStr">
        <is>
          <t>true</t>
        </is>
      </c>
      <c r="I84" t="inlineStr">
        <is>
          <t>Bookkeeper</t>
        </is>
      </c>
      <c r="J84" t="str">
        <f>INDEX('Template Match'!$E$5:$E$293,MATCH(A84,'Template Match'!$A$5:$A$293,0))</f>
        <v>J1104</v>
      </c>
      <c r="K84">
        <f>IF(H84="true",1,0)</f>
        <v>1</v>
      </c>
    </row>
    <row r="85">
      <c r="A85" t="inlineStr">
        <is>
          <t>T0081</t>
        </is>
      </c>
      <c r="B85" t="inlineStr">
        <is>
          <t>Hawthorn - Carpet steam clean</t>
        </is>
      </c>
      <c r="C85" t="inlineStr">
        <is>
          <t>Q0243</t>
        </is>
      </c>
      <c r="D85" t="inlineStr">
        <is>
          <t>Every 4 weeks</t>
        </is>
      </c>
      <c r="E85" s="9" t="n">
        <v>218</v>
      </c>
      <c r="F85" t="inlineStr">
        <is>
          <t>Carpet steam clean at 189 Union Hwy, Hawthorn</t>
        </is>
      </c>
      <c r="G85" s="10" t="n">
        <v>46351</v>
      </c>
      <c r="H85" t="inlineStr">
        <is>
          <t>true</t>
        </is>
      </c>
      <c r="I85" t="inlineStr">
        <is>
          <t>Office</t>
        </is>
      </c>
      <c r="J85" t="str">
        <f>INDEX('Template Match'!$E$5:$E$293,MATCH(A85,'Template Match'!$A$5:$A$293,0))</f>
        <v>J1105</v>
      </c>
      <c r="K85">
        <f>IF(H85="true",1,0)</f>
        <v>1</v>
      </c>
    </row>
    <row r="86">
      <c r="A86" t="inlineStr">
        <is>
          <t>T0082</t>
        </is>
      </c>
      <c r="B86" t="inlineStr">
        <is>
          <t>Cheltenham - Office clean</t>
        </is>
      </c>
      <c r="C86" t="inlineStr">
        <is>
          <t>Q0245</t>
        </is>
      </c>
      <c r="D86" t="inlineStr">
        <is>
          <t>Monthly</t>
        </is>
      </c>
      <c r="E86" s="9" t="n">
        <v>2440</v>
      </c>
      <c r="F86" t="inlineStr">
        <is>
          <t>Office clean at 375 Station Highway, Cheltenham</t>
        </is>
      </c>
      <c r="G86" s="10" t="n">
        <v>46327</v>
      </c>
      <c r="H86" t="inlineStr">
        <is>
          <t>true</t>
        </is>
      </c>
      <c r="I86" t="inlineStr">
        <is>
          <t>Owner</t>
        </is>
      </c>
      <c r="J86" t="str">
        <f>INDEX('Template Match'!$E$5:$E$293,MATCH(A86,'Template Match'!$A$5:$A$293,0))</f>
        <v>J1107</v>
      </c>
      <c r="K86">
        <f>IF(H86="true",1,0)</f>
        <v>1</v>
      </c>
    </row>
    <row r="87">
      <c r="A87" t="inlineStr">
        <is>
          <t>T0083</t>
        </is>
      </c>
      <c r="B87" t="inlineStr">
        <is>
          <t>Cheltenham - Window clean</t>
        </is>
      </c>
      <c r="C87" t="inlineStr">
        <is>
          <t>Q0245</t>
        </is>
      </c>
      <c r="D87" t="inlineStr">
        <is>
          <t>Every 4 weeks</t>
        </is>
      </c>
      <c r="E87" s="9" t="n">
        <v>116</v>
      </c>
      <c r="F87" t="inlineStr">
        <is>
          <t>Window clean at 375 Station Highway, Cheltenham</t>
        </is>
      </c>
      <c r="G87" s="10" t="n">
        <v>46363</v>
      </c>
      <c r="H87" t="inlineStr">
        <is>
          <t>true</t>
        </is>
      </c>
      <c r="I87" t="inlineStr">
        <is>
          <t>Bookkeeper</t>
        </is>
      </c>
      <c r="J87" t="str">
        <f>INDEX('Template Match'!$E$5:$E$293,MATCH(A87,'Template Match'!$A$5:$A$293,0))</f>
        <v>J1108</v>
      </c>
      <c r="K87">
        <f>IF(H87="true",1,0)</f>
        <v>1</v>
      </c>
    </row>
    <row r="88">
      <c r="A88" t="inlineStr">
        <is>
          <t>T0084</t>
        </is>
      </c>
      <c r="B88" t="inlineStr">
        <is>
          <t>Box Hill - Office clean</t>
        </is>
      </c>
      <c r="C88" t="inlineStr">
        <is>
          <t>Q0246</t>
        </is>
      </c>
      <c r="D88" t="inlineStr">
        <is>
          <t>Monthly</t>
        </is>
      </c>
      <c r="E88" s="9" t="n">
        <v>606.67</v>
      </c>
      <c r="F88" t="inlineStr">
        <is>
          <t>Office clean at 378 Burke Hwy, Box Hill</t>
        </is>
      </c>
      <c r="G88" s="10" t="n">
        <v>46327</v>
      </c>
      <c r="H88" t="inlineStr">
        <is>
          <t>true</t>
        </is>
      </c>
      <c r="I88" t="inlineStr">
        <is>
          <t>Owner</t>
        </is>
      </c>
      <c r="J88" t="str">
        <f>INDEX('Template Match'!$E$5:$E$293,MATCH(A88,'Template Match'!$A$5:$A$293,0))</f>
        <v>J1109</v>
      </c>
      <c r="K88">
        <f>IF(H88="true",1,0)</f>
        <v>1</v>
      </c>
    </row>
    <row r="89">
      <c r="A89" t="inlineStr">
        <is>
          <t>T0085</t>
        </is>
      </c>
      <c r="B89" t="inlineStr">
        <is>
          <t>Burwood - Office clean</t>
        </is>
      </c>
      <c r="C89" t="inlineStr">
        <is>
          <t>Q0247</t>
        </is>
      </c>
      <c r="D89" t="inlineStr">
        <is>
          <t>Monthly</t>
        </is>
      </c>
      <c r="E89" s="9" t="n">
        <v>2123.33</v>
      </c>
      <c r="F89" t="inlineStr">
        <is>
          <t>Office clean at 185 Church Parade, Burwood</t>
        </is>
      </c>
      <c r="G89" s="10" t="n">
        <v>46327</v>
      </c>
      <c r="H89" t="inlineStr">
        <is>
          <t>true</t>
        </is>
      </c>
      <c r="I89" t="inlineStr">
        <is>
          <t>Owner</t>
        </is>
      </c>
      <c r="J89" t="str">
        <f>INDEX('Template Match'!$E$5:$E$293,MATCH(A89,'Template Match'!$A$5:$A$293,0))</f>
        <v>J1110</v>
      </c>
      <c r="K89">
        <f>IF(H89="true",1,0)</f>
        <v>1</v>
      </c>
    </row>
    <row r="90">
      <c r="A90" t="inlineStr">
        <is>
          <t>T0086</t>
        </is>
      </c>
      <c r="B90" t="inlineStr">
        <is>
          <t>Burwood - Window clean</t>
        </is>
      </c>
      <c r="C90" t="inlineStr">
        <is>
          <t>Q0247</t>
        </is>
      </c>
      <c r="D90" t="inlineStr">
        <is>
          <t>Every 4 weeks</t>
        </is>
      </c>
      <c r="E90" s="9" t="n">
        <v>105</v>
      </c>
      <c r="F90" t="inlineStr">
        <is>
          <t>Window clean at 185 Church Pde, Burwood</t>
        </is>
      </c>
      <c r="G90" s="10" t="n">
        <v>46345</v>
      </c>
      <c r="H90" t="inlineStr">
        <is>
          <t>true</t>
        </is>
      </c>
      <c r="I90" t="inlineStr">
        <is>
          <t>Bookkeeper</t>
        </is>
      </c>
      <c r="J90" t="str">
        <f>INDEX('Template Match'!$E$5:$E$293,MATCH(A90,'Template Match'!$A$5:$A$293,0))</f>
        <v>J1111</v>
      </c>
      <c r="K90">
        <f>IF(H90="true",1,0)</f>
        <v>1</v>
      </c>
    </row>
    <row r="91">
      <c r="A91" t="inlineStr">
        <is>
          <t>T0087</t>
        </is>
      </c>
      <c r="B91" t="inlineStr">
        <is>
          <t>Reservoir - Kitchen and bathrooms</t>
        </is>
      </c>
      <c r="C91" t="inlineStr">
        <is>
          <t>Q0248</t>
        </is>
      </c>
      <c r="D91" t="inlineStr">
        <is>
          <t>Monthly</t>
        </is>
      </c>
      <c r="E91" s="9" t="n">
        <v>130</v>
      </c>
      <c r="F91" t="inlineStr">
        <is>
          <t>Kitchen and bathrooms at 115 Nepean Parade, Reservoir</t>
        </is>
      </c>
      <c r="G91" s="10" t="n">
        <v>46327</v>
      </c>
      <c r="H91" t="inlineStr">
        <is>
          <t>true</t>
        </is>
      </c>
      <c r="I91" t="inlineStr">
        <is>
          <t>Office</t>
        </is>
      </c>
      <c r="J91" t="str">
        <f>INDEX('Template Match'!$E$5:$E$293,MATCH(A91,'Template Match'!$A$5:$A$293,0))</f>
        <v>J1112</v>
      </c>
      <c r="K91">
        <f>IF(H91="true",1,0)</f>
        <v>1</v>
      </c>
    </row>
    <row r="92">
      <c r="A92" t="inlineStr">
        <is>
          <t>T0088</t>
        </is>
      </c>
      <c r="B92" t="inlineStr">
        <is>
          <t>Essendon - Washroom service</t>
        </is>
      </c>
      <c r="C92" t="inlineStr">
        <is>
          <t>Q0249</t>
        </is>
      </c>
      <c r="D92" t="inlineStr">
        <is>
          <t>Monthly</t>
        </is>
      </c>
      <c r="E92" s="9" t="n">
        <v>125</v>
      </c>
      <c r="F92" t="inlineStr">
        <is>
          <t>Washroom service at 96A Glenferrie Parade, Essendon</t>
        </is>
      </c>
      <c r="G92" s="10" t="n">
        <v>46327</v>
      </c>
      <c r="H92" t="inlineStr">
        <is>
          <t>true</t>
        </is>
      </c>
      <c r="I92" t="inlineStr">
        <is>
          <t>Owner</t>
        </is>
      </c>
      <c r="J92" t="str">
        <f>INDEX('Template Match'!$E$5:$E$293,MATCH(A92,'Template Match'!$A$5:$A$293,0))</f>
        <v>J1114</v>
      </c>
      <c r="K92">
        <f>IF(H92="true",1,0)</f>
        <v>1</v>
      </c>
    </row>
    <row r="93">
      <c r="A93" t="inlineStr">
        <is>
          <t>T0089</t>
        </is>
      </c>
      <c r="B93" t="inlineStr">
        <is>
          <t>Mentone - Kitchen and bathrooms</t>
        </is>
      </c>
      <c r="C93" t="inlineStr">
        <is>
          <t>Q0250</t>
        </is>
      </c>
      <c r="D93" t="inlineStr">
        <is>
          <t>Monthly</t>
        </is>
      </c>
      <c r="E93" s="9" t="n">
        <v>325</v>
      </c>
      <c r="F93" t="inlineStr">
        <is>
          <t>Kitchen and bathrooms at 158 Station Street, Mentone</t>
        </is>
      </c>
      <c r="G93" s="10" t="n">
        <v>46327</v>
      </c>
      <c r="H93" t="inlineStr">
        <is>
          <t>true</t>
        </is>
      </c>
      <c r="I93" t="inlineStr">
        <is>
          <t>Office</t>
        </is>
      </c>
      <c r="J93" t="str">
        <f>INDEX('Template Match'!$E$5:$E$293,MATCH(A93,'Template Match'!$A$5:$A$293,0))</f>
        <v>J1115</v>
      </c>
      <c r="K93">
        <f>IF(H93="true",1,0)</f>
        <v>1</v>
      </c>
    </row>
    <row r="94">
      <c r="A94" t="inlineStr">
        <is>
          <t>T0090</t>
        </is>
      </c>
      <c r="B94" t="inlineStr">
        <is>
          <t>Frankston - Office clean</t>
        </is>
      </c>
      <c r="C94" t="inlineStr">
        <is>
          <t>Q0251</t>
        </is>
      </c>
      <c r="D94" t="inlineStr">
        <is>
          <t>Monthly</t>
        </is>
      </c>
      <c r="E94" s="9" t="n">
        <v>801.67</v>
      </c>
      <c r="F94" t="inlineStr">
        <is>
          <t>Office clean at 476 Sydney Hwy, Frankston</t>
        </is>
      </c>
      <c r="G94" s="10" t="n">
        <v>46327</v>
      </c>
      <c r="H94" t="inlineStr">
        <is>
          <t>true</t>
        </is>
      </c>
      <c r="I94" t="inlineStr">
        <is>
          <t>Bookkeeper</t>
        </is>
      </c>
      <c r="J94" t="str">
        <f>INDEX('Template Match'!$E$5:$E$293,MATCH(A94,'Template Match'!$A$5:$A$293,0))</f>
        <v>J1116</v>
      </c>
      <c r="K94">
        <f>IF(H94="true",1,0)</f>
        <v>1</v>
      </c>
    </row>
    <row r="95">
      <c r="A95" t="inlineStr">
        <is>
          <t>T0091</t>
        </is>
      </c>
      <c r="B95" t="inlineStr">
        <is>
          <t>Sunshine - Office clean</t>
        </is>
      </c>
      <c r="C95" t="inlineStr">
        <is>
          <t>Q0252</t>
        </is>
      </c>
      <c r="D95" t="inlineStr">
        <is>
          <t>Monthly</t>
        </is>
      </c>
      <c r="E95" s="9" t="n">
        <v>1100.67</v>
      </c>
      <c r="F95" t="inlineStr">
        <is>
          <t>Office clean at 436/12 Nepean Hwy, Sunshine</t>
        </is>
      </c>
      <c r="G95" s="10" t="n">
        <v>46327</v>
      </c>
      <c r="H95" t="inlineStr">
        <is>
          <t>true</t>
        </is>
      </c>
      <c r="I95" t="inlineStr">
        <is>
          <t>Bookkeeper</t>
        </is>
      </c>
      <c r="J95" t="str">
        <f>INDEX('Template Match'!$E$5:$E$293,MATCH(A95,'Template Match'!$A$5:$A$293,0))</f>
        <v>J1117</v>
      </c>
      <c r="K95">
        <f>IF(H95="true",1,0)</f>
        <v>1</v>
      </c>
    </row>
    <row r="96">
      <c r="A96" t="inlineStr">
        <is>
          <t>T0092</t>
        </is>
      </c>
      <c r="B96" t="inlineStr">
        <is>
          <t>Brighton - Office clean</t>
        </is>
      </c>
      <c r="C96" t="inlineStr">
        <is>
          <t>Q0253</t>
        </is>
      </c>
      <c r="D96" t="inlineStr">
        <is>
          <t>Monthly</t>
        </is>
      </c>
      <c r="E96" s="9" t="n">
        <v>748</v>
      </c>
      <c r="F96" t="inlineStr">
        <is>
          <t>Office clean at 394 Ballarat Avenue, Brighton</t>
        </is>
      </c>
      <c r="G96" s="10" t="n">
        <v>46327</v>
      </c>
      <c r="H96" t="inlineStr">
        <is>
          <t>true</t>
        </is>
      </c>
      <c r="I96" t="inlineStr">
        <is>
          <t>Office</t>
        </is>
      </c>
      <c r="J96" t="str">
        <f>INDEX('Template Match'!$E$5:$E$293,MATCH(A96,'Template Match'!$A$5:$A$293,0))</f>
        <v>J1118</v>
      </c>
      <c r="K96">
        <f>IF(H96="true",1,0)</f>
        <v>1</v>
      </c>
    </row>
    <row r="97">
      <c r="A97" t="inlineStr">
        <is>
          <t>T0093</t>
        </is>
      </c>
      <c r="B97" t="inlineStr">
        <is>
          <t>Brighton - Carpet steam clean</t>
        </is>
      </c>
      <c r="C97" t="inlineStr">
        <is>
          <t>Q0253</t>
        </is>
      </c>
      <c r="D97" t="inlineStr">
        <is>
          <t>Every 4 weeks</t>
        </is>
      </c>
      <c r="E97" s="9" t="n">
        <v>116</v>
      </c>
      <c r="F97" t="inlineStr">
        <is>
          <t>Carpet steam clean at 394 Ballarat Ave, Brighton</t>
        </is>
      </c>
      <c r="G97" s="10" t="n">
        <v>46350</v>
      </c>
      <c r="H97" t="inlineStr">
        <is>
          <t>true</t>
        </is>
      </c>
      <c r="I97" t="inlineStr">
        <is>
          <t>Bookkeeper</t>
        </is>
      </c>
      <c r="J97" t="str">
        <f>INDEX('Template Match'!$E$5:$E$293,MATCH(A97,'Template Match'!$A$5:$A$293,0))</f>
        <v>J1119</v>
      </c>
      <c r="K97">
        <f>IF(H97="true",1,0)</f>
        <v>1</v>
      </c>
    </row>
    <row r="98">
      <c r="A98" t="inlineStr">
        <is>
          <t>T0094</t>
        </is>
      </c>
      <c r="B98" t="inlineStr">
        <is>
          <t>Dandenong - Office clean</t>
        </is>
      </c>
      <c r="C98" t="inlineStr">
        <is>
          <t>Q0254</t>
        </is>
      </c>
      <c r="D98" t="inlineStr">
        <is>
          <t>Monthly</t>
        </is>
      </c>
      <c r="E98" s="9" t="n">
        <v>502.67</v>
      </c>
      <c r="F98" t="inlineStr">
        <is>
          <t>Office clean at 135 Victoria Parade, Dandenong</t>
        </is>
      </c>
      <c r="G98" s="10" t="n">
        <v>46327</v>
      </c>
      <c r="H98" t="inlineStr">
        <is>
          <t>true</t>
        </is>
      </c>
      <c r="I98" t="inlineStr">
        <is>
          <t>Owner</t>
        </is>
      </c>
      <c r="J98" t="str">
        <f>INDEX('Template Match'!$E$5:$E$293,MATCH(A98,'Template Match'!$A$5:$A$293,0))</f>
        <v>J1120</v>
      </c>
      <c r="K98">
        <f>IF(H98="true",1,0)</f>
        <v>1</v>
      </c>
    </row>
    <row r="99">
      <c r="A99" t="inlineStr">
        <is>
          <t>T0095</t>
        </is>
      </c>
      <c r="B99" t="inlineStr">
        <is>
          <t>Moorabbin - Kitchen and bathrooms</t>
        </is>
      </c>
      <c r="C99" t="inlineStr">
        <is>
          <t>Q0255</t>
        </is>
      </c>
      <c r="D99" t="inlineStr">
        <is>
          <t>Monthly</t>
        </is>
      </c>
      <c r="E99" s="9" t="n">
        <v>134.33</v>
      </c>
      <c r="F99" t="inlineStr">
        <is>
          <t>Kitchen and bathrooms at 472 Barkly Pde, Moorabbin</t>
        </is>
      </c>
      <c r="G99" s="10" t="n">
        <v>46327</v>
      </c>
      <c r="H99" t="inlineStr">
        <is>
          <t>true</t>
        </is>
      </c>
      <c r="I99" t="inlineStr">
        <is>
          <t>Office</t>
        </is>
      </c>
      <c r="J99" t="str">
        <f>INDEX('Template Match'!$E$5:$E$293,MATCH(A99,'Template Match'!$A$5:$A$293,0))</f>
        <v>J1121</v>
      </c>
      <c r="K99">
        <f>IF(H99="true",1,0)</f>
        <v>1</v>
      </c>
    </row>
    <row r="100">
      <c r="A100" t="inlineStr">
        <is>
          <t>T0096</t>
        </is>
      </c>
      <c r="B100" t="inlineStr">
        <is>
          <t>Point Cook - Kitchen and bathrooms</t>
        </is>
      </c>
      <c r="C100" t="inlineStr">
        <is>
          <t>Q0256</t>
        </is>
      </c>
      <c r="D100" t="inlineStr">
        <is>
          <t>Monthly</t>
        </is>
      </c>
      <c r="E100" s="9" t="n">
        <v>559</v>
      </c>
      <c r="F100" t="inlineStr">
        <is>
          <t>Kitchen and bathrooms at 151 Nicholson Street, Point Cook</t>
        </is>
      </c>
      <c r="G100" s="10" t="n">
        <v>46327</v>
      </c>
      <c r="H100" t="inlineStr">
        <is>
          <t>true</t>
        </is>
      </c>
      <c r="I100" t="inlineStr">
        <is>
          <t>Bookkeeper</t>
        </is>
      </c>
      <c r="J100" t="str">
        <f>INDEX('Template Match'!$E$5:$E$293,MATCH(A100,'Template Match'!$A$5:$A$293,0))</f>
        <v>J1122</v>
      </c>
      <c r="K100">
        <f>IF(H100="true",1,0)</f>
        <v>1</v>
      </c>
    </row>
    <row r="101">
      <c r="A101" t="inlineStr">
        <is>
          <t>T0097</t>
        </is>
      </c>
      <c r="B101" t="inlineStr">
        <is>
          <t>Camberwell - Office clean</t>
        </is>
      </c>
      <c r="C101" t="inlineStr">
        <is>
          <t>Q0257</t>
        </is>
      </c>
      <c r="D101" t="inlineStr">
        <is>
          <t>Monthly</t>
        </is>
      </c>
      <c r="E101" s="9" t="n">
        <v>580.67</v>
      </c>
      <c r="F101" t="inlineStr">
        <is>
          <t>Office clean at 4A Gilbert Road, Camberwell</t>
        </is>
      </c>
      <c r="G101" s="10" t="n">
        <v>46327</v>
      </c>
      <c r="H101" t="inlineStr">
        <is>
          <t>true</t>
        </is>
      </c>
      <c r="I101" t="inlineStr">
        <is>
          <t>Bookkeeper</t>
        </is>
      </c>
      <c r="J101" t="str">
        <f>INDEX('Template Match'!$E$5:$E$293,MATCH(A101,'Template Match'!$A$5:$A$293,0))</f>
        <v>J1124</v>
      </c>
      <c r="K101">
        <f>IF(H101="true",1,0)</f>
        <v>1</v>
      </c>
    </row>
    <row r="102">
      <c r="A102" t="inlineStr">
        <is>
          <t>T0098</t>
        </is>
      </c>
      <c r="B102" t="inlineStr">
        <is>
          <t>Coburg - Office clean</t>
        </is>
      </c>
      <c r="C102" t="inlineStr">
        <is>
          <t>Q0258</t>
        </is>
      </c>
      <c r="D102" t="inlineStr">
        <is>
          <t>Monthly</t>
        </is>
      </c>
      <c r="E102" s="9" t="n">
        <v>1300</v>
      </c>
      <c r="F102" t="inlineStr">
        <is>
          <t>Office clean at 144 Burke Ave, Coburg</t>
        </is>
      </c>
      <c r="G102" s="10" t="n">
        <v>46327</v>
      </c>
      <c r="H102" t="inlineStr">
        <is>
          <t>true</t>
        </is>
      </c>
      <c r="I102" t="inlineStr">
        <is>
          <t>Owner</t>
        </is>
      </c>
      <c r="J102" t="str">
        <f>INDEX('Template Match'!$E$5:$E$293,MATCH(A102,'Template Match'!$A$5:$A$293,0))</f>
        <v>J1125</v>
      </c>
      <c r="K102">
        <f>IF(H102="true",1,0)</f>
        <v>1</v>
      </c>
    </row>
    <row r="103">
      <c r="A103" t="inlineStr">
        <is>
          <t>T0099</t>
        </is>
      </c>
      <c r="B103" t="inlineStr">
        <is>
          <t>Footscray - Office clean</t>
        </is>
      </c>
      <c r="C103" t="inlineStr">
        <is>
          <t>Q0259</t>
        </is>
      </c>
      <c r="D103" t="inlineStr">
        <is>
          <t>Monthly</t>
        </is>
      </c>
      <c r="E103" s="9" t="n">
        <v>1395.33</v>
      </c>
      <c r="F103" t="inlineStr">
        <is>
          <t>Office clean at 182 King Ave, Footscray</t>
        </is>
      </c>
      <c r="G103" s="10" t="n">
        <v>46327</v>
      </c>
      <c r="H103" t="inlineStr">
        <is>
          <t>true</t>
        </is>
      </c>
      <c r="I103" t="inlineStr">
        <is>
          <t>Office</t>
        </is>
      </c>
      <c r="J103" t="str">
        <f>INDEX('Template Match'!$E$5:$E$293,MATCH(A103,'Template Match'!$A$5:$A$293,0))</f>
        <v>J1127</v>
      </c>
      <c r="K103">
        <f>IF(H103="true",1,0)</f>
        <v>1</v>
      </c>
    </row>
    <row r="104">
      <c r="A104" t="inlineStr">
        <is>
          <t>T0100</t>
        </is>
      </c>
      <c r="B104" t="inlineStr">
        <is>
          <t>Camberwell - Kitchen and bathrooms</t>
        </is>
      </c>
      <c r="C104" t="inlineStr">
        <is>
          <t>Q0260</t>
        </is>
      </c>
      <c r="D104" t="inlineStr">
        <is>
          <t>Monthly</t>
        </is>
      </c>
      <c r="E104" s="9" t="n">
        <v>650</v>
      </c>
      <c r="F104" t="inlineStr">
        <is>
          <t>Kitchen and bathrooms at 79/12 Glenferrie Parade, Camberwell</t>
        </is>
      </c>
      <c r="G104" s="10" t="n">
        <v>46327</v>
      </c>
      <c r="H104" t="inlineStr">
        <is>
          <t>true</t>
        </is>
      </c>
      <c r="I104" t="inlineStr">
        <is>
          <t>Office</t>
        </is>
      </c>
      <c r="J104" t="str">
        <f>INDEX('Template Match'!$E$5:$E$293,MATCH(A104,'Template Match'!$A$5:$A$293,0))</f>
        <v>J1128</v>
      </c>
      <c r="K104">
        <f>IF(H104="true",1,0)</f>
        <v>1</v>
      </c>
    </row>
    <row r="105">
      <c r="A105" t="inlineStr">
        <is>
          <t>T0101</t>
        </is>
      </c>
      <c r="B105" t="inlineStr">
        <is>
          <t>Burwood - Office clean</t>
        </is>
      </c>
      <c r="C105" t="inlineStr">
        <is>
          <t>Q0261</t>
        </is>
      </c>
      <c r="D105" t="inlineStr">
        <is>
          <t>Monthly</t>
        </is>
      </c>
      <c r="E105" s="9" t="n">
        <v>550.33</v>
      </c>
      <c r="F105" t="inlineStr">
        <is>
          <t>Office clean at 401 Park Highway, Burwood</t>
        </is>
      </c>
      <c r="G105" s="10" t="n">
        <v>46327</v>
      </c>
      <c r="H105" t="inlineStr">
        <is>
          <t>true</t>
        </is>
      </c>
      <c r="I105" t="inlineStr">
        <is>
          <t>Office</t>
        </is>
      </c>
      <c r="J105" t="str">
        <f>INDEX('Template Match'!$E$5:$E$293,MATCH(A105,'Template Match'!$A$5:$A$293,0))</f>
        <v>J1129</v>
      </c>
      <c r="K105">
        <f>IF(H105="true",1,0)</f>
        <v>1</v>
      </c>
    </row>
    <row r="106">
      <c r="A106" t="inlineStr">
        <is>
          <t>T0102</t>
        </is>
      </c>
      <c r="B106" t="inlineStr">
        <is>
          <t>Burwood - Carpet steam clean</t>
        </is>
      </c>
      <c r="C106" t="inlineStr">
        <is>
          <t>Q0261</t>
        </is>
      </c>
      <c r="D106" t="inlineStr">
        <is>
          <t>Every 4 weeks</t>
        </is>
      </c>
      <c r="E106" s="9" t="n">
        <v>203</v>
      </c>
      <c r="F106" t="inlineStr">
        <is>
          <t>Carpet steam clean at 401 Park Highway, Burwood</t>
        </is>
      </c>
      <c r="G106" s="10" t="n">
        <v>46349</v>
      </c>
      <c r="H106" t="inlineStr">
        <is>
          <t>true</t>
        </is>
      </c>
      <c r="I106" t="inlineStr">
        <is>
          <t>Bookkeeper</t>
        </is>
      </c>
      <c r="J106" t="str">
        <f>INDEX('Template Match'!$E$5:$E$293,MATCH(A106,'Template Match'!$A$5:$A$293,0))</f>
        <v>J1130</v>
      </c>
      <c r="K106">
        <f>IF(H106="true",1,0)</f>
        <v>1</v>
      </c>
    </row>
    <row r="107">
      <c r="A107" t="inlineStr">
        <is>
          <t>T0103</t>
        </is>
      </c>
      <c r="B107" t="inlineStr">
        <is>
          <t>Burwood - Office clean</t>
        </is>
      </c>
      <c r="C107" t="inlineStr">
        <is>
          <t>Q0262</t>
        </is>
      </c>
      <c r="D107" t="inlineStr">
        <is>
          <t>Monthly</t>
        </is>
      </c>
      <c r="E107" s="9" t="n">
        <v>589.33</v>
      </c>
      <c r="F107" t="inlineStr">
        <is>
          <t>Office clean at 401 Burke St, Burwood</t>
        </is>
      </c>
      <c r="G107" s="10" t="n">
        <v>46327</v>
      </c>
      <c r="H107" t="inlineStr">
        <is>
          <t>true</t>
        </is>
      </c>
      <c r="I107" t="inlineStr">
        <is>
          <t>Bookkeeper</t>
        </is>
      </c>
      <c r="J107" t="str">
        <f>INDEX('Template Match'!$E$5:$E$293,MATCH(A107,'Template Match'!$A$5:$A$293,0))</f>
        <v>J1131</v>
      </c>
      <c r="K107">
        <f>IF(H107="true",1,0)</f>
        <v>1</v>
      </c>
    </row>
    <row r="108">
      <c r="A108" t="inlineStr">
        <is>
          <t>T0104</t>
        </is>
      </c>
      <c r="B108" t="inlineStr">
        <is>
          <t>Ringwood - Carpet steam clean</t>
        </is>
      </c>
      <c r="C108" t="inlineStr">
        <is>
          <t>Q0263</t>
        </is>
      </c>
      <c r="D108" t="inlineStr">
        <is>
          <t>Every 4 weeks</t>
        </is>
      </c>
      <c r="E108" s="9" t="n">
        <v>218</v>
      </c>
      <c r="F108" t="inlineStr">
        <is>
          <t>Carpet steam clean at 11 Hopkins Ave, Ringwood</t>
        </is>
      </c>
      <c r="G108" s="10" t="n">
        <v>46346</v>
      </c>
      <c r="H108" t="inlineStr">
        <is>
          <t>true</t>
        </is>
      </c>
      <c r="I108" t="inlineStr">
        <is>
          <t>Owner</t>
        </is>
      </c>
      <c r="J108" t="str">
        <f>INDEX('Template Match'!$E$5:$E$293,MATCH(A108,'Template Match'!$A$5:$A$293,0))</f>
        <v>J1133</v>
      </c>
      <c r="K108">
        <f>IF(H108="true",1,0)</f>
        <v>1</v>
      </c>
    </row>
    <row r="109">
      <c r="A109" t="inlineStr">
        <is>
          <t>T0105</t>
        </is>
      </c>
      <c r="B109" t="inlineStr">
        <is>
          <t>Altona - Office clean</t>
        </is>
      </c>
      <c r="C109" t="inlineStr">
        <is>
          <t>Q0264</t>
        </is>
      </c>
      <c r="D109" t="inlineStr">
        <is>
          <t>Monthly</t>
        </is>
      </c>
      <c r="E109" s="9" t="n">
        <v>251.33</v>
      </c>
      <c r="F109" t="inlineStr">
        <is>
          <t>Office clean at 263 Nepean Highway, Altona</t>
        </is>
      </c>
      <c r="G109" s="10" t="n">
        <v>46327</v>
      </c>
      <c r="H109" t="inlineStr">
        <is>
          <t>true</t>
        </is>
      </c>
      <c r="I109" t="inlineStr">
        <is>
          <t>Owner</t>
        </is>
      </c>
      <c r="J109" t="str">
        <f>INDEX('Template Match'!$E$5:$E$293,MATCH(A109,'Template Match'!$A$5:$A$293,0))</f>
        <v>J1134</v>
      </c>
      <c r="K109">
        <f>IF(H109="true",1,0)</f>
        <v>1</v>
      </c>
    </row>
    <row r="110">
      <c r="A110" t="inlineStr">
        <is>
          <t>T0106</t>
        </is>
      </c>
      <c r="B110" t="inlineStr">
        <is>
          <t>Northcote - Office clean</t>
        </is>
      </c>
      <c r="C110" t="inlineStr">
        <is>
          <t>Q0265</t>
        </is>
      </c>
      <c r="D110" t="inlineStr">
        <is>
          <t>Monthly</t>
        </is>
      </c>
      <c r="E110" s="9" t="n">
        <v>1438.67</v>
      </c>
      <c r="F110" t="inlineStr">
        <is>
          <t>Office clean at 288 Main Hwy, Northcote</t>
        </is>
      </c>
      <c r="G110" s="10" t="n">
        <v>46327</v>
      </c>
      <c r="H110" t="inlineStr">
        <is>
          <t>true</t>
        </is>
      </c>
      <c r="I110" t="inlineStr">
        <is>
          <t>Owner</t>
        </is>
      </c>
      <c r="J110" t="str">
        <f>INDEX('Template Match'!$E$5:$E$293,MATCH(A110,'Template Match'!$A$5:$A$293,0))</f>
        <v>J1135</v>
      </c>
      <c r="K110">
        <f>IF(H110="true",1,0)</f>
        <v>1</v>
      </c>
    </row>
    <row r="111">
      <c r="A111" t="inlineStr">
        <is>
          <t>T0107</t>
        </is>
      </c>
      <c r="B111" t="inlineStr">
        <is>
          <t>Northcote - Window clean</t>
        </is>
      </c>
      <c r="C111" t="inlineStr">
        <is>
          <t>Q0265</t>
        </is>
      </c>
      <c r="D111" t="inlineStr">
        <is>
          <t>Every 4 weeks</t>
        </is>
      </c>
      <c r="E111" s="9" t="n">
        <v>156</v>
      </c>
      <c r="F111" t="inlineStr">
        <is>
          <t>Window clean at 288 Main Hwy, Northcote</t>
        </is>
      </c>
      <c r="G111" s="10" t="n">
        <v>46363</v>
      </c>
      <c r="H111" t="inlineStr">
        <is>
          <t>true</t>
        </is>
      </c>
      <c r="I111" t="inlineStr">
        <is>
          <t>Office</t>
        </is>
      </c>
      <c r="J111" t="str">
        <f>INDEX('Template Match'!$E$5:$E$293,MATCH(A111,'Template Match'!$A$5:$A$293,0))</f>
        <v>J1136</v>
      </c>
      <c r="K111">
        <f>IF(H111="true",1,0)</f>
        <v>1</v>
      </c>
    </row>
    <row r="112">
      <c r="A112" t="inlineStr">
        <is>
          <t>T0108</t>
        </is>
      </c>
      <c r="B112" t="inlineStr">
        <is>
          <t>Deer Park - Office clean</t>
        </is>
      </c>
      <c r="C112" t="inlineStr">
        <is>
          <t>Q0266</t>
        </is>
      </c>
      <c r="D112" t="inlineStr">
        <is>
          <t>Monthly</t>
        </is>
      </c>
      <c r="E112" s="9" t="n">
        <v>502.67</v>
      </c>
      <c r="F112" t="inlineStr">
        <is>
          <t>Office clean at 459 Park Ave, Deer Park</t>
        </is>
      </c>
      <c r="G112" s="10" t="n">
        <v>46327</v>
      </c>
      <c r="H112" t="inlineStr">
        <is>
          <t>true</t>
        </is>
      </c>
      <c r="I112" t="inlineStr">
        <is>
          <t>Office</t>
        </is>
      </c>
      <c r="J112" t="str">
        <f>INDEX('Template Match'!$E$5:$E$293,MATCH(A112,'Template Match'!$A$5:$A$293,0))</f>
        <v>J1137</v>
      </c>
      <c r="K112">
        <f>IF(H112="true",1,0)</f>
        <v>1</v>
      </c>
    </row>
    <row r="113">
      <c r="A113" t="inlineStr">
        <is>
          <t>T0109</t>
        </is>
      </c>
      <c r="B113" t="inlineStr">
        <is>
          <t>Blackburn - Office clean</t>
        </is>
      </c>
      <c r="C113" t="inlineStr">
        <is>
          <t>Q0267</t>
        </is>
      </c>
      <c r="D113" t="inlineStr">
        <is>
          <t>Monthly</t>
        </is>
      </c>
      <c r="E113" s="9" t="n">
        <v>632.67</v>
      </c>
      <c r="F113" t="inlineStr">
        <is>
          <t>Office clean at 464 Barkly Road, Blackburn</t>
        </is>
      </c>
      <c r="G113" s="10" t="n">
        <v>46327</v>
      </c>
      <c r="H113" t="inlineStr">
        <is>
          <t>true</t>
        </is>
      </c>
      <c r="I113" t="inlineStr">
        <is>
          <t>Office</t>
        </is>
      </c>
      <c r="J113" t="str">
        <f>INDEX('Template Match'!$E$5:$E$293,MATCH(A113,'Template Match'!$A$5:$A$293,0))</f>
        <v>J1138</v>
      </c>
      <c r="K113">
        <f>IF(H113="true",1,0)</f>
        <v>1</v>
      </c>
    </row>
    <row r="114">
      <c r="A114" t="inlineStr">
        <is>
          <t>T0110</t>
        </is>
      </c>
      <c r="B114" t="inlineStr">
        <is>
          <t>Bentleigh - Office clean</t>
        </is>
      </c>
      <c r="C114" t="inlineStr">
        <is>
          <t>Q0268</t>
        </is>
      </c>
      <c r="D114" t="inlineStr">
        <is>
          <t>Monthly</t>
        </is>
      </c>
      <c r="E114" s="9" t="n">
        <v>1170</v>
      </c>
      <c r="F114" t="inlineStr">
        <is>
          <t>Office clean at 90A Albert Pde, Bentleigh</t>
        </is>
      </c>
      <c r="G114" s="10" t="n">
        <v>46327</v>
      </c>
      <c r="H114" t="inlineStr">
        <is>
          <t>true</t>
        </is>
      </c>
      <c r="I114" t="inlineStr">
        <is>
          <t>Bookkeeper</t>
        </is>
      </c>
      <c r="J114" t="str">
        <f>INDEX('Template Match'!$E$5:$E$293,MATCH(A114,'Template Match'!$A$5:$A$293,0))</f>
        <v>J1139</v>
      </c>
      <c r="K114">
        <f>IF(H114="true",1,0)</f>
        <v>1</v>
      </c>
    </row>
    <row r="115">
      <c r="A115" t="inlineStr">
        <is>
          <t>T0111</t>
        </is>
      </c>
      <c r="B115" t="inlineStr">
        <is>
          <t>Burwood - Office clean</t>
        </is>
      </c>
      <c r="C115" t="inlineStr">
        <is>
          <t>Q0269</t>
        </is>
      </c>
      <c r="D115" t="inlineStr">
        <is>
          <t>Monthly</t>
        </is>
      </c>
      <c r="E115" s="9" t="n">
        <v>650</v>
      </c>
      <c r="F115" t="inlineStr">
        <is>
          <t>Office clean at 29 Burke Parade, Burwood</t>
        </is>
      </c>
      <c r="G115" s="10" t="n">
        <v>46327</v>
      </c>
      <c r="H115" t="inlineStr">
        <is>
          <t>true</t>
        </is>
      </c>
      <c r="I115" t="inlineStr">
        <is>
          <t>Owner</t>
        </is>
      </c>
      <c r="J115" t="str">
        <f>INDEX('Template Match'!$E$5:$E$293,MATCH(A115,'Template Match'!$A$5:$A$293,0))</f>
        <v>J1140</v>
      </c>
      <c r="K115">
        <f>IF(H115="true",1,0)</f>
        <v>1</v>
      </c>
    </row>
    <row r="116">
      <c r="A116" t="inlineStr">
        <is>
          <t>T0112</t>
        </is>
      </c>
      <c r="B116" t="inlineStr">
        <is>
          <t>Glen Waverley - Office clean</t>
        </is>
      </c>
      <c r="C116" t="inlineStr">
        <is>
          <t>Q0270</t>
        </is>
      </c>
      <c r="D116" t="inlineStr">
        <is>
          <t>Monthly</t>
        </is>
      </c>
      <c r="E116" s="9" t="n">
        <v>294.67</v>
      </c>
      <c r="F116" t="inlineStr">
        <is>
          <t>Office clean at 23 Station Pde, Glen Waverley</t>
        </is>
      </c>
      <c r="G116" s="10" t="n">
        <v>46327</v>
      </c>
      <c r="H116" t="inlineStr">
        <is>
          <t>true</t>
        </is>
      </c>
      <c r="I116" t="inlineStr">
        <is>
          <t>Owner</t>
        </is>
      </c>
      <c r="J116" t="str">
        <f>INDEX('Template Match'!$E$5:$E$293,MATCH(A116,'Template Match'!$A$5:$A$293,0))</f>
        <v>J1141</v>
      </c>
      <c r="K116">
        <f>IF(H116="true",1,0)</f>
        <v>1</v>
      </c>
    </row>
    <row r="117">
      <c r="A117" t="inlineStr">
        <is>
          <t>T0113</t>
        </is>
      </c>
      <c r="B117" t="inlineStr">
        <is>
          <t>Glen Waverley - Washroom service</t>
        </is>
      </c>
      <c r="C117" t="inlineStr">
        <is>
          <t>Q0270</t>
        </is>
      </c>
      <c r="D117" t="inlineStr">
        <is>
          <t>Monthly</t>
        </is>
      </c>
      <c r="E117" s="9" t="n">
        <v>99</v>
      </c>
      <c r="F117" t="inlineStr">
        <is>
          <t>Washroom service at 23 Station Pde, Glen Waverley</t>
        </is>
      </c>
      <c r="G117" s="10" t="n">
        <v>46327</v>
      </c>
      <c r="H117" t="inlineStr">
        <is>
          <t>true</t>
        </is>
      </c>
      <c r="I117" t="inlineStr">
        <is>
          <t>Bookkeeper</t>
        </is>
      </c>
      <c r="J117" t="str">
        <f>INDEX('Template Match'!$E$5:$E$293,MATCH(A117,'Template Match'!$A$5:$A$293,0))</f>
        <v>J1142</v>
      </c>
      <c r="K117">
        <f>IF(H117="true",1,0)</f>
        <v>1</v>
      </c>
    </row>
    <row r="118">
      <c r="A118" t="inlineStr">
        <is>
          <t>T0114</t>
        </is>
      </c>
      <c r="B118" t="inlineStr">
        <is>
          <t>Altona - Office clean</t>
        </is>
      </c>
      <c r="C118" t="inlineStr">
        <is>
          <t>Q0271</t>
        </is>
      </c>
      <c r="D118" t="inlineStr">
        <is>
          <t>Monthly</t>
        </is>
      </c>
      <c r="E118" s="9" t="n">
        <v>1092</v>
      </c>
      <c r="F118" t="inlineStr">
        <is>
          <t>Office clean at 251 Union Ave, Altona</t>
        </is>
      </c>
      <c r="G118" s="10" t="n">
        <v>46327</v>
      </c>
      <c r="H118" t="inlineStr">
        <is>
          <t>true</t>
        </is>
      </c>
      <c r="I118" t="inlineStr">
        <is>
          <t>Bookkeeper</t>
        </is>
      </c>
      <c r="J118" t="str">
        <f>INDEX('Template Match'!$E$5:$E$293,MATCH(A118,'Template Match'!$A$5:$A$293,0))</f>
        <v>J1143</v>
      </c>
      <c r="K118">
        <f>IF(H118="true",1,0)</f>
        <v>1</v>
      </c>
    </row>
    <row r="119">
      <c r="A119" t="inlineStr">
        <is>
          <t>T0115</t>
        </is>
      </c>
      <c r="B119" t="inlineStr">
        <is>
          <t>Doncaster - Office clean</t>
        </is>
      </c>
      <c r="C119" t="inlineStr">
        <is>
          <t>Q0272</t>
        </is>
      </c>
      <c r="D119" t="inlineStr">
        <is>
          <t>Monthly</t>
        </is>
      </c>
      <c r="E119" s="9" t="n">
        <v>676</v>
      </c>
      <c r="F119" t="inlineStr">
        <is>
          <t>Office clean at 270 Station Rd, Doncaster</t>
        </is>
      </c>
      <c r="G119" s="10" t="n">
        <v>46327</v>
      </c>
      <c r="H119" t="inlineStr">
        <is>
          <t>true</t>
        </is>
      </c>
      <c r="I119" t="inlineStr">
        <is>
          <t>Owner</t>
        </is>
      </c>
      <c r="J119" t="str">
        <f>INDEX('Template Match'!$E$5:$E$293,MATCH(A119,'Template Match'!$A$5:$A$293,0))</f>
        <v>J1144</v>
      </c>
      <c r="K119">
        <f>IF(H119="true",1,0)</f>
        <v>1</v>
      </c>
    </row>
    <row r="120">
      <c r="A120" t="inlineStr">
        <is>
          <t>T0116</t>
        </is>
      </c>
      <c r="B120" t="inlineStr">
        <is>
          <t>Doncaster - Window clean</t>
        </is>
      </c>
      <c r="C120" t="inlineStr">
        <is>
          <t>Q0272</t>
        </is>
      </c>
      <c r="D120" t="inlineStr">
        <is>
          <t>Every 4 weeks</t>
        </is>
      </c>
      <c r="E120" s="9" t="n">
        <v>109</v>
      </c>
      <c r="F120" t="inlineStr">
        <is>
          <t>Window clean at 270 Station Rd, Doncaster</t>
        </is>
      </c>
      <c r="G120" s="10" t="n">
        <v>46342</v>
      </c>
      <c r="H120" t="inlineStr">
        <is>
          <t>true</t>
        </is>
      </c>
      <c r="I120" t="inlineStr">
        <is>
          <t>Owner</t>
        </is>
      </c>
      <c r="J120" t="str">
        <f>INDEX('Template Match'!$E$5:$E$293,MATCH(A120,'Template Match'!$A$5:$A$293,0))</f>
        <v>J1145</v>
      </c>
      <c r="K120">
        <f>IF(H120="true",1,0)</f>
        <v>1</v>
      </c>
    </row>
    <row r="121">
      <c r="A121" t="inlineStr">
        <is>
          <t>T0117</t>
        </is>
      </c>
      <c r="B121" t="inlineStr">
        <is>
          <t>Glen Waverley - Kitchen and bathrooms</t>
        </is>
      </c>
      <c r="C121" t="inlineStr">
        <is>
          <t>Q0273</t>
        </is>
      </c>
      <c r="D121" t="inlineStr">
        <is>
          <t>Monthly</t>
        </is>
      </c>
      <c r="E121" s="9" t="n">
        <v>251.33</v>
      </c>
      <c r="F121" t="inlineStr">
        <is>
          <t>Kitchen and bathrooms at 463 Gilbert Street, Glen Waverley</t>
        </is>
      </c>
      <c r="G121" s="10" t="n">
        <v>46327</v>
      </c>
      <c r="H121" t="inlineStr">
        <is>
          <t>true</t>
        </is>
      </c>
      <c r="I121" t="inlineStr">
        <is>
          <t>Office</t>
        </is>
      </c>
      <c r="J121" t="str">
        <f>INDEX('Template Match'!$E$5:$E$293,MATCH(A121,'Template Match'!$A$5:$A$293,0))</f>
        <v>J1146</v>
      </c>
      <c r="K121">
        <f>IF(H121="true",1,0)</f>
        <v>1</v>
      </c>
    </row>
    <row r="122">
      <c r="A122" t="inlineStr">
        <is>
          <t>T0118</t>
        </is>
      </c>
      <c r="B122" t="inlineStr">
        <is>
          <t>Point Cook - Office clean</t>
        </is>
      </c>
      <c r="C122" t="inlineStr">
        <is>
          <t>Q0274</t>
        </is>
      </c>
      <c r="D122" t="inlineStr">
        <is>
          <t>Monthly</t>
        </is>
      </c>
      <c r="E122" s="9" t="n">
        <v>923</v>
      </c>
      <c r="F122" t="inlineStr">
        <is>
          <t>Office clean at 59 King Highway, Point Cook</t>
        </is>
      </c>
      <c r="G122" s="10" t="n">
        <v>46327</v>
      </c>
      <c r="H122" t="inlineStr">
        <is>
          <t>true</t>
        </is>
      </c>
      <c r="I122" t="inlineStr">
        <is>
          <t>Owner</t>
        </is>
      </c>
      <c r="J122" t="str">
        <f>INDEX('Template Match'!$E$5:$E$293,MATCH(A122,'Template Match'!$A$5:$A$293,0))</f>
        <v>J1147</v>
      </c>
      <c r="K122">
        <f>IF(H122="true",1,0)</f>
        <v>1</v>
      </c>
    </row>
    <row r="123">
      <c r="A123" t="inlineStr">
        <is>
          <t>T0119</t>
        </is>
      </c>
      <c r="B123" t="inlineStr">
        <is>
          <t>Point Cook - Office clean</t>
        </is>
      </c>
      <c r="C123" t="inlineStr">
        <is>
          <t>Q0275</t>
        </is>
      </c>
      <c r="D123" t="inlineStr">
        <is>
          <t>Monthly</t>
        </is>
      </c>
      <c r="E123" s="9" t="n">
        <v>277.33</v>
      </c>
      <c r="F123" t="inlineStr">
        <is>
          <t>Office clean at 61 Church St, Point Cook</t>
        </is>
      </c>
      <c r="G123" s="10" t="n">
        <v>46327</v>
      </c>
      <c r="H123" t="inlineStr">
        <is>
          <t>true</t>
        </is>
      </c>
      <c r="I123" t="inlineStr">
        <is>
          <t>Bookkeeper</t>
        </is>
      </c>
      <c r="J123" t="str">
        <f>INDEX('Template Match'!$E$5:$E$293,MATCH(A123,'Template Match'!$A$5:$A$293,0))</f>
        <v>J1148</v>
      </c>
      <c r="K123">
        <f>IF(H123="true",1,0)</f>
        <v>1</v>
      </c>
    </row>
    <row r="124">
      <c r="A124" t="inlineStr">
        <is>
          <t>T0120</t>
        </is>
      </c>
      <c r="B124" t="inlineStr">
        <is>
          <t>Point Cook - Window clean</t>
        </is>
      </c>
      <c r="C124" t="inlineStr">
        <is>
          <t>Q0275</t>
        </is>
      </c>
      <c r="D124" t="inlineStr">
        <is>
          <t>Every 4 weeks</t>
        </is>
      </c>
      <c r="E124" s="9" t="n">
        <v>135</v>
      </c>
      <c r="F124" t="inlineStr">
        <is>
          <t>Window clean at 61 Church St, Point Cook</t>
        </is>
      </c>
      <c r="G124" s="10" t="n">
        <v>46343</v>
      </c>
      <c r="H124" t="inlineStr">
        <is>
          <t>true</t>
        </is>
      </c>
      <c r="I124" t="inlineStr">
        <is>
          <t>Office</t>
        </is>
      </c>
      <c r="J124" t="str">
        <f>INDEX('Template Match'!$E$5:$E$293,MATCH(A124,'Template Match'!$A$5:$A$293,0))</f>
        <v>J1149</v>
      </c>
      <c r="K124">
        <f>IF(H124="true",1,0)</f>
        <v>1</v>
      </c>
    </row>
    <row r="125">
      <c r="A125" t="inlineStr">
        <is>
          <t>T0121</t>
        </is>
      </c>
      <c r="B125" t="inlineStr">
        <is>
          <t>Point Cook - Kitchen and bathrooms</t>
        </is>
      </c>
      <c r="C125" t="inlineStr">
        <is>
          <t>Q0276</t>
        </is>
      </c>
      <c r="D125" t="inlineStr">
        <is>
          <t>Monthly</t>
        </is>
      </c>
      <c r="E125" s="9" t="n">
        <v>936</v>
      </c>
      <c r="F125" t="inlineStr">
        <is>
          <t>Kitchen and bathrooms at 280 Railway Rd, Point Cook</t>
        </is>
      </c>
      <c r="G125" s="10" t="n">
        <v>46327</v>
      </c>
      <c r="H125" t="inlineStr">
        <is>
          <t>true</t>
        </is>
      </c>
      <c r="I125" t="inlineStr">
        <is>
          <t>Owner</t>
        </is>
      </c>
      <c r="J125" t="str">
        <f>INDEX('Template Match'!$E$5:$E$293,MATCH(A125,'Template Match'!$A$5:$A$293,0))</f>
        <v>J1150</v>
      </c>
      <c r="K125">
        <f>IF(H125="true",1,0)</f>
        <v>1</v>
      </c>
    </row>
    <row r="126">
      <c r="A126" t="inlineStr">
        <is>
          <t>T0122</t>
        </is>
      </c>
      <c r="B126" t="inlineStr">
        <is>
          <t>Point Cook - Window clean</t>
        </is>
      </c>
      <c r="C126" t="inlineStr">
        <is>
          <t>Q0276</t>
        </is>
      </c>
      <c r="D126" t="inlineStr">
        <is>
          <t>Every 4 weeks</t>
        </is>
      </c>
      <c r="E126" s="9" t="n">
        <v>203</v>
      </c>
      <c r="F126" t="inlineStr">
        <is>
          <t>Window clean at 280 Railway Road, Point Cook</t>
        </is>
      </c>
      <c r="G126" s="10" t="n">
        <v>46353</v>
      </c>
      <c r="H126" t="inlineStr">
        <is>
          <t>true</t>
        </is>
      </c>
      <c r="I126" t="inlineStr">
        <is>
          <t>Owner</t>
        </is>
      </c>
      <c r="J126" t="str">
        <f>INDEX('Template Match'!$E$5:$E$293,MATCH(A126,'Template Match'!$A$5:$A$293,0))</f>
        <v>J1151</v>
      </c>
      <c r="K126">
        <f>IF(H126="true",1,0)</f>
        <v>1</v>
      </c>
    </row>
    <row r="127">
      <c r="A127" t="inlineStr">
        <is>
          <t>T0123</t>
        </is>
      </c>
      <c r="B127" t="inlineStr">
        <is>
          <t>Point Cook - Office clean</t>
        </is>
      </c>
      <c r="C127" t="inlineStr">
        <is>
          <t>Q0277</t>
        </is>
      </c>
      <c r="D127" t="inlineStr">
        <is>
          <t>Monthly</t>
        </is>
      </c>
      <c r="E127" s="9" t="n">
        <v>1568.67</v>
      </c>
      <c r="F127" t="inlineStr">
        <is>
          <t>Office clean at 149 Main Rd, Point Cook</t>
        </is>
      </c>
      <c r="G127" s="10" t="n">
        <v>46327</v>
      </c>
      <c r="H127" t="inlineStr">
        <is>
          <t>true</t>
        </is>
      </c>
      <c r="I127" t="inlineStr">
        <is>
          <t>Bookkeeper</t>
        </is>
      </c>
      <c r="J127" t="str">
        <f>INDEX('Template Match'!$E$5:$E$293,MATCH(A127,'Template Match'!$A$5:$A$293,0))</f>
        <v>J1152</v>
      </c>
      <c r="K127">
        <f>IF(H127="true",1,0)</f>
        <v>1</v>
      </c>
    </row>
    <row r="128">
      <c r="A128" t="inlineStr">
        <is>
          <t>T0124</t>
        </is>
      </c>
      <c r="B128" t="inlineStr">
        <is>
          <t>Point Cook - Washroom service</t>
        </is>
      </c>
      <c r="C128" t="inlineStr">
        <is>
          <t>Q0277</t>
        </is>
      </c>
      <c r="D128" t="inlineStr">
        <is>
          <t>Monthly</t>
        </is>
      </c>
      <c r="E128" s="9" t="n">
        <v>95</v>
      </c>
      <c r="F128" t="inlineStr">
        <is>
          <t>Washroom service at 149 Main Rd, Point Cook</t>
        </is>
      </c>
      <c r="G128" s="10" t="n">
        <v>46327</v>
      </c>
      <c r="H128" t="inlineStr">
        <is>
          <t>true</t>
        </is>
      </c>
      <c r="I128" t="inlineStr">
        <is>
          <t>Bookkeeper</t>
        </is>
      </c>
      <c r="J128" t="str">
        <f>INDEX('Template Match'!$E$5:$E$293,MATCH(A128,'Template Match'!$A$5:$A$293,0))</f>
        <v>J1153</v>
      </c>
      <c r="K128">
        <f>IF(H128="true",1,0)</f>
        <v>1</v>
      </c>
    </row>
    <row r="129">
      <c r="A129" t="inlineStr">
        <is>
          <t>T0125</t>
        </is>
      </c>
      <c r="B129" t="inlineStr">
        <is>
          <t>Hawthorn - Office clean</t>
        </is>
      </c>
      <c r="C129" t="inlineStr">
        <is>
          <t>Q0278</t>
        </is>
      </c>
      <c r="D129" t="inlineStr">
        <is>
          <t>Monthly</t>
        </is>
      </c>
      <c r="E129" s="9" t="n">
        <v>437.67</v>
      </c>
      <c r="F129" t="inlineStr">
        <is>
          <t>Office clean at 313 King Rd, Hawthorn</t>
        </is>
      </c>
      <c r="G129" s="10" t="n">
        <v>46327</v>
      </c>
      <c r="H129" t="inlineStr">
        <is>
          <t>true</t>
        </is>
      </c>
      <c r="I129" t="inlineStr">
        <is>
          <t>Owner</t>
        </is>
      </c>
      <c r="J129" t="str">
        <f>INDEX('Template Match'!$E$5:$E$293,MATCH(A129,'Template Match'!$A$5:$A$293,0))</f>
        <v>J1154</v>
      </c>
      <c r="K129">
        <f>IF(H129="true",1,0)</f>
        <v>1</v>
      </c>
    </row>
    <row r="130">
      <c r="A130" t="inlineStr">
        <is>
          <t>T0126</t>
        </is>
      </c>
      <c r="B130" t="inlineStr">
        <is>
          <t>Glen Waverley - Office clean</t>
        </is>
      </c>
      <c r="C130" t="inlineStr">
        <is>
          <t>Q0279</t>
        </is>
      </c>
      <c r="D130" t="inlineStr">
        <is>
          <t>Monthly</t>
        </is>
      </c>
      <c r="E130" s="9" t="n">
        <v>528.67</v>
      </c>
      <c r="F130" t="inlineStr">
        <is>
          <t>Office clean at 155 Hopkins Road, Glen Waverley</t>
        </is>
      </c>
      <c r="G130" s="10" t="n">
        <v>46327</v>
      </c>
      <c r="H130" t="inlineStr">
        <is>
          <t>true</t>
        </is>
      </c>
      <c r="I130" t="inlineStr">
        <is>
          <t>Owner</t>
        </is>
      </c>
      <c r="J130" t="str">
        <f>INDEX('Template Match'!$E$5:$E$293,MATCH(A130,'Template Match'!$A$5:$A$293,0))</f>
        <v>J1155</v>
      </c>
      <c r="K130">
        <f>IF(H130="true",1,0)</f>
        <v>1</v>
      </c>
    </row>
    <row r="131">
      <c r="A131" t="inlineStr">
        <is>
          <t>T0127</t>
        </is>
      </c>
      <c r="B131" t="inlineStr">
        <is>
          <t>Glen Waverley office clean (copy)</t>
        </is>
      </c>
      <c r="C131" t="inlineStr">
        <is>
          <t>Q0279</t>
        </is>
      </c>
      <c r="D131" t="inlineStr">
        <is>
          <t>Monthly</t>
        </is>
      </c>
      <c r="E131" s="9" t="n">
        <v>528.67</v>
      </c>
      <c r="F131" t="inlineStr">
        <is>
          <t>Office clean at 155 Hopkins Road, Glen Waverley</t>
        </is>
      </c>
      <c r="G131" s="10" t="n">
        <v>46327</v>
      </c>
      <c r="H131" t="inlineStr">
        <is>
          <t>true</t>
        </is>
      </c>
      <c r="I131" t="inlineStr">
        <is>
          <t>Office</t>
        </is>
      </c>
      <c r="J131" t="str">
        <f>INDEX('Template Match'!$E$5:$E$293,MATCH(A131,'Template Match'!$A$5:$A$293,0))</f>
        <v>J1155</v>
      </c>
      <c r="K131">
        <f>IF(H131="true",1,0)</f>
        <v>1</v>
      </c>
    </row>
    <row r="132">
      <c r="A132" t="inlineStr">
        <is>
          <t>T0128</t>
        </is>
      </c>
      <c r="B132" t="inlineStr">
        <is>
          <t>Point Cook - Office clean</t>
        </is>
      </c>
      <c r="C132" t="inlineStr">
        <is>
          <t>Q0280</t>
        </is>
      </c>
      <c r="D132" t="inlineStr">
        <is>
          <t>Monthly</t>
        </is>
      </c>
      <c r="E132" s="9" t="n">
        <v>1655.33</v>
      </c>
      <c r="F132" t="inlineStr">
        <is>
          <t>Office clean at 284 Park Pde, Point Cook</t>
        </is>
      </c>
      <c r="G132" s="10" t="n">
        <v>46327</v>
      </c>
      <c r="H132" t="inlineStr">
        <is>
          <t>true</t>
        </is>
      </c>
      <c r="I132" t="inlineStr">
        <is>
          <t>Bookkeeper</t>
        </is>
      </c>
      <c r="J132" t="str">
        <f>INDEX('Template Match'!$E$5:$E$293,MATCH(A132,'Template Match'!$A$5:$A$293,0))</f>
        <v>J1156</v>
      </c>
      <c r="K132">
        <f>IF(H132="true",1,0)</f>
        <v>1</v>
      </c>
    </row>
    <row r="133">
      <c r="A133" t="inlineStr">
        <is>
          <t>T0129</t>
        </is>
      </c>
      <c r="B133" t="inlineStr">
        <is>
          <t>Frankston - Office clean</t>
        </is>
      </c>
      <c r="C133" t="inlineStr">
        <is>
          <t>Q0281</t>
        </is>
      </c>
      <c r="D133" t="inlineStr">
        <is>
          <t>Monthly</t>
        </is>
      </c>
      <c r="E133" s="9" t="n">
        <v>1752</v>
      </c>
      <c r="F133" t="inlineStr">
        <is>
          <t>Office clean at 85 Nepean Rd, Frankston</t>
        </is>
      </c>
      <c r="G133" s="10" t="n">
        <v>46327</v>
      </c>
      <c r="H133" t="inlineStr">
        <is>
          <t>true</t>
        </is>
      </c>
      <c r="I133" t="inlineStr">
        <is>
          <t>Office</t>
        </is>
      </c>
      <c r="J133" t="str">
        <f>INDEX('Template Match'!$E$5:$E$293,MATCH(A133,'Template Match'!$A$5:$A$293,0))</f>
        <v>J1157</v>
      </c>
      <c r="K133">
        <f>IF(H133="true",1,0)</f>
        <v>1</v>
      </c>
    </row>
    <row r="134">
      <c r="A134" t="inlineStr">
        <is>
          <t>T0130</t>
        </is>
      </c>
      <c r="B134" t="inlineStr">
        <is>
          <t>Hawthorn - Office clean</t>
        </is>
      </c>
      <c r="C134" t="inlineStr">
        <is>
          <t>Q0282</t>
        </is>
      </c>
      <c r="D134" t="inlineStr">
        <is>
          <t>Monthly</t>
        </is>
      </c>
      <c r="E134" s="9" t="n">
        <v>1213.33</v>
      </c>
      <c r="F134" t="inlineStr">
        <is>
          <t>Office clean at 231 Church Highway, Hawthorn</t>
        </is>
      </c>
      <c r="G134" s="10" t="n">
        <v>46327</v>
      </c>
      <c r="H134" t="inlineStr">
        <is>
          <t>true</t>
        </is>
      </c>
      <c r="I134" t="inlineStr">
        <is>
          <t>Owner</t>
        </is>
      </c>
      <c r="J134" t="str">
        <f>INDEX('Template Match'!$E$5:$E$293,MATCH(A134,'Template Match'!$A$5:$A$293,0))</f>
        <v>J1158</v>
      </c>
      <c r="K134">
        <f>IF(H134="true",1,0)</f>
        <v>1</v>
      </c>
    </row>
    <row r="135">
      <c r="A135" t="inlineStr">
        <is>
          <t>T0131</t>
        </is>
      </c>
      <c r="B135" t="inlineStr">
        <is>
          <t>Werribee - Kitchen and bathrooms</t>
        </is>
      </c>
      <c r="C135" t="inlineStr">
        <is>
          <t>Q0283</t>
        </is>
      </c>
      <c r="D135" t="inlineStr">
        <is>
          <t>Monthly</t>
        </is>
      </c>
      <c r="E135" s="9" t="n">
        <v>277.33</v>
      </c>
      <c r="F135" t="inlineStr">
        <is>
          <t>Kitchen and bathrooms at 223A Nicholson Pde, Werribee</t>
        </is>
      </c>
      <c r="G135" s="10" t="n">
        <v>46327</v>
      </c>
      <c r="H135" t="inlineStr">
        <is>
          <t>true</t>
        </is>
      </c>
      <c r="I135" t="inlineStr">
        <is>
          <t>Owner</t>
        </is>
      </c>
      <c r="J135" t="str">
        <f>INDEX('Template Match'!$E$5:$E$293,MATCH(A135,'Template Match'!$A$5:$A$293,0))</f>
        <v>J1159</v>
      </c>
      <c r="K135">
        <f>IF(H135="true",1,0)</f>
        <v>1</v>
      </c>
    </row>
    <row r="136">
      <c r="A136" t="inlineStr">
        <is>
          <t>T0132</t>
        </is>
      </c>
      <c r="B136" t="inlineStr">
        <is>
          <t>Werribee - Washroom service</t>
        </is>
      </c>
      <c r="C136" t="inlineStr">
        <is>
          <t>Q0283</t>
        </is>
      </c>
      <c r="D136" t="inlineStr">
        <is>
          <t>Monthly</t>
        </is>
      </c>
      <c r="E136" s="9" t="n">
        <v>85</v>
      </c>
      <c r="F136" t="inlineStr">
        <is>
          <t>Washroom service at 223A Nicholson Parade, Werribee</t>
        </is>
      </c>
      <c r="G136" s="10" t="n">
        <v>46327</v>
      </c>
      <c r="H136" t="inlineStr">
        <is>
          <t>true</t>
        </is>
      </c>
      <c r="I136" t="inlineStr">
        <is>
          <t>Bookkeeper</t>
        </is>
      </c>
      <c r="J136" t="str">
        <f>INDEX('Template Match'!$E$5:$E$293,MATCH(A136,'Template Match'!$A$5:$A$293,0))</f>
        <v>J1160</v>
      </c>
      <c r="K136">
        <f>IF(H136="true",1,0)</f>
        <v>1</v>
      </c>
    </row>
    <row r="137">
      <c r="A137" t="inlineStr">
        <is>
          <t>T0133</t>
        </is>
      </c>
      <c r="B137" t="inlineStr">
        <is>
          <t>Footscray - Office clean</t>
        </is>
      </c>
      <c r="C137" t="inlineStr">
        <is>
          <t>Q0284</t>
        </is>
      </c>
      <c r="D137" t="inlineStr">
        <is>
          <t>Monthly</t>
        </is>
      </c>
      <c r="E137" s="9" t="n">
        <v>268.67</v>
      </c>
      <c r="F137" t="inlineStr">
        <is>
          <t>Office clean at 382 Hopkins Street, Footscray</t>
        </is>
      </c>
      <c r="G137" s="10" t="n">
        <v>46327</v>
      </c>
      <c r="H137" t="inlineStr">
        <is>
          <t>true</t>
        </is>
      </c>
      <c r="I137" t="inlineStr">
        <is>
          <t>Bookkeeper</t>
        </is>
      </c>
      <c r="J137" t="str">
        <f>INDEX('Template Match'!$E$5:$E$293,MATCH(A137,'Template Match'!$A$5:$A$293,0))</f>
        <v>J1161</v>
      </c>
      <c r="K137">
        <f>IF(H137="true",1,0)</f>
        <v>1</v>
      </c>
    </row>
    <row r="138">
      <c r="A138" t="inlineStr">
        <is>
          <t>T0134</t>
        </is>
      </c>
      <c r="B138" t="inlineStr">
        <is>
          <t>Footscray - Office clean</t>
        </is>
      </c>
      <c r="C138" t="inlineStr">
        <is>
          <t>Q0285</t>
        </is>
      </c>
      <c r="D138" t="inlineStr">
        <is>
          <t>Monthly</t>
        </is>
      </c>
      <c r="E138" s="9" t="n">
        <v>585</v>
      </c>
      <c r="F138" t="inlineStr">
        <is>
          <t>Office clean at 443 Station Road, Footscray</t>
        </is>
      </c>
      <c r="G138" s="10" t="n">
        <v>46327</v>
      </c>
      <c r="H138" t="inlineStr">
        <is>
          <t>true</t>
        </is>
      </c>
      <c r="I138" t="inlineStr">
        <is>
          <t>Owner</t>
        </is>
      </c>
      <c r="J138" t="str">
        <f>INDEX('Template Match'!$E$5:$E$293,MATCH(A138,'Template Match'!$A$5:$A$293,0))</f>
        <v>J1162</v>
      </c>
      <c r="K138">
        <f>IF(H138="true",1,0)</f>
        <v>1</v>
      </c>
    </row>
    <row r="139">
      <c r="A139" t="inlineStr">
        <is>
          <t>T0135</t>
        </is>
      </c>
      <c r="B139" t="inlineStr">
        <is>
          <t>Reservoir - Carpet steam clean</t>
        </is>
      </c>
      <c r="C139" t="inlineStr">
        <is>
          <t>Q0286</t>
        </is>
      </c>
      <c r="D139" t="inlineStr">
        <is>
          <t>Every 4 weeks</t>
        </is>
      </c>
      <c r="E139" s="9" t="n">
        <v>146</v>
      </c>
      <c r="F139" t="inlineStr">
        <is>
          <t>Carpet steam clean at 127 Main Hwy, Reservoir</t>
        </is>
      </c>
      <c r="G139" s="10" t="n">
        <v>46365</v>
      </c>
      <c r="H139" t="inlineStr">
        <is>
          <t>true</t>
        </is>
      </c>
      <c r="I139" t="inlineStr">
        <is>
          <t>Office</t>
        </is>
      </c>
      <c r="J139" t="str">
        <f>INDEX('Template Match'!$E$5:$E$293,MATCH(A139,'Template Match'!$A$5:$A$293,0))</f>
        <v>J1164</v>
      </c>
      <c r="K139">
        <f>IF(H139="true",1,0)</f>
        <v>1</v>
      </c>
    </row>
    <row r="140">
      <c r="A140" t="inlineStr">
        <is>
          <t>T0136</t>
        </is>
      </c>
      <c r="B140" t="inlineStr">
        <is>
          <t>St Kilda - Office clean</t>
        </is>
      </c>
      <c r="C140" t="inlineStr">
        <is>
          <t>Q0288</t>
        </is>
      </c>
      <c r="D140" t="inlineStr">
        <is>
          <t>Monthly</t>
        </is>
      </c>
      <c r="E140" s="9" t="n">
        <v>1438.67</v>
      </c>
      <c r="F140" t="inlineStr">
        <is>
          <t>Office clean at 102 Union Road, St Kilda</t>
        </is>
      </c>
      <c r="G140" s="10" t="n">
        <v>46327</v>
      </c>
      <c r="H140" t="inlineStr">
        <is>
          <t>true</t>
        </is>
      </c>
      <c r="I140" t="inlineStr">
        <is>
          <t>Office</t>
        </is>
      </c>
      <c r="J140" t="str">
        <f>INDEX('Template Match'!$E$5:$E$293,MATCH(A140,'Template Match'!$A$5:$A$293,0))</f>
        <v>J1166</v>
      </c>
      <c r="K140">
        <f>IF(H140="true",1,0)</f>
        <v>1</v>
      </c>
    </row>
    <row r="141">
      <c r="A141" t="inlineStr">
        <is>
          <t>T0137</t>
        </is>
      </c>
      <c r="B141" t="inlineStr">
        <is>
          <t>Bundoora - Kitchen and bathrooms</t>
        </is>
      </c>
      <c r="C141" t="inlineStr">
        <is>
          <t>Q0289</t>
        </is>
      </c>
      <c r="D141" t="inlineStr">
        <is>
          <t>Monthly</t>
        </is>
      </c>
      <c r="E141" s="9" t="n">
        <v>307.67</v>
      </c>
      <c r="F141" t="inlineStr">
        <is>
          <t>Kitchen and bathrooms at 61 Church Rd, Bundoora</t>
        </is>
      </c>
      <c r="G141" s="10" t="n">
        <v>46327</v>
      </c>
      <c r="H141" t="inlineStr">
        <is>
          <t>true</t>
        </is>
      </c>
      <c r="I141" t="inlineStr">
        <is>
          <t>Owner</t>
        </is>
      </c>
      <c r="J141" t="str">
        <f>INDEX('Template Match'!$E$5:$E$293,MATCH(A141,'Template Match'!$A$5:$A$293,0))</f>
        <v>J1167</v>
      </c>
      <c r="K141">
        <f>IF(H141="true",1,0)</f>
        <v>1</v>
      </c>
    </row>
    <row r="142">
      <c r="A142" t="inlineStr">
        <is>
          <t>T0138</t>
        </is>
      </c>
      <c r="B142" t="inlineStr">
        <is>
          <t>Deer Park - Office clean</t>
        </is>
      </c>
      <c r="C142" t="inlineStr">
        <is>
          <t>Q0290</t>
        </is>
      </c>
      <c r="D142" t="inlineStr">
        <is>
          <t>Monthly</t>
        </is>
      </c>
      <c r="E142" s="9" t="n">
        <v>1560</v>
      </c>
      <c r="F142" t="inlineStr">
        <is>
          <t>Office clean at 287 Whitehorse Hwy, Deer Park</t>
        </is>
      </c>
      <c r="G142" s="10" t="n">
        <v>46327</v>
      </c>
      <c r="H142" t="inlineStr">
        <is>
          <t>true</t>
        </is>
      </c>
      <c r="I142" t="inlineStr">
        <is>
          <t>Bookkeeper</t>
        </is>
      </c>
      <c r="J142" t="str">
        <f>INDEX('Template Match'!$E$5:$E$293,MATCH(A142,'Template Match'!$A$5:$A$293,0))</f>
        <v>J1169</v>
      </c>
      <c r="K142">
        <f>IF(H142="true",1,0)</f>
        <v>1</v>
      </c>
    </row>
    <row r="143">
      <c r="A143" t="inlineStr">
        <is>
          <t>T0139</t>
        </is>
      </c>
      <c r="B143" t="inlineStr">
        <is>
          <t>Bentleigh - Kitchen and bathrooms</t>
        </is>
      </c>
      <c r="C143" t="inlineStr">
        <is>
          <t>Q0291</t>
        </is>
      </c>
      <c r="D143" t="inlineStr">
        <is>
          <t>Monthly</t>
        </is>
      </c>
      <c r="E143" s="9" t="n">
        <v>251.33</v>
      </c>
      <c r="F143" t="inlineStr">
        <is>
          <t>Kitchen and bathrooms at 289 Nepean St, Bentleigh</t>
        </is>
      </c>
      <c r="G143" s="10" t="n">
        <v>46327</v>
      </c>
      <c r="H143" t="inlineStr">
        <is>
          <t>true</t>
        </is>
      </c>
      <c r="I143" t="inlineStr">
        <is>
          <t>Office</t>
        </is>
      </c>
      <c r="J143" t="str">
        <f>INDEX('Template Match'!$E$5:$E$293,MATCH(A143,'Template Match'!$A$5:$A$293,0))</f>
        <v>J1170</v>
      </c>
      <c r="K143">
        <f>IF(H143="true",1,0)</f>
        <v>1</v>
      </c>
    </row>
    <row r="144">
      <c r="A144" t="inlineStr">
        <is>
          <t>T0140</t>
        </is>
      </c>
      <c r="B144" t="inlineStr">
        <is>
          <t>Footscray - Office clean</t>
        </is>
      </c>
      <c r="C144" t="inlineStr">
        <is>
          <t>Q0292</t>
        </is>
      </c>
      <c r="D144" t="inlineStr">
        <is>
          <t>Monthly</t>
        </is>
      </c>
      <c r="E144" s="9" t="n">
        <v>2513.33</v>
      </c>
      <c r="F144" t="inlineStr">
        <is>
          <t>Office clean at 221 Plenty Avenue, Footscray</t>
        </is>
      </c>
      <c r="G144" s="10" t="n">
        <v>46327</v>
      </c>
      <c r="H144" t="inlineStr">
        <is>
          <t>true</t>
        </is>
      </c>
      <c r="I144" t="inlineStr">
        <is>
          <t>Owner</t>
        </is>
      </c>
      <c r="J144" t="str">
        <f>INDEX('Template Match'!$E$5:$E$293,MATCH(A144,'Template Match'!$A$5:$A$293,0))</f>
        <v>J1171</v>
      </c>
      <c r="K144">
        <f>IF(H144="true",1,0)</f>
        <v>1</v>
      </c>
    </row>
    <row r="145">
      <c r="A145" t="inlineStr">
        <is>
          <t>T0141</t>
        </is>
      </c>
      <c r="B145" t="inlineStr">
        <is>
          <t>Mitcham - Kitchen and bathrooms</t>
        </is>
      </c>
      <c r="C145" t="inlineStr">
        <is>
          <t>Q0293</t>
        </is>
      </c>
      <c r="D145" t="inlineStr">
        <is>
          <t>Monthly</t>
        </is>
      </c>
      <c r="E145" s="9" t="n">
        <v>1343.33</v>
      </c>
      <c r="F145" t="inlineStr">
        <is>
          <t>Kitchen and bathrooms at 77 Mason Highway, Mitcham</t>
        </is>
      </c>
      <c r="G145" s="10" t="n">
        <v>46327</v>
      </c>
      <c r="H145" t="inlineStr">
        <is>
          <t>true</t>
        </is>
      </c>
      <c r="I145" t="inlineStr">
        <is>
          <t>Owner</t>
        </is>
      </c>
      <c r="J145" t="str">
        <f>INDEX('Template Match'!$E$5:$E$293,MATCH(A145,'Template Match'!$A$5:$A$293,0))</f>
        <v>J1172</v>
      </c>
      <c r="K145">
        <f>IF(H145="true",1,0)</f>
        <v>1</v>
      </c>
    </row>
    <row r="146">
      <c r="A146" t="inlineStr">
        <is>
          <t>T0142</t>
        </is>
      </c>
      <c r="B146" t="inlineStr">
        <is>
          <t>Reservoir - Office clean</t>
        </is>
      </c>
      <c r="C146" t="inlineStr">
        <is>
          <t>Q0294</t>
        </is>
      </c>
      <c r="D146" t="inlineStr">
        <is>
          <t>Monthly</t>
        </is>
      </c>
      <c r="E146" s="9" t="n">
        <v>806</v>
      </c>
      <c r="F146" t="inlineStr">
        <is>
          <t>Office clean at 170 Railway Hwy, Reservoir</t>
        </is>
      </c>
      <c r="G146" s="10" t="n">
        <v>46327</v>
      </c>
      <c r="H146" t="inlineStr">
        <is>
          <t>true</t>
        </is>
      </c>
      <c r="I146" t="inlineStr">
        <is>
          <t>Bookkeeper</t>
        </is>
      </c>
      <c r="J146" t="str">
        <f>INDEX('Template Match'!$E$5:$E$293,MATCH(A146,'Template Match'!$A$5:$A$293,0))</f>
        <v>J1174</v>
      </c>
      <c r="K146">
        <f>IF(H146="true",1,0)</f>
        <v>1</v>
      </c>
    </row>
    <row r="147">
      <c r="A147" t="inlineStr">
        <is>
          <t>T0143</t>
        </is>
      </c>
      <c r="B147" t="inlineStr">
        <is>
          <t>Mitcham - Office clean</t>
        </is>
      </c>
      <c r="C147" t="inlineStr">
        <is>
          <t>Q0295</t>
        </is>
      </c>
      <c r="D147" t="inlineStr">
        <is>
          <t>Monthly</t>
        </is>
      </c>
      <c r="E147" s="9" t="n">
        <v>420.33</v>
      </c>
      <c r="F147" t="inlineStr">
        <is>
          <t>Office clean at 208 Glenferrie Road, Mitcham</t>
        </is>
      </c>
      <c r="G147" s="10" t="n">
        <v>46327</v>
      </c>
      <c r="H147" t="inlineStr">
        <is>
          <t>true</t>
        </is>
      </c>
      <c r="I147" t="inlineStr">
        <is>
          <t>Bookkeeper</t>
        </is>
      </c>
      <c r="J147" t="str">
        <f>INDEX('Template Match'!$E$5:$E$293,MATCH(A147,'Template Match'!$A$5:$A$293,0))</f>
        <v>J1175</v>
      </c>
      <c r="K147">
        <f>IF(H147="true",1,0)</f>
        <v>1</v>
      </c>
    </row>
    <row r="148">
      <c r="A148" t="inlineStr">
        <is>
          <t>T0144</t>
        </is>
      </c>
      <c r="B148" t="inlineStr">
        <is>
          <t>Yarraville - Office clean</t>
        </is>
      </c>
      <c r="C148" t="inlineStr">
        <is>
          <t>Q0296</t>
        </is>
      </c>
      <c r="D148" t="inlineStr">
        <is>
          <t>Monthly</t>
        </is>
      </c>
      <c r="E148" s="9" t="n">
        <v>316.33</v>
      </c>
      <c r="F148" t="inlineStr">
        <is>
          <t>Office clean at 212 Sydney Avenue, Yarraville</t>
        </is>
      </c>
      <c r="G148" s="10" t="n">
        <v>46327</v>
      </c>
      <c r="H148" t="inlineStr">
        <is>
          <t>true</t>
        </is>
      </c>
      <c r="I148" t="inlineStr">
        <is>
          <t>Bookkeeper</t>
        </is>
      </c>
      <c r="J148" t="str">
        <f>INDEX('Template Match'!$E$5:$E$293,MATCH(A148,'Template Match'!$A$5:$A$293,0))</f>
        <v>J1176</v>
      </c>
      <c r="K148">
        <f>IF(H148="true",1,0)</f>
        <v>1</v>
      </c>
    </row>
    <row r="149">
      <c r="A149" t="inlineStr">
        <is>
          <t>T0145</t>
        </is>
      </c>
      <c r="B149" t="inlineStr">
        <is>
          <t>Yarraville office clean (copy)</t>
        </is>
      </c>
      <c r="C149" t="inlineStr">
        <is>
          <t>Q0296</t>
        </is>
      </c>
      <c r="D149" t="inlineStr">
        <is>
          <t>Monthly</t>
        </is>
      </c>
      <c r="E149" s="9" t="n">
        <v>303.33</v>
      </c>
      <c r="F149" t="inlineStr">
        <is>
          <t>Office clean at 212 Sydney Avenue, Yarraville</t>
        </is>
      </c>
      <c r="G149" s="10" t="n">
        <v>46327</v>
      </c>
      <c r="H149" t="inlineStr">
        <is>
          <t>true</t>
        </is>
      </c>
      <c r="I149" t="inlineStr">
        <is>
          <t>Bookkeeper</t>
        </is>
      </c>
      <c r="J149" t="str">
        <f>INDEX('Template Match'!$E$5:$E$293,MATCH(A149,'Template Match'!$A$5:$A$293,0))</f>
        <v>J1176</v>
      </c>
      <c r="K149">
        <f>IF(H149="true",1,0)</f>
        <v>1</v>
      </c>
    </row>
    <row r="150">
      <c r="A150" t="inlineStr">
        <is>
          <t>T0146</t>
        </is>
      </c>
      <c r="B150" t="inlineStr">
        <is>
          <t>Heidelberg - Kitchen and bathrooms</t>
        </is>
      </c>
      <c r="C150" t="inlineStr">
        <is>
          <t>Q0297</t>
        </is>
      </c>
      <c r="D150" t="inlineStr">
        <is>
          <t>Monthly</t>
        </is>
      </c>
      <c r="E150" s="9" t="n">
        <v>296</v>
      </c>
      <c r="F150" t="inlineStr">
        <is>
          <t>Kitchen and bathrooms at 268 Sydney Rd, Heidelberg</t>
        </is>
      </c>
      <c r="G150" s="10" t="n">
        <v>46327</v>
      </c>
      <c r="H150" t="inlineStr">
        <is>
          <t>true</t>
        </is>
      </c>
      <c r="I150" t="inlineStr">
        <is>
          <t>Owner</t>
        </is>
      </c>
      <c r="J150" t="str">
        <f>INDEX('Template Match'!$E$5:$E$293,MATCH(A150,'Template Match'!$A$5:$A$293,0))</f>
        <v>J1177</v>
      </c>
      <c r="K150">
        <f>IF(H150="true",1,0)</f>
        <v>1</v>
      </c>
    </row>
    <row r="151">
      <c r="A151" t="inlineStr">
        <is>
          <t>T0147</t>
        </is>
      </c>
      <c r="B151" t="inlineStr">
        <is>
          <t>Heidelberg - Carpet steam clean</t>
        </is>
      </c>
      <c r="C151" t="inlineStr">
        <is>
          <t>Q0297</t>
        </is>
      </c>
      <c r="D151" t="inlineStr">
        <is>
          <t>Every 4 weeks</t>
        </is>
      </c>
      <c r="E151" s="9" t="n">
        <v>135</v>
      </c>
      <c r="F151" t="inlineStr">
        <is>
          <t>Carpet steam clean at 268 Sydney Rd, Heidelberg</t>
        </is>
      </c>
      <c r="G151" s="10" t="n">
        <v>46367</v>
      </c>
      <c r="H151" t="inlineStr">
        <is>
          <t>true</t>
        </is>
      </c>
      <c r="I151" t="inlineStr">
        <is>
          <t>Owner</t>
        </is>
      </c>
      <c r="J151" t="str">
        <f>INDEX('Template Match'!$E$5:$E$293,MATCH(A151,'Template Match'!$A$5:$A$293,0))</f>
        <v>J1178</v>
      </c>
      <c r="K151">
        <f>IF(H151="true",1,0)</f>
        <v>1</v>
      </c>
    </row>
    <row r="152">
      <c r="A152" t="inlineStr">
        <is>
          <t>T0148</t>
        </is>
      </c>
      <c r="B152" t="inlineStr">
        <is>
          <t>Burwood - Office clean</t>
        </is>
      </c>
      <c r="C152" t="inlineStr">
        <is>
          <t>Q0298</t>
        </is>
      </c>
      <c r="D152" t="inlineStr">
        <is>
          <t>Monthly</t>
        </is>
      </c>
      <c r="E152" s="9" t="n">
        <v>488</v>
      </c>
      <c r="F152" t="inlineStr">
        <is>
          <t>Office clean at 369 Station Road, Burwood</t>
        </is>
      </c>
      <c r="G152" s="10" t="n">
        <v>46327</v>
      </c>
      <c r="H152" t="inlineStr">
        <is>
          <t>true</t>
        </is>
      </c>
      <c r="I152" t="inlineStr">
        <is>
          <t>Bookkeeper</t>
        </is>
      </c>
      <c r="J152" t="str">
        <f>INDEX('Template Match'!$E$5:$E$293,MATCH(A152,'Template Match'!$A$5:$A$293,0))</f>
        <v>J1179</v>
      </c>
      <c r="K152">
        <f>IF(H152="true",1,0)</f>
        <v>1</v>
      </c>
    </row>
    <row r="153">
      <c r="A153" t="inlineStr">
        <is>
          <t>T0149</t>
        </is>
      </c>
      <c r="B153" t="inlineStr">
        <is>
          <t>Mitcham - Kitchen and bathrooms</t>
        </is>
      </c>
      <c r="C153" t="inlineStr">
        <is>
          <t>Q0299</t>
        </is>
      </c>
      <c r="D153" t="inlineStr">
        <is>
          <t>Monthly</t>
        </is>
      </c>
      <c r="E153" s="9" t="n">
        <v>1516.67</v>
      </c>
      <c r="F153" t="inlineStr">
        <is>
          <t>Kitchen and bathrooms at 264 Queen Pde, Mitcham</t>
        </is>
      </c>
      <c r="G153" s="10" t="n">
        <v>46327</v>
      </c>
      <c r="H153" t="inlineStr">
        <is>
          <t>true</t>
        </is>
      </c>
      <c r="I153" t="inlineStr">
        <is>
          <t>Office</t>
        </is>
      </c>
      <c r="J153" t="str">
        <f>INDEX('Template Match'!$E$5:$E$293,MATCH(A153,'Template Match'!$A$5:$A$293,0))</f>
        <v>J1180</v>
      </c>
      <c r="K153">
        <f>IF(H153="true",1,0)</f>
        <v>1</v>
      </c>
    </row>
    <row r="154">
      <c r="A154" t="inlineStr">
        <is>
          <t>T0150</t>
        </is>
      </c>
      <c r="B154" t="inlineStr">
        <is>
          <t>Sunshine - Office clean</t>
        </is>
      </c>
      <c r="C154" t="inlineStr">
        <is>
          <t>Q0300</t>
        </is>
      </c>
      <c r="D154" t="inlineStr">
        <is>
          <t>Monthly</t>
        </is>
      </c>
      <c r="E154" s="9" t="n">
        <v>884</v>
      </c>
      <c r="F154" t="inlineStr">
        <is>
          <t>Office clean at 130 Barkly Rd, Sunshine</t>
        </is>
      </c>
      <c r="G154" s="10" t="n">
        <v>46327</v>
      </c>
      <c r="H154" t="inlineStr">
        <is>
          <t>true</t>
        </is>
      </c>
      <c r="I154" t="inlineStr">
        <is>
          <t>Owner</t>
        </is>
      </c>
      <c r="J154" t="str">
        <f>INDEX('Template Match'!$E$5:$E$293,MATCH(A154,'Template Match'!$A$5:$A$293,0))</f>
        <v>J1181</v>
      </c>
      <c r="K154">
        <f>IF(H154="true",1,0)</f>
        <v>1</v>
      </c>
    </row>
    <row r="155">
      <c r="A155" t="inlineStr">
        <is>
          <t>T0151</t>
        </is>
      </c>
      <c r="B155" t="inlineStr">
        <is>
          <t>Mentone - Office clean</t>
        </is>
      </c>
      <c r="C155" t="inlineStr">
        <is>
          <t>Q0301</t>
        </is>
      </c>
      <c r="D155" t="inlineStr">
        <is>
          <t>Monthly</t>
        </is>
      </c>
      <c r="E155" s="9" t="n">
        <v>654.33</v>
      </c>
      <c r="F155" t="inlineStr">
        <is>
          <t>Office clean at 180 Union Ave, Mentone</t>
        </is>
      </c>
      <c r="G155" s="10" t="n">
        <v>46327</v>
      </c>
      <c r="H155" t="inlineStr">
        <is>
          <t>true</t>
        </is>
      </c>
      <c r="I155" t="inlineStr">
        <is>
          <t>Office</t>
        </is>
      </c>
      <c r="J155" t="str">
        <f>INDEX('Template Match'!$E$5:$E$293,MATCH(A155,'Template Match'!$A$5:$A$293,0))</f>
        <v>J1182</v>
      </c>
      <c r="K155">
        <f>IF(H155="true",1,0)</f>
        <v>1</v>
      </c>
    </row>
    <row r="156">
      <c r="A156" t="inlineStr">
        <is>
          <t>T0152</t>
        </is>
      </c>
      <c r="B156" t="inlineStr">
        <is>
          <t>Cheltenham - Office clean</t>
        </is>
      </c>
      <c r="C156" t="inlineStr">
        <is>
          <t>Q0302</t>
        </is>
      </c>
      <c r="D156" t="inlineStr">
        <is>
          <t>Monthly</t>
        </is>
      </c>
      <c r="E156" s="9" t="n">
        <v>1083.33</v>
      </c>
      <c r="F156" t="inlineStr">
        <is>
          <t>Office clean at 148 Plenty Street, Cheltenham</t>
        </is>
      </c>
      <c r="G156" s="10" t="n">
        <v>46327</v>
      </c>
      <c r="H156" t="inlineStr">
        <is>
          <t>true</t>
        </is>
      </c>
      <c r="I156" t="inlineStr">
        <is>
          <t>Bookkeeper</t>
        </is>
      </c>
      <c r="J156" t="str">
        <f>INDEX('Template Match'!$E$5:$E$293,MATCH(A156,'Template Match'!$A$5:$A$293,0))</f>
        <v>J1183</v>
      </c>
      <c r="K156">
        <f>IF(H156="true",1,0)</f>
        <v>1</v>
      </c>
    </row>
    <row r="157">
      <c r="A157" t="inlineStr">
        <is>
          <t>T0153</t>
        </is>
      </c>
      <c r="B157" t="inlineStr">
        <is>
          <t>Moorabbin - Office clean</t>
        </is>
      </c>
      <c r="C157" t="inlineStr">
        <is>
          <t>Q0303</t>
        </is>
      </c>
      <c r="D157" t="inlineStr">
        <is>
          <t>Monthly</t>
        </is>
      </c>
      <c r="E157" s="9" t="n">
        <v>1352</v>
      </c>
      <c r="F157" t="inlineStr">
        <is>
          <t>Office clean at 4A Main Highway, Moorabbin</t>
        </is>
      </c>
      <c r="G157" s="10" t="n">
        <v>46327</v>
      </c>
      <c r="H157" t="inlineStr">
        <is>
          <t>true</t>
        </is>
      </c>
      <c r="I157" t="inlineStr">
        <is>
          <t>Bookkeeper</t>
        </is>
      </c>
      <c r="J157" t="str">
        <f>INDEX('Template Match'!$E$5:$E$293,MATCH(A157,'Template Match'!$A$5:$A$293,0))</f>
        <v>J1184</v>
      </c>
      <c r="K157">
        <f>IF(H157="true",1,0)</f>
        <v>1</v>
      </c>
    </row>
    <row r="158">
      <c r="A158" t="inlineStr">
        <is>
          <t>T0154</t>
        </is>
      </c>
      <c r="B158" t="inlineStr">
        <is>
          <t>Cheltenham - Office clean</t>
        </is>
      </c>
      <c r="C158" t="inlineStr">
        <is>
          <t>Q0304</t>
        </is>
      </c>
      <c r="D158" t="inlineStr">
        <is>
          <t>Monthly</t>
        </is>
      </c>
      <c r="E158" s="9" t="n">
        <v>541.67</v>
      </c>
      <c r="F158" t="inlineStr">
        <is>
          <t>Office clean at 165 Hopkins Rd, Cheltenham</t>
        </is>
      </c>
      <c r="G158" s="10" t="n">
        <v>46327</v>
      </c>
      <c r="H158" t="inlineStr">
        <is>
          <t>true</t>
        </is>
      </c>
      <c r="I158" t="inlineStr">
        <is>
          <t>Bookkeeper</t>
        </is>
      </c>
      <c r="J158" t="str">
        <f>INDEX('Template Match'!$E$5:$E$293,MATCH(A158,'Template Match'!$A$5:$A$293,0))</f>
        <v>J1186</v>
      </c>
      <c r="K158">
        <f>IF(H158="true",1,0)</f>
        <v>1</v>
      </c>
    </row>
    <row r="159">
      <c r="A159" t="inlineStr">
        <is>
          <t>T0155</t>
        </is>
      </c>
      <c r="B159" t="inlineStr">
        <is>
          <t>Frankston - Office clean</t>
        </is>
      </c>
      <c r="C159" t="inlineStr">
        <is>
          <t>Q0305</t>
        </is>
      </c>
      <c r="D159" t="inlineStr">
        <is>
          <t>Monthly</t>
        </is>
      </c>
      <c r="E159" s="9" t="n">
        <v>546</v>
      </c>
      <c r="F159" t="inlineStr">
        <is>
          <t>Office clean at 245 Victoria Road, Frankston</t>
        </is>
      </c>
      <c r="G159" s="10" t="n">
        <v>46327</v>
      </c>
      <c r="H159" t="inlineStr">
        <is>
          <t>true</t>
        </is>
      </c>
      <c r="I159" t="inlineStr">
        <is>
          <t>Office</t>
        </is>
      </c>
      <c r="J159" t="str">
        <f>INDEX('Template Match'!$E$5:$E$293,MATCH(A159,'Template Match'!$A$5:$A$293,0))</f>
        <v>J1187</v>
      </c>
      <c r="K159">
        <f>IF(H159="true",1,0)</f>
        <v>1</v>
      </c>
    </row>
    <row r="160">
      <c r="A160" t="inlineStr">
        <is>
          <t>T0156</t>
        </is>
      </c>
      <c r="B160" t="inlineStr">
        <is>
          <t>Glen Waverley - Office clean</t>
        </is>
      </c>
      <c r="C160" t="inlineStr">
        <is>
          <t>Q0306</t>
        </is>
      </c>
      <c r="D160" t="inlineStr">
        <is>
          <t>Monthly</t>
        </is>
      </c>
      <c r="E160" s="9" t="n">
        <v>1057.33</v>
      </c>
      <c r="F160" t="inlineStr">
        <is>
          <t>Office clean at 274 Gilbert Ave, Glen Waverley</t>
        </is>
      </c>
      <c r="G160" s="10" t="n">
        <v>46327</v>
      </c>
      <c r="H160" t="inlineStr">
        <is>
          <t>true</t>
        </is>
      </c>
      <c r="I160" t="inlineStr">
        <is>
          <t>Office</t>
        </is>
      </c>
      <c r="J160" t="str">
        <f>INDEX('Template Match'!$E$5:$E$293,MATCH(A160,'Template Match'!$A$5:$A$293,0))</f>
        <v>J1188</v>
      </c>
      <c r="K160">
        <f>IF(H160="true",1,0)</f>
        <v>1</v>
      </c>
    </row>
    <row r="161">
      <c r="A161" t="inlineStr">
        <is>
          <t>T0157</t>
        </is>
      </c>
      <c r="B161" t="inlineStr">
        <is>
          <t>Glen Waverley - Washroom service</t>
        </is>
      </c>
      <c r="C161" t="inlineStr">
        <is>
          <t>Q0306</t>
        </is>
      </c>
      <c r="D161" t="inlineStr">
        <is>
          <t>Monthly</t>
        </is>
      </c>
      <c r="E161" s="9" t="n">
        <v>88</v>
      </c>
      <c r="F161" t="inlineStr">
        <is>
          <t>Washroom service at 274 Gilbert Avenue, Glen Waverley</t>
        </is>
      </c>
      <c r="G161" s="10" t="n">
        <v>46327</v>
      </c>
      <c r="H161" t="inlineStr">
        <is>
          <t>true</t>
        </is>
      </c>
      <c r="I161" t="inlineStr">
        <is>
          <t>Office</t>
        </is>
      </c>
      <c r="J161" t="str">
        <f>INDEX('Template Match'!$E$5:$E$293,MATCH(A161,'Template Match'!$A$5:$A$293,0))</f>
        <v>J1189</v>
      </c>
      <c r="K161">
        <f>IF(H161="true",1,0)</f>
        <v>1</v>
      </c>
    </row>
    <row r="162">
      <c r="A162" t="inlineStr">
        <is>
          <t>T0158</t>
        </is>
      </c>
      <c r="B162" t="inlineStr">
        <is>
          <t>Northcote - Office clean</t>
        </is>
      </c>
      <c r="C162" t="inlineStr">
        <is>
          <t>Q0308</t>
        </is>
      </c>
      <c r="D162" t="inlineStr">
        <is>
          <t>Monthly</t>
        </is>
      </c>
      <c r="E162" s="9" t="n">
        <v>376</v>
      </c>
      <c r="F162" t="inlineStr">
        <is>
          <t>Office clean at 387 Burke Pde, Northcote</t>
        </is>
      </c>
      <c r="G162" s="10" t="n">
        <v>46327</v>
      </c>
      <c r="H162" t="inlineStr">
        <is>
          <t>true</t>
        </is>
      </c>
      <c r="I162" t="inlineStr">
        <is>
          <t>Office</t>
        </is>
      </c>
      <c r="J162" t="str">
        <f>INDEX('Template Match'!$E$5:$E$293,MATCH(A162,'Template Match'!$A$5:$A$293,0))</f>
        <v>J1191</v>
      </c>
      <c r="K162">
        <f>IF(H162="true",1,0)</f>
        <v>1</v>
      </c>
    </row>
    <row r="163">
      <c r="A163" t="inlineStr">
        <is>
          <t>T0159</t>
        </is>
      </c>
      <c r="B163" t="inlineStr">
        <is>
          <t>Northcote - Office clean</t>
        </is>
      </c>
      <c r="C163" t="inlineStr">
        <is>
          <t>Q0309</t>
        </is>
      </c>
      <c r="D163" t="inlineStr">
        <is>
          <t>Monthly</t>
        </is>
      </c>
      <c r="E163" s="9" t="n">
        <v>862.33</v>
      </c>
      <c r="F163" t="inlineStr">
        <is>
          <t>Office clean at 467 High Ave, Northcote</t>
        </is>
      </c>
      <c r="G163" s="10" t="n">
        <v>46327</v>
      </c>
      <c r="H163" t="inlineStr">
        <is>
          <t>true</t>
        </is>
      </c>
      <c r="I163" t="inlineStr">
        <is>
          <t>Bookkeeper</t>
        </is>
      </c>
      <c r="J163" t="str">
        <f>INDEX('Template Match'!$E$5:$E$293,MATCH(A163,'Template Match'!$A$5:$A$293,0))</f>
        <v>J1192</v>
      </c>
      <c r="K163">
        <f>IF(H163="true",1,0)</f>
        <v>1</v>
      </c>
    </row>
    <row r="164">
      <c r="A164" t="inlineStr">
        <is>
          <t>T0160</t>
        </is>
      </c>
      <c r="B164" t="inlineStr">
        <is>
          <t>Thornbury - Office clean</t>
        </is>
      </c>
      <c r="C164" t="inlineStr">
        <is>
          <t>Q0310</t>
        </is>
      </c>
      <c r="D164" t="inlineStr">
        <is>
          <t>Monthly</t>
        </is>
      </c>
      <c r="E164" s="9" t="n">
        <v>463.67</v>
      </c>
      <c r="F164" t="inlineStr">
        <is>
          <t>Office clean at 458 Glenferrie Pde, Thornbury</t>
        </is>
      </c>
      <c r="G164" s="10" t="n">
        <v>46327</v>
      </c>
      <c r="H164" t="inlineStr">
        <is>
          <t>true</t>
        </is>
      </c>
      <c r="I164" t="inlineStr">
        <is>
          <t>Bookkeeper</t>
        </is>
      </c>
      <c r="J164" t="str">
        <f>INDEX('Template Match'!$E$5:$E$293,MATCH(A164,'Template Match'!$A$5:$A$293,0))</f>
        <v>J1193</v>
      </c>
      <c r="K164">
        <f>IF(H164="true",1,0)</f>
        <v>1</v>
      </c>
    </row>
    <row r="165">
      <c r="A165" t="inlineStr">
        <is>
          <t>T0161</t>
        </is>
      </c>
      <c r="B165" t="inlineStr">
        <is>
          <t>Epping - Kitchen and bathrooms</t>
        </is>
      </c>
      <c r="C165" t="inlineStr">
        <is>
          <t>Q0311</t>
        </is>
      </c>
      <c r="D165" t="inlineStr">
        <is>
          <t>Monthly</t>
        </is>
      </c>
      <c r="E165" s="9" t="n">
        <v>1386.67</v>
      </c>
      <c r="F165" t="inlineStr">
        <is>
          <t>Kitchen and bathrooms at 111A Plenty Street, Epping</t>
        </is>
      </c>
      <c r="G165" s="10" t="n">
        <v>46327</v>
      </c>
      <c r="H165" t="inlineStr">
        <is>
          <t>true</t>
        </is>
      </c>
      <c r="I165" t="inlineStr">
        <is>
          <t>Owner</t>
        </is>
      </c>
      <c r="J165" t="str">
        <f>INDEX('Template Match'!$E$5:$E$293,MATCH(A165,'Template Match'!$A$5:$A$293,0))</f>
        <v>J1194</v>
      </c>
      <c r="K165">
        <f>IF(H165="true",1,0)</f>
        <v>1</v>
      </c>
    </row>
    <row r="166">
      <c r="A166" t="inlineStr">
        <is>
          <t>T0162</t>
        </is>
      </c>
      <c r="B166" t="inlineStr">
        <is>
          <t>Bundoora - Kitchen and bathrooms</t>
        </is>
      </c>
      <c r="C166" t="inlineStr">
        <is>
          <t>Q0312</t>
        </is>
      </c>
      <c r="D166" t="inlineStr">
        <is>
          <t>Monthly</t>
        </is>
      </c>
      <c r="E166" s="9" t="n">
        <v>156</v>
      </c>
      <c r="F166" t="inlineStr">
        <is>
          <t>Kitchen and bathrooms at 12 Sydney Road, Bundoora</t>
        </is>
      </c>
      <c r="G166" s="10" t="n">
        <v>46327</v>
      </c>
      <c r="H166" t="inlineStr">
        <is>
          <t>true</t>
        </is>
      </c>
      <c r="I166" t="inlineStr">
        <is>
          <t>Office</t>
        </is>
      </c>
      <c r="J166" t="str">
        <f>INDEX('Template Match'!$E$5:$E$293,MATCH(A166,'Template Match'!$A$5:$A$293,0))</f>
        <v>J1195</v>
      </c>
      <c r="K166">
        <f>IF(H166="true",1,0)</f>
        <v>1</v>
      </c>
    </row>
    <row r="167">
      <c r="A167" t="inlineStr">
        <is>
          <t>T0163</t>
        </is>
      </c>
      <c r="B167" t="inlineStr">
        <is>
          <t>Bundoora kitchen and bathrooms (copy)</t>
        </is>
      </c>
      <c r="C167" t="inlineStr">
        <is>
          <t>Q0312</t>
        </is>
      </c>
      <c r="D167" t="inlineStr">
        <is>
          <t>Monthly</t>
        </is>
      </c>
      <c r="E167" s="9" t="n">
        <v>151.67</v>
      </c>
      <c r="F167" t="inlineStr">
        <is>
          <t>Kitchen and bathrooms at 12 Sydney Road, Bundoora</t>
        </is>
      </c>
      <c r="G167" s="10" t="n">
        <v>46327</v>
      </c>
      <c r="H167" t="inlineStr">
        <is>
          <t>true</t>
        </is>
      </c>
      <c r="I167" t="inlineStr">
        <is>
          <t>Office</t>
        </is>
      </c>
      <c r="J167" t="str">
        <f>INDEX('Template Match'!$E$5:$E$293,MATCH(A167,'Template Match'!$A$5:$A$293,0))</f>
        <v>J1195</v>
      </c>
      <c r="K167">
        <f>IF(H167="true",1,0)</f>
        <v>1</v>
      </c>
    </row>
    <row r="168">
      <c r="A168" t="inlineStr">
        <is>
          <t>T0164</t>
        </is>
      </c>
      <c r="B168" t="inlineStr">
        <is>
          <t>Maribyrnong - Office clean</t>
        </is>
      </c>
      <c r="C168" t="inlineStr">
        <is>
          <t>Q0313</t>
        </is>
      </c>
      <c r="D168" t="inlineStr">
        <is>
          <t>Monthly</t>
        </is>
      </c>
      <c r="E168" s="9" t="n">
        <v>1204.67</v>
      </c>
      <c r="F168" t="inlineStr">
        <is>
          <t>Office clean at 272 Gilbert St, Maribyrnong</t>
        </is>
      </c>
      <c r="G168" s="10" t="n">
        <v>46327</v>
      </c>
      <c r="H168" t="inlineStr">
        <is>
          <t>true</t>
        </is>
      </c>
      <c r="I168" t="inlineStr">
        <is>
          <t>Owner</t>
        </is>
      </c>
      <c r="J168" t="str">
        <f>INDEX('Template Match'!$E$5:$E$293,MATCH(A168,'Template Match'!$A$5:$A$293,0))</f>
        <v>J1196</v>
      </c>
      <c r="K168">
        <f>IF(H168="true",1,0)</f>
        <v>1</v>
      </c>
    </row>
    <row r="169">
      <c r="A169" t="inlineStr">
        <is>
          <t>T0165</t>
        </is>
      </c>
      <c r="B169" t="inlineStr">
        <is>
          <t>Maribyrnong - Window clean</t>
        </is>
      </c>
      <c r="C169" t="inlineStr">
        <is>
          <t>Q0313</t>
        </is>
      </c>
      <c r="D169" t="inlineStr">
        <is>
          <t>Every 4 weeks</t>
        </is>
      </c>
      <c r="E169" s="9" t="n">
        <v>218</v>
      </c>
      <c r="F169" t="inlineStr">
        <is>
          <t>Window clean at 272 Gilbert Street, Maribyrnong</t>
        </is>
      </c>
      <c r="G169" s="10" t="n">
        <v>46365</v>
      </c>
      <c r="H169" t="inlineStr">
        <is>
          <t>true</t>
        </is>
      </c>
      <c r="I169" t="inlineStr">
        <is>
          <t>Owner</t>
        </is>
      </c>
      <c r="J169" t="str">
        <f>INDEX('Template Match'!$E$5:$E$293,MATCH(A169,'Template Match'!$A$5:$A$293,0))</f>
        <v>J1197</v>
      </c>
      <c r="K169">
        <f>IF(H169="true",1,0)</f>
        <v>1</v>
      </c>
    </row>
    <row r="170">
      <c r="A170" t="inlineStr">
        <is>
          <t>T0166</t>
        </is>
      </c>
      <c r="B170" t="inlineStr">
        <is>
          <t>Ringwood - Office clean</t>
        </is>
      </c>
      <c r="C170" t="inlineStr">
        <is>
          <t>Q0314</t>
        </is>
      </c>
      <c r="D170" t="inlineStr">
        <is>
          <t>Monthly</t>
        </is>
      </c>
      <c r="E170" s="9" t="n">
        <v>580.67</v>
      </c>
      <c r="F170" t="inlineStr">
        <is>
          <t>Office clean at 416 Park Rd, Ringwood</t>
        </is>
      </c>
      <c r="G170" s="10" t="n">
        <v>46327</v>
      </c>
      <c r="H170" t="inlineStr">
        <is>
          <t>true</t>
        </is>
      </c>
      <c r="I170" t="inlineStr">
        <is>
          <t>Owner</t>
        </is>
      </c>
      <c r="J170" t="str">
        <f>INDEX('Template Match'!$E$5:$E$293,MATCH(A170,'Template Match'!$A$5:$A$293,0))</f>
        <v>J1198</v>
      </c>
      <c r="K170">
        <f>IF(H170="true",1,0)</f>
        <v>1</v>
      </c>
    </row>
    <row r="171">
      <c r="A171" t="inlineStr">
        <is>
          <t>T0167</t>
        </is>
      </c>
      <c r="B171" t="inlineStr">
        <is>
          <t>Glen Waverley - Kitchen and bathrooms</t>
        </is>
      </c>
      <c r="C171" t="inlineStr">
        <is>
          <t>Q0315</t>
        </is>
      </c>
      <c r="D171" t="inlineStr">
        <is>
          <t>Monthly</t>
        </is>
      </c>
      <c r="E171" s="9" t="n">
        <v>320.67</v>
      </c>
      <c r="F171" t="inlineStr">
        <is>
          <t>Kitchen and bathrooms at 1 Mason Parade, Glen Waverley</t>
        </is>
      </c>
      <c r="G171" s="10" t="n">
        <v>46327</v>
      </c>
      <c r="H171" t="inlineStr">
        <is>
          <t>true</t>
        </is>
      </c>
      <c r="I171" t="inlineStr">
        <is>
          <t>Bookkeeper</t>
        </is>
      </c>
      <c r="J171" t="str">
        <f>INDEX('Template Match'!$E$5:$E$293,MATCH(A171,'Template Match'!$A$5:$A$293,0))</f>
        <v>J1199</v>
      </c>
      <c r="K171">
        <f>IF(H171="true",1,0)</f>
        <v>1</v>
      </c>
    </row>
    <row r="172">
      <c r="A172" t="inlineStr">
        <is>
          <t>T0168</t>
        </is>
      </c>
      <c r="B172" t="inlineStr">
        <is>
          <t>Werribee - Kitchen and bathrooms</t>
        </is>
      </c>
      <c r="C172" t="inlineStr">
        <is>
          <t>Q0316</t>
        </is>
      </c>
      <c r="D172" t="inlineStr">
        <is>
          <t>Monthly</t>
        </is>
      </c>
      <c r="E172" s="9" t="n">
        <v>251.33</v>
      </c>
      <c r="F172" t="inlineStr">
        <is>
          <t>Kitchen and bathrooms at 460 Sydney Hwy, Werribee</t>
        </is>
      </c>
      <c r="G172" s="10" t="n">
        <v>46327</v>
      </c>
      <c r="H172" t="inlineStr">
        <is>
          <t>true</t>
        </is>
      </c>
      <c r="I172" t="inlineStr">
        <is>
          <t>Bookkeeper</t>
        </is>
      </c>
      <c r="J172" t="str">
        <f>INDEX('Template Match'!$E$5:$E$293,MATCH(A172,'Template Match'!$A$5:$A$293,0))</f>
        <v>J1200</v>
      </c>
      <c r="K172">
        <f>IF(H172="true",1,0)</f>
        <v>1</v>
      </c>
    </row>
    <row r="173">
      <c r="A173" t="inlineStr">
        <is>
          <t>T0169</t>
        </is>
      </c>
      <c r="B173" t="inlineStr">
        <is>
          <t>Footscray - Office clean</t>
        </is>
      </c>
      <c r="C173" t="inlineStr">
        <is>
          <t>Q0317</t>
        </is>
      </c>
      <c r="D173" t="inlineStr">
        <is>
          <t>Monthly</t>
        </is>
      </c>
      <c r="E173" s="9" t="n">
        <v>563.33</v>
      </c>
      <c r="F173" t="inlineStr">
        <is>
          <t>Office clean at 35 Nepean Avenue, Footscray</t>
        </is>
      </c>
      <c r="G173" s="10" t="n">
        <v>46327</v>
      </c>
      <c r="H173" t="inlineStr">
        <is>
          <t>true</t>
        </is>
      </c>
      <c r="I173" t="inlineStr">
        <is>
          <t>Bookkeeper</t>
        </is>
      </c>
      <c r="J173" t="str">
        <f>INDEX('Template Match'!$E$5:$E$293,MATCH(A173,'Template Match'!$A$5:$A$293,0))</f>
        <v>J1201</v>
      </c>
      <c r="K173">
        <f>IF(H173="true",1,0)</f>
        <v>1</v>
      </c>
    </row>
    <row r="174">
      <c r="A174" t="inlineStr">
        <is>
          <t>T0170</t>
        </is>
      </c>
      <c r="B174" t="inlineStr">
        <is>
          <t>Footscray - Carpet steam clean</t>
        </is>
      </c>
      <c r="C174" t="inlineStr">
        <is>
          <t>Q0317</t>
        </is>
      </c>
      <c r="D174" t="inlineStr">
        <is>
          <t>Every 4 weeks</t>
        </is>
      </c>
      <c r="E174" s="9" t="n">
        <v>234</v>
      </c>
      <c r="F174" t="inlineStr">
        <is>
          <t>Carpet steam clean at 35 Nepean Ave, Footscray</t>
        </is>
      </c>
      <c r="G174" s="10" t="n">
        <v>46345</v>
      </c>
      <c r="H174" t="inlineStr">
        <is>
          <t>true</t>
        </is>
      </c>
      <c r="I174" t="inlineStr">
        <is>
          <t>Bookkeeper</t>
        </is>
      </c>
      <c r="J174" t="str">
        <f>INDEX('Template Match'!$E$5:$E$293,MATCH(A174,'Template Match'!$A$5:$A$293,0))</f>
        <v>J1202</v>
      </c>
      <c r="K174">
        <f>IF(H174="true",1,0)</f>
        <v>1</v>
      </c>
    </row>
    <row r="175">
      <c r="A175" t="inlineStr">
        <is>
          <t>T0171</t>
        </is>
      </c>
      <c r="B175" t="inlineStr">
        <is>
          <t>Hawthorn - Office clean</t>
        </is>
      </c>
      <c r="C175" t="inlineStr">
        <is>
          <t>Q0318</t>
        </is>
      </c>
      <c r="D175" t="inlineStr">
        <is>
          <t>Monthly</t>
        </is>
      </c>
      <c r="E175" s="9" t="n">
        <v>1352</v>
      </c>
      <c r="F175" t="inlineStr">
        <is>
          <t>Office clean at 271 Victoria Ave, Hawthorn</t>
        </is>
      </c>
      <c r="G175" s="10" t="n">
        <v>46327</v>
      </c>
      <c r="H175" t="inlineStr">
        <is>
          <t>true</t>
        </is>
      </c>
      <c r="I175" t="inlineStr">
        <is>
          <t>Office</t>
        </is>
      </c>
      <c r="J175" t="str">
        <f>INDEX('Template Match'!$E$5:$E$293,MATCH(A175,'Template Match'!$A$5:$A$293,0))</f>
        <v>J1203</v>
      </c>
      <c r="K175">
        <f>IF(H175="true",1,0)</f>
        <v>1</v>
      </c>
    </row>
    <row r="176">
      <c r="A176" t="inlineStr">
        <is>
          <t>T0172</t>
        </is>
      </c>
      <c r="B176" t="inlineStr">
        <is>
          <t>Coburg - Office clean</t>
        </is>
      </c>
      <c r="C176" t="inlineStr">
        <is>
          <t>Q0320</t>
        </is>
      </c>
      <c r="D176" t="inlineStr">
        <is>
          <t>Monthly</t>
        </is>
      </c>
      <c r="E176" s="9" t="n">
        <v>1261</v>
      </c>
      <c r="F176" t="inlineStr">
        <is>
          <t>Office clean at 186 Sydney Avenue, Coburg</t>
        </is>
      </c>
      <c r="G176" s="10" t="n">
        <v>46327</v>
      </c>
      <c r="H176" t="inlineStr">
        <is>
          <t>true</t>
        </is>
      </c>
      <c r="I176" t="inlineStr">
        <is>
          <t>Office</t>
        </is>
      </c>
      <c r="J176" t="str">
        <f>INDEX('Template Match'!$E$5:$E$293,MATCH(A176,'Template Match'!$A$5:$A$293,0))</f>
        <v>J1205</v>
      </c>
      <c r="K176">
        <f>IF(H176="true",1,0)</f>
        <v>1</v>
      </c>
    </row>
    <row r="177">
      <c r="A177" t="inlineStr">
        <is>
          <t>T0173</t>
        </is>
      </c>
      <c r="B177" t="inlineStr">
        <is>
          <t>Reservoir - Window clean</t>
        </is>
      </c>
      <c r="C177" t="inlineStr">
        <is>
          <t>Q0321</t>
        </is>
      </c>
      <c r="D177" t="inlineStr">
        <is>
          <t>Every 4 weeks</t>
        </is>
      </c>
      <c r="E177" s="9" t="n">
        <v>218</v>
      </c>
      <c r="F177" t="inlineStr">
        <is>
          <t>Window clean at 399 Whitehorse Rd, Reservoir</t>
        </is>
      </c>
      <c r="G177" s="10" t="n">
        <v>46342</v>
      </c>
      <c r="H177" t="inlineStr">
        <is>
          <t>true</t>
        </is>
      </c>
      <c r="I177" t="inlineStr">
        <is>
          <t>Office</t>
        </is>
      </c>
      <c r="J177" t="str">
        <f>INDEX('Template Match'!$E$5:$E$293,MATCH(A177,'Template Match'!$A$5:$A$293,0))</f>
        <v>J1208</v>
      </c>
      <c r="K177">
        <f>IF(H177="true",1,0)</f>
        <v>1</v>
      </c>
    </row>
    <row r="178">
      <c r="A178" t="inlineStr">
        <is>
          <t>T0174</t>
        </is>
      </c>
      <c r="B178" t="inlineStr">
        <is>
          <t>Camberwell - Office clean</t>
        </is>
      </c>
      <c r="C178" t="inlineStr">
        <is>
          <t>Q0322</t>
        </is>
      </c>
      <c r="D178" t="inlineStr">
        <is>
          <t>Monthly</t>
        </is>
      </c>
      <c r="E178" s="9" t="n">
        <v>858</v>
      </c>
      <c r="F178" t="inlineStr">
        <is>
          <t>Office clean at 453 Railway Pde, Camberwell</t>
        </is>
      </c>
      <c r="G178" s="10" t="n">
        <v>46327</v>
      </c>
      <c r="H178" t="inlineStr">
        <is>
          <t>true</t>
        </is>
      </c>
      <c r="I178" t="inlineStr">
        <is>
          <t>Bookkeeper</t>
        </is>
      </c>
      <c r="J178" t="str">
        <f>INDEX('Template Match'!$E$5:$E$293,MATCH(A178,'Template Match'!$A$5:$A$293,0))</f>
        <v>J1209</v>
      </c>
      <c r="K178">
        <f>IF(H178="true",1,0)</f>
        <v>1</v>
      </c>
    </row>
    <row r="179">
      <c r="A179" t="inlineStr">
        <is>
          <t>T0175</t>
        </is>
      </c>
      <c r="B179" t="inlineStr">
        <is>
          <t>Glen Waverley - Office clean</t>
        </is>
      </c>
      <c r="C179" t="inlineStr">
        <is>
          <t>Q0323</t>
        </is>
      </c>
      <c r="D179" t="inlineStr">
        <is>
          <t>Monthly</t>
        </is>
      </c>
      <c r="E179" s="9" t="n">
        <v>392</v>
      </c>
      <c r="F179" t="inlineStr">
        <is>
          <t>Office clean at 326 Main Hwy, Glen Waverley</t>
        </is>
      </c>
      <c r="G179" s="10" t="n">
        <v>46327</v>
      </c>
      <c r="H179" t="inlineStr">
        <is>
          <t>true</t>
        </is>
      </c>
      <c r="I179" t="inlineStr">
        <is>
          <t>Bookkeeper</t>
        </is>
      </c>
      <c r="J179" t="str">
        <f>INDEX('Template Match'!$E$5:$E$293,MATCH(A179,'Template Match'!$A$5:$A$293,0))</f>
        <v>J1210</v>
      </c>
      <c r="K179">
        <f>IF(H179="true",1,0)</f>
        <v>1</v>
      </c>
    </row>
    <row r="180">
      <c r="A180" t="inlineStr">
        <is>
          <t>T0176</t>
        </is>
      </c>
      <c r="B180" t="inlineStr">
        <is>
          <t>Glen Waverley - Carpet steam clean</t>
        </is>
      </c>
      <c r="C180" t="inlineStr">
        <is>
          <t>Q0323</t>
        </is>
      </c>
      <c r="D180" t="inlineStr">
        <is>
          <t>Every 4 weeks</t>
        </is>
      </c>
      <c r="E180" s="9" t="n">
        <v>218</v>
      </c>
      <c r="F180" t="inlineStr">
        <is>
          <t>Carpet steam clean at 326 Main Highway, Glen Waverley</t>
        </is>
      </c>
      <c r="G180" s="10" t="n">
        <v>46346</v>
      </c>
      <c r="H180" t="inlineStr">
        <is>
          <t>true</t>
        </is>
      </c>
      <c r="I180" t="inlineStr">
        <is>
          <t>Owner</t>
        </is>
      </c>
      <c r="J180" t="str">
        <f>INDEX('Template Match'!$E$5:$E$293,MATCH(A180,'Template Match'!$A$5:$A$293,0))</f>
        <v>J1211</v>
      </c>
      <c r="K180">
        <f>IF(H180="true",1,0)</f>
        <v>1</v>
      </c>
    </row>
    <row r="181">
      <c r="A181" t="inlineStr">
        <is>
          <t>T0177</t>
        </is>
      </c>
      <c r="B181" t="inlineStr">
        <is>
          <t>Glen Waverley - Office clean</t>
        </is>
      </c>
      <c r="C181" t="inlineStr">
        <is>
          <t>Q0324</t>
        </is>
      </c>
      <c r="D181" t="inlineStr">
        <is>
          <t>Monthly</t>
        </is>
      </c>
      <c r="E181" s="9" t="n">
        <v>3320</v>
      </c>
      <c r="F181" t="inlineStr">
        <is>
          <t>Office clean at 306 Bridge Rd, Glen Waverley</t>
        </is>
      </c>
      <c r="G181" s="10" t="n">
        <v>46327</v>
      </c>
      <c r="H181" t="inlineStr">
        <is>
          <t>true</t>
        </is>
      </c>
      <c r="I181" t="inlineStr">
        <is>
          <t>Office</t>
        </is>
      </c>
      <c r="J181" t="str">
        <f>INDEX('Template Match'!$E$5:$E$293,MATCH(A181,'Template Match'!$A$5:$A$293,0))</f>
        <v>J1212</v>
      </c>
      <c r="K181">
        <f>IF(H181="true",1,0)</f>
        <v>1</v>
      </c>
    </row>
    <row r="182">
      <c r="A182" t="inlineStr">
        <is>
          <t>T0178</t>
        </is>
      </c>
      <c r="B182" t="inlineStr">
        <is>
          <t>Brighton - Office clean</t>
        </is>
      </c>
      <c r="C182" t="inlineStr">
        <is>
          <t>Q0326</t>
        </is>
      </c>
      <c r="D182" t="inlineStr">
        <is>
          <t>Monthly</t>
        </is>
      </c>
      <c r="E182" s="9" t="n">
        <v>463.67</v>
      </c>
      <c r="F182" t="inlineStr">
        <is>
          <t>Office clean at 145 Church Avenue, Brighton</t>
        </is>
      </c>
      <c r="G182" s="10" t="n">
        <v>46327</v>
      </c>
      <c r="H182" t="inlineStr">
        <is>
          <t>true</t>
        </is>
      </c>
      <c r="I182" t="inlineStr">
        <is>
          <t>Office</t>
        </is>
      </c>
      <c r="J182" t="str">
        <f>INDEX('Template Match'!$E$5:$E$293,MATCH(A182,'Template Match'!$A$5:$A$293,0))</f>
        <v>J1214</v>
      </c>
      <c r="K182">
        <f>IF(H182="true",1,0)</f>
        <v>1</v>
      </c>
    </row>
    <row r="183">
      <c r="A183" t="inlineStr">
        <is>
          <t>T0179</t>
        </is>
      </c>
      <c r="B183" t="inlineStr">
        <is>
          <t>Camberwell - Office clean</t>
        </is>
      </c>
      <c r="C183" t="inlineStr">
        <is>
          <t>Q0327</t>
        </is>
      </c>
      <c r="D183" t="inlineStr">
        <is>
          <t>Monthly</t>
        </is>
      </c>
      <c r="E183" s="9" t="n">
        <v>1495</v>
      </c>
      <c r="F183" t="inlineStr">
        <is>
          <t>Office clean at 190 Nicholson Avenue, Camberwell</t>
        </is>
      </c>
      <c r="G183" s="10" t="n">
        <v>46327</v>
      </c>
      <c r="H183" t="inlineStr">
        <is>
          <t>true</t>
        </is>
      </c>
      <c r="I183" t="inlineStr">
        <is>
          <t>Owner</t>
        </is>
      </c>
      <c r="J183" t="str">
        <f>INDEX('Template Match'!$E$5:$E$293,MATCH(A183,'Template Match'!$A$5:$A$293,0))</f>
        <v>J1215</v>
      </c>
      <c r="K183">
        <f>IF(H183="true",1,0)</f>
        <v>1</v>
      </c>
    </row>
    <row r="184">
      <c r="A184" t="inlineStr">
        <is>
          <t>T0180</t>
        </is>
      </c>
      <c r="B184" t="inlineStr">
        <is>
          <t>Hawthorn - Office clean</t>
        </is>
      </c>
      <c r="C184" t="inlineStr">
        <is>
          <t>Q0328</t>
        </is>
      </c>
      <c r="D184" t="inlineStr">
        <is>
          <t>Monthly</t>
        </is>
      </c>
      <c r="E184" s="9" t="n">
        <v>1261</v>
      </c>
      <c r="F184" t="inlineStr">
        <is>
          <t>Office clean at 387 Barkly Highway, Hawthorn</t>
        </is>
      </c>
      <c r="G184" s="10" t="n">
        <v>46327</v>
      </c>
      <c r="H184" t="inlineStr">
        <is>
          <t>true</t>
        </is>
      </c>
      <c r="I184" t="inlineStr">
        <is>
          <t>Owner</t>
        </is>
      </c>
      <c r="J184" t="str">
        <f>INDEX('Template Match'!$E$5:$E$293,MATCH(A184,'Template Match'!$A$5:$A$293,0))</f>
        <v>J1216</v>
      </c>
      <c r="K184">
        <f>IF(H184="true",1,0)</f>
        <v>1</v>
      </c>
    </row>
    <row r="185">
      <c r="A185" t="inlineStr">
        <is>
          <t>T0181</t>
        </is>
      </c>
      <c r="B185" t="inlineStr">
        <is>
          <t>Kew - Office clean</t>
        </is>
      </c>
      <c r="C185" t="inlineStr">
        <is>
          <t>Q0329</t>
        </is>
      </c>
      <c r="D185" t="inlineStr">
        <is>
          <t>Monthly</t>
        </is>
      </c>
      <c r="E185" s="9" t="n">
        <v>572</v>
      </c>
      <c r="F185" t="inlineStr">
        <is>
          <t>Office clean at 5 Park Hwy, Kew</t>
        </is>
      </c>
      <c r="G185" s="10" t="n">
        <v>46327</v>
      </c>
      <c r="H185" t="inlineStr">
        <is>
          <t>true</t>
        </is>
      </c>
      <c r="I185" t="inlineStr">
        <is>
          <t>Office</t>
        </is>
      </c>
      <c r="J185" t="str">
        <f>INDEX('Template Match'!$E$5:$E$293,MATCH(A185,'Template Match'!$A$5:$A$293,0))</f>
        <v>J1217</v>
      </c>
      <c r="K185">
        <f>IF(H185="true",1,0)</f>
        <v>1</v>
      </c>
    </row>
    <row r="186">
      <c r="A186" t="inlineStr">
        <is>
          <t>T0182</t>
        </is>
      </c>
      <c r="B186" t="inlineStr">
        <is>
          <t>Williamstown - Office clean</t>
        </is>
      </c>
      <c r="C186" t="inlineStr">
        <is>
          <t>Q0330</t>
        </is>
      </c>
      <c r="D186" t="inlineStr">
        <is>
          <t>Monthly</t>
        </is>
      </c>
      <c r="E186" s="9" t="n">
        <v>814.67</v>
      </c>
      <c r="F186" t="inlineStr">
        <is>
          <t>Office clean at 204 Mason Pde, Williamstown</t>
        </is>
      </c>
      <c r="G186" s="10" t="n">
        <v>46327</v>
      </c>
      <c r="H186" t="inlineStr">
        <is>
          <t>true</t>
        </is>
      </c>
      <c r="I186" t="inlineStr">
        <is>
          <t>Office</t>
        </is>
      </c>
      <c r="J186" t="str">
        <f>INDEX('Template Match'!$E$5:$E$293,MATCH(A186,'Template Match'!$A$5:$A$293,0))</f>
        <v>J1218</v>
      </c>
      <c r="K186">
        <f>IF(H186="true",1,0)</f>
        <v>1</v>
      </c>
    </row>
    <row r="187">
      <c r="A187" t="inlineStr">
        <is>
          <t>T0183</t>
        </is>
      </c>
      <c r="B187" t="inlineStr">
        <is>
          <t>Cheltenham - Office clean</t>
        </is>
      </c>
      <c r="C187" t="inlineStr">
        <is>
          <t>Q0331</t>
        </is>
      </c>
      <c r="D187" t="inlineStr">
        <is>
          <t>Monthly</t>
        </is>
      </c>
      <c r="E187" s="9" t="n">
        <v>901.33</v>
      </c>
      <c r="F187" t="inlineStr">
        <is>
          <t>Office clean at 445 Barkly Ave, Cheltenham</t>
        </is>
      </c>
      <c r="G187" s="10" t="n">
        <v>46327</v>
      </c>
      <c r="H187" t="inlineStr">
        <is>
          <t>true</t>
        </is>
      </c>
      <c r="I187" t="inlineStr">
        <is>
          <t>Office</t>
        </is>
      </c>
      <c r="J187" t="str">
        <f>INDEX('Template Match'!$E$5:$E$293,MATCH(A187,'Template Match'!$A$5:$A$293,0))</f>
        <v>J1219</v>
      </c>
      <c r="K187">
        <f>IF(H187="true",1,0)</f>
        <v>1</v>
      </c>
    </row>
    <row r="188">
      <c r="A188" t="inlineStr">
        <is>
          <t>T0184</t>
        </is>
      </c>
      <c r="B188" t="inlineStr">
        <is>
          <t>Oakleigh - Office clean</t>
        </is>
      </c>
      <c r="C188" t="inlineStr">
        <is>
          <t>Q0332</t>
        </is>
      </c>
      <c r="D188" t="inlineStr">
        <is>
          <t>Monthly</t>
        </is>
      </c>
      <c r="E188" s="9" t="n">
        <v>780</v>
      </c>
      <c r="F188" t="inlineStr">
        <is>
          <t>Office clean at 151 Glenferrie Highway, Oakleigh</t>
        </is>
      </c>
      <c r="G188" s="10" t="n">
        <v>46327</v>
      </c>
      <c r="H188" t="inlineStr">
        <is>
          <t>true</t>
        </is>
      </c>
      <c r="I188" t="inlineStr">
        <is>
          <t>Bookkeeper</t>
        </is>
      </c>
      <c r="J188" t="str">
        <f>INDEX('Template Match'!$E$5:$E$293,MATCH(A188,'Template Match'!$A$5:$A$293,0))</f>
        <v>J1221</v>
      </c>
      <c r="K188">
        <f>IF(H188="true",1,0)</f>
        <v>1</v>
      </c>
    </row>
    <row r="189">
      <c r="A189" t="inlineStr">
        <is>
          <t>T0185</t>
        </is>
      </c>
      <c r="B189" t="inlineStr">
        <is>
          <t>Moorabbin - Office clean</t>
        </is>
      </c>
      <c r="C189" t="inlineStr">
        <is>
          <t>Q0333</t>
        </is>
      </c>
      <c r="D189" t="inlineStr">
        <is>
          <t>Monthly</t>
        </is>
      </c>
      <c r="E189" s="9" t="n">
        <v>928</v>
      </c>
      <c r="F189" t="inlineStr">
        <is>
          <t>Office clean at 284 Mason Hwy, Moorabbin</t>
        </is>
      </c>
      <c r="G189" s="10" t="n">
        <v>46327</v>
      </c>
      <c r="H189" t="inlineStr">
        <is>
          <t>true</t>
        </is>
      </c>
      <c r="I189" t="inlineStr">
        <is>
          <t>Bookkeeper</t>
        </is>
      </c>
      <c r="J189" t="str">
        <f>INDEX('Template Match'!$E$5:$E$293,MATCH(A189,'Template Match'!$A$5:$A$293,0))</f>
        <v>J1222</v>
      </c>
      <c r="K189">
        <f>IF(H189="true",1,0)</f>
        <v>1</v>
      </c>
    </row>
    <row r="190">
      <c r="A190" t="inlineStr">
        <is>
          <t>T0186</t>
        </is>
      </c>
      <c r="B190" t="inlineStr">
        <is>
          <t>Moorabbin - Carpet steam clean</t>
        </is>
      </c>
      <c r="C190" t="inlineStr">
        <is>
          <t>Q0333</t>
        </is>
      </c>
      <c r="D190" t="inlineStr">
        <is>
          <t>Every 4 weeks</t>
        </is>
      </c>
      <c r="E190" s="9" t="n">
        <v>135</v>
      </c>
      <c r="F190" t="inlineStr">
        <is>
          <t>Carpet steam clean at 284 Mason Highway, Moorabbin</t>
        </is>
      </c>
      <c r="G190" s="10" t="n">
        <v>46367</v>
      </c>
      <c r="H190" t="inlineStr">
        <is>
          <t>true</t>
        </is>
      </c>
      <c r="I190" t="inlineStr">
        <is>
          <t>Office</t>
        </is>
      </c>
      <c r="J190" t="str">
        <f>INDEX('Template Match'!$E$5:$E$293,MATCH(A190,'Template Match'!$A$5:$A$293,0))</f>
        <v>J1223</v>
      </c>
      <c r="K190">
        <f>IF(H190="true",1,0)</f>
        <v>1</v>
      </c>
    </row>
    <row r="191">
      <c r="A191" t="inlineStr">
        <is>
          <t>T0187</t>
        </is>
      </c>
      <c r="B191" t="inlineStr">
        <is>
          <t>Mentone - Office clean</t>
        </is>
      </c>
      <c r="C191" t="inlineStr">
        <is>
          <t>Q0335</t>
        </is>
      </c>
      <c r="D191" t="inlineStr">
        <is>
          <t>Monthly</t>
        </is>
      </c>
      <c r="E191" s="9" t="n">
        <v>520</v>
      </c>
      <c r="F191" t="inlineStr">
        <is>
          <t>Office clean at 362 Barkly Ave, Mentone</t>
        </is>
      </c>
      <c r="G191" s="10" t="n">
        <v>46327</v>
      </c>
      <c r="H191" t="inlineStr">
        <is>
          <t>true</t>
        </is>
      </c>
      <c r="I191" t="inlineStr">
        <is>
          <t>Bookkeeper</t>
        </is>
      </c>
      <c r="J191" t="str">
        <f>INDEX('Template Match'!$E$5:$E$293,MATCH(A191,'Template Match'!$A$5:$A$293,0))</f>
        <v>J1225</v>
      </c>
      <c r="K191">
        <f>IF(H191="true",1,0)</f>
        <v>1</v>
      </c>
    </row>
    <row r="192">
      <c r="A192" t="inlineStr">
        <is>
          <t>T0188</t>
        </is>
      </c>
      <c r="B192" t="inlineStr">
        <is>
          <t>Northcote - Office clean</t>
        </is>
      </c>
      <c r="C192" t="inlineStr">
        <is>
          <t>Q0336</t>
        </is>
      </c>
      <c r="D192" t="inlineStr">
        <is>
          <t>Monthly</t>
        </is>
      </c>
      <c r="E192" s="9" t="n">
        <v>2210</v>
      </c>
      <c r="F192" t="inlineStr">
        <is>
          <t>Office clean at 418 Main Avenue, Northcote</t>
        </is>
      </c>
      <c r="G192" s="10" t="n">
        <v>46327</v>
      </c>
      <c r="H192" t="inlineStr">
        <is>
          <t>true</t>
        </is>
      </c>
      <c r="I192" t="inlineStr">
        <is>
          <t>Owner</t>
        </is>
      </c>
      <c r="J192" t="str">
        <f>INDEX('Template Match'!$E$5:$E$293,MATCH(A192,'Template Match'!$A$5:$A$293,0))</f>
        <v>J1226</v>
      </c>
      <c r="K192">
        <f>IF(H192="true",1,0)</f>
        <v>1</v>
      </c>
    </row>
    <row r="193">
      <c r="A193" t="inlineStr">
        <is>
          <t>T0189</t>
        </is>
      </c>
      <c r="B193" t="inlineStr">
        <is>
          <t>Brunswick - Kitchen and bathrooms</t>
        </is>
      </c>
      <c r="C193" t="inlineStr">
        <is>
          <t>Q0337</t>
        </is>
      </c>
      <c r="D193" t="inlineStr">
        <is>
          <t>Monthly</t>
        </is>
      </c>
      <c r="E193" s="9" t="n">
        <v>512</v>
      </c>
      <c r="F193" t="inlineStr">
        <is>
          <t>Kitchen and bathrooms at 176 High Highway, Brunswick</t>
        </is>
      </c>
      <c r="G193" s="10" t="n">
        <v>46327</v>
      </c>
      <c r="H193" t="inlineStr">
        <is>
          <t>true</t>
        </is>
      </c>
      <c r="I193" t="inlineStr">
        <is>
          <t>Office</t>
        </is>
      </c>
      <c r="J193" t="str">
        <f>INDEX('Template Match'!$E$5:$E$293,MATCH(A193,'Template Match'!$A$5:$A$293,0))</f>
        <v>J1227</v>
      </c>
      <c r="K193">
        <f>IF(H193="true",1,0)</f>
        <v>1</v>
      </c>
    </row>
    <row r="194">
      <c r="A194" t="inlineStr">
        <is>
          <t>T0190</t>
        </is>
      </c>
      <c r="B194" t="inlineStr">
        <is>
          <t>Brunswick - Window clean</t>
        </is>
      </c>
      <c r="C194" t="inlineStr">
        <is>
          <t>Q0337</t>
        </is>
      </c>
      <c r="D194" t="inlineStr">
        <is>
          <t>Every 4 weeks</t>
        </is>
      </c>
      <c r="E194" s="9" t="n">
        <v>146</v>
      </c>
      <c r="F194" t="inlineStr">
        <is>
          <t>Window clean at 176 High Hwy, Brunswick</t>
        </is>
      </c>
      <c r="G194" s="10" t="n">
        <v>46358</v>
      </c>
      <c r="H194" t="inlineStr">
        <is>
          <t>true</t>
        </is>
      </c>
      <c r="I194" t="inlineStr">
        <is>
          <t>Bookkeeper</t>
        </is>
      </c>
      <c r="J194" t="str">
        <f>INDEX('Template Match'!$E$5:$E$293,MATCH(A194,'Template Match'!$A$5:$A$293,0))</f>
        <v>J1228</v>
      </c>
      <c r="K194">
        <f>IF(H194="true",1,0)</f>
        <v>1</v>
      </c>
    </row>
    <row r="195">
      <c r="A195" t="inlineStr">
        <is>
          <t>T0191</t>
        </is>
      </c>
      <c r="B195" t="inlineStr">
        <is>
          <t>Frankston - Kitchen and bathrooms</t>
        </is>
      </c>
      <c r="C195" t="inlineStr">
        <is>
          <t>Q0338</t>
        </is>
      </c>
      <c r="D195" t="inlineStr">
        <is>
          <t>Monthly</t>
        </is>
      </c>
      <c r="E195" s="9" t="n">
        <v>116</v>
      </c>
      <c r="F195" t="inlineStr">
        <is>
          <t>Kitchen and bathrooms at 356 Glenferrie Pde, Frankston</t>
        </is>
      </c>
      <c r="G195" s="10" t="n">
        <v>46327</v>
      </c>
      <c r="H195" t="inlineStr">
        <is>
          <t>true</t>
        </is>
      </c>
      <c r="I195" t="inlineStr">
        <is>
          <t>Owner</t>
        </is>
      </c>
      <c r="J195" t="str">
        <f>INDEX('Template Match'!$E$5:$E$293,MATCH(A195,'Template Match'!$A$5:$A$293,0))</f>
        <v>J1229</v>
      </c>
      <c r="K195">
        <f>IF(H195="true",1,0)</f>
        <v>1</v>
      </c>
    </row>
    <row r="196">
      <c r="A196" t="inlineStr">
        <is>
          <t>T0192</t>
        </is>
      </c>
      <c r="B196" t="inlineStr">
        <is>
          <t>Bentleigh - Office clean</t>
        </is>
      </c>
      <c r="C196" t="inlineStr">
        <is>
          <t>Q0339</t>
        </is>
      </c>
      <c r="D196" t="inlineStr">
        <is>
          <t>Monthly</t>
        </is>
      </c>
      <c r="E196" s="9" t="n">
        <v>580.67</v>
      </c>
      <c r="F196" t="inlineStr">
        <is>
          <t>Office clean at 64 Glenferrie Parade, Bentleigh</t>
        </is>
      </c>
      <c r="G196" s="10" t="n">
        <v>46327</v>
      </c>
      <c r="H196" t="inlineStr">
        <is>
          <t>true</t>
        </is>
      </c>
      <c r="I196" t="inlineStr">
        <is>
          <t>Office</t>
        </is>
      </c>
      <c r="J196" t="str">
        <f>INDEX('Template Match'!$E$5:$E$293,MATCH(A196,'Template Match'!$A$5:$A$293,0))</f>
        <v>J1230</v>
      </c>
      <c r="K196">
        <f>IF(H196="true",1,0)</f>
        <v>1</v>
      </c>
    </row>
    <row r="197">
      <c r="A197" t="inlineStr">
        <is>
          <t>T0193</t>
        </is>
      </c>
      <c r="B197" t="inlineStr">
        <is>
          <t>Bentleigh - Carpet steam clean</t>
        </is>
      </c>
      <c r="C197" t="inlineStr">
        <is>
          <t>Q0339</t>
        </is>
      </c>
      <c r="D197" t="inlineStr">
        <is>
          <t>Every 4 weeks</t>
        </is>
      </c>
      <c r="E197" s="9" t="n">
        <v>218</v>
      </c>
      <c r="F197" t="inlineStr">
        <is>
          <t>Carpet steam clean at 64 Glenferrie Pde, Bentleigh</t>
        </is>
      </c>
      <c r="G197" s="10" t="n">
        <v>46358</v>
      </c>
      <c r="H197" t="inlineStr">
        <is>
          <t>true</t>
        </is>
      </c>
      <c r="I197" t="inlineStr">
        <is>
          <t>Office</t>
        </is>
      </c>
      <c r="J197" t="str">
        <f>INDEX('Template Match'!$E$5:$E$293,MATCH(A197,'Template Match'!$A$5:$A$293,0))</f>
        <v>J1231</v>
      </c>
      <c r="K197">
        <f>IF(H197="true",1,0)</f>
        <v>1</v>
      </c>
    </row>
    <row r="198">
      <c r="A198" t="inlineStr">
        <is>
          <t>T0194</t>
        </is>
      </c>
      <c r="B198" t="inlineStr">
        <is>
          <t>Brunswick - Office clean</t>
        </is>
      </c>
      <c r="C198" t="inlineStr">
        <is>
          <t>Q0340</t>
        </is>
      </c>
      <c r="D198" t="inlineStr">
        <is>
          <t>Monthly</t>
        </is>
      </c>
      <c r="E198" s="9" t="n">
        <v>1672.67</v>
      </c>
      <c r="F198" t="inlineStr">
        <is>
          <t>Office clean at 433 Mason Parade, Brunswick</t>
        </is>
      </c>
      <c r="G198" s="10" t="n">
        <v>46327</v>
      </c>
      <c r="H198" t="inlineStr">
        <is>
          <t>true</t>
        </is>
      </c>
      <c r="I198" t="inlineStr">
        <is>
          <t>Bookkeeper</t>
        </is>
      </c>
      <c r="J198" t="str">
        <f>INDEX('Template Match'!$E$5:$E$293,MATCH(A198,'Template Match'!$A$5:$A$293,0))</f>
        <v>J1232</v>
      </c>
      <c r="K198">
        <f>IF(H198="true",1,0)</f>
        <v>1</v>
      </c>
    </row>
    <row r="199">
      <c r="A199" t="inlineStr">
        <is>
          <t>T0195</t>
        </is>
      </c>
      <c r="B199" t="inlineStr">
        <is>
          <t>Hawthorn - Office clean</t>
        </is>
      </c>
      <c r="C199" t="inlineStr">
        <is>
          <t>Q0341</t>
        </is>
      </c>
      <c r="D199" t="inlineStr">
        <is>
          <t>Monthly</t>
        </is>
      </c>
      <c r="E199" s="9" t="n">
        <v>1395.33</v>
      </c>
      <c r="F199" t="inlineStr">
        <is>
          <t>Office clean at 291 Burke Highway, Hawthorn</t>
        </is>
      </c>
      <c r="G199" s="10" t="n">
        <v>46327</v>
      </c>
      <c r="H199" t="inlineStr">
        <is>
          <t>true</t>
        </is>
      </c>
      <c r="I199" t="inlineStr">
        <is>
          <t>Bookkeeper</t>
        </is>
      </c>
      <c r="J199" t="str">
        <f>INDEX('Template Match'!$E$5:$E$293,MATCH(A199,'Template Match'!$A$5:$A$293,0))</f>
        <v>J1233</v>
      </c>
      <c r="K199">
        <f>IF(H199="true",1,0)</f>
        <v>1</v>
      </c>
    </row>
    <row r="200">
      <c r="A200" t="inlineStr">
        <is>
          <t>T0196</t>
        </is>
      </c>
      <c r="B200" t="inlineStr">
        <is>
          <t>Altona - Kitchen and bathrooms</t>
        </is>
      </c>
      <c r="C200" t="inlineStr">
        <is>
          <t>Q0342</t>
        </is>
      </c>
      <c r="D200" t="inlineStr">
        <is>
          <t>Monthly</t>
        </is>
      </c>
      <c r="E200" s="9" t="n">
        <v>806</v>
      </c>
      <c r="F200" t="inlineStr">
        <is>
          <t>Kitchen and bathrooms at 186 Plenty Street, Altona</t>
        </is>
      </c>
      <c r="G200" s="10" t="n">
        <v>46327</v>
      </c>
      <c r="H200" t="inlineStr">
        <is>
          <t>true</t>
        </is>
      </c>
      <c r="I200" t="inlineStr">
        <is>
          <t>Office</t>
        </is>
      </c>
      <c r="J200" t="str">
        <f>INDEX('Template Match'!$E$5:$E$293,MATCH(A200,'Template Match'!$A$5:$A$293,0))</f>
        <v>J1234</v>
      </c>
      <c r="K200">
        <f>IF(H200="true",1,0)</f>
        <v>1</v>
      </c>
    </row>
    <row r="201">
      <c r="A201" t="inlineStr">
        <is>
          <t>T0197</t>
        </is>
      </c>
      <c r="B201" t="inlineStr">
        <is>
          <t>Deer Park - Office clean</t>
        </is>
      </c>
      <c r="C201" t="inlineStr">
        <is>
          <t>Q0343</t>
        </is>
      </c>
      <c r="D201" t="inlineStr">
        <is>
          <t>Monthly</t>
        </is>
      </c>
      <c r="E201" s="9" t="n">
        <v>1092</v>
      </c>
      <c r="F201" t="inlineStr">
        <is>
          <t>Office clean at 279 Nicholson Avenue, Deer Park</t>
        </is>
      </c>
      <c r="G201" s="10" t="n">
        <v>46327</v>
      </c>
      <c r="H201" t="inlineStr">
        <is>
          <t>true</t>
        </is>
      </c>
      <c r="I201" t="inlineStr">
        <is>
          <t>Office</t>
        </is>
      </c>
      <c r="J201" t="str">
        <f>INDEX('Template Match'!$E$5:$E$293,MATCH(A201,'Template Match'!$A$5:$A$293,0))</f>
        <v>J1235</v>
      </c>
      <c r="K201">
        <f>IF(H201="true",1,0)</f>
        <v>1</v>
      </c>
    </row>
    <row r="202">
      <c r="A202" t="inlineStr">
        <is>
          <t>T0198</t>
        </is>
      </c>
      <c r="B202" t="inlineStr">
        <is>
          <t>Reservoir - Kitchen and bathrooms</t>
        </is>
      </c>
      <c r="C202" t="inlineStr">
        <is>
          <t>Q0344</t>
        </is>
      </c>
      <c r="D202" t="inlineStr">
        <is>
          <t>Monthly</t>
        </is>
      </c>
      <c r="E202" s="9" t="n">
        <v>832</v>
      </c>
      <c r="F202" t="inlineStr">
        <is>
          <t>Kitchen and bathrooms at 313 Victoria Rd, Reservoir</t>
        </is>
      </c>
      <c r="G202" s="10" t="n">
        <v>46327</v>
      </c>
      <c r="H202" t="inlineStr">
        <is>
          <t>true</t>
        </is>
      </c>
      <c r="I202" t="inlineStr">
        <is>
          <t>Office</t>
        </is>
      </c>
      <c r="J202" t="str">
        <f>INDEX('Template Match'!$E$5:$E$293,MATCH(A202,'Template Match'!$A$5:$A$293,0))</f>
        <v>J1236</v>
      </c>
      <c r="K202">
        <f>IF(H202="true",1,0)</f>
        <v>1</v>
      </c>
    </row>
    <row r="203">
      <c r="A203" t="inlineStr">
        <is>
          <t>T0199</t>
        </is>
      </c>
      <c r="B203" t="inlineStr">
        <is>
          <t>Brunswick - Office clean</t>
        </is>
      </c>
      <c r="C203" t="inlineStr">
        <is>
          <t>Q0345</t>
        </is>
      </c>
      <c r="D203" t="inlineStr">
        <is>
          <t>Monthly</t>
        </is>
      </c>
      <c r="E203" s="9" t="n">
        <v>910</v>
      </c>
      <c r="F203" t="inlineStr">
        <is>
          <t>Office clean at 44 Nepean Parade, Brunswick</t>
        </is>
      </c>
      <c r="G203" s="10" t="n">
        <v>46327</v>
      </c>
      <c r="H203" t="inlineStr">
        <is>
          <t>true</t>
        </is>
      </c>
      <c r="I203" t="inlineStr">
        <is>
          <t>Bookkeeper</t>
        </is>
      </c>
      <c r="J203" t="str">
        <f>INDEX('Template Match'!$E$5:$E$293,MATCH(A203,'Template Match'!$A$5:$A$293,0))</f>
        <v>J1238</v>
      </c>
      <c r="K203">
        <f>IF(H203="true",1,0)</f>
        <v>1</v>
      </c>
    </row>
    <row r="204">
      <c r="A204" t="inlineStr">
        <is>
          <t>T0200</t>
        </is>
      </c>
      <c r="B204" t="inlineStr">
        <is>
          <t>Preston - Office clean</t>
        </is>
      </c>
      <c r="C204" t="inlineStr">
        <is>
          <t>Q0346</t>
        </is>
      </c>
      <c r="D204" t="inlineStr">
        <is>
          <t>Monthly</t>
        </is>
      </c>
      <c r="E204" s="9" t="n">
        <v>1248</v>
      </c>
      <c r="F204" t="inlineStr">
        <is>
          <t>Office clean at 67 Glenferrie Road, Preston</t>
        </is>
      </c>
      <c r="G204" s="10" t="n">
        <v>46327</v>
      </c>
      <c r="H204" t="inlineStr">
        <is>
          <t>true</t>
        </is>
      </c>
      <c r="I204" t="inlineStr">
        <is>
          <t>Office</t>
        </is>
      </c>
      <c r="J204" t="str">
        <f>INDEX('Template Match'!$E$5:$E$293,MATCH(A204,'Template Match'!$A$5:$A$293,0))</f>
        <v>J1239</v>
      </c>
      <c r="K204">
        <f>IF(H204="true",1,0)</f>
        <v>1</v>
      </c>
    </row>
    <row r="205">
      <c r="A205" t="inlineStr">
        <is>
          <t>T0201</t>
        </is>
      </c>
      <c r="B205" t="inlineStr">
        <is>
          <t>Mitcham - Window clean</t>
        </is>
      </c>
      <c r="C205" t="inlineStr">
        <is>
          <t>Q0347</t>
        </is>
      </c>
      <c r="D205" t="inlineStr">
        <is>
          <t>Every 4 weeks</t>
        </is>
      </c>
      <c r="E205" s="9" t="n">
        <v>146</v>
      </c>
      <c r="F205" t="inlineStr">
        <is>
          <t>Window clean at 6 Whitehorse St, Mitcham</t>
        </is>
      </c>
      <c r="G205" s="10" t="n">
        <v>46363</v>
      </c>
      <c r="H205" t="inlineStr">
        <is>
          <t>true</t>
        </is>
      </c>
      <c r="I205" t="inlineStr">
        <is>
          <t>Office</t>
        </is>
      </c>
      <c r="J205" t="str">
        <f>INDEX('Template Match'!$E$5:$E$293,MATCH(A205,'Template Match'!$A$5:$A$293,0))</f>
        <v>J1241</v>
      </c>
      <c r="K205">
        <f>IF(H205="true",1,0)</f>
        <v>1</v>
      </c>
    </row>
    <row r="206">
      <c r="A206" t="inlineStr">
        <is>
          <t>T0202</t>
        </is>
      </c>
      <c r="B206" t="inlineStr">
        <is>
          <t>Mitcham - Washroom service</t>
        </is>
      </c>
      <c r="C206" t="inlineStr">
        <is>
          <t>Q0347</t>
        </is>
      </c>
      <c r="D206" t="inlineStr">
        <is>
          <t>Monthly</t>
        </is>
      </c>
      <c r="E206" s="9" t="n">
        <v>99</v>
      </c>
      <c r="F206" t="inlineStr">
        <is>
          <t>Washroom service at 6 Whitehorse Street, Mitcham</t>
        </is>
      </c>
      <c r="G206" s="10" t="n">
        <v>46327</v>
      </c>
      <c r="H206" t="inlineStr">
        <is>
          <t>true</t>
        </is>
      </c>
      <c r="I206" t="inlineStr">
        <is>
          <t>Office</t>
        </is>
      </c>
      <c r="J206" t="str">
        <f>INDEX('Template Match'!$E$5:$E$293,MATCH(A206,'Template Match'!$A$5:$A$293,0))</f>
        <v>J1242</v>
      </c>
      <c r="K206">
        <f>IF(H206="true",1,0)</f>
        <v>1</v>
      </c>
    </row>
    <row r="207">
      <c r="A207" t="inlineStr">
        <is>
          <t>T0203</t>
        </is>
      </c>
      <c r="B207" t="inlineStr">
        <is>
          <t>Yarraville - Office clean</t>
        </is>
      </c>
      <c r="C207" t="inlineStr">
        <is>
          <t>Q0348</t>
        </is>
      </c>
      <c r="D207" t="inlineStr">
        <is>
          <t>Monthly</t>
        </is>
      </c>
      <c r="E207" s="9" t="n">
        <v>1161.33</v>
      </c>
      <c r="F207" t="inlineStr">
        <is>
          <t>Office clean at 267 Nepean Street, Yarraville</t>
        </is>
      </c>
      <c r="G207" s="10" t="n">
        <v>46327</v>
      </c>
      <c r="H207" t="inlineStr">
        <is>
          <t>true</t>
        </is>
      </c>
      <c r="I207" t="inlineStr">
        <is>
          <t>Office</t>
        </is>
      </c>
      <c r="J207" t="str">
        <f>INDEX('Template Match'!$E$5:$E$293,MATCH(A207,'Template Match'!$A$5:$A$293,0))</f>
        <v>J1243</v>
      </c>
      <c r="K207">
        <f>IF(H207="true",1,0)</f>
        <v>1</v>
      </c>
    </row>
    <row r="208">
      <c r="A208" t="inlineStr">
        <is>
          <t>T0204</t>
        </is>
      </c>
      <c r="B208" t="inlineStr">
        <is>
          <t>Footscray - Office clean</t>
        </is>
      </c>
      <c r="C208" t="inlineStr">
        <is>
          <t>Q0350</t>
        </is>
      </c>
      <c r="D208" t="inlineStr">
        <is>
          <t>Monthly</t>
        </is>
      </c>
      <c r="E208" s="9" t="n">
        <v>1950</v>
      </c>
      <c r="F208" t="inlineStr">
        <is>
          <t>Office clean at 158 Nepean Ave, Footscray</t>
        </is>
      </c>
      <c r="G208" s="10" t="n">
        <v>46327</v>
      </c>
      <c r="H208" t="inlineStr">
        <is>
          <t>true</t>
        </is>
      </c>
      <c r="I208" t="inlineStr">
        <is>
          <t>Office</t>
        </is>
      </c>
      <c r="J208" t="str">
        <f>INDEX('Template Match'!$E$5:$E$293,MATCH(A208,'Template Match'!$A$5:$A$293,0))</f>
        <v>J1245</v>
      </c>
      <c r="K208">
        <f>IF(H208="true",1,0)</f>
        <v>1</v>
      </c>
    </row>
    <row r="209">
      <c r="A209" t="inlineStr">
        <is>
          <t>T0205</t>
        </is>
      </c>
      <c r="B209" t="inlineStr">
        <is>
          <t>Laverton - Office clean</t>
        </is>
      </c>
      <c r="C209" t="inlineStr">
        <is>
          <t>Q0353</t>
        </is>
      </c>
      <c r="D209" t="inlineStr">
        <is>
          <t>Monthly</t>
        </is>
      </c>
      <c r="E209" s="9" t="n">
        <v>390</v>
      </c>
      <c r="F209" t="inlineStr">
        <is>
          <t>Office clean at 215 Barkly St, Laverton</t>
        </is>
      </c>
      <c r="G209" s="10" t="n">
        <v>46327</v>
      </c>
      <c r="H209" t="inlineStr">
        <is>
          <t>true</t>
        </is>
      </c>
      <c r="I209" t="inlineStr">
        <is>
          <t>Bookkeeper</t>
        </is>
      </c>
      <c r="J209" t="str">
        <f>INDEX('Template Match'!$E$5:$E$293,MATCH(A209,'Template Match'!$A$5:$A$293,0))</f>
        <v>J1248</v>
      </c>
      <c r="K209">
        <f>IF(H209="true",1,0)</f>
        <v>1</v>
      </c>
    </row>
    <row r="210">
      <c r="A210" t="inlineStr">
        <is>
          <t>T0206</t>
        </is>
      </c>
      <c r="B210" t="inlineStr">
        <is>
          <t>Laverton - Window clean</t>
        </is>
      </c>
      <c r="C210" t="inlineStr">
        <is>
          <t>Q0353</t>
        </is>
      </c>
      <c r="D210" t="inlineStr">
        <is>
          <t>Every 4 weeks</t>
        </is>
      </c>
      <c r="E210" s="9" t="n">
        <v>116</v>
      </c>
      <c r="F210" t="inlineStr">
        <is>
          <t>Window clean at 215 Barkly Street, Laverton</t>
        </is>
      </c>
      <c r="G210" s="10" t="n">
        <v>46366</v>
      </c>
      <c r="H210" t="inlineStr">
        <is>
          <t>true</t>
        </is>
      </c>
      <c r="I210" t="inlineStr">
        <is>
          <t>Owner</t>
        </is>
      </c>
      <c r="J210" t="str">
        <f>INDEX('Template Match'!$E$5:$E$293,MATCH(A210,'Template Match'!$A$5:$A$293,0))</f>
        <v>J1249</v>
      </c>
      <c r="K210">
        <f>IF(H210="true",1,0)</f>
        <v>1</v>
      </c>
    </row>
    <row r="211">
      <c r="A211" t="inlineStr">
        <is>
          <t>T0207</t>
        </is>
      </c>
      <c r="B211" t="inlineStr">
        <is>
          <t>Brighton - Office clean</t>
        </is>
      </c>
      <c r="C211" t="inlineStr">
        <is>
          <t>Q0354</t>
        </is>
      </c>
      <c r="D211" t="inlineStr">
        <is>
          <t>Monthly</t>
        </is>
      </c>
      <c r="E211" s="9" t="n">
        <v>312</v>
      </c>
      <c r="F211" t="inlineStr">
        <is>
          <t>Office clean at 329 Station Avenue, Brighton</t>
        </is>
      </c>
      <c r="G211" s="10" t="n">
        <v>46327</v>
      </c>
      <c r="H211" t="inlineStr">
        <is>
          <t>true</t>
        </is>
      </c>
      <c r="I211" t="inlineStr">
        <is>
          <t>Bookkeeper</t>
        </is>
      </c>
      <c r="J211" t="str">
        <f>INDEX('Template Match'!$E$5:$E$293,MATCH(A211,'Template Match'!$A$5:$A$293,0))</f>
        <v>J1250</v>
      </c>
      <c r="K211">
        <f>IF(H211="true",1,0)</f>
        <v>1</v>
      </c>
    </row>
    <row r="212">
      <c r="A212" t="inlineStr">
        <is>
          <t>T0208</t>
        </is>
      </c>
      <c r="B212" t="inlineStr">
        <is>
          <t>Yarraville - Kitchen and bathrooms</t>
        </is>
      </c>
      <c r="C212" t="inlineStr">
        <is>
          <t>Q0355</t>
        </is>
      </c>
      <c r="D212" t="inlineStr">
        <is>
          <t>Monthly</t>
        </is>
      </c>
      <c r="E212" s="9" t="n">
        <v>615.33</v>
      </c>
      <c r="F212" t="inlineStr">
        <is>
          <t>Kitchen and bathrooms at 462A Victoria Road, Yarraville</t>
        </is>
      </c>
      <c r="G212" s="10" t="n">
        <v>46327</v>
      </c>
      <c r="H212" t="inlineStr">
        <is>
          <t>true</t>
        </is>
      </c>
      <c r="I212" t="inlineStr">
        <is>
          <t>Owner</t>
        </is>
      </c>
      <c r="J212" t="str">
        <f>INDEX('Template Match'!$E$5:$E$293,MATCH(A212,'Template Match'!$A$5:$A$293,0))</f>
        <v>J1251</v>
      </c>
      <c r="K212">
        <f>IF(H212="true",1,0)</f>
        <v>1</v>
      </c>
    </row>
    <row r="213">
      <c r="A213" t="inlineStr">
        <is>
          <t>T0209</t>
        </is>
      </c>
      <c r="B213" t="inlineStr">
        <is>
          <t>Bentleigh - Kitchen and bathrooms</t>
        </is>
      </c>
      <c r="C213" t="inlineStr">
        <is>
          <t>Q0357</t>
        </is>
      </c>
      <c r="D213" t="inlineStr">
        <is>
          <t>Monthly</t>
        </is>
      </c>
      <c r="E213" s="9" t="n">
        <v>554.67</v>
      </c>
      <c r="F213" t="inlineStr">
        <is>
          <t>Kitchen and bathrooms at 251 Plenty Highway, Bentleigh</t>
        </is>
      </c>
      <c r="G213" s="10" t="n">
        <v>46327</v>
      </c>
      <c r="H213" t="inlineStr">
        <is>
          <t>true</t>
        </is>
      </c>
      <c r="I213" t="inlineStr">
        <is>
          <t>Owner</t>
        </is>
      </c>
      <c r="J213" t="str">
        <f>INDEX('Template Match'!$E$5:$E$293,MATCH(A213,'Template Match'!$A$5:$A$293,0))</f>
        <v>J1254</v>
      </c>
      <c r="K213">
        <f>IF(H213="true",1,0)</f>
        <v>1</v>
      </c>
    </row>
    <row r="214">
      <c r="A214" t="inlineStr">
        <is>
          <t>T0210</t>
        </is>
      </c>
      <c r="B214" t="inlineStr">
        <is>
          <t>Bentleigh - Office clean</t>
        </is>
      </c>
      <c r="C214" t="inlineStr">
        <is>
          <t>Q0358</t>
        </is>
      </c>
      <c r="D214" t="inlineStr">
        <is>
          <t>Monthly</t>
        </is>
      </c>
      <c r="E214" s="9" t="n">
        <v>875.33</v>
      </c>
      <c r="F214" t="inlineStr">
        <is>
          <t>Office clean at 148 Nepean St, Bentleigh</t>
        </is>
      </c>
      <c r="G214" s="10" t="n">
        <v>46327</v>
      </c>
      <c r="H214" t="inlineStr">
        <is>
          <t>true</t>
        </is>
      </c>
      <c r="I214" t="inlineStr">
        <is>
          <t>Office</t>
        </is>
      </c>
      <c r="J214" t="str">
        <f>INDEX('Template Match'!$E$5:$E$293,MATCH(A214,'Template Match'!$A$5:$A$293,0))</f>
        <v>J1255</v>
      </c>
      <c r="K214">
        <f>IF(H214="true",1,0)</f>
        <v>1</v>
      </c>
    </row>
    <row r="215">
      <c r="A215" t="inlineStr">
        <is>
          <t>T0211</t>
        </is>
      </c>
      <c r="B215" t="inlineStr">
        <is>
          <t>Hawthorn - Office clean</t>
        </is>
      </c>
      <c r="C215" t="inlineStr">
        <is>
          <t>Q0359</t>
        </is>
      </c>
      <c r="D215" t="inlineStr">
        <is>
          <t>Monthly</t>
        </is>
      </c>
      <c r="E215" s="9" t="n">
        <v>1516.67</v>
      </c>
      <c r="F215" t="inlineStr">
        <is>
          <t>Office clean at 431 Union Avenue, Hawthorn</t>
        </is>
      </c>
      <c r="G215" s="10" t="n">
        <v>46327</v>
      </c>
      <c r="H215" t="inlineStr">
        <is>
          <t>true</t>
        </is>
      </c>
      <c r="I215" t="inlineStr">
        <is>
          <t>Bookkeeper</t>
        </is>
      </c>
      <c r="J215" t="str">
        <f>INDEX('Template Match'!$E$5:$E$293,MATCH(A215,'Template Match'!$A$5:$A$293,0))</f>
        <v>J1256</v>
      </c>
      <c r="K215">
        <f>IF(H215="true",1,0)</f>
        <v>1</v>
      </c>
    </row>
    <row r="216">
      <c r="A216" t="inlineStr">
        <is>
          <t>T0212</t>
        </is>
      </c>
      <c r="B216" t="inlineStr">
        <is>
          <t>Glen Waverley - Office clean</t>
        </is>
      </c>
      <c r="C216" t="inlineStr">
        <is>
          <t>Q0361</t>
        </is>
      </c>
      <c r="D216" t="inlineStr">
        <is>
          <t>Monthly</t>
        </is>
      </c>
      <c r="E216" s="9" t="n">
        <v>849.33</v>
      </c>
      <c r="F216" t="inlineStr">
        <is>
          <t>Office clean at 422 Nicholson Parade, Glen Waverley</t>
        </is>
      </c>
      <c r="G216" s="10" t="n">
        <v>46327</v>
      </c>
      <c r="H216" t="inlineStr">
        <is>
          <t>true</t>
        </is>
      </c>
      <c r="I216" t="inlineStr">
        <is>
          <t>Owner</t>
        </is>
      </c>
      <c r="J216" t="str">
        <f>INDEX('Template Match'!$E$5:$E$293,MATCH(A216,'Template Match'!$A$5:$A$293,0))</f>
        <v>J1258</v>
      </c>
      <c r="K216">
        <f>IF(H216="true",1,0)</f>
        <v>1</v>
      </c>
    </row>
    <row r="217">
      <c r="A217" t="inlineStr">
        <is>
          <t>T0213</t>
        </is>
      </c>
      <c r="B217" t="inlineStr">
        <is>
          <t>Glen Waverley - Window clean</t>
        </is>
      </c>
      <c r="C217" t="inlineStr">
        <is>
          <t>Q0361</t>
        </is>
      </c>
      <c r="D217" t="inlineStr">
        <is>
          <t>Every 4 weeks</t>
        </is>
      </c>
      <c r="E217" s="9" t="n">
        <v>218</v>
      </c>
      <c r="F217" t="inlineStr">
        <is>
          <t>Window clean at 422 Nicholson Parade, Glen Waverley</t>
        </is>
      </c>
      <c r="G217" s="10" t="n">
        <v>46342</v>
      </c>
      <c r="H217" t="inlineStr">
        <is>
          <t>true</t>
        </is>
      </c>
      <c r="I217" t="inlineStr">
        <is>
          <t>Office</t>
        </is>
      </c>
      <c r="J217" t="str">
        <f>INDEX('Template Match'!$E$5:$E$293,MATCH(A217,'Template Match'!$A$5:$A$293,0))</f>
        <v>J1259</v>
      </c>
      <c r="K217">
        <f>IF(H217="true",1,0)</f>
        <v>1</v>
      </c>
    </row>
    <row r="218">
      <c r="A218" t="inlineStr">
        <is>
          <t>T0214</t>
        </is>
      </c>
      <c r="B218" t="inlineStr">
        <is>
          <t>Epping - Office clean</t>
        </is>
      </c>
      <c r="C218" t="inlineStr">
        <is>
          <t>Q0363</t>
        </is>
      </c>
      <c r="D218" t="inlineStr">
        <is>
          <t>Monthly</t>
        </is>
      </c>
      <c r="E218" s="9" t="n">
        <v>849.33</v>
      </c>
      <c r="F218" t="inlineStr">
        <is>
          <t>Office clean at 217 King St, Epping</t>
        </is>
      </c>
      <c r="G218" s="10" t="n">
        <v>46327</v>
      </c>
      <c r="H218" t="inlineStr">
        <is>
          <t>true</t>
        </is>
      </c>
      <c r="I218" t="inlineStr">
        <is>
          <t>Office</t>
        </is>
      </c>
      <c r="J218" t="str">
        <f>INDEX('Template Match'!$E$5:$E$293,MATCH(A218,'Template Match'!$A$5:$A$293,0))</f>
        <v>J1262</v>
      </c>
      <c r="K218">
        <f>IF(H218="true",1,0)</f>
        <v>1</v>
      </c>
    </row>
    <row r="219">
      <c r="A219" t="inlineStr">
        <is>
          <t>T0215</t>
        </is>
      </c>
      <c r="B219" t="inlineStr">
        <is>
          <t>Mitcham - Office clean</t>
        </is>
      </c>
      <c r="C219" t="inlineStr">
        <is>
          <t>Q0364</t>
        </is>
      </c>
      <c r="D219" t="inlineStr">
        <is>
          <t>Monthly</t>
        </is>
      </c>
      <c r="E219" s="9" t="n">
        <v>901.33</v>
      </c>
      <c r="F219" t="inlineStr">
        <is>
          <t>Office clean at 58 Station Rd, Mitcham</t>
        </is>
      </c>
      <c r="G219" s="10" t="n">
        <v>46327</v>
      </c>
      <c r="H219" t="inlineStr">
        <is>
          <t>true</t>
        </is>
      </c>
      <c r="I219" t="inlineStr">
        <is>
          <t>Owner</t>
        </is>
      </c>
      <c r="J219" t="str">
        <f>INDEX('Template Match'!$E$5:$E$293,MATCH(A219,'Template Match'!$A$5:$A$293,0))</f>
        <v>J1263</v>
      </c>
      <c r="K219">
        <f>IF(H219="true",1,0)</f>
        <v>1</v>
      </c>
    </row>
    <row r="220">
      <c r="A220" t="inlineStr">
        <is>
          <t>T0216</t>
        </is>
      </c>
      <c r="B220" t="inlineStr">
        <is>
          <t>Kew - Office clean</t>
        </is>
      </c>
      <c r="C220" t="inlineStr">
        <is>
          <t>Q0365</t>
        </is>
      </c>
      <c r="D220" t="inlineStr">
        <is>
          <t>Monthly</t>
        </is>
      </c>
      <c r="E220" s="9" t="n">
        <v>2101.67</v>
      </c>
      <c r="F220" t="inlineStr">
        <is>
          <t>Office clean at 343 Sydney St, Kew</t>
        </is>
      </c>
      <c r="G220" s="10" t="n">
        <v>46327</v>
      </c>
      <c r="H220" t="inlineStr">
        <is>
          <t>true</t>
        </is>
      </c>
      <c r="I220" t="inlineStr">
        <is>
          <t>Bookkeeper</t>
        </is>
      </c>
      <c r="J220" t="str">
        <f>INDEX('Template Match'!$E$5:$E$293,MATCH(A220,'Template Match'!$A$5:$A$293,0))</f>
        <v>J1264</v>
      </c>
      <c r="K220">
        <f>IF(H220="true",1,0)</f>
        <v>1</v>
      </c>
    </row>
    <row r="221">
      <c r="A221" t="inlineStr">
        <is>
          <t>T0217</t>
        </is>
      </c>
      <c r="B221" t="inlineStr">
        <is>
          <t>Blackburn - Office clean</t>
        </is>
      </c>
      <c r="C221" t="inlineStr">
        <is>
          <t>Q0367</t>
        </is>
      </c>
      <c r="D221" t="inlineStr">
        <is>
          <t>Monthly</t>
        </is>
      </c>
      <c r="E221" s="9" t="n">
        <v>1280</v>
      </c>
      <c r="F221" t="inlineStr">
        <is>
          <t>Office clean at 256 Station Street, Blackburn</t>
        </is>
      </c>
      <c r="G221" s="10" t="n">
        <v>46327</v>
      </c>
      <c r="H221" t="inlineStr">
        <is>
          <t>true</t>
        </is>
      </c>
      <c r="I221" t="inlineStr">
        <is>
          <t>Owner</t>
        </is>
      </c>
      <c r="J221" t="str">
        <f>INDEX('Template Match'!$E$5:$E$293,MATCH(A221,'Template Match'!$A$5:$A$293,0))</f>
        <v>J1266</v>
      </c>
      <c r="K221">
        <f>IF(H221="true",1,0)</f>
        <v>1</v>
      </c>
    </row>
    <row r="222">
      <c r="A222" t="inlineStr">
        <is>
          <t>T0218</t>
        </is>
      </c>
      <c r="B222" t="inlineStr">
        <is>
          <t>Blackburn - Window clean</t>
        </is>
      </c>
      <c r="C222" t="inlineStr">
        <is>
          <t>Q0367</t>
        </is>
      </c>
      <c r="D222" t="inlineStr">
        <is>
          <t>Every 4 weeks</t>
        </is>
      </c>
      <c r="E222" s="9" t="n">
        <v>203</v>
      </c>
      <c r="F222" t="inlineStr">
        <is>
          <t>Window clean at 256 Station St, Blackburn</t>
        </is>
      </c>
      <c r="G222" s="10" t="n">
        <v>46367</v>
      </c>
      <c r="H222" t="inlineStr">
        <is>
          <t>true</t>
        </is>
      </c>
      <c r="I222" t="inlineStr">
        <is>
          <t>Owner</t>
        </is>
      </c>
      <c r="J222" t="str">
        <f>INDEX('Template Match'!$E$5:$E$293,MATCH(A222,'Template Match'!$A$5:$A$293,0))</f>
        <v>J1267</v>
      </c>
      <c r="K222">
        <f>IF(H222="true",1,0)</f>
        <v>1</v>
      </c>
    </row>
    <row r="223">
      <c r="A223" t="inlineStr">
        <is>
          <t>T0219</t>
        </is>
      </c>
      <c r="B223" t="inlineStr">
        <is>
          <t>Sunshine - Carpet steam clean</t>
        </is>
      </c>
      <c r="C223" t="inlineStr">
        <is>
          <t>Q0368</t>
        </is>
      </c>
      <c r="D223" t="inlineStr">
        <is>
          <t>Every 4 weeks</t>
        </is>
      </c>
      <c r="E223" s="9" t="n">
        <v>156</v>
      </c>
      <c r="F223" t="inlineStr">
        <is>
          <t>Carpet steam clean at 459 Whitehorse Pde, Sunshine</t>
        </is>
      </c>
      <c r="G223" s="10" t="n">
        <v>46357</v>
      </c>
      <c r="H223" t="inlineStr">
        <is>
          <t>true</t>
        </is>
      </c>
      <c r="I223" t="inlineStr">
        <is>
          <t>Bookkeeper</t>
        </is>
      </c>
      <c r="J223" t="str">
        <f>INDEX('Template Match'!$E$5:$E$293,MATCH(A223,'Template Match'!$A$5:$A$293,0))</f>
        <v>J1269</v>
      </c>
      <c r="K223">
        <f>IF(H223="true",1,0)</f>
        <v>1</v>
      </c>
    </row>
    <row r="224">
      <c r="A224" t="inlineStr">
        <is>
          <t>T0220</t>
        </is>
      </c>
      <c r="B224" t="inlineStr">
        <is>
          <t>Maribyrnong - Kitchen and bathrooms</t>
        </is>
      </c>
      <c r="C224" t="inlineStr">
        <is>
          <t>Q0369</t>
        </is>
      </c>
      <c r="D224" t="inlineStr">
        <is>
          <t>Monthly</t>
        </is>
      </c>
      <c r="E224" s="9" t="n">
        <v>1495</v>
      </c>
      <c r="F224" t="inlineStr">
        <is>
          <t>Kitchen and bathrooms at 87 Main Ave, Maribyrnong</t>
        </is>
      </c>
      <c r="G224" s="10" t="n">
        <v>46327</v>
      </c>
      <c r="H224" t="inlineStr">
        <is>
          <t>true</t>
        </is>
      </c>
      <c r="I224" t="inlineStr">
        <is>
          <t>Office</t>
        </is>
      </c>
      <c r="J224" t="str">
        <f>INDEX('Template Match'!$E$5:$E$293,MATCH(A224,'Template Match'!$A$5:$A$293,0))</f>
        <v>J1270</v>
      </c>
      <c r="K224">
        <f>IF(H224="true",1,0)</f>
        <v>1</v>
      </c>
    </row>
    <row r="225">
      <c r="A225" t="inlineStr">
        <is>
          <t>T0221</t>
        </is>
      </c>
      <c r="B225" t="inlineStr">
        <is>
          <t>Moorabbin - Office clean</t>
        </is>
      </c>
      <c r="C225" t="inlineStr">
        <is>
          <t>Q0371</t>
        </is>
      </c>
      <c r="D225" t="inlineStr">
        <is>
          <t>Monthly</t>
        </is>
      </c>
      <c r="E225" s="9" t="n">
        <v>754</v>
      </c>
      <c r="F225" t="inlineStr">
        <is>
          <t>Office clean at 354 King Avenue, Moorabbin</t>
        </is>
      </c>
      <c r="G225" s="10" t="n">
        <v>46327</v>
      </c>
      <c r="H225" t="inlineStr">
        <is>
          <t>true</t>
        </is>
      </c>
      <c r="I225" t="inlineStr">
        <is>
          <t>Owner</t>
        </is>
      </c>
      <c r="J225" t="str">
        <f>INDEX('Template Match'!$E$5:$E$293,MATCH(A225,'Template Match'!$A$5:$A$293,0))</f>
        <v>J1272</v>
      </c>
      <c r="K225">
        <f>IF(H225="true",1,0)</f>
        <v>1</v>
      </c>
    </row>
    <row r="226">
      <c r="A226" t="inlineStr">
        <is>
          <t>T0222</t>
        </is>
      </c>
      <c r="B226" t="inlineStr">
        <is>
          <t>Moorabbin - Window clean</t>
        </is>
      </c>
      <c r="C226" t="inlineStr">
        <is>
          <t>Q0371</t>
        </is>
      </c>
      <c r="D226" t="inlineStr">
        <is>
          <t>Every 4 weeks</t>
        </is>
      </c>
      <c r="E226" s="9" t="n">
        <v>109</v>
      </c>
      <c r="F226" t="inlineStr">
        <is>
          <t>Window clean at 354 King Avenue, Moorabbin</t>
        </is>
      </c>
      <c r="G226" s="10" t="n">
        <v>46352</v>
      </c>
      <c r="H226" t="inlineStr">
        <is>
          <t>true</t>
        </is>
      </c>
      <c r="I226" t="inlineStr">
        <is>
          <t>Owner</t>
        </is>
      </c>
      <c r="J226" t="str">
        <f>INDEX('Template Match'!$E$5:$E$293,MATCH(A226,'Template Match'!$A$5:$A$293,0))</f>
        <v>J1273</v>
      </c>
      <c r="K226">
        <f>IF(H226="true",1,0)</f>
        <v>1</v>
      </c>
    </row>
    <row r="227">
      <c r="A227" t="inlineStr">
        <is>
          <t>T0223</t>
        </is>
      </c>
      <c r="B227" t="inlineStr">
        <is>
          <t>Box Hill - Office clean</t>
        </is>
      </c>
      <c r="C227" t="inlineStr">
        <is>
          <t>Q0372</t>
        </is>
      </c>
      <c r="D227" t="inlineStr">
        <is>
          <t>Monthly</t>
        </is>
      </c>
      <c r="E227" s="9" t="n">
        <v>1265.33</v>
      </c>
      <c r="F227" t="inlineStr">
        <is>
          <t>Office clean at 122 Main Ave, Box Hill</t>
        </is>
      </c>
      <c r="G227" s="10" t="n">
        <v>46327</v>
      </c>
      <c r="H227" t="inlineStr">
        <is>
          <t>true</t>
        </is>
      </c>
      <c r="I227" t="inlineStr">
        <is>
          <t>Bookkeeper</t>
        </is>
      </c>
      <c r="J227" t="str">
        <f>INDEX('Template Match'!$E$5:$E$293,MATCH(A227,'Template Match'!$A$5:$A$293,0))</f>
        <v>J1274</v>
      </c>
      <c r="K227">
        <f>IF(H227="true",1,0)</f>
        <v>1</v>
      </c>
    </row>
    <row r="228">
      <c r="A228" t="inlineStr">
        <is>
          <t>T0224</t>
        </is>
      </c>
      <c r="B228" t="inlineStr">
        <is>
          <t>Frankston - Office clean</t>
        </is>
      </c>
      <c r="C228" t="inlineStr">
        <is>
          <t>Q0374</t>
        </is>
      </c>
      <c r="D228" t="inlineStr">
        <is>
          <t>Monthly</t>
        </is>
      </c>
      <c r="E228" s="9" t="n">
        <v>2327</v>
      </c>
      <c r="F228" t="inlineStr">
        <is>
          <t>Office clean at 213 Church Pde, Frankston</t>
        </is>
      </c>
      <c r="G228" s="10" t="n">
        <v>46327</v>
      </c>
      <c r="H228" t="inlineStr">
        <is>
          <t>true</t>
        </is>
      </c>
      <c r="I228" t="inlineStr">
        <is>
          <t>Bookkeeper</t>
        </is>
      </c>
      <c r="J228" t="str">
        <f>INDEX('Template Match'!$E$5:$E$293,MATCH(A228,'Template Match'!$A$5:$A$293,0))</f>
        <v>J1276</v>
      </c>
      <c r="K228">
        <f>IF(H228="true",1,0)</f>
        <v>1</v>
      </c>
    </row>
    <row r="229">
      <c r="A229" t="inlineStr">
        <is>
          <t>T0225</t>
        </is>
      </c>
      <c r="B229" t="inlineStr">
        <is>
          <t>Preston - Office clean</t>
        </is>
      </c>
      <c r="C229" t="inlineStr">
        <is>
          <t>Q0375</t>
        </is>
      </c>
      <c r="D229" t="inlineStr">
        <is>
          <t>Monthly</t>
        </is>
      </c>
      <c r="E229" s="9" t="n">
        <v>1287</v>
      </c>
      <c r="F229" t="inlineStr">
        <is>
          <t>Office clean at 420 Railway Pde, Preston</t>
        </is>
      </c>
      <c r="G229" s="10" t="n">
        <v>46327</v>
      </c>
      <c r="H229" t="inlineStr">
        <is>
          <t>true</t>
        </is>
      </c>
      <c r="I229" t="inlineStr">
        <is>
          <t>Office</t>
        </is>
      </c>
      <c r="J229" t="str">
        <f>INDEX('Template Match'!$E$5:$E$293,MATCH(A229,'Template Match'!$A$5:$A$293,0))</f>
        <v>J1277</v>
      </c>
      <c r="K229">
        <f>IF(H229="true",1,0)</f>
        <v>1</v>
      </c>
    </row>
    <row r="230">
      <c r="A230" t="inlineStr">
        <is>
          <t>T0226</t>
        </is>
      </c>
      <c r="B230" t="inlineStr">
        <is>
          <t>Burwood - Office clean</t>
        </is>
      </c>
      <c r="C230" t="inlineStr">
        <is>
          <t>Q0378</t>
        </is>
      </c>
      <c r="D230" t="inlineStr">
        <is>
          <t>Monthly</t>
        </is>
      </c>
      <c r="E230" s="9" t="n">
        <v>780</v>
      </c>
      <c r="F230" t="inlineStr">
        <is>
          <t>Office clean at 81 Nepean Rd, Burwood</t>
        </is>
      </c>
      <c r="G230" s="10" t="n">
        <v>46327</v>
      </c>
      <c r="H230" t="inlineStr">
        <is>
          <t>true</t>
        </is>
      </c>
      <c r="I230" t="inlineStr">
        <is>
          <t>Office</t>
        </is>
      </c>
      <c r="J230" t="str">
        <f>INDEX('Template Match'!$E$5:$E$293,MATCH(A230,'Template Match'!$A$5:$A$293,0))</f>
        <v>J1280</v>
      </c>
      <c r="K230">
        <f>IF(H230="true",1,0)</f>
        <v>1</v>
      </c>
    </row>
    <row r="231">
      <c r="A231" t="inlineStr">
        <is>
          <t>T0227</t>
        </is>
      </c>
      <c r="B231" t="inlineStr">
        <is>
          <t>Burwood office clean (copy)</t>
        </is>
      </c>
      <c r="C231" t="inlineStr">
        <is>
          <t>Q0378</t>
        </is>
      </c>
      <c r="D231" t="inlineStr">
        <is>
          <t>Monthly</t>
        </is>
      </c>
      <c r="E231" s="9" t="n">
        <v>754</v>
      </c>
      <c r="F231" t="inlineStr">
        <is>
          <t>Office clean at 81 Nepean Road, Burwood</t>
        </is>
      </c>
      <c r="G231" s="10" t="n">
        <v>46327</v>
      </c>
      <c r="H231" t="inlineStr">
        <is>
          <t>true</t>
        </is>
      </c>
      <c r="I231" t="inlineStr">
        <is>
          <t>Bookkeeper</t>
        </is>
      </c>
      <c r="J231" t="str">
        <f>INDEX('Template Match'!$E$5:$E$293,MATCH(A231,'Template Match'!$A$5:$A$293,0))</f>
        <v>J1280</v>
      </c>
      <c r="K231">
        <f>IF(H231="true",1,0)</f>
        <v>1</v>
      </c>
    </row>
    <row r="232">
      <c r="A232" t="inlineStr">
        <is>
          <t>T0228</t>
        </is>
      </c>
      <c r="B232" t="inlineStr">
        <is>
          <t>Maribyrnong - Office clean</t>
        </is>
      </c>
      <c r="C232" t="inlineStr">
        <is>
          <t>Q0379</t>
        </is>
      </c>
      <c r="D232" t="inlineStr">
        <is>
          <t>Monthly</t>
        </is>
      </c>
      <c r="E232" s="9" t="n">
        <v>325</v>
      </c>
      <c r="F232" t="inlineStr">
        <is>
          <t>Office clean at 440 Bridge St, Maribyrnong</t>
        </is>
      </c>
      <c r="G232" s="10" t="n">
        <v>46327</v>
      </c>
      <c r="H232" t="inlineStr">
        <is>
          <t>true</t>
        </is>
      </c>
      <c r="I232" t="inlineStr">
        <is>
          <t>Owner</t>
        </is>
      </c>
      <c r="J232" t="str">
        <f>INDEX('Template Match'!$E$5:$E$293,MATCH(A232,'Template Match'!$A$5:$A$293,0))</f>
        <v>J1281</v>
      </c>
      <c r="K232">
        <f>IF(H232="true",1,0)</f>
        <v>1</v>
      </c>
    </row>
    <row r="233">
      <c r="A233" t="inlineStr">
        <is>
          <t>T0229</t>
        </is>
      </c>
      <c r="B233" t="inlineStr">
        <is>
          <t>Maribyrnong - Window clean</t>
        </is>
      </c>
      <c r="C233" t="inlineStr">
        <is>
          <t>Q0379</t>
        </is>
      </c>
      <c r="D233" t="inlineStr">
        <is>
          <t>Every 4 weeks</t>
        </is>
      </c>
      <c r="E233" s="9" t="n">
        <v>146</v>
      </c>
      <c r="F233" t="inlineStr">
        <is>
          <t>Window clean at 440 Bridge St, Maribyrnong</t>
        </is>
      </c>
      <c r="G233" s="10" t="n">
        <v>46343</v>
      </c>
      <c r="H233" t="inlineStr">
        <is>
          <t>true</t>
        </is>
      </c>
      <c r="I233" t="inlineStr">
        <is>
          <t>Owner</t>
        </is>
      </c>
      <c r="J233" t="str">
        <f>INDEX('Template Match'!$E$5:$E$293,MATCH(A233,'Template Match'!$A$5:$A$293,0))</f>
        <v>J1282</v>
      </c>
      <c r="K233">
        <f>IF(H233="true",1,0)</f>
        <v>1</v>
      </c>
    </row>
    <row r="234">
      <c r="A234" t="inlineStr">
        <is>
          <t>T0230</t>
        </is>
      </c>
      <c r="B234" t="inlineStr">
        <is>
          <t>Ringwood - Office clean</t>
        </is>
      </c>
      <c r="C234" t="inlineStr">
        <is>
          <t>Q0380</t>
        </is>
      </c>
      <c r="D234" t="inlineStr">
        <is>
          <t>Monthly</t>
        </is>
      </c>
      <c r="E234" s="9" t="n">
        <v>2015</v>
      </c>
      <c r="F234" t="inlineStr">
        <is>
          <t>Office clean at 347 High Highway, Ringwood</t>
        </is>
      </c>
      <c r="G234" s="10" t="n">
        <v>46327</v>
      </c>
      <c r="H234" t="inlineStr">
        <is>
          <t>true</t>
        </is>
      </c>
      <c r="I234" t="inlineStr">
        <is>
          <t>Office</t>
        </is>
      </c>
      <c r="J234" t="str">
        <f>INDEX('Template Match'!$E$5:$E$293,MATCH(A234,'Template Match'!$A$5:$A$293,0))</f>
        <v>J1283</v>
      </c>
      <c r="K234">
        <f>IF(H234="true",1,0)</f>
        <v>1</v>
      </c>
    </row>
    <row r="235">
      <c r="A235" t="inlineStr">
        <is>
          <t>T0231</t>
        </is>
      </c>
      <c r="B235" t="inlineStr">
        <is>
          <t>Ringwood - Window clean</t>
        </is>
      </c>
      <c r="C235" t="inlineStr">
        <is>
          <t>Q0380</t>
        </is>
      </c>
      <c r="D235" t="inlineStr">
        <is>
          <t>Every 4 weeks</t>
        </is>
      </c>
      <c r="E235" s="9" t="n">
        <v>218</v>
      </c>
      <c r="F235" t="inlineStr">
        <is>
          <t>Window clean at 347 High Hwy, Ringwood</t>
        </is>
      </c>
      <c r="G235" s="10" t="n">
        <v>46353</v>
      </c>
      <c r="H235" t="inlineStr">
        <is>
          <t>true</t>
        </is>
      </c>
      <c r="I235" t="inlineStr">
        <is>
          <t>Office</t>
        </is>
      </c>
      <c r="J235" t="str">
        <f>INDEX('Template Match'!$E$5:$E$293,MATCH(A235,'Template Match'!$A$5:$A$293,0))</f>
        <v>J1284</v>
      </c>
      <c r="K235">
        <f>IF(H235="true",1,0)</f>
        <v>1</v>
      </c>
    </row>
    <row r="236">
      <c r="A236" t="inlineStr">
        <is>
          <t>T0232</t>
        </is>
      </c>
      <c r="B236" t="inlineStr">
        <is>
          <t>Burwood - Office clean</t>
        </is>
      </c>
      <c r="C236" t="inlineStr">
        <is>
          <t>Q0382</t>
        </is>
      </c>
      <c r="D236" t="inlineStr">
        <is>
          <t>Monthly</t>
        </is>
      </c>
      <c r="E236" s="9" t="n">
        <v>2513.33</v>
      </c>
      <c r="F236" t="inlineStr">
        <is>
          <t>Office clean at 191 Albert Avenue, Burwood</t>
        </is>
      </c>
      <c r="G236" s="10" t="n">
        <v>46327</v>
      </c>
      <c r="H236" t="inlineStr">
        <is>
          <t>true</t>
        </is>
      </c>
      <c r="I236" t="inlineStr">
        <is>
          <t>Office</t>
        </is>
      </c>
      <c r="J236" t="str">
        <f>INDEX('Template Match'!$E$5:$E$293,MATCH(A236,'Template Match'!$A$5:$A$293,0))</f>
        <v>J1286</v>
      </c>
      <c r="K236">
        <f>IF(H236="true",1,0)</f>
        <v>1</v>
      </c>
    </row>
    <row r="237">
      <c r="A237" t="inlineStr">
        <is>
          <t>T0233</t>
        </is>
      </c>
      <c r="B237" t="inlineStr">
        <is>
          <t>Brighton - Office clean</t>
        </is>
      </c>
      <c r="C237" t="inlineStr">
        <is>
          <t>Q0383</t>
        </is>
      </c>
      <c r="D237" t="inlineStr">
        <is>
          <t>Monthly</t>
        </is>
      </c>
      <c r="E237" s="9" t="n">
        <v>1326</v>
      </c>
      <c r="F237" t="inlineStr">
        <is>
          <t>Office clean at 414 Sydney Ave, Brighton</t>
        </is>
      </c>
      <c r="G237" s="10" t="n">
        <v>46327</v>
      </c>
      <c r="H237" t="inlineStr">
        <is>
          <t>true</t>
        </is>
      </c>
      <c r="I237" t="inlineStr">
        <is>
          <t>Bookkeeper</t>
        </is>
      </c>
      <c r="J237" t="str">
        <f>INDEX('Template Match'!$E$5:$E$293,MATCH(A237,'Template Match'!$A$5:$A$293,0))</f>
        <v>J1287</v>
      </c>
      <c r="K237">
        <f>IF(H237="true",1,0)</f>
        <v>1</v>
      </c>
    </row>
    <row r="238">
      <c r="A238" t="inlineStr">
        <is>
          <t>T0234</t>
        </is>
      </c>
      <c r="B238" t="inlineStr">
        <is>
          <t>Box Hill - Kitchen and bathrooms</t>
        </is>
      </c>
      <c r="C238" t="inlineStr">
        <is>
          <t>Q0384</t>
        </is>
      </c>
      <c r="D238" t="inlineStr">
        <is>
          <t>Monthly</t>
        </is>
      </c>
      <c r="E238" s="9" t="n">
        <v>572</v>
      </c>
      <c r="F238" t="inlineStr">
        <is>
          <t>Kitchen and bathrooms at 472 Hopkins Highway, Box Hill</t>
        </is>
      </c>
      <c r="G238" s="10" t="n">
        <v>46327</v>
      </c>
      <c r="H238" t="inlineStr">
        <is>
          <t>true</t>
        </is>
      </c>
      <c r="I238" t="inlineStr">
        <is>
          <t>Bookkeeper</t>
        </is>
      </c>
      <c r="J238" t="str">
        <f>INDEX('Template Match'!$E$5:$E$293,MATCH(A238,'Template Match'!$A$5:$A$293,0))</f>
        <v>J1288</v>
      </c>
      <c r="K238">
        <f>IF(H238="true",1,0)</f>
        <v>1</v>
      </c>
    </row>
    <row r="239">
      <c r="A239" t="inlineStr">
        <is>
          <t>T0235</t>
        </is>
      </c>
      <c r="B239" t="inlineStr">
        <is>
          <t>Box Hill kitchen and bathrooms (copy)</t>
        </is>
      </c>
      <c r="C239" t="inlineStr">
        <is>
          <t>Q0384</t>
        </is>
      </c>
      <c r="D239" t="inlineStr">
        <is>
          <t>Monthly</t>
        </is>
      </c>
      <c r="E239" s="9" t="n">
        <v>572</v>
      </c>
      <c r="F239" t="inlineStr">
        <is>
          <t>Kitchen and bathrooms at 472 Hopkins Highway, Box Hill</t>
        </is>
      </c>
      <c r="G239" s="10" t="n">
        <v>46327</v>
      </c>
      <c r="H239" t="inlineStr">
        <is>
          <t>true</t>
        </is>
      </c>
      <c r="I239" t="inlineStr">
        <is>
          <t>Owner</t>
        </is>
      </c>
      <c r="J239" t="str">
        <f>INDEX('Template Match'!$E$5:$E$293,MATCH(A239,'Template Match'!$A$5:$A$293,0))</f>
        <v>J1288</v>
      </c>
      <c r="K239">
        <f>IF(H239="true",1,0)</f>
        <v>1</v>
      </c>
    </row>
    <row r="240">
      <c r="A240" t="inlineStr">
        <is>
          <t>T0236</t>
        </is>
      </c>
      <c r="B240" t="inlineStr">
        <is>
          <t>Glen Waverley - Window clean</t>
        </is>
      </c>
      <c r="C240" t="inlineStr">
        <is>
          <t>Q0385</t>
        </is>
      </c>
      <c r="D240" t="inlineStr">
        <is>
          <t>Every 4 weeks</t>
        </is>
      </c>
      <c r="E240" s="9" t="n">
        <v>225</v>
      </c>
      <c r="F240" t="inlineStr">
        <is>
          <t>Window clean at 410 Queen Hwy, Glen Waverley</t>
        </is>
      </c>
      <c r="G240" s="10" t="n">
        <v>46356</v>
      </c>
      <c r="H240" t="inlineStr">
        <is>
          <t>true</t>
        </is>
      </c>
      <c r="I240" t="inlineStr">
        <is>
          <t>Bookkeeper</t>
        </is>
      </c>
      <c r="J240" t="str">
        <f>INDEX('Template Match'!$E$5:$E$293,MATCH(A240,'Template Match'!$A$5:$A$293,0))</f>
        <v>J1290</v>
      </c>
      <c r="K240">
        <f>IF(H240="true",1,0)</f>
        <v>1</v>
      </c>
    </row>
    <row r="241">
      <c r="A241" t="inlineStr">
        <is>
          <t>T0237</t>
        </is>
      </c>
      <c r="B241" t="inlineStr">
        <is>
          <t>Glen Waverley - Washroom service</t>
        </is>
      </c>
      <c r="C241" t="inlineStr">
        <is>
          <t>Q0385</t>
        </is>
      </c>
      <c r="D241" t="inlineStr">
        <is>
          <t>Monthly</t>
        </is>
      </c>
      <c r="E241" s="9" t="n">
        <v>99</v>
      </c>
      <c r="F241" t="inlineStr">
        <is>
          <t>Washroom service at 410 Queen Hwy, Glen Waverley</t>
        </is>
      </c>
      <c r="G241" s="10" t="n">
        <v>46327</v>
      </c>
      <c r="H241" t="inlineStr">
        <is>
          <t>true</t>
        </is>
      </c>
      <c r="I241" t="inlineStr">
        <is>
          <t>Office</t>
        </is>
      </c>
      <c r="J241" t="str">
        <f>INDEX('Template Match'!$E$5:$E$293,MATCH(A241,'Template Match'!$A$5:$A$293,0))</f>
        <v>J1291</v>
      </c>
      <c r="K241">
        <f>IF(H241="true",1,0)</f>
        <v>1</v>
      </c>
    </row>
    <row r="242">
      <c r="A242" t="inlineStr">
        <is>
          <t>T0238</t>
        </is>
      </c>
      <c r="B242" t="inlineStr">
        <is>
          <t>Mentone - Office clean</t>
        </is>
      </c>
      <c r="C242" t="inlineStr">
        <is>
          <t>Q0386</t>
        </is>
      </c>
      <c r="D242" t="inlineStr">
        <is>
          <t>Monthly</t>
        </is>
      </c>
      <c r="E242" s="9" t="n">
        <v>1005.33</v>
      </c>
      <c r="F242" t="inlineStr">
        <is>
          <t>Office clean at 348 Railway Street, Mentone</t>
        </is>
      </c>
      <c r="G242" s="10" t="n">
        <v>46327</v>
      </c>
      <c r="H242" t="inlineStr">
        <is>
          <t>true</t>
        </is>
      </c>
      <c r="I242" t="inlineStr">
        <is>
          <t>Owner</t>
        </is>
      </c>
      <c r="J242" t="str">
        <f>INDEX('Template Match'!$E$5:$E$293,MATCH(A242,'Template Match'!$A$5:$A$293,0))</f>
        <v>J1292</v>
      </c>
      <c r="K242">
        <f>IF(H242="true",1,0)</f>
        <v>1</v>
      </c>
    </row>
    <row r="243">
      <c r="A243" t="inlineStr">
        <is>
          <t>T0239</t>
        </is>
      </c>
      <c r="B243" t="inlineStr">
        <is>
          <t>Mentone - Window clean</t>
        </is>
      </c>
      <c r="C243" t="inlineStr">
        <is>
          <t>Q0386</t>
        </is>
      </c>
      <c r="D243" t="inlineStr">
        <is>
          <t>Every 4 weeks</t>
        </is>
      </c>
      <c r="E243" s="9" t="n">
        <v>116</v>
      </c>
      <c r="F243" t="inlineStr">
        <is>
          <t>Window clean at 348 Railway Street, Mentone</t>
        </is>
      </c>
      <c r="G243" s="10" t="n">
        <v>46366</v>
      </c>
      <c r="H243" t="inlineStr">
        <is>
          <t>true</t>
        </is>
      </c>
      <c r="I243" t="inlineStr">
        <is>
          <t>Owner</t>
        </is>
      </c>
      <c r="J243" t="str">
        <f>INDEX('Template Match'!$E$5:$E$293,MATCH(A243,'Template Match'!$A$5:$A$293,0))</f>
        <v>J1293</v>
      </c>
      <c r="K243">
        <f>IF(H243="true",1,0)</f>
        <v>1</v>
      </c>
    </row>
    <row r="244">
      <c r="A244" t="inlineStr">
        <is>
          <t>T0240</t>
        </is>
      </c>
      <c r="B244" t="inlineStr">
        <is>
          <t>Cheltenham - Office clean</t>
        </is>
      </c>
      <c r="C244" t="inlineStr">
        <is>
          <t>Q0387</t>
        </is>
      </c>
      <c r="D244" t="inlineStr">
        <is>
          <t>Monthly</t>
        </is>
      </c>
      <c r="E244" s="9" t="n">
        <v>671.67</v>
      </c>
      <c r="F244" t="inlineStr">
        <is>
          <t>Office clean at 4 Sydney Highway, Cheltenham</t>
        </is>
      </c>
      <c r="G244" s="10" t="n">
        <v>46327</v>
      </c>
      <c r="H244" t="inlineStr">
        <is>
          <t>true</t>
        </is>
      </c>
      <c r="I244" t="inlineStr">
        <is>
          <t>Office</t>
        </is>
      </c>
      <c r="J244" t="str">
        <f>INDEX('Template Match'!$E$5:$E$293,MATCH(A244,'Template Match'!$A$5:$A$293,0))</f>
        <v>J1294</v>
      </c>
      <c r="K244">
        <f>IF(H244="true",1,0)</f>
        <v>1</v>
      </c>
    </row>
    <row r="245">
      <c r="A245" t="inlineStr">
        <is>
          <t>T0241</t>
        </is>
      </c>
      <c r="B245" t="inlineStr">
        <is>
          <t>Cheltenham - Washroom service</t>
        </is>
      </c>
      <c r="C245" t="inlineStr">
        <is>
          <t>Q0387</t>
        </is>
      </c>
      <c r="D245" t="inlineStr">
        <is>
          <t>Monthly</t>
        </is>
      </c>
      <c r="E245" s="9" t="n">
        <v>151</v>
      </c>
      <c r="F245" t="inlineStr">
        <is>
          <t>Washroom service at 4 Sydney Hwy, Cheltenham</t>
        </is>
      </c>
      <c r="G245" s="10" t="n">
        <v>46327</v>
      </c>
      <c r="H245" t="inlineStr">
        <is>
          <t>true</t>
        </is>
      </c>
      <c r="I245" t="inlineStr">
        <is>
          <t>Office</t>
        </is>
      </c>
      <c r="J245" t="str">
        <f>INDEX('Template Match'!$E$5:$E$293,MATCH(A245,'Template Match'!$A$5:$A$293,0))</f>
        <v>J1295</v>
      </c>
      <c r="K245">
        <f>IF(H245="true",1,0)</f>
        <v>1</v>
      </c>
    </row>
    <row r="246">
      <c r="A246" t="inlineStr">
        <is>
          <t>T0242</t>
        </is>
      </c>
      <c r="B246" t="inlineStr">
        <is>
          <t>Oakleigh - Office clean</t>
        </is>
      </c>
      <c r="C246" t="inlineStr">
        <is>
          <t>Q0388</t>
        </is>
      </c>
      <c r="D246" t="inlineStr">
        <is>
          <t>Monthly</t>
        </is>
      </c>
      <c r="E246" s="9" t="n">
        <v>303.33</v>
      </c>
      <c r="F246" t="inlineStr">
        <is>
          <t>Office clean at 395 Plenty Ave, Oakleigh</t>
        </is>
      </c>
      <c r="G246" s="10" t="n">
        <v>46327</v>
      </c>
      <c r="H246" t="inlineStr">
        <is>
          <t>true</t>
        </is>
      </c>
      <c r="I246" t="inlineStr">
        <is>
          <t>Owner</t>
        </is>
      </c>
      <c r="J246" t="str">
        <f>INDEX('Template Match'!$E$5:$E$293,MATCH(A246,'Template Match'!$A$5:$A$293,0))</f>
        <v>J1296</v>
      </c>
      <c r="K246">
        <f>IF(H246="true",1,0)</f>
        <v>1</v>
      </c>
    </row>
    <row r="247">
      <c r="A247" t="inlineStr">
        <is>
          <t>T0243</t>
        </is>
      </c>
      <c r="B247" t="inlineStr">
        <is>
          <t>Brighton - Office clean</t>
        </is>
      </c>
      <c r="C247" t="inlineStr">
        <is>
          <t>Q0390</t>
        </is>
      </c>
      <c r="D247" t="inlineStr">
        <is>
          <t>Monthly</t>
        </is>
      </c>
      <c r="E247" s="9" t="n">
        <v>810.33</v>
      </c>
      <c r="F247" t="inlineStr">
        <is>
          <t>Office clean at 333 Albert Parade, Brighton</t>
        </is>
      </c>
      <c r="G247" s="10" t="n">
        <v>46327</v>
      </c>
      <c r="H247" t="inlineStr">
        <is>
          <t>true</t>
        </is>
      </c>
      <c r="I247" t="inlineStr">
        <is>
          <t>Bookkeeper</t>
        </is>
      </c>
      <c r="J247" t="str">
        <f>INDEX('Template Match'!$E$5:$E$293,MATCH(A247,'Template Match'!$A$5:$A$293,0))</f>
        <v>J1298</v>
      </c>
      <c r="K247">
        <f>IF(H247="true",1,0)</f>
        <v>1</v>
      </c>
    </row>
    <row r="248">
      <c r="A248" t="inlineStr">
        <is>
          <t>T0244</t>
        </is>
      </c>
      <c r="B248" t="inlineStr">
        <is>
          <t>Point Cook - Office clean</t>
        </is>
      </c>
      <c r="C248" t="inlineStr">
        <is>
          <t>Q0392</t>
        </is>
      </c>
      <c r="D248" t="inlineStr">
        <is>
          <t>Monthly</t>
        </is>
      </c>
      <c r="E248" s="9" t="n">
        <v>923</v>
      </c>
      <c r="F248" t="inlineStr">
        <is>
          <t>Office clean at 87/12 Victoria Road, Point Cook</t>
        </is>
      </c>
      <c r="G248" s="10" t="n">
        <v>46327</v>
      </c>
      <c r="H248" t="inlineStr">
        <is>
          <t>true</t>
        </is>
      </c>
      <c r="I248" t="inlineStr">
        <is>
          <t>Office</t>
        </is>
      </c>
      <c r="J248" t="str">
        <f>INDEX('Template Match'!$E$5:$E$293,MATCH(A248,'Template Match'!$A$5:$A$293,0))</f>
        <v>J1300</v>
      </c>
      <c r="K248">
        <f>IF(H248="true",1,0)</f>
        <v>1</v>
      </c>
    </row>
    <row r="249">
      <c r="A249" t="inlineStr">
        <is>
          <t>T0245</t>
        </is>
      </c>
      <c r="B249" t="inlineStr">
        <is>
          <t>Altona - Window clean</t>
        </is>
      </c>
      <c r="C249" t="inlineStr">
        <is>
          <t>Q0395</t>
        </is>
      </c>
      <c r="D249" t="inlineStr">
        <is>
          <t>Every 4 weeks</t>
        </is>
      </c>
      <c r="E249" s="9" t="n">
        <v>135</v>
      </c>
      <c r="F249" t="inlineStr">
        <is>
          <t>Window clean at 351 High Street, Altona</t>
        </is>
      </c>
      <c r="G249" s="10" t="n">
        <v>46357</v>
      </c>
      <c r="H249" t="inlineStr">
        <is>
          <t>true</t>
        </is>
      </c>
      <c r="I249" t="inlineStr">
        <is>
          <t>Bookkeeper</t>
        </is>
      </c>
      <c r="J249" t="str">
        <f>INDEX('Template Match'!$E$5:$E$293,MATCH(A249,'Template Match'!$A$5:$A$293,0))</f>
        <v>J1304</v>
      </c>
      <c r="K249">
        <f>IF(H249="true",1,0)</f>
        <v>1</v>
      </c>
    </row>
    <row r="250">
      <c r="A250" t="inlineStr">
        <is>
          <t>T0246</t>
        </is>
      </c>
      <c r="B250" t="inlineStr">
        <is>
          <t>Hawthorn - Office clean</t>
        </is>
      </c>
      <c r="C250" t="inlineStr">
        <is>
          <t>Q0396</t>
        </is>
      </c>
      <c r="D250" t="inlineStr">
        <is>
          <t>Monthly</t>
        </is>
      </c>
      <c r="E250" s="9" t="n">
        <v>2015</v>
      </c>
      <c r="F250" t="inlineStr">
        <is>
          <t>Office clean at 477 Hopkins Avenue, Hawthorn</t>
        </is>
      </c>
      <c r="G250" s="10" t="n">
        <v>46327</v>
      </c>
      <c r="H250" t="inlineStr">
        <is>
          <t>true</t>
        </is>
      </c>
      <c r="I250" t="inlineStr">
        <is>
          <t>Owner</t>
        </is>
      </c>
      <c r="J250" t="str">
        <f>INDEX('Template Match'!$E$5:$E$293,MATCH(A250,'Template Match'!$A$5:$A$293,0))</f>
        <v>J1305</v>
      </c>
      <c r="K250">
        <f>IF(H250="true",1,0)</f>
        <v>1</v>
      </c>
    </row>
    <row r="251">
      <c r="A251" t="inlineStr">
        <is>
          <t>T0247</t>
        </is>
      </c>
      <c r="B251" t="inlineStr">
        <is>
          <t>Hawthorn - Window clean</t>
        </is>
      </c>
      <c r="C251" t="inlineStr">
        <is>
          <t>Q0396</t>
        </is>
      </c>
      <c r="D251" t="inlineStr">
        <is>
          <t>Every 4 weeks</t>
        </is>
      </c>
      <c r="E251" s="9" t="n">
        <v>146</v>
      </c>
      <c r="F251" t="inlineStr">
        <is>
          <t>Window clean at 477 Hopkins Ave, Hawthorn</t>
        </is>
      </c>
      <c r="G251" s="10" t="n">
        <v>46352</v>
      </c>
      <c r="H251" t="inlineStr">
        <is>
          <t>true</t>
        </is>
      </c>
      <c r="I251" t="inlineStr">
        <is>
          <t>Bookkeeper</t>
        </is>
      </c>
      <c r="J251" t="str">
        <f>INDEX('Template Match'!$E$5:$E$293,MATCH(A251,'Template Match'!$A$5:$A$293,0))</f>
        <v>J1306</v>
      </c>
      <c r="K251">
        <f>IF(H251="true",1,0)</f>
        <v>1</v>
      </c>
    </row>
    <row r="252">
      <c r="A252" t="inlineStr">
        <is>
          <t>T0248</t>
        </is>
      </c>
      <c r="B252" t="inlineStr">
        <is>
          <t>Hawthorn - Washroom service</t>
        </is>
      </c>
      <c r="C252" t="inlineStr">
        <is>
          <t>Q0396</t>
        </is>
      </c>
      <c r="D252" t="inlineStr">
        <is>
          <t>Monthly</t>
        </is>
      </c>
      <c r="E252" s="9" t="n">
        <v>88</v>
      </c>
      <c r="F252" t="inlineStr">
        <is>
          <t>Washroom service at 477 Hopkins Ave, Hawthorn</t>
        </is>
      </c>
      <c r="G252" s="10" t="n">
        <v>46327</v>
      </c>
      <c r="H252" t="inlineStr">
        <is>
          <t>true</t>
        </is>
      </c>
      <c r="I252" t="inlineStr">
        <is>
          <t>Bookkeeper</t>
        </is>
      </c>
      <c r="J252" t="str">
        <f>INDEX('Template Match'!$E$5:$E$293,MATCH(A252,'Template Match'!$A$5:$A$293,0))</f>
        <v>J1307</v>
      </c>
      <c r="K252">
        <f>IF(H252="true",1,0)</f>
        <v>1</v>
      </c>
    </row>
    <row r="253">
      <c r="A253" t="inlineStr">
        <is>
          <t>T0249</t>
        </is>
      </c>
      <c r="B253" t="inlineStr">
        <is>
          <t>Maribyrnong - Carpet steam clean</t>
        </is>
      </c>
      <c r="C253" t="inlineStr">
        <is>
          <t>Q0397</t>
        </is>
      </c>
      <c r="D253" t="inlineStr">
        <is>
          <t>Every 4 weeks</t>
        </is>
      </c>
      <c r="E253" s="9" t="n">
        <v>146</v>
      </c>
      <c r="F253" t="inlineStr">
        <is>
          <t>Carpet steam clean at 428 Church Pde, Maribyrnong</t>
        </is>
      </c>
      <c r="G253" s="10" t="n">
        <v>46349</v>
      </c>
      <c r="H253" t="inlineStr">
        <is>
          <t>true</t>
        </is>
      </c>
      <c r="I253" t="inlineStr">
        <is>
          <t>Owner</t>
        </is>
      </c>
      <c r="J253" t="str">
        <f>INDEX('Template Match'!$E$5:$E$293,MATCH(A253,'Template Match'!$A$5:$A$293,0))</f>
        <v>J1309</v>
      </c>
      <c r="K253">
        <f>IF(H253="true",1,0)</f>
        <v>1</v>
      </c>
    </row>
    <row r="254">
      <c r="A254" t="inlineStr">
        <is>
          <t>T0250</t>
        </is>
      </c>
      <c r="B254" t="inlineStr">
        <is>
          <t>Maribyrnong carpet steam clean (copy)</t>
        </is>
      </c>
      <c r="C254" t="inlineStr">
        <is>
          <t>Q0397</t>
        </is>
      </c>
      <c r="D254" t="inlineStr">
        <is>
          <t>Every 4 weeks</t>
        </is>
      </c>
      <c r="E254" s="9" t="n">
        <v>146</v>
      </c>
      <c r="F254" t="inlineStr">
        <is>
          <t>Carpet steam clean at 428 Church Pde, Maribyrnong</t>
        </is>
      </c>
      <c r="G254" s="10" t="n">
        <v>46349</v>
      </c>
      <c r="H254" t="inlineStr">
        <is>
          <t>true</t>
        </is>
      </c>
      <c r="I254" t="inlineStr">
        <is>
          <t>Office</t>
        </is>
      </c>
      <c r="J254" t="str">
        <f>INDEX('Template Match'!$E$5:$E$293,MATCH(A254,'Template Match'!$A$5:$A$293,0))</f>
        <v>J1309</v>
      </c>
      <c r="K254">
        <f>IF(H254="true",1,0)</f>
        <v>1</v>
      </c>
    </row>
    <row r="255">
      <c r="A255" t="inlineStr">
        <is>
          <t>T0251</t>
        </is>
      </c>
      <c r="B255" t="inlineStr">
        <is>
          <t>Maribyrnong - Washroom service</t>
        </is>
      </c>
      <c r="C255" t="inlineStr">
        <is>
          <t>Q0397</t>
        </is>
      </c>
      <c r="D255" t="inlineStr">
        <is>
          <t>Monthly</t>
        </is>
      </c>
      <c r="E255" s="9" t="n">
        <v>99</v>
      </c>
      <c r="F255" t="inlineStr">
        <is>
          <t>Washroom service at 428 Church Parade, Maribyrnong</t>
        </is>
      </c>
      <c r="G255" s="10" t="n">
        <v>46327</v>
      </c>
      <c r="H255" t="inlineStr">
        <is>
          <t>true</t>
        </is>
      </c>
      <c r="I255" t="inlineStr">
        <is>
          <t>Bookkeeper</t>
        </is>
      </c>
      <c r="J255" t="str">
        <f>INDEX('Template Match'!$E$5:$E$293,MATCH(A255,'Template Match'!$A$5:$A$293,0))</f>
        <v>J1310</v>
      </c>
      <c r="K255">
        <f>IF(H255="true",1,0)</f>
        <v>1</v>
      </c>
    </row>
    <row r="256">
      <c r="A256" t="inlineStr">
        <is>
          <t>T0252</t>
        </is>
      </c>
      <c r="B256" t="inlineStr">
        <is>
          <t>Bundoora - Office clean</t>
        </is>
      </c>
      <c r="C256" t="inlineStr">
        <is>
          <t>Q0398</t>
        </is>
      </c>
      <c r="D256" t="inlineStr">
        <is>
          <t>Monthly</t>
        </is>
      </c>
      <c r="E256" s="9" t="n">
        <v>294.67</v>
      </c>
      <c r="F256" t="inlineStr">
        <is>
          <t>Office clean at 253A Glenferrie Street, Bundoora</t>
        </is>
      </c>
      <c r="G256" s="10" t="n">
        <v>46327</v>
      </c>
      <c r="H256" t="inlineStr">
        <is>
          <t>true</t>
        </is>
      </c>
      <c r="I256" t="inlineStr">
        <is>
          <t>Bookkeeper</t>
        </is>
      </c>
      <c r="J256" t="str">
        <f>INDEX('Template Match'!$E$5:$E$293,MATCH(A256,'Template Match'!$A$5:$A$293,0))</f>
        <v>J1311</v>
      </c>
      <c r="K256">
        <f>IF(H256="true",1,0)</f>
        <v>1</v>
      </c>
    </row>
    <row r="257">
      <c r="A257" t="inlineStr">
        <is>
          <t>T0253</t>
        </is>
      </c>
      <c r="B257" t="inlineStr">
        <is>
          <t>Werribee - Kitchen and bathrooms</t>
        </is>
      </c>
      <c r="C257" t="inlineStr">
        <is>
          <t>Q0399</t>
        </is>
      </c>
      <c r="D257" t="inlineStr">
        <is>
          <t>Monthly</t>
        </is>
      </c>
      <c r="E257" s="9" t="n">
        <v>589.33</v>
      </c>
      <c r="F257" t="inlineStr">
        <is>
          <t>Kitchen and bathrooms at 466 Main Street, Werribee</t>
        </is>
      </c>
      <c r="G257" s="10" t="n">
        <v>46327</v>
      </c>
      <c r="H257" t="inlineStr">
        <is>
          <t>true</t>
        </is>
      </c>
      <c r="I257" t="inlineStr">
        <is>
          <t>Office</t>
        </is>
      </c>
      <c r="J257" t="str">
        <f>INDEX('Template Match'!$E$5:$E$293,MATCH(A257,'Template Match'!$A$5:$A$293,0))</f>
        <v>J1312</v>
      </c>
      <c r="K257">
        <f>IF(H257="true",1,0)</f>
        <v>1</v>
      </c>
    </row>
    <row r="258">
      <c r="A258" t="inlineStr">
        <is>
          <t>T0254</t>
        </is>
      </c>
      <c r="B258" t="inlineStr">
        <is>
          <t>Mitcham - Kitchen and bathrooms</t>
        </is>
      </c>
      <c r="C258" t="inlineStr">
        <is>
          <t>Q0401</t>
        </is>
      </c>
      <c r="D258" t="inlineStr">
        <is>
          <t>Monthly</t>
        </is>
      </c>
      <c r="E258" s="9" t="n">
        <v>364</v>
      </c>
      <c r="F258" t="inlineStr">
        <is>
          <t>Kitchen and bathrooms at 266/12 Albert Avenue, Mitcham</t>
        </is>
      </c>
      <c r="G258" s="10" t="n">
        <v>46327</v>
      </c>
      <c r="H258" t="inlineStr">
        <is>
          <t>true</t>
        </is>
      </c>
      <c r="I258" t="inlineStr">
        <is>
          <t>Owner</t>
        </is>
      </c>
      <c r="J258" t="str">
        <f>INDEX('Template Match'!$E$5:$E$293,MATCH(A258,'Template Match'!$A$5:$A$293,0))</f>
        <v>J1314</v>
      </c>
      <c r="K258">
        <f>IF(H258="true",1,0)</f>
        <v>1</v>
      </c>
    </row>
    <row r="259">
      <c r="A259" t="inlineStr">
        <is>
          <t>T0255</t>
        </is>
      </c>
      <c r="B259" t="inlineStr">
        <is>
          <t>Reservoir - Washroom service</t>
        </is>
      </c>
      <c r="C259" t="inlineStr">
        <is>
          <t>Q0402</t>
        </is>
      </c>
      <c r="D259" t="inlineStr">
        <is>
          <t>Monthly</t>
        </is>
      </c>
      <c r="E259" s="9" t="n">
        <v>151</v>
      </c>
      <c r="F259" t="inlineStr">
        <is>
          <t>Washroom service at 479 Burke Rd, Reservoir</t>
        </is>
      </c>
      <c r="G259" s="10" t="n">
        <v>46327</v>
      </c>
      <c r="H259" t="inlineStr">
        <is>
          <t>true</t>
        </is>
      </c>
      <c r="I259" t="inlineStr">
        <is>
          <t>Office</t>
        </is>
      </c>
      <c r="J259" t="str">
        <f>INDEX('Template Match'!$E$5:$E$293,MATCH(A259,'Template Match'!$A$5:$A$293,0))</f>
        <v>J1316</v>
      </c>
      <c r="K259">
        <f>IF(H259="true",1,0)</f>
        <v>1</v>
      </c>
    </row>
    <row r="260">
      <c r="A260" t="inlineStr">
        <is>
          <t>T0256</t>
        </is>
      </c>
      <c r="B260" t="inlineStr">
        <is>
          <t>Burwood - Office clean</t>
        </is>
      </c>
      <c r="C260" t="inlineStr">
        <is>
          <t>Q0403</t>
        </is>
      </c>
      <c r="D260" t="inlineStr">
        <is>
          <t>Monthly</t>
        </is>
      </c>
      <c r="E260" s="9" t="n">
        <v>1048.67</v>
      </c>
      <c r="F260" t="inlineStr">
        <is>
          <t>Office clean at 216 Plenty Road, Burwood</t>
        </is>
      </c>
      <c r="G260" s="10" t="n">
        <v>46327</v>
      </c>
      <c r="H260" t="inlineStr">
        <is>
          <t>true</t>
        </is>
      </c>
      <c r="I260" t="inlineStr">
        <is>
          <t>Office</t>
        </is>
      </c>
      <c r="J260" t="str">
        <f>INDEX('Template Match'!$E$5:$E$293,MATCH(A260,'Template Match'!$A$5:$A$293,0))</f>
        <v>J1317</v>
      </c>
      <c r="K260">
        <f>IF(H260="true",1,0)</f>
        <v>1</v>
      </c>
    </row>
    <row r="261">
      <c r="A261" t="inlineStr">
        <is>
          <t>T0257</t>
        </is>
      </c>
      <c r="B261" t="inlineStr">
        <is>
          <t>Burwood - Window clean</t>
        </is>
      </c>
      <c r="C261" t="inlineStr">
        <is>
          <t>Q0403</t>
        </is>
      </c>
      <c r="D261" t="inlineStr">
        <is>
          <t>Every 4 weeks</t>
        </is>
      </c>
      <c r="E261" s="9" t="n">
        <v>218</v>
      </c>
      <c r="F261" t="inlineStr">
        <is>
          <t>Window clean at 216 Plenty Road, Burwood</t>
        </is>
      </c>
      <c r="G261" s="10" t="n">
        <v>46364</v>
      </c>
      <c r="H261" t="inlineStr">
        <is>
          <t>true</t>
        </is>
      </c>
      <c r="I261" t="inlineStr">
        <is>
          <t>Owner</t>
        </is>
      </c>
      <c r="J261" t="str">
        <f>INDEX('Template Match'!$E$5:$E$293,MATCH(A261,'Template Match'!$A$5:$A$293,0))</f>
        <v>J1318</v>
      </c>
      <c r="K261">
        <f>IF(H261="true",1,0)</f>
        <v>1</v>
      </c>
    </row>
    <row r="262">
      <c r="A262" t="inlineStr">
        <is>
          <t>T0258</t>
        </is>
      </c>
      <c r="B262" t="inlineStr">
        <is>
          <t>Bentleigh - Office clean</t>
        </is>
      </c>
      <c r="C262" t="inlineStr">
        <is>
          <t>Q0405</t>
        </is>
      </c>
      <c r="D262" t="inlineStr">
        <is>
          <t>Monthly</t>
        </is>
      </c>
      <c r="E262" s="9" t="n">
        <v>719.33</v>
      </c>
      <c r="F262" t="inlineStr">
        <is>
          <t>Office clean at 438 Church Hwy, Bentleigh</t>
        </is>
      </c>
      <c r="G262" s="10" t="n">
        <v>46327</v>
      </c>
      <c r="H262" t="inlineStr">
        <is>
          <t>true</t>
        </is>
      </c>
      <c r="I262" t="inlineStr">
        <is>
          <t>Bookkeeper</t>
        </is>
      </c>
      <c r="J262" t="str">
        <f>INDEX('Template Match'!$E$5:$E$293,MATCH(A262,'Template Match'!$A$5:$A$293,0))</f>
        <v>J1320</v>
      </c>
      <c r="K262">
        <f>IF(H262="true",1,0)</f>
        <v>1</v>
      </c>
    </row>
    <row r="263">
      <c r="A263" t="inlineStr">
        <is>
          <t>T0259</t>
        </is>
      </c>
      <c r="B263" t="inlineStr">
        <is>
          <t>Bentleigh - Carpet steam clean</t>
        </is>
      </c>
      <c r="C263" t="inlineStr">
        <is>
          <t>Q0405</t>
        </is>
      </c>
      <c r="D263" t="inlineStr">
        <is>
          <t>Every 4 weeks</t>
        </is>
      </c>
      <c r="E263" s="9" t="n">
        <v>203</v>
      </c>
      <c r="F263" t="inlineStr">
        <is>
          <t>Carpet steam clean at 438 Church Highway, Bentleigh</t>
        </is>
      </c>
      <c r="G263" s="10" t="n">
        <v>46364</v>
      </c>
      <c r="H263" t="inlineStr">
        <is>
          <t>true</t>
        </is>
      </c>
      <c r="I263" t="inlineStr">
        <is>
          <t>Office</t>
        </is>
      </c>
      <c r="J263" t="str">
        <f>INDEX('Template Match'!$E$5:$E$293,MATCH(A263,'Template Match'!$A$5:$A$293,0))</f>
        <v>J1321</v>
      </c>
      <c r="K263">
        <f>IF(H263="true",1,0)</f>
        <v>1</v>
      </c>
    </row>
    <row r="264">
      <c r="A264" t="inlineStr">
        <is>
          <t>T0260</t>
        </is>
      </c>
      <c r="B264" t="inlineStr">
        <is>
          <t>St Kilda - Office clean</t>
        </is>
      </c>
      <c r="C264" t="inlineStr">
        <is>
          <t>Q0406</t>
        </is>
      </c>
      <c r="D264" t="inlineStr">
        <is>
          <t>Monthly</t>
        </is>
      </c>
      <c r="E264" s="9" t="n">
        <v>671.67</v>
      </c>
      <c r="F264" t="inlineStr">
        <is>
          <t>Office clean at 337 Plenty Pde, St Kilda</t>
        </is>
      </c>
      <c r="G264" s="10" t="n">
        <v>46327</v>
      </c>
      <c r="H264" t="inlineStr">
        <is>
          <t>true</t>
        </is>
      </c>
      <c r="I264" t="inlineStr">
        <is>
          <t>Owner</t>
        </is>
      </c>
      <c r="J264" t="str">
        <f>INDEX('Template Match'!$E$5:$E$293,MATCH(A264,'Template Match'!$A$5:$A$293,0))</f>
        <v>J1322</v>
      </c>
      <c r="K264">
        <f>IF(H264="true",1,0)</f>
        <v>1</v>
      </c>
    </row>
    <row r="265">
      <c r="A265" t="inlineStr">
        <is>
          <t>T0261</t>
        </is>
      </c>
      <c r="B265" t="inlineStr">
        <is>
          <t>Northcote - Office clean</t>
        </is>
      </c>
      <c r="C265" t="inlineStr">
        <is>
          <t>Q0407</t>
        </is>
      </c>
      <c r="D265" t="inlineStr">
        <is>
          <t>Monthly</t>
        </is>
      </c>
      <c r="E265" s="9" t="n">
        <v>754</v>
      </c>
      <c r="F265" t="inlineStr">
        <is>
          <t>Office clean at 314 Plenty Street, Northcote</t>
        </is>
      </c>
      <c r="G265" s="10" t="n">
        <v>46327</v>
      </c>
      <c r="H265" t="inlineStr">
        <is>
          <t>true</t>
        </is>
      </c>
      <c r="I265" t="inlineStr">
        <is>
          <t>Bookkeeper</t>
        </is>
      </c>
      <c r="J265" t="str">
        <f>INDEX('Template Match'!$E$5:$E$293,MATCH(A265,'Template Match'!$A$5:$A$293,0))</f>
        <v>J1323</v>
      </c>
      <c r="K265">
        <f>IF(H265="true",1,0)</f>
        <v>1</v>
      </c>
    </row>
    <row r="266">
      <c r="A266" t="inlineStr">
        <is>
          <t>T0262</t>
        </is>
      </c>
      <c r="B266" t="inlineStr">
        <is>
          <t>Glen Waverley - Office clean</t>
        </is>
      </c>
      <c r="C266" t="inlineStr">
        <is>
          <t>Q0408</t>
        </is>
      </c>
      <c r="D266" t="inlineStr">
        <is>
          <t>Monthly</t>
        </is>
      </c>
      <c r="E266" s="9" t="n">
        <v>437.67</v>
      </c>
      <c r="F266" t="inlineStr">
        <is>
          <t>Office clean at 121 High Pde, Glen Waverley</t>
        </is>
      </c>
      <c r="G266" s="10" t="n">
        <v>46327</v>
      </c>
      <c r="H266" t="inlineStr">
        <is>
          <t>true</t>
        </is>
      </c>
      <c r="I266" t="inlineStr">
        <is>
          <t>Office</t>
        </is>
      </c>
      <c r="J266" t="str">
        <f>INDEX('Template Match'!$E$5:$E$293,MATCH(A266,'Template Match'!$A$5:$A$293,0))</f>
        <v>J1324</v>
      </c>
      <c r="K266">
        <f>IF(H266="true",1,0)</f>
        <v>1</v>
      </c>
    </row>
    <row r="267">
      <c r="A267" t="inlineStr">
        <is>
          <t>T0263</t>
        </is>
      </c>
      <c r="B267" t="inlineStr">
        <is>
          <t>Clayton - Office clean</t>
        </is>
      </c>
      <c r="C267" t="inlineStr">
        <is>
          <t>Q0409</t>
        </is>
      </c>
      <c r="D267" t="inlineStr">
        <is>
          <t>Monthly</t>
        </is>
      </c>
      <c r="E267" s="9" t="n">
        <v>1672.67</v>
      </c>
      <c r="F267" t="inlineStr">
        <is>
          <t>Office clean at 317 Victoria Pde, Clayton</t>
        </is>
      </c>
      <c r="G267" s="10" t="n">
        <v>46327</v>
      </c>
      <c r="H267" t="inlineStr">
        <is>
          <t>true</t>
        </is>
      </c>
      <c r="I267" t="inlineStr">
        <is>
          <t>Bookkeeper</t>
        </is>
      </c>
      <c r="J267" t="str">
        <f>INDEX('Template Match'!$E$5:$E$293,MATCH(A267,'Template Match'!$A$5:$A$293,0))</f>
        <v>J1325</v>
      </c>
      <c r="K267">
        <f>IF(H267="true",1,0)</f>
        <v>1</v>
      </c>
    </row>
    <row r="268">
      <c r="A268" t="inlineStr">
        <is>
          <t>T0264</t>
        </is>
      </c>
      <c r="B268" t="inlineStr">
        <is>
          <t>Coburg - Office clean</t>
        </is>
      </c>
      <c r="C268" t="inlineStr">
        <is>
          <t>Q0410</t>
        </is>
      </c>
      <c r="D268" t="inlineStr">
        <is>
          <t>Monthly</t>
        </is>
      </c>
      <c r="E268" s="9" t="n">
        <v>2621.67</v>
      </c>
      <c r="F268" t="inlineStr">
        <is>
          <t>Office clean at 273/12 Plenty Pde, Coburg</t>
        </is>
      </c>
      <c r="G268" s="10" t="n">
        <v>46327</v>
      </c>
      <c r="H268" t="inlineStr">
        <is>
          <t>true</t>
        </is>
      </c>
      <c r="I268" t="inlineStr">
        <is>
          <t>Bookkeeper</t>
        </is>
      </c>
      <c r="J268" t="str">
        <f>INDEX('Template Match'!$E$5:$E$293,MATCH(A268,'Template Match'!$A$5:$A$293,0))</f>
        <v>J1326</v>
      </c>
      <c r="K268">
        <f>IF(H268="true",1,0)</f>
        <v>1</v>
      </c>
    </row>
    <row r="269">
      <c r="A269" t="inlineStr">
        <is>
          <t>T0265</t>
        </is>
      </c>
      <c r="B269" t="inlineStr">
        <is>
          <t>Moorabbin - Office clean</t>
        </is>
      </c>
      <c r="C269" t="inlineStr">
        <is>
          <t>Q0412</t>
        </is>
      </c>
      <c r="D269" t="inlineStr">
        <is>
          <t>Monthly</t>
        </is>
      </c>
      <c r="E269" s="9" t="n">
        <v>416</v>
      </c>
      <c r="F269" t="inlineStr">
        <is>
          <t>Office clean at 455 Nicholson Hwy, Moorabbin</t>
        </is>
      </c>
      <c r="G269" s="10" t="n">
        <v>46327</v>
      </c>
      <c r="H269" t="inlineStr">
        <is>
          <t>true</t>
        </is>
      </c>
      <c r="I269" t="inlineStr">
        <is>
          <t>Bookkeeper</t>
        </is>
      </c>
      <c r="J269" t="str">
        <f>INDEX('Template Match'!$E$5:$E$293,MATCH(A269,'Template Match'!$A$5:$A$293,0))</f>
        <v>J1328</v>
      </c>
      <c r="K269">
        <f>IF(H269="true",1,0)</f>
        <v>1</v>
      </c>
    </row>
    <row r="270">
      <c r="A270" t="inlineStr">
        <is>
          <t>T0266</t>
        </is>
      </c>
      <c r="B270" t="inlineStr">
        <is>
          <t>Moorabbin - Window clean</t>
        </is>
      </c>
      <c r="C270" t="inlineStr">
        <is>
          <t>Q0412</t>
        </is>
      </c>
      <c r="D270" t="inlineStr">
        <is>
          <t>Every 4 weeks</t>
        </is>
      </c>
      <c r="E270" s="9" t="n">
        <v>112</v>
      </c>
      <c r="F270" t="inlineStr">
        <is>
          <t>Window clean at 455 Nicholson Hwy, Moorabbin</t>
        </is>
      </c>
      <c r="G270" s="10" t="n">
        <v>46352</v>
      </c>
      <c r="H270" t="inlineStr">
        <is>
          <t>true</t>
        </is>
      </c>
      <c r="I270" t="inlineStr">
        <is>
          <t>Bookkeeper</t>
        </is>
      </c>
      <c r="J270" t="str">
        <f>INDEX('Template Match'!$E$5:$E$293,MATCH(A270,'Template Match'!$A$5:$A$293,0))</f>
        <v>J1329</v>
      </c>
      <c r="K270">
        <f>IF(H270="true",1,0)</f>
        <v>1</v>
      </c>
    </row>
    <row r="271">
      <c r="A271" t="inlineStr">
        <is>
          <t>T0267</t>
        </is>
      </c>
      <c r="B271" t="inlineStr">
        <is>
          <t>Mentone - Office clean</t>
        </is>
      </c>
      <c r="C271" t="inlineStr">
        <is>
          <t>Q0413</t>
        </is>
      </c>
      <c r="D271" t="inlineStr">
        <is>
          <t>Monthly</t>
        </is>
      </c>
      <c r="E271" s="9" t="n">
        <v>1212</v>
      </c>
      <c r="F271" t="inlineStr">
        <is>
          <t>Office clean at 400 Albert St, Mentone</t>
        </is>
      </c>
      <c r="G271" s="10" t="n">
        <v>46327</v>
      </c>
      <c r="H271" t="inlineStr">
        <is>
          <t>true</t>
        </is>
      </c>
      <c r="I271" t="inlineStr">
        <is>
          <t>Bookkeeper</t>
        </is>
      </c>
      <c r="J271" t="str">
        <f>INDEX('Template Match'!$E$5:$E$293,MATCH(A271,'Template Match'!$A$5:$A$293,0))</f>
        <v>J1330</v>
      </c>
      <c r="K271">
        <f>IF(H271="true",1,0)</f>
        <v>1</v>
      </c>
    </row>
    <row r="272">
      <c r="A272" t="inlineStr">
        <is>
          <t>T0268</t>
        </is>
      </c>
      <c r="B272" t="inlineStr">
        <is>
          <t>Mentone - Washroom service</t>
        </is>
      </c>
      <c r="C272" t="inlineStr">
        <is>
          <t>Q0413</t>
        </is>
      </c>
      <c r="D272" t="inlineStr">
        <is>
          <t>Monthly</t>
        </is>
      </c>
      <c r="E272" s="9" t="n">
        <v>151</v>
      </c>
      <c r="F272" t="inlineStr">
        <is>
          <t>Washroom service at 400 Albert St, Mentone</t>
        </is>
      </c>
      <c r="G272" s="10" t="n">
        <v>46327</v>
      </c>
      <c r="H272" t="inlineStr">
        <is>
          <t>true</t>
        </is>
      </c>
      <c r="I272" t="inlineStr">
        <is>
          <t>Owner</t>
        </is>
      </c>
      <c r="J272" t="str">
        <f>INDEX('Template Match'!$E$5:$E$293,MATCH(A272,'Template Match'!$A$5:$A$293,0))</f>
        <v>J1331</v>
      </c>
      <c r="K272">
        <f>IF(H272="true",1,0)</f>
        <v>1</v>
      </c>
    </row>
    <row r="273">
      <c r="A273" t="inlineStr">
        <is>
          <t>T0269</t>
        </is>
      </c>
      <c r="B273" t="inlineStr">
        <is>
          <t>Point Cook - Office clean</t>
        </is>
      </c>
      <c r="C273" t="inlineStr">
        <is>
          <t>Q0414</t>
        </is>
      </c>
      <c r="D273" t="inlineStr">
        <is>
          <t>Monthly</t>
        </is>
      </c>
      <c r="E273" s="9" t="n">
        <v>1391</v>
      </c>
      <c r="F273" t="inlineStr">
        <is>
          <t>Office clean at 257 Hopkins Pde, Point Cook</t>
        </is>
      </c>
      <c r="G273" s="10" t="n">
        <v>46327</v>
      </c>
      <c r="H273" t="inlineStr">
        <is>
          <t>true</t>
        </is>
      </c>
      <c r="I273" t="inlineStr">
        <is>
          <t>Bookkeeper</t>
        </is>
      </c>
      <c r="J273" t="str">
        <f>INDEX('Template Match'!$E$5:$E$293,MATCH(A273,'Template Match'!$A$5:$A$293,0))</f>
        <v>J1332</v>
      </c>
      <c r="K273">
        <f>IF(H273="true",1,0)</f>
        <v>1</v>
      </c>
    </row>
    <row r="274">
      <c r="A274" t="inlineStr">
        <is>
          <t>T0270</t>
        </is>
      </c>
      <c r="B274" t="inlineStr">
        <is>
          <t>Brighton - Kitchen and bathrooms</t>
        </is>
      </c>
      <c r="C274" t="inlineStr">
        <is>
          <t>Q0415</t>
        </is>
      </c>
      <c r="D274" t="inlineStr">
        <is>
          <t>Monthly</t>
        </is>
      </c>
      <c r="E274" s="9" t="n">
        <v>598</v>
      </c>
      <c r="F274" t="inlineStr">
        <is>
          <t>Kitchen and bathrooms at 139 Glenferrie Parade, Brighton</t>
        </is>
      </c>
      <c r="G274" s="10" t="n">
        <v>46327</v>
      </c>
      <c r="H274" t="inlineStr">
        <is>
          <t>true</t>
        </is>
      </c>
      <c r="I274" t="inlineStr">
        <is>
          <t>Bookkeeper</t>
        </is>
      </c>
      <c r="J274" t="str">
        <f>INDEX('Template Match'!$E$5:$E$293,MATCH(A274,'Template Match'!$A$5:$A$293,0))</f>
        <v>J1333</v>
      </c>
      <c r="K274">
        <f>IF(H274="true",1,0)</f>
        <v>1</v>
      </c>
    </row>
    <row r="275">
      <c r="A275" t="inlineStr">
        <is>
          <t>T0271</t>
        </is>
      </c>
      <c r="B275" t="inlineStr">
        <is>
          <t>Werribee - Office clean</t>
        </is>
      </c>
      <c r="C275" t="inlineStr">
        <is>
          <t>Q0416</t>
        </is>
      </c>
      <c r="D275" t="inlineStr">
        <is>
          <t>Monthly</t>
        </is>
      </c>
      <c r="E275" s="9" t="n">
        <v>1664</v>
      </c>
      <c r="F275" t="inlineStr">
        <is>
          <t>Office clean at 250 Bridge Highway, Werribee</t>
        </is>
      </c>
      <c r="G275" s="10" t="n">
        <v>46327</v>
      </c>
      <c r="H275" t="inlineStr">
        <is>
          <t>true</t>
        </is>
      </c>
      <c r="I275" t="inlineStr">
        <is>
          <t>Office</t>
        </is>
      </c>
      <c r="J275" t="str">
        <f>INDEX('Template Match'!$E$5:$E$293,MATCH(A275,'Template Match'!$A$5:$A$293,0))</f>
        <v>J1334</v>
      </c>
      <c r="K275">
        <f>IF(H275="true",1,0)</f>
        <v>1</v>
      </c>
    </row>
    <row r="276">
      <c r="A276" t="inlineStr">
        <is>
          <t>T0272</t>
        </is>
      </c>
      <c r="B276" t="inlineStr">
        <is>
          <t>Point Cook - Office clean</t>
        </is>
      </c>
      <c r="C276" t="inlineStr">
        <is>
          <t>Q0417</t>
        </is>
      </c>
      <c r="D276" t="inlineStr">
        <is>
          <t>Monthly</t>
        </is>
      </c>
      <c r="E276" s="9" t="n">
        <v>567.67</v>
      </c>
      <c r="F276" t="inlineStr">
        <is>
          <t>Office clean at 284A Park Road, Point Cook</t>
        </is>
      </c>
      <c r="G276" s="10" t="n">
        <v>46327</v>
      </c>
      <c r="H276" t="inlineStr">
        <is>
          <t>true</t>
        </is>
      </c>
      <c r="I276" t="inlineStr">
        <is>
          <t>Office</t>
        </is>
      </c>
      <c r="J276" t="str">
        <f>INDEX('Template Match'!$E$5:$E$293,MATCH(A276,'Template Match'!$A$5:$A$293,0))</f>
        <v>J1335</v>
      </c>
      <c r="K276">
        <f>IF(H276="true",1,0)</f>
        <v>1</v>
      </c>
    </row>
    <row r="277">
      <c r="A277" t="inlineStr">
        <is>
          <t>T0273</t>
        </is>
      </c>
      <c r="B277" t="inlineStr">
        <is>
          <t>Point Cook - Window clean</t>
        </is>
      </c>
      <c r="C277" t="inlineStr">
        <is>
          <t>Q0417</t>
        </is>
      </c>
      <c r="D277" t="inlineStr">
        <is>
          <t>Every 4 weeks</t>
        </is>
      </c>
      <c r="E277" s="9" t="n">
        <v>203</v>
      </c>
      <c r="F277" t="inlineStr">
        <is>
          <t>Window clean at 284A Park Road, Point Cook</t>
        </is>
      </c>
      <c r="G277" s="10" t="n">
        <v>46352</v>
      </c>
      <c r="H277" t="inlineStr">
        <is>
          <t>true</t>
        </is>
      </c>
      <c r="I277" t="inlineStr">
        <is>
          <t>Bookkeeper</t>
        </is>
      </c>
      <c r="J277" t="str">
        <f>INDEX('Template Match'!$E$5:$E$293,MATCH(A277,'Template Match'!$A$5:$A$293,0))</f>
        <v>J1336</v>
      </c>
      <c r="K277">
        <f>IF(H277="true",1,0)</f>
        <v>1</v>
      </c>
    </row>
    <row r="278">
      <c r="A278" t="inlineStr">
        <is>
          <t>T0274</t>
        </is>
      </c>
      <c r="B278" t="inlineStr">
        <is>
          <t>Essendon - Office clean</t>
        </is>
      </c>
      <c r="C278" t="inlineStr">
        <is>
          <t>Q0418</t>
        </is>
      </c>
      <c r="D278" t="inlineStr">
        <is>
          <t>Monthly</t>
        </is>
      </c>
      <c r="E278" s="9" t="n">
        <v>801.67</v>
      </c>
      <c r="F278" t="inlineStr">
        <is>
          <t>Office clean at 163 Barkly Highway, Essendon</t>
        </is>
      </c>
      <c r="G278" s="10" t="n">
        <v>46327</v>
      </c>
      <c r="H278" t="inlineStr">
        <is>
          <t>true</t>
        </is>
      </c>
      <c r="I278" t="inlineStr">
        <is>
          <t>Owner</t>
        </is>
      </c>
      <c r="J278" t="str">
        <f>INDEX('Template Match'!$E$5:$E$293,MATCH(A278,'Template Match'!$A$5:$A$293,0))</f>
        <v>J1337</v>
      </c>
      <c r="K278">
        <f>IF(H278="true",1,0)</f>
        <v>1</v>
      </c>
    </row>
    <row r="279">
      <c r="A279" t="inlineStr">
        <is>
          <t>T0275</t>
        </is>
      </c>
      <c r="B279" t="inlineStr">
        <is>
          <t>Kew - Office clean</t>
        </is>
      </c>
      <c r="C279" t="inlineStr">
        <is>
          <t>Q0419</t>
        </is>
      </c>
      <c r="D279" t="inlineStr">
        <is>
          <t>Monthly</t>
        </is>
      </c>
      <c r="E279" s="9" t="n">
        <v>429</v>
      </c>
      <c r="F279" t="inlineStr">
        <is>
          <t>Office clean at 448 Nicholson Street, Kew</t>
        </is>
      </c>
      <c r="G279" s="10" t="n">
        <v>46327</v>
      </c>
      <c r="H279" t="inlineStr">
        <is>
          <t>true</t>
        </is>
      </c>
      <c r="I279" t="inlineStr">
        <is>
          <t>Bookkeeper</t>
        </is>
      </c>
      <c r="J279" t="str">
        <f>INDEX('Template Match'!$E$5:$E$293,MATCH(A279,'Template Match'!$A$5:$A$293,0))</f>
        <v>J1338</v>
      </c>
      <c r="K279">
        <f>IF(H279="true",1,0)</f>
        <v>1</v>
      </c>
    </row>
    <row r="280">
      <c r="A280" t="inlineStr">
        <is>
          <t>T0276</t>
        </is>
      </c>
      <c r="B280" t="inlineStr">
        <is>
          <t>Maribyrnong - Office clean</t>
        </is>
      </c>
      <c r="C280" t="inlineStr">
        <is>
          <t>Q0420</t>
        </is>
      </c>
      <c r="D280" t="inlineStr">
        <is>
          <t>Monthly</t>
        </is>
      </c>
      <c r="E280" s="9" t="n">
        <v>546</v>
      </c>
      <c r="F280" t="inlineStr">
        <is>
          <t>Office clean at 360 Burke Street, Maribyrnong</t>
        </is>
      </c>
      <c r="G280" s="10" t="n">
        <v>46327</v>
      </c>
      <c r="H280" t="inlineStr">
        <is>
          <t>true</t>
        </is>
      </c>
      <c r="I280" t="inlineStr">
        <is>
          <t>Bookkeeper</t>
        </is>
      </c>
      <c r="J280" t="str">
        <f>INDEX('Template Match'!$E$5:$E$293,MATCH(A280,'Template Match'!$A$5:$A$293,0))</f>
        <v>J1339</v>
      </c>
      <c r="K280">
        <f>IF(H280="true",1,0)</f>
        <v>1</v>
      </c>
    </row>
    <row r="281">
      <c r="A281" t="inlineStr">
        <is>
          <t>T0277</t>
        </is>
      </c>
      <c r="B281" t="inlineStr">
        <is>
          <t>Coburg - Office clean</t>
        </is>
      </c>
      <c r="C281" t="inlineStr">
        <is>
          <t>Q0373</t>
        </is>
      </c>
      <c r="D281" t="inlineStr">
        <is>
          <t>Monthly</t>
        </is>
      </c>
      <c r="E281" s="9" t="n">
        <v>377</v>
      </c>
      <c r="F281" t="inlineStr">
        <is>
          <t>Office clean at 64 Bridge St, Coburg</t>
        </is>
      </c>
      <c r="G281" s="10" t="n">
        <v>46327</v>
      </c>
      <c r="H281" t="inlineStr">
        <is>
          <t>true</t>
        </is>
      </c>
      <c r="I281" t="inlineStr">
        <is>
          <t>Office</t>
        </is>
      </c>
      <c r="J281" t="str">
        <f>INDEX('Template Match'!$E$5:$E$293,MATCH(A281,'Template Match'!$A$5:$A$293,0))</f>
        <v>J1340</v>
      </c>
      <c r="K281">
        <f>IF(H281="true",1,0)</f>
        <v>1</v>
      </c>
    </row>
    <row r="282">
      <c r="A282" t="inlineStr">
        <is>
          <t>T0278</t>
        </is>
      </c>
      <c r="B282" t="inlineStr">
        <is>
          <t>Werribee - Office clean</t>
        </is>
      </c>
      <c r="C282" t="inlineStr">
        <is>
          <t>Q0316</t>
        </is>
      </c>
      <c r="D282" t="inlineStr">
        <is>
          <t>Monthly</t>
        </is>
      </c>
      <c r="E282" s="9" t="n">
        <v>264.33</v>
      </c>
      <c r="F282" t="inlineStr">
        <is>
          <t>Office clean at 460 Sydney Highway, Werribee</t>
        </is>
      </c>
      <c r="G282" s="10" t="n">
        <v>46327</v>
      </c>
      <c r="H282" t="inlineStr">
        <is>
          <t>true</t>
        </is>
      </c>
      <c r="I282" t="inlineStr">
        <is>
          <t>Office</t>
        </is>
      </c>
      <c r="J282" t="str">
        <f>INDEX('Template Match'!$E$5:$E$293,MATCH(A282,'Template Match'!$A$5:$A$293,0))</f>
        <v>J1341</v>
      </c>
      <c r="K282">
        <f>IF(H282="true",1,0)</f>
        <v>1</v>
      </c>
    </row>
    <row r="283">
      <c r="A283" t="inlineStr">
        <is>
          <t>T0279</t>
        </is>
      </c>
      <c r="B283" t="inlineStr">
        <is>
          <t>St Kilda - Office clean</t>
        </is>
      </c>
      <c r="C283" t="inlineStr">
        <is>
          <t>Q0288</t>
        </is>
      </c>
      <c r="D283" t="inlineStr">
        <is>
          <t>Monthly</t>
        </is>
      </c>
      <c r="E283" s="9" t="n">
        <v>771.33</v>
      </c>
      <c r="F283" t="inlineStr">
        <is>
          <t>Office clean at 102 Union Road, St Kilda</t>
        </is>
      </c>
      <c r="G283" s="10" t="n">
        <v>46327</v>
      </c>
      <c r="H283" t="inlineStr">
        <is>
          <t>true</t>
        </is>
      </c>
      <c r="I283" t="inlineStr">
        <is>
          <t>Bookkeeper</t>
        </is>
      </c>
      <c r="J283" t="str">
        <f>INDEX('Template Match'!$E$5:$E$293,MATCH(A283,'Template Match'!$A$5:$A$293,0))</f>
        <v>J1342</v>
      </c>
      <c r="K283">
        <f>IF(H283="true",1,0)</f>
        <v>1</v>
      </c>
    </row>
    <row r="284">
      <c r="A284" t="inlineStr">
        <is>
          <t>T0280</t>
        </is>
      </c>
      <c r="B284" t="inlineStr">
        <is>
          <t>Altona - Office clean</t>
        </is>
      </c>
      <c r="C284" t="inlineStr">
        <is>
          <t>Q0342</t>
        </is>
      </c>
      <c r="D284" t="inlineStr">
        <is>
          <t>Monthly</t>
        </is>
      </c>
      <c r="E284" s="9" t="n">
        <v>1040</v>
      </c>
      <c r="F284" t="inlineStr">
        <is>
          <t>Office clean at 186 Plenty St, Altona</t>
        </is>
      </c>
      <c r="G284" s="10" t="n">
        <v>46327</v>
      </c>
      <c r="H284" t="inlineStr">
        <is>
          <t>true</t>
        </is>
      </c>
      <c r="I284" t="inlineStr">
        <is>
          <t>Office</t>
        </is>
      </c>
      <c r="J284" t="str">
        <f>INDEX('Template Match'!$E$5:$E$293,MATCH(A284,'Template Match'!$A$5:$A$293,0))</f>
        <v>J1343</v>
      </c>
      <c r="K284">
        <f>IF(H284="true",1,0)</f>
        <v>1</v>
      </c>
    </row>
    <row r="285">
      <c r="A285" t="inlineStr">
        <is>
          <t>T0281</t>
        </is>
      </c>
      <c r="B285" t="inlineStr">
        <is>
          <t>Bentleigh - Office clean</t>
        </is>
      </c>
      <c r="C285" t="inlineStr">
        <is>
          <t>Q0169</t>
        </is>
      </c>
      <c r="D285" t="inlineStr">
        <is>
          <t>Monthly</t>
        </is>
      </c>
      <c r="E285" s="9" t="n">
        <v>546</v>
      </c>
      <c r="F285" t="inlineStr">
        <is>
          <t>Office clean at 218 High Rd, Bentleigh</t>
        </is>
      </c>
      <c r="G285" s="10" t="n">
        <v>46327</v>
      </c>
      <c r="H285" t="inlineStr">
        <is>
          <t>true</t>
        </is>
      </c>
      <c r="I285" t="inlineStr">
        <is>
          <t>Office</t>
        </is>
      </c>
      <c r="J285" t="str">
        <f>INDEX('Template Match'!$E$5:$E$293,MATCH(A285,'Template Match'!$A$5:$A$293,0))</f>
        <v>J1344</v>
      </c>
      <c r="K285">
        <f>IF(H285="true",1,0)</f>
        <v>1</v>
      </c>
    </row>
    <row r="286">
      <c r="A286" t="inlineStr">
        <is>
          <t>T0282</t>
        </is>
      </c>
      <c r="B286" t="inlineStr">
        <is>
          <t>Northcote - Office clean</t>
        </is>
      </c>
      <c r="C286" t="inlineStr">
        <is>
          <t>Q0336</t>
        </is>
      </c>
      <c r="D286" t="inlineStr">
        <is>
          <t>Monthly</t>
        </is>
      </c>
      <c r="E286" s="9" t="n">
        <v>823.33</v>
      </c>
      <c r="F286" t="inlineStr">
        <is>
          <t>Office clean at 418 Main Avenue, Northcote</t>
        </is>
      </c>
      <c r="G286" s="10" t="n">
        <v>46327</v>
      </c>
      <c r="H286" t="inlineStr">
        <is>
          <t>true</t>
        </is>
      </c>
      <c r="I286" t="inlineStr">
        <is>
          <t>Owner</t>
        </is>
      </c>
      <c r="J286" t="str">
        <f>INDEX('Template Match'!$E$5:$E$293,MATCH(A286,'Template Match'!$A$5:$A$293,0))</f>
        <v>J1345</v>
      </c>
      <c r="K286">
        <f>IF(H286="true",1,0)</f>
        <v>1</v>
      </c>
    </row>
    <row r="287">
      <c r="A287" t="inlineStr">
        <is>
          <t>T0283</t>
        </is>
      </c>
      <c r="B287" t="inlineStr">
        <is>
          <t>Epping - Office clean</t>
        </is>
      </c>
      <c r="C287" t="inlineStr">
        <is>
          <t>Q0311</t>
        </is>
      </c>
      <c r="D287" t="inlineStr">
        <is>
          <t>Monthly</t>
        </is>
      </c>
      <c r="E287" s="9" t="n">
        <v>1274</v>
      </c>
      <c r="F287" t="inlineStr">
        <is>
          <t>Office clean at 111A Plenty St, Epping</t>
        </is>
      </c>
      <c r="G287" s="10" t="n">
        <v>46327</v>
      </c>
      <c r="H287" t="inlineStr">
        <is>
          <t>true</t>
        </is>
      </c>
      <c r="I287" t="inlineStr">
        <is>
          <t>Office</t>
        </is>
      </c>
      <c r="J287" t="str">
        <f>INDEX('Template Match'!$E$5:$E$293,MATCH(A287,'Template Match'!$A$5:$A$293,0))</f>
        <v>J1346</v>
      </c>
      <c r="K287">
        <f>IF(H287="true",1,0)</f>
        <v>1</v>
      </c>
    </row>
    <row r="288">
      <c r="A288" t="inlineStr">
        <is>
          <t>T0284</t>
        </is>
      </c>
      <c r="B288" t="inlineStr">
        <is>
          <t>Mitcham - Consumables supply</t>
        </is>
      </c>
      <c r="C288" t="inlineStr">
        <is>
          <t>Q0182</t>
        </is>
      </c>
      <c r="D288" t="inlineStr">
        <is>
          <t>Monthly</t>
        </is>
      </c>
      <c r="E288" s="9" t="n">
        <v>65</v>
      </c>
      <c r="F288" t="inlineStr">
        <is>
          <t>Paper towel, soap and bin liners at 208 Main Avenue, Mitcham</t>
        </is>
      </c>
      <c r="G288" s="10" t="n">
        <v>46327</v>
      </c>
      <c r="H288" t="inlineStr">
        <is>
          <t>true</t>
        </is>
      </c>
      <c r="I288" t="inlineStr">
        <is>
          <t>Owner</t>
        </is>
      </c>
      <c r="J288" t="str">
        <f>INDEX('Template Match'!$E$5:$E$293,MATCH(A288,'Template Match'!$A$5:$A$293,0))</f>
        <v>(none)</v>
      </c>
      <c r="K288">
        <f>IF(H288="true",1,0)</f>
        <v>1</v>
      </c>
    </row>
    <row r="289">
      <c r="A289" t="inlineStr">
        <is>
          <t>T0285</t>
        </is>
      </c>
      <c r="B289" t="inlineStr">
        <is>
          <t>Clayton - Consumables supply</t>
        </is>
      </c>
      <c r="C289" t="inlineStr">
        <is>
          <t>Q0409</t>
        </is>
      </c>
      <c r="D289" t="inlineStr">
        <is>
          <t>Monthly</t>
        </is>
      </c>
      <c r="E289" s="9" t="n">
        <v>65</v>
      </c>
      <c r="F289" t="inlineStr">
        <is>
          <t>Paper towel, soap and bin liners at 317 Victoria Parade, Clayton</t>
        </is>
      </c>
      <c r="G289" s="10" t="n">
        <v>46327</v>
      </c>
      <c r="H289" t="inlineStr">
        <is>
          <t>true</t>
        </is>
      </c>
      <c r="I289" t="inlineStr">
        <is>
          <t>Owner</t>
        </is>
      </c>
      <c r="J289" t="str">
        <f>INDEX('Template Match'!$E$5:$E$293,MATCH(A289,'Template Match'!$A$5:$A$293,0))</f>
        <v>(none)</v>
      </c>
      <c r="K289">
        <f>IF(H289="true",1,0)</f>
        <v>1</v>
      </c>
    </row>
    <row r="290">
      <c r="A290" t="inlineStr">
        <is>
          <t>T0286</t>
        </is>
      </c>
      <c r="B290" t="inlineStr">
        <is>
          <t>Bentleigh - Consumables supply</t>
        </is>
      </c>
      <c r="C290" t="inlineStr">
        <is>
          <t>Q0358</t>
        </is>
      </c>
      <c r="D290" t="inlineStr">
        <is>
          <t>Monthly</t>
        </is>
      </c>
      <c r="E290" s="9" t="n">
        <v>80</v>
      </c>
      <c r="F290" t="inlineStr">
        <is>
          <t>Paper towel, soap and bin liners at 148 Nepean Street, Bentleigh</t>
        </is>
      </c>
      <c r="G290" s="10" t="n">
        <v>46327</v>
      </c>
      <c r="H290" t="inlineStr">
        <is>
          <t>true</t>
        </is>
      </c>
      <c r="I290" t="inlineStr">
        <is>
          <t>Owner</t>
        </is>
      </c>
      <c r="J290" t="str">
        <f>INDEX('Template Match'!$E$5:$E$293,MATCH(A290,'Template Match'!$A$5:$A$293,0))</f>
        <v>(none)</v>
      </c>
      <c r="K290">
        <f>IF(H290="true",1,0)</f>
        <v>1</v>
      </c>
    </row>
    <row r="291">
      <c r="A291" t="inlineStr">
        <is>
          <t>T0287</t>
        </is>
      </c>
      <c r="B291" t="inlineStr">
        <is>
          <t>Hawthorn - Consumables supply</t>
        </is>
      </c>
      <c r="C291" t="inlineStr">
        <is>
          <t>Q0328</t>
        </is>
      </c>
      <c r="D291" t="inlineStr">
        <is>
          <t>Monthly</t>
        </is>
      </c>
      <c r="E291" s="9" t="n">
        <v>80</v>
      </c>
      <c r="F291" t="inlineStr">
        <is>
          <t>Paper towel, soap and bin liners at 387 Barkly Highway, Hawthorn</t>
        </is>
      </c>
      <c r="G291" s="10" t="n">
        <v>46327</v>
      </c>
      <c r="H291" t="inlineStr">
        <is>
          <t>true</t>
        </is>
      </c>
      <c r="I291" t="inlineStr">
        <is>
          <t>Owner</t>
        </is>
      </c>
      <c r="J291" t="str">
        <f>INDEX('Template Match'!$E$5:$E$293,MATCH(A291,'Template Match'!$A$5:$A$293,0))</f>
        <v>(none)</v>
      </c>
      <c r="K291">
        <f>IF(H291="true",1,0)</f>
        <v>1</v>
      </c>
    </row>
    <row r="292">
      <c r="A292" t="inlineStr">
        <is>
          <t>T0288</t>
        </is>
      </c>
      <c r="B292" t="inlineStr">
        <is>
          <t>Footscray - Consumables supply</t>
        </is>
      </c>
      <c r="C292" t="inlineStr">
        <is>
          <t>Q0285</t>
        </is>
      </c>
      <c r="D292" t="inlineStr">
        <is>
          <t>Monthly</t>
        </is>
      </c>
      <c r="E292" s="9" t="n">
        <v>65</v>
      </c>
      <c r="F292" t="inlineStr">
        <is>
          <t>Paper towel, soap and bin liners at 443 Station Road, Footscray</t>
        </is>
      </c>
      <c r="G292" s="10" t="n">
        <v>46327</v>
      </c>
      <c r="H292" t="inlineStr">
        <is>
          <t>true</t>
        </is>
      </c>
      <c r="I292" t="inlineStr">
        <is>
          <t>Owner</t>
        </is>
      </c>
      <c r="J292" t="str">
        <f>INDEX('Template Match'!$E$5:$E$293,MATCH(A292,'Template Match'!$A$5:$A$293,0))</f>
        <v>(none)</v>
      </c>
      <c r="K292">
        <f>IF(H292="true",1,0)</f>
        <v>1</v>
      </c>
    </row>
    <row r="293">
      <c r="A293" t="inlineStr">
        <is>
          <t>T0289</t>
        </is>
      </c>
      <c r="B293" t="inlineStr">
        <is>
          <t>Hawthorn - Consumables supply</t>
        </is>
      </c>
      <c r="C293" t="inlineStr">
        <is>
          <t>Q0228</t>
        </is>
      </c>
      <c r="D293" t="inlineStr">
        <is>
          <t>Monthly</t>
        </is>
      </c>
      <c r="E293" s="9" t="n">
        <v>110</v>
      </c>
      <c r="F293" t="inlineStr">
        <is>
          <t>Paper towel, soap and bin liners at 259 Union Avenue, Hawthorn</t>
        </is>
      </c>
      <c r="G293" s="10" t="n">
        <v>46327</v>
      </c>
      <c r="H293" t="inlineStr">
        <is>
          <t>true</t>
        </is>
      </c>
      <c r="I293" t="inlineStr">
        <is>
          <t>Owner</t>
        </is>
      </c>
      <c r="J293" t="str">
        <f>INDEX('Template Match'!$E$5:$E$293,MATCH(A293,'Template Match'!$A$5:$A$293,0))</f>
        <v>(none)</v>
      </c>
      <c r="K293">
        <f>IF(H293="true",1,0)</f>
        <v>1</v>
      </c>
    </row>
  </sheetData>
  <autoFilter ref="A4:K293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88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1" customWidth="1" min="4" max="4"/>
    <col width="10" customWidth="1" min="5" max="5"/>
    <col width="9" customWidth="1" min="6" max="6"/>
    <col width="12" customWidth="1" min="7" max="7"/>
  </cols>
  <sheetData>
    <row r="1">
      <c r="A1" s="6" t="inlineStr">
        <is>
          <t>QBO invoices Aug-Oct 2026 (from recurring templates)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Invoice</t>
        </is>
      </c>
      <c r="B4" s="7" t="inlineStr">
        <is>
          <t>Template</t>
        </is>
      </c>
      <c r="C4" s="7" t="inlineStr">
        <is>
          <t>Customer ID</t>
        </is>
      </c>
      <c r="D4" s="7" t="inlineStr">
        <is>
          <t>Date</t>
        </is>
      </c>
      <c r="E4" s="7" t="inlineStr">
        <is>
          <t>Amount</t>
        </is>
      </c>
      <c r="F4" s="7" t="inlineStr">
        <is>
          <t>Month</t>
        </is>
      </c>
      <c r="G4" s="7" t="inlineStr">
        <is>
          <t>Job (or template)</t>
        </is>
      </c>
    </row>
    <row r="5">
      <c r="A5" t="n">
        <v>10450</v>
      </c>
      <c r="B5" t="inlineStr">
        <is>
          <t>T0001</t>
        </is>
      </c>
      <c r="C5" t="inlineStr">
        <is>
          <t>Q0170</t>
        </is>
      </c>
      <c r="D5" s="10" t="n">
        <v>46235</v>
      </c>
      <c r="E5" s="9" t="n">
        <v>251.33</v>
      </c>
      <c r="F5" t="str">
        <f>YEAR(D5)&amp;"-"&amp;TEXT(MONTH(D5),"00")</f>
        <v>2026-08</v>
      </c>
      <c r="G5" t="str">
        <f>IF(INDEX('QBO Templates'!$J$5:$J$293,MATCH(B5,'QBO Templates'!$A$5:$A$293,0))="(none)",B5,INDEX('QBO Templates'!$J$5:$J$293,MATCH(B5,'QBO Templates'!$A$5:$A$293,0)))</f>
        <v>J1002</v>
      </c>
    </row>
    <row r="6">
      <c r="A6" t="n">
        <v>10451</v>
      </c>
      <c r="B6" t="inlineStr">
        <is>
          <t>T0001</t>
        </is>
      </c>
      <c r="C6" t="inlineStr">
        <is>
          <t>Q0170</t>
        </is>
      </c>
      <c r="D6" s="10" t="n">
        <v>46266</v>
      </c>
      <c r="E6" s="9" t="n">
        <v>251.33</v>
      </c>
      <c r="F6" t="str">
        <f>YEAR(D6)&amp;"-"&amp;TEXT(MONTH(D6),"00")</f>
        <v>2026-09</v>
      </c>
      <c r="G6" t="str">
        <f>IF(INDEX('QBO Templates'!$J$5:$J$293,MATCH(B6,'QBO Templates'!$A$5:$A$293,0))="(none)",B6,INDEX('QBO Templates'!$J$5:$J$293,MATCH(B6,'QBO Templates'!$A$5:$A$293,0)))</f>
        <v>J1002</v>
      </c>
    </row>
    <row r="7">
      <c r="A7" t="n">
        <v>10452</v>
      </c>
      <c r="B7" t="inlineStr">
        <is>
          <t>T0001</t>
        </is>
      </c>
      <c r="C7" t="inlineStr">
        <is>
          <t>Q0170</t>
        </is>
      </c>
      <c r="D7" s="10" t="n">
        <v>46296</v>
      </c>
      <c r="E7" s="9" t="n">
        <v>251.33</v>
      </c>
      <c r="F7" t="str">
        <f>YEAR(D7)&amp;"-"&amp;TEXT(MONTH(D7),"00")</f>
        <v>2026-10</v>
      </c>
      <c r="G7" t="str">
        <f>IF(INDEX('QBO Templates'!$J$5:$J$293,MATCH(B7,'QBO Templates'!$A$5:$A$293,0))="(none)",B7,INDEX('QBO Templates'!$J$5:$J$293,MATCH(B7,'QBO Templates'!$A$5:$A$293,0)))</f>
        <v>J1002</v>
      </c>
    </row>
    <row r="8">
      <c r="A8" t="n">
        <v>10453</v>
      </c>
      <c r="B8" t="inlineStr">
        <is>
          <t>T0002</t>
        </is>
      </c>
      <c r="C8" t="inlineStr">
        <is>
          <t>Q0171</t>
        </is>
      </c>
      <c r="D8" s="10" t="n">
        <v>46235</v>
      </c>
      <c r="E8" s="9" t="n">
        <v>284</v>
      </c>
      <c r="F8" t="str">
        <f>YEAR(D8)&amp;"-"&amp;TEXT(MONTH(D8),"00")</f>
        <v>2026-08</v>
      </c>
      <c r="G8" t="str">
        <f>IF(INDEX('QBO Templates'!$J$5:$J$293,MATCH(B8,'QBO Templates'!$A$5:$A$293,0))="(none)",B8,INDEX('QBO Templates'!$J$5:$J$293,MATCH(B8,'QBO Templates'!$A$5:$A$293,0)))</f>
        <v>J1004</v>
      </c>
    </row>
    <row r="9">
      <c r="A9" t="n">
        <v>10454</v>
      </c>
      <c r="B9" t="inlineStr">
        <is>
          <t>T0002</t>
        </is>
      </c>
      <c r="C9" t="inlineStr">
        <is>
          <t>Q0171</t>
        </is>
      </c>
      <c r="D9" s="10" t="n">
        <v>46266</v>
      </c>
      <c r="E9" s="9" t="n">
        <v>284</v>
      </c>
      <c r="F9" t="str">
        <f>YEAR(D9)&amp;"-"&amp;TEXT(MONTH(D9),"00")</f>
        <v>2026-09</v>
      </c>
      <c r="G9" t="str">
        <f>IF(INDEX('QBO Templates'!$J$5:$J$293,MATCH(B9,'QBO Templates'!$A$5:$A$293,0))="(none)",B9,INDEX('QBO Templates'!$J$5:$J$293,MATCH(B9,'QBO Templates'!$A$5:$A$293,0)))</f>
        <v>J1004</v>
      </c>
    </row>
    <row r="10">
      <c r="A10" t="n">
        <v>10455</v>
      </c>
      <c r="B10" t="inlineStr">
        <is>
          <t>T0002</t>
        </is>
      </c>
      <c r="C10" t="inlineStr">
        <is>
          <t>Q0171</t>
        </is>
      </c>
      <c r="D10" s="10" t="n">
        <v>46296</v>
      </c>
      <c r="E10" s="9" t="n">
        <v>284</v>
      </c>
      <c r="F10" t="str">
        <f>YEAR(D10)&amp;"-"&amp;TEXT(MONTH(D10),"00")</f>
        <v>2026-10</v>
      </c>
      <c r="G10" t="str">
        <f>IF(INDEX('QBO Templates'!$J$5:$J$293,MATCH(B10,'QBO Templates'!$A$5:$A$293,0))="(none)",B10,INDEX('QBO Templates'!$J$5:$J$293,MATCH(B10,'QBO Templates'!$A$5:$A$293,0)))</f>
        <v>J1004</v>
      </c>
    </row>
    <row r="11">
      <c r="A11" t="n">
        <v>10456</v>
      </c>
      <c r="B11" t="inlineStr">
        <is>
          <t>T0003</t>
        </is>
      </c>
      <c r="C11" t="inlineStr">
        <is>
          <t>Q0172</t>
        </is>
      </c>
      <c r="D11" s="10" t="n">
        <v>46247</v>
      </c>
      <c r="E11" s="9" t="n">
        <v>156</v>
      </c>
      <c r="F11" t="str">
        <f>YEAR(D11)&amp;"-"&amp;TEXT(MONTH(D11),"00")</f>
        <v>2026-08</v>
      </c>
      <c r="G11" t="str">
        <f>IF(INDEX('QBO Templates'!$J$5:$J$293,MATCH(B11,'QBO Templates'!$A$5:$A$293,0))="(none)",B11,INDEX('QBO Templates'!$J$5:$J$293,MATCH(B11,'QBO Templates'!$A$5:$A$293,0)))</f>
        <v>J1006</v>
      </c>
    </row>
    <row r="12">
      <c r="A12" t="n">
        <v>10457</v>
      </c>
      <c r="B12" t="inlineStr">
        <is>
          <t>T0003</t>
        </is>
      </c>
      <c r="C12" t="inlineStr">
        <is>
          <t>Q0172</t>
        </is>
      </c>
      <c r="D12" s="10" t="n">
        <v>46275</v>
      </c>
      <c r="E12" s="9" t="n">
        <v>156</v>
      </c>
      <c r="F12" t="str">
        <f>YEAR(D12)&amp;"-"&amp;TEXT(MONTH(D12),"00")</f>
        <v>2026-09</v>
      </c>
      <c r="G12" t="str">
        <f>IF(INDEX('QBO Templates'!$J$5:$J$293,MATCH(B12,'QBO Templates'!$A$5:$A$293,0))="(none)",B12,INDEX('QBO Templates'!$J$5:$J$293,MATCH(B12,'QBO Templates'!$A$5:$A$293,0)))</f>
        <v>J1006</v>
      </c>
    </row>
    <row r="13">
      <c r="A13" t="n">
        <v>10458</v>
      </c>
      <c r="B13" t="inlineStr">
        <is>
          <t>T0003</t>
        </is>
      </c>
      <c r="C13" t="inlineStr">
        <is>
          <t>Q0172</t>
        </is>
      </c>
      <c r="D13" s="10" t="n">
        <v>46303</v>
      </c>
      <c r="E13" s="9" t="n">
        <v>156</v>
      </c>
      <c r="F13" t="str">
        <f>YEAR(D13)&amp;"-"&amp;TEXT(MONTH(D13),"00")</f>
        <v>2026-10</v>
      </c>
      <c r="G13" t="str">
        <f>IF(INDEX('QBO Templates'!$J$5:$J$293,MATCH(B13,'QBO Templates'!$A$5:$A$293,0))="(none)",B13,INDEX('QBO Templates'!$J$5:$J$293,MATCH(B13,'QBO Templates'!$A$5:$A$293,0)))</f>
        <v>J1006</v>
      </c>
    </row>
    <row r="14">
      <c r="A14" t="n">
        <v>10459</v>
      </c>
      <c r="B14" t="inlineStr">
        <is>
          <t>T0004</t>
        </is>
      </c>
      <c r="C14" t="inlineStr">
        <is>
          <t>Q0173</t>
        </is>
      </c>
      <c r="D14" s="10" t="n">
        <v>46235</v>
      </c>
      <c r="E14" s="9" t="n">
        <v>598</v>
      </c>
      <c r="F14" t="str">
        <f>YEAR(D14)&amp;"-"&amp;TEXT(MONTH(D14),"00")</f>
        <v>2026-08</v>
      </c>
      <c r="G14" t="str">
        <f>IF(INDEX('QBO Templates'!$J$5:$J$293,MATCH(B14,'QBO Templates'!$A$5:$A$293,0))="(none)",B14,INDEX('QBO Templates'!$J$5:$J$293,MATCH(B14,'QBO Templates'!$A$5:$A$293,0)))</f>
        <v>J1007</v>
      </c>
    </row>
    <row r="15">
      <c r="A15" t="n">
        <v>10460</v>
      </c>
      <c r="B15" t="inlineStr">
        <is>
          <t>T0004</t>
        </is>
      </c>
      <c r="C15" t="inlineStr">
        <is>
          <t>Q0173</t>
        </is>
      </c>
      <c r="D15" s="10" t="n">
        <v>46266</v>
      </c>
      <c r="E15" s="9" t="n">
        <v>598</v>
      </c>
      <c r="F15" t="str">
        <f>YEAR(D15)&amp;"-"&amp;TEXT(MONTH(D15),"00")</f>
        <v>2026-09</v>
      </c>
      <c r="G15" t="str">
        <f>IF(INDEX('QBO Templates'!$J$5:$J$293,MATCH(B15,'QBO Templates'!$A$5:$A$293,0))="(none)",B15,INDEX('QBO Templates'!$J$5:$J$293,MATCH(B15,'QBO Templates'!$A$5:$A$293,0)))</f>
        <v>J1007</v>
      </c>
    </row>
    <row r="16">
      <c r="A16" t="n">
        <v>10461</v>
      </c>
      <c r="B16" t="inlineStr">
        <is>
          <t>T0004</t>
        </is>
      </c>
      <c r="C16" t="inlineStr">
        <is>
          <t>Q0173</t>
        </is>
      </c>
      <c r="D16" s="10" t="n">
        <v>46296</v>
      </c>
      <c r="E16" s="9" t="n">
        <v>598</v>
      </c>
      <c r="F16" t="str">
        <f>YEAR(D16)&amp;"-"&amp;TEXT(MONTH(D16),"00")</f>
        <v>2026-10</v>
      </c>
      <c r="G16" t="str">
        <f>IF(INDEX('QBO Templates'!$J$5:$J$293,MATCH(B16,'QBO Templates'!$A$5:$A$293,0))="(none)",B16,INDEX('QBO Templates'!$J$5:$J$293,MATCH(B16,'QBO Templates'!$A$5:$A$293,0)))</f>
        <v>J1007</v>
      </c>
    </row>
    <row r="17">
      <c r="A17" t="n">
        <v>10462</v>
      </c>
      <c r="B17" t="inlineStr">
        <is>
          <t>T0005</t>
        </is>
      </c>
      <c r="C17" t="inlineStr">
        <is>
          <t>Q0174</t>
        </is>
      </c>
      <c r="D17" s="10" t="n">
        <v>46235</v>
      </c>
      <c r="E17" s="9" t="n">
        <v>2093</v>
      </c>
      <c r="F17" t="str">
        <f>YEAR(D17)&amp;"-"&amp;TEXT(MONTH(D17),"00")</f>
        <v>2026-08</v>
      </c>
      <c r="G17" t="str">
        <f>IF(INDEX('QBO Templates'!$J$5:$J$293,MATCH(B17,'QBO Templates'!$A$5:$A$293,0))="(none)",B17,INDEX('QBO Templates'!$J$5:$J$293,MATCH(B17,'QBO Templates'!$A$5:$A$293,0)))</f>
        <v>J1008</v>
      </c>
    </row>
    <row r="18">
      <c r="A18" t="n">
        <v>10463</v>
      </c>
      <c r="B18" t="inlineStr">
        <is>
          <t>T0005</t>
        </is>
      </c>
      <c r="C18" t="inlineStr">
        <is>
          <t>Q0174</t>
        </is>
      </c>
      <c r="D18" s="10" t="n">
        <v>46266</v>
      </c>
      <c r="E18" s="9" t="n">
        <v>2093</v>
      </c>
      <c r="F18" t="str">
        <f>YEAR(D18)&amp;"-"&amp;TEXT(MONTH(D18),"00")</f>
        <v>2026-09</v>
      </c>
      <c r="G18" t="str">
        <f>IF(INDEX('QBO Templates'!$J$5:$J$293,MATCH(B18,'QBO Templates'!$A$5:$A$293,0))="(none)",B18,INDEX('QBO Templates'!$J$5:$J$293,MATCH(B18,'QBO Templates'!$A$5:$A$293,0)))</f>
        <v>J1008</v>
      </c>
    </row>
    <row r="19">
      <c r="A19" t="n">
        <v>10464</v>
      </c>
      <c r="B19" t="inlineStr">
        <is>
          <t>T0005</t>
        </is>
      </c>
      <c r="C19" t="inlineStr">
        <is>
          <t>Q0174</t>
        </is>
      </c>
      <c r="D19" s="10" t="n">
        <v>46296</v>
      </c>
      <c r="E19" s="9" t="n">
        <v>2093</v>
      </c>
      <c r="F19" t="str">
        <f>YEAR(D19)&amp;"-"&amp;TEXT(MONTH(D19),"00")</f>
        <v>2026-10</v>
      </c>
      <c r="G19" t="str">
        <f>IF(INDEX('QBO Templates'!$J$5:$J$293,MATCH(B19,'QBO Templates'!$A$5:$A$293,0))="(none)",B19,INDEX('QBO Templates'!$J$5:$J$293,MATCH(B19,'QBO Templates'!$A$5:$A$293,0)))</f>
        <v>J1008</v>
      </c>
    </row>
    <row r="20">
      <c r="A20" t="n">
        <v>10465</v>
      </c>
      <c r="B20" t="inlineStr">
        <is>
          <t>T0006</t>
        </is>
      </c>
      <c r="C20" t="inlineStr">
        <is>
          <t>Q0175</t>
        </is>
      </c>
      <c r="D20" s="10" t="n">
        <v>46235</v>
      </c>
      <c r="E20" s="9" t="n">
        <v>1135.33</v>
      </c>
      <c r="F20" t="str">
        <f>YEAR(D20)&amp;"-"&amp;TEXT(MONTH(D20),"00")</f>
        <v>2026-08</v>
      </c>
      <c r="G20" t="str">
        <f>IF(INDEX('QBO Templates'!$J$5:$J$293,MATCH(B20,'QBO Templates'!$A$5:$A$293,0))="(none)",B20,INDEX('QBO Templates'!$J$5:$J$293,MATCH(B20,'QBO Templates'!$A$5:$A$293,0)))</f>
        <v>J1009</v>
      </c>
    </row>
    <row r="21">
      <c r="A21" t="n">
        <v>10466</v>
      </c>
      <c r="B21" t="inlineStr">
        <is>
          <t>T0006</t>
        </is>
      </c>
      <c r="C21" t="inlineStr">
        <is>
          <t>Q0175</t>
        </is>
      </c>
      <c r="D21" s="10" t="n">
        <v>46266</v>
      </c>
      <c r="E21" s="9" t="n">
        <v>1135.33</v>
      </c>
      <c r="F21" t="str">
        <f>YEAR(D21)&amp;"-"&amp;TEXT(MONTH(D21),"00")</f>
        <v>2026-09</v>
      </c>
      <c r="G21" t="str">
        <f>IF(INDEX('QBO Templates'!$J$5:$J$293,MATCH(B21,'QBO Templates'!$A$5:$A$293,0))="(none)",B21,INDEX('QBO Templates'!$J$5:$J$293,MATCH(B21,'QBO Templates'!$A$5:$A$293,0)))</f>
        <v>J1009</v>
      </c>
    </row>
    <row r="22">
      <c r="A22" t="n">
        <v>10467</v>
      </c>
      <c r="B22" t="inlineStr">
        <is>
          <t>T0006</t>
        </is>
      </c>
      <c r="C22" t="inlineStr">
        <is>
          <t>Q0175</t>
        </is>
      </c>
      <c r="D22" s="10" t="n">
        <v>46296</v>
      </c>
      <c r="E22" s="9" t="n">
        <v>1135.33</v>
      </c>
      <c r="F22" t="str">
        <f>YEAR(D22)&amp;"-"&amp;TEXT(MONTH(D22),"00")</f>
        <v>2026-10</v>
      </c>
      <c r="G22" t="str">
        <f>IF(INDEX('QBO Templates'!$J$5:$J$293,MATCH(B22,'QBO Templates'!$A$5:$A$293,0))="(none)",B22,INDEX('QBO Templates'!$J$5:$J$293,MATCH(B22,'QBO Templates'!$A$5:$A$293,0)))</f>
        <v>J1009</v>
      </c>
    </row>
    <row r="23">
      <c r="A23" t="n">
        <v>10468</v>
      </c>
      <c r="B23" t="inlineStr">
        <is>
          <t>T0007</t>
        </is>
      </c>
      <c r="C23" t="inlineStr">
        <is>
          <t>Q0176</t>
        </is>
      </c>
      <c r="D23" s="10" t="n">
        <v>46235</v>
      </c>
      <c r="E23" s="9" t="n">
        <v>1768</v>
      </c>
      <c r="F23" t="str">
        <f>YEAR(D23)&amp;"-"&amp;TEXT(MONTH(D23),"00")</f>
        <v>2026-08</v>
      </c>
      <c r="G23" t="str">
        <f>IF(INDEX('QBO Templates'!$J$5:$J$293,MATCH(B23,'QBO Templates'!$A$5:$A$293,0))="(none)",B23,INDEX('QBO Templates'!$J$5:$J$293,MATCH(B23,'QBO Templates'!$A$5:$A$293,0)))</f>
        <v>J1010</v>
      </c>
    </row>
    <row r="24">
      <c r="A24" t="n">
        <v>10469</v>
      </c>
      <c r="B24" t="inlineStr">
        <is>
          <t>T0007</t>
        </is>
      </c>
      <c r="C24" t="inlineStr">
        <is>
          <t>Q0176</t>
        </is>
      </c>
      <c r="D24" s="10" t="n">
        <v>46266</v>
      </c>
      <c r="E24" s="9" t="n">
        <v>1768</v>
      </c>
      <c r="F24" t="str">
        <f>YEAR(D24)&amp;"-"&amp;TEXT(MONTH(D24),"00")</f>
        <v>2026-09</v>
      </c>
      <c r="G24" t="str">
        <f>IF(INDEX('QBO Templates'!$J$5:$J$293,MATCH(B24,'QBO Templates'!$A$5:$A$293,0))="(none)",B24,INDEX('QBO Templates'!$J$5:$J$293,MATCH(B24,'QBO Templates'!$A$5:$A$293,0)))</f>
        <v>J1010</v>
      </c>
    </row>
    <row r="25">
      <c r="A25" t="n">
        <v>10470</v>
      </c>
      <c r="B25" t="inlineStr">
        <is>
          <t>T0007</t>
        </is>
      </c>
      <c r="C25" t="inlineStr">
        <is>
          <t>Q0176</t>
        </is>
      </c>
      <c r="D25" s="10" t="n">
        <v>46296</v>
      </c>
      <c r="E25" s="9" t="n">
        <v>1768</v>
      </c>
      <c r="F25" t="str">
        <f>YEAR(D25)&amp;"-"&amp;TEXT(MONTH(D25),"00")</f>
        <v>2026-10</v>
      </c>
      <c r="G25" t="str">
        <f>IF(INDEX('QBO Templates'!$J$5:$J$293,MATCH(B25,'QBO Templates'!$A$5:$A$293,0))="(none)",B25,INDEX('QBO Templates'!$J$5:$J$293,MATCH(B25,'QBO Templates'!$A$5:$A$293,0)))</f>
        <v>J1010</v>
      </c>
    </row>
    <row r="26">
      <c r="A26" t="n">
        <v>10471</v>
      </c>
      <c r="B26" t="inlineStr">
        <is>
          <t>T0008</t>
        </is>
      </c>
      <c r="C26" t="inlineStr">
        <is>
          <t>Q0177</t>
        </is>
      </c>
      <c r="D26" s="10" t="n">
        <v>46235</v>
      </c>
      <c r="E26" s="9" t="n">
        <v>277.33</v>
      </c>
      <c r="F26" t="str">
        <f>YEAR(D26)&amp;"-"&amp;TEXT(MONTH(D26),"00")</f>
        <v>2026-08</v>
      </c>
      <c r="G26" t="str">
        <f>IF(INDEX('QBO Templates'!$J$5:$J$293,MATCH(B26,'QBO Templates'!$A$5:$A$293,0))="(none)",B26,INDEX('QBO Templates'!$J$5:$J$293,MATCH(B26,'QBO Templates'!$A$5:$A$293,0)))</f>
        <v>J1011</v>
      </c>
    </row>
    <row r="27">
      <c r="A27" t="n">
        <v>10472</v>
      </c>
      <c r="B27" t="inlineStr">
        <is>
          <t>T0008</t>
        </is>
      </c>
      <c r="C27" t="inlineStr">
        <is>
          <t>Q0177</t>
        </is>
      </c>
      <c r="D27" s="10" t="n">
        <v>46266</v>
      </c>
      <c r="E27" s="9" t="n">
        <v>277.33</v>
      </c>
      <c r="F27" t="str">
        <f>YEAR(D27)&amp;"-"&amp;TEXT(MONTH(D27),"00")</f>
        <v>2026-09</v>
      </c>
      <c r="G27" t="str">
        <f>IF(INDEX('QBO Templates'!$J$5:$J$293,MATCH(B27,'QBO Templates'!$A$5:$A$293,0))="(none)",B27,INDEX('QBO Templates'!$J$5:$J$293,MATCH(B27,'QBO Templates'!$A$5:$A$293,0)))</f>
        <v>J1011</v>
      </c>
    </row>
    <row r="28">
      <c r="A28" t="n">
        <v>10473</v>
      </c>
      <c r="B28" t="inlineStr">
        <is>
          <t>T0008</t>
        </is>
      </c>
      <c r="C28" t="inlineStr">
        <is>
          <t>Q0177</t>
        </is>
      </c>
      <c r="D28" s="10" t="n">
        <v>46296</v>
      </c>
      <c r="E28" s="9" t="n">
        <v>277.33</v>
      </c>
      <c r="F28" t="str">
        <f>YEAR(D28)&amp;"-"&amp;TEXT(MONTH(D28),"00")</f>
        <v>2026-10</v>
      </c>
      <c r="G28" t="str">
        <f>IF(INDEX('QBO Templates'!$J$5:$J$293,MATCH(B28,'QBO Templates'!$A$5:$A$293,0))="(none)",B28,INDEX('QBO Templates'!$J$5:$J$293,MATCH(B28,'QBO Templates'!$A$5:$A$293,0)))</f>
        <v>J1011</v>
      </c>
    </row>
    <row r="29">
      <c r="A29" t="n">
        <v>10474</v>
      </c>
      <c r="B29" t="inlineStr">
        <is>
          <t>T0009</t>
        </is>
      </c>
      <c r="C29" t="inlineStr">
        <is>
          <t>Q0179</t>
        </is>
      </c>
      <c r="D29" s="10" t="n">
        <v>46235</v>
      </c>
      <c r="E29" s="9" t="n">
        <v>88</v>
      </c>
      <c r="F29" t="str">
        <f>YEAR(D29)&amp;"-"&amp;TEXT(MONTH(D29),"00")</f>
        <v>2026-08</v>
      </c>
      <c r="G29" t="str">
        <f>IF(INDEX('QBO Templates'!$J$5:$J$293,MATCH(B29,'QBO Templates'!$A$5:$A$293,0))="(none)",B29,INDEX('QBO Templates'!$J$5:$J$293,MATCH(B29,'QBO Templates'!$A$5:$A$293,0)))</f>
        <v>J1015</v>
      </c>
    </row>
    <row r="30">
      <c r="A30" t="n">
        <v>10475</v>
      </c>
      <c r="B30" t="inlineStr">
        <is>
          <t>T0009</t>
        </is>
      </c>
      <c r="C30" t="inlineStr">
        <is>
          <t>Q0179</t>
        </is>
      </c>
      <c r="D30" s="10" t="n">
        <v>46266</v>
      </c>
      <c r="E30" s="9" t="n">
        <v>88</v>
      </c>
      <c r="F30" t="str">
        <f>YEAR(D30)&amp;"-"&amp;TEXT(MONTH(D30),"00")</f>
        <v>2026-09</v>
      </c>
      <c r="G30" t="str">
        <f>IF(INDEX('QBO Templates'!$J$5:$J$293,MATCH(B30,'QBO Templates'!$A$5:$A$293,0))="(none)",B30,INDEX('QBO Templates'!$J$5:$J$293,MATCH(B30,'QBO Templates'!$A$5:$A$293,0)))</f>
        <v>J1015</v>
      </c>
    </row>
    <row r="31">
      <c r="A31" t="n">
        <v>10476</v>
      </c>
      <c r="B31" t="inlineStr">
        <is>
          <t>T0009</t>
        </is>
      </c>
      <c r="C31" t="inlineStr">
        <is>
          <t>Q0179</t>
        </is>
      </c>
      <c r="D31" s="10" t="n">
        <v>46296</v>
      </c>
      <c r="E31" s="9" t="n">
        <v>88</v>
      </c>
      <c r="F31" t="str">
        <f>YEAR(D31)&amp;"-"&amp;TEXT(MONTH(D31),"00")</f>
        <v>2026-10</v>
      </c>
      <c r="G31" t="str">
        <f>IF(INDEX('QBO Templates'!$J$5:$J$293,MATCH(B31,'QBO Templates'!$A$5:$A$293,0))="(none)",B31,INDEX('QBO Templates'!$J$5:$J$293,MATCH(B31,'QBO Templates'!$A$5:$A$293,0)))</f>
        <v>J1015</v>
      </c>
    </row>
    <row r="32">
      <c r="A32" t="n">
        <v>10477</v>
      </c>
      <c r="B32" t="inlineStr">
        <is>
          <t>T0010</t>
        </is>
      </c>
      <c r="C32" t="inlineStr">
        <is>
          <t>Q0180</t>
        </is>
      </c>
      <c r="D32" s="10" t="n">
        <v>46235</v>
      </c>
      <c r="E32" s="9" t="n">
        <v>1386.67</v>
      </c>
      <c r="F32" t="str">
        <f>YEAR(D32)&amp;"-"&amp;TEXT(MONTH(D32),"00")</f>
        <v>2026-08</v>
      </c>
      <c r="G32" t="str">
        <f>IF(INDEX('QBO Templates'!$J$5:$J$293,MATCH(B32,'QBO Templates'!$A$5:$A$293,0))="(none)",B32,INDEX('QBO Templates'!$J$5:$J$293,MATCH(B32,'QBO Templates'!$A$5:$A$293,0)))</f>
        <v>J1016</v>
      </c>
    </row>
    <row r="33">
      <c r="A33" t="n">
        <v>10478</v>
      </c>
      <c r="B33" t="inlineStr">
        <is>
          <t>T0010</t>
        </is>
      </c>
      <c r="C33" t="inlineStr">
        <is>
          <t>Q0180</t>
        </is>
      </c>
      <c r="D33" s="10" t="n">
        <v>46266</v>
      </c>
      <c r="E33" s="9" t="n">
        <v>1386.67</v>
      </c>
      <c r="F33" t="str">
        <f>YEAR(D33)&amp;"-"&amp;TEXT(MONTH(D33),"00")</f>
        <v>2026-09</v>
      </c>
      <c r="G33" t="str">
        <f>IF(INDEX('QBO Templates'!$J$5:$J$293,MATCH(B33,'QBO Templates'!$A$5:$A$293,0))="(none)",B33,INDEX('QBO Templates'!$J$5:$J$293,MATCH(B33,'QBO Templates'!$A$5:$A$293,0)))</f>
        <v>J1016</v>
      </c>
    </row>
    <row r="34">
      <c r="A34" t="n">
        <v>10479</v>
      </c>
      <c r="B34" t="inlineStr">
        <is>
          <t>T0010</t>
        </is>
      </c>
      <c r="C34" t="inlineStr">
        <is>
          <t>Q0180</t>
        </is>
      </c>
      <c r="D34" s="10" t="n">
        <v>46296</v>
      </c>
      <c r="E34" s="9" t="n">
        <v>1386.67</v>
      </c>
      <c r="F34" t="str">
        <f>YEAR(D34)&amp;"-"&amp;TEXT(MONTH(D34),"00")</f>
        <v>2026-10</v>
      </c>
      <c r="G34" t="str">
        <f>IF(INDEX('QBO Templates'!$J$5:$J$293,MATCH(B34,'QBO Templates'!$A$5:$A$293,0))="(none)",B34,INDEX('QBO Templates'!$J$5:$J$293,MATCH(B34,'QBO Templates'!$A$5:$A$293,0)))</f>
        <v>J1016</v>
      </c>
    </row>
    <row r="35">
      <c r="A35" t="n">
        <v>10480</v>
      </c>
      <c r="B35" t="inlineStr">
        <is>
          <t>T0011</t>
        </is>
      </c>
      <c r="C35" t="inlineStr">
        <is>
          <t>Q0181</t>
        </is>
      </c>
      <c r="D35" s="10" t="n">
        <v>46235</v>
      </c>
      <c r="E35" s="9" t="n">
        <v>832</v>
      </c>
      <c r="F35" t="str">
        <f>YEAR(D35)&amp;"-"&amp;TEXT(MONTH(D35),"00")</f>
        <v>2026-08</v>
      </c>
      <c r="G35" t="str">
        <f>IF(INDEX('QBO Templates'!$J$5:$J$293,MATCH(B35,'QBO Templates'!$A$5:$A$293,0))="(none)",B35,INDEX('QBO Templates'!$J$5:$J$293,MATCH(B35,'QBO Templates'!$A$5:$A$293,0)))</f>
        <v>J1017</v>
      </c>
    </row>
    <row r="36">
      <c r="A36" t="n">
        <v>10481</v>
      </c>
      <c r="B36" t="inlineStr">
        <is>
          <t>T0011</t>
        </is>
      </c>
      <c r="C36" t="inlineStr">
        <is>
          <t>Q0181</t>
        </is>
      </c>
      <c r="D36" s="10" t="n">
        <v>46266</v>
      </c>
      <c r="E36" s="9" t="n">
        <v>832</v>
      </c>
      <c r="F36" t="str">
        <f>YEAR(D36)&amp;"-"&amp;TEXT(MONTH(D36),"00")</f>
        <v>2026-09</v>
      </c>
      <c r="G36" t="str">
        <f>IF(INDEX('QBO Templates'!$J$5:$J$293,MATCH(B36,'QBO Templates'!$A$5:$A$293,0))="(none)",B36,INDEX('QBO Templates'!$J$5:$J$293,MATCH(B36,'QBO Templates'!$A$5:$A$293,0)))</f>
        <v>J1017</v>
      </c>
    </row>
    <row r="37">
      <c r="A37" t="n">
        <v>10482</v>
      </c>
      <c r="B37" t="inlineStr">
        <is>
          <t>T0011</t>
        </is>
      </c>
      <c r="C37" t="inlineStr">
        <is>
          <t>Q0181</t>
        </is>
      </c>
      <c r="D37" s="10" t="n">
        <v>46296</v>
      </c>
      <c r="E37" s="9" t="n">
        <v>832</v>
      </c>
      <c r="F37" t="str">
        <f>YEAR(D37)&amp;"-"&amp;TEXT(MONTH(D37),"00")</f>
        <v>2026-10</v>
      </c>
      <c r="G37" t="str">
        <f>IF(INDEX('QBO Templates'!$J$5:$J$293,MATCH(B37,'QBO Templates'!$A$5:$A$293,0))="(none)",B37,INDEX('QBO Templates'!$J$5:$J$293,MATCH(B37,'QBO Templates'!$A$5:$A$293,0)))</f>
        <v>J1017</v>
      </c>
    </row>
    <row r="38">
      <c r="A38" t="n">
        <v>10483</v>
      </c>
      <c r="B38" t="inlineStr">
        <is>
          <t>T0012</t>
        </is>
      </c>
      <c r="C38" t="inlineStr">
        <is>
          <t>Q0182</t>
        </is>
      </c>
      <c r="D38" s="10" t="n">
        <v>46235</v>
      </c>
      <c r="E38" s="9" t="n">
        <v>390</v>
      </c>
      <c r="F38" t="str">
        <f>YEAR(D38)&amp;"-"&amp;TEXT(MONTH(D38),"00")</f>
        <v>2026-08</v>
      </c>
      <c r="G38" t="str">
        <f>IF(INDEX('QBO Templates'!$J$5:$J$293,MATCH(B38,'QBO Templates'!$A$5:$A$293,0))="(none)",B38,INDEX('QBO Templates'!$J$5:$J$293,MATCH(B38,'QBO Templates'!$A$5:$A$293,0)))</f>
        <v>J1018</v>
      </c>
    </row>
    <row r="39">
      <c r="A39" t="n">
        <v>10484</v>
      </c>
      <c r="B39" t="inlineStr">
        <is>
          <t>T0012</t>
        </is>
      </c>
      <c r="C39" t="inlineStr">
        <is>
          <t>Q0182</t>
        </is>
      </c>
      <c r="D39" s="10" t="n">
        <v>46266</v>
      </c>
      <c r="E39" s="9" t="n">
        <v>390</v>
      </c>
      <c r="F39" t="str">
        <f>YEAR(D39)&amp;"-"&amp;TEXT(MONTH(D39),"00")</f>
        <v>2026-09</v>
      </c>
      <c r="G39" t="str">
        <f>IF(INDEX('QBO Templates'!$J$5:$J$293,MATCH(B39,'QBO Templates'!$A$5:$A$293,0))="(none)",B39,INDEX('QBO Templates'!$J$5:$J$293,MATCH(B39,'QBO Templates'!$A$5:$A$293,0)))</f>
        <v>J1018</v>
      </c>
    </row>
    <row r="40">
      <c r="A40" t="n">
        <v>10485</v>
      </c>
      <c r="B40" t="inlineStr">
        <is>
          <t>T0012</t>
        </is>
      </c>
      <c r="C40" t="inlineStr">
        <is>
          <t>Q0182</t>
        </is>
      </c>
      <c r="D40" s="10" t="n">
        <v>46296</v>
      </c>
      <c r="E40" s="9" t="n">
        <v>390</v>
      </c>
      <c r="F40" t="str">
        <f>YEAR(D40)&amp;"-"&amp;TEXT(MONTH(D40),"00")</f>
        <v>2026-10</v>
      </c>
      <c r="G40" t="str">
        <f>IF(INDEX('QBO Templates'!$J$5:$J$293,MATCH(B40,'QBO Templates'!$A$5:$A$293,0))="(none)",B40,INDEX('QBO Templates'!$J$5:$J$293,MATCH(B40,'QBO Templates'!$A$5:$A$293,0)))</f>
        <v>J1018</v>
      </c>
    </row>
    <row r="41">
      <c r="A41" t="n">
        <v>10486</v>
      </c>
      <c r="B41" t="inlineStr">
        <is>
          <t>T0013</t>
        </is>
      </c>
      <c r="C41" t="inlineStr">
        <is>
          <t>Q0183</t>
        </is>
      </c>
      <c r="D41" s="10" t="n">
        <v>46235</v>
      </c>
      <c r="E41" s="9" t="n">
        <v>442</v>
      </c>
      <c r="F41" t="str">
        <f>YEAR(D41)&amp;"-"&amp;TEXT(MONTH(D41),"00")</f>
        <v>2026-08</v>
      </c>
      <c r="G41" t="str">
        <f>IF(INDEX('QBO Templates'!$J$5:$J$293,MATCH(B41,'QBO Templates'!$A$5:$A$293,0))="(none)",B41,INDEX('QBO Templates'!$J$5:$J$293,MATCH(B41,'QBO Templates'!$A$5:$A$293,0)))</f>
        <v>J1019</v>
      </c>
    </row>
    <row r="42">
      <c r="A42" t="n">
        <v>10487</v>
      </c>
      <c r="B42" t="inlineStr">
        <is>
          <t>T0013</t>
        </is>
      </c>
      <c r="C42" t="inlineStr">
        <is>
          <t>Q0183</t>
        </is>
      </c>
      <c r="D42" s="10" t="n">
        <v>46266</v>
      </c>
      <c r="E42" s="9" t="n">
        <v>442</v>
      </c>
      <c r="F42" t="str">
        <f>YEAR(D42)&amp;"-"&amp;TEXT(MONTH(D42),"00")</f>
        <v>2026-09</v>
      </c>
      <c r="G42" t="str">
        <f>IF(INDEX('QBO Templates'!$J$5:$J$293,MATCH(B42,'QBO Templates'!$A$5:$A$293,0))="(none)",B42,INDEX('QBO Templates'!$J$5:$J$293,MATCH(B42,'QBO Templates'!$A$5:$A$293,0)))</f>
        <v>J1019</v>
      </c>
    </row>
    <row r="43">
      <c r="A43" t="n">
        <v>10488</v>
      </c>
      <c r="B43" t="inlineStr">
        <is>
          <t>T0013</t>
        </is>
      </c>
      <c r="C43" t="inlineStr">
        <is>
          <t>Q0183</t>
        </is>
      </c>
      <c r="D43" s="10" t="n">
        <v>46296</v>
      </c>
      <c r="E43" s="9" t="n">
        <v>442</v>
      </c>
      <c r="F43" t="str">
        <f>YEAR(D43)&amp;"-"&amp;TEXT(MONTH(D43),"00")</f>
        <v>2026-10</v>
      </c>
      <c r="G43" t="str">
        <f>IF(INDEX('QBO Templates'!$J$5:$J$293,MATCH(B43,'QBO Templates'!$A$5:$A$293,0))="(none)",B43,INDEX('QBO Templates'!$J$5:$J$293,MATCH(B43,'QBO Templates'!$A$5:$A$293,0)))</f>
        <v>J1019</v>
      </c>
    </row>
    <row r="44">
      <c r="A44" t="n">
        <v>10489</v>
      </c>
      <c r="B44" t="inlineStr">
        <is>
          <t>T0014</t>
        </is>
      </c>
      <c r="C44" t="inlineStr">
        <is>
          <t>Q0185</t>
        </is>
      </c>
      <c r="D44" s="10" t="n">
        <v>46235</v>
      </c>
      <c r="E44" s="9" t="n">
        <v>1352</v>
      </c>
      <c r="F44" t="str">
        <f>YEAR(D44)&amp;"-"&amp;TEXT(MONTH(D44),"00")</f>
        <v>2026-08</v>
      </c>
      <c r="G44" t="str">
        <f>IF(INDEX('QBO Templates'!$J$5:$J$293,MATCH(B44,'QBO Templates'!$A$5:$A$293,0))="(none)",B44,INDEX('QBO Templates'!$J$5:$J$293,MATCH(B44,'QBO Templates'!$A$5:$A$293,0)))</f>
        <v>J1021</v>
      </c>
    </row>
    <row r="45">
      <c r="A45" t="n">
        <v>10490</v>
      </c>
      <c r="B45" t="inlineStr">
        <is>
          <t>T0014</t>
        </is>
      </c>
      <c r="C45" t="inlineStr">
        <is>
          <t>Q0185</t>
        </is>
      </c>
      <c r="D45" s="10" t="n">
        <v>46266</v>
      </c>
      <c r="E45" s="9" t="n">
        <v>1352</v>
      </c>
      <c r="F45" t="str">
        <f>YEAR(D45)&amp;"-"&amp;TEXT(MONTH(D45),"00")</f>
        <v>2026-09</v>
      </c>
      <c r="G45" t="str">
        <f>IF(INDEX('QBO Templates'!$J$5:$J$293,MATCH(B45,'QBO Templates'!$A$5:$A$293,0))="(none)",B45,INDEX('QBO Templates'!$J$5:$J$293,MATCH(B45,'QBO Templates'!$A$5:$A$293,0)))</f>
        <v>J1021</v>
      </c>
    </row>
    <row r="46">
      <c r="A46" t="n">
        <v>10491</v>
      </c>
      <c r="B46" t="inlineStr">
        <is>
          <t>T0014</t>
        </is>
      </c>
      <c r="C46" t="inlineStr">
        <is>
          <t>Q0185</t>
        </is>
      </c>
      <c r="D46" s="10" t="n">
        <v>46296</v>
      </c>
      <c r="E46" s="9" t="n">
        <v>1352</v>
      </c>
      <c r="F46" t="str">
        <f>YEAR(D46)&amp;"-"&amp;TEXT(MONTH(D46),"00")</f>
        <v>2026-10</v>
      </c>
      <c r="G46" t="str">
        <f>IF(INDEX('QBO Templates'!$J$5:$J$293,MATCH(B46,'QBO Templates'!$A$5:$A$293,0))="(none)",B46,INDEX('QBO Templates'!$J$5:$J$293,MATCH(B46,'QBO Templates'!$A$5:$A$293,0)))</f>
        <v>J1021</v>
      </c>
    </row>
    <row r="47">
      <c r="A47" t="n">
        <v>10492</v>
      </c>
      <c r="B47" t="inlineStr">
        <is>
          <t>T0015</t>
        </is>
      </c>
      <c r="C47" t="inlineStr">
        <is>
          <t>Q0186</t>
        </is>
      </c>
      <c r="D47" s="10" t="n">
        <v>46235</v>
      </c>
      <c r="E47" s="9" t="n">
        <v>819</v>
      </c>
      <c r="F47" t="str">
        <f>YEAR(D47)&amp;"-"&amp;TEXT(MONTH(D47),"00")</f>
        <v>2026-08</v>
      </c>
      <c r="G47" t="str">
        <f>IF(INDEX('QBO Templates'!$J$5:$J$293,MATCH(B47,'QBO Templates'!$A$5:$A$293,0))="(none)",B47,INDEX('QBO Templates'!$J$5:$J$293,MATCH(B47,'QBO Templates'!$A$5:$A$293,0)))</f>
        <v>J1022</v>
      </c>
    </row>
    <row r="48">
      <c r="A48" t="n">
        <v>10493</v>
      </c>
      <c r="B48" t="inlineStr">
        <is>
          <t>T0015</t>
        </is>
      </c>
      <c r="C48" t="inlineStr">
        <is>
          <t>Q0186</t>
        </is>
      </c>
      <c r="D48" s="10" t="n">
        <v>46266</v>
      </c>
      <c r="E48" s="9" t="n">
        <v>819</v>
      </c>
      <c r="F48" t="str">
        <f>YEAR(D48)&amp;"-"&amp;TEXT(MONTH(D48),"00")</f>
        <v>2026-09</v>
      </c>
      <c r="G48" t="str">
        <f>IF(INDEX('QBO Templates'!$J$5:$J$293,MATCH(B48,'QBO Templates'!$A$5:$A$293,0))="(none)",B48,INDEX('QBO Templates'!$J$5:$J$293,MATCH(B48,'QBO Templates'!$A$5:$A$293,0)))</f>
        <v>J1022</v>
      </c>
    </row>
    <row r="49">
      <c r="A49" t="n">
        <v>10494</v>
      </c>
      <c r="B49" t="inlineStr">
        <is>
          <t>T0015</t>
        </is>
      </c>
      <c r="C49" t="inlineStr">
        <is>
          <t>Q0186</t>
        </is>
      </c>
      <c r="D49" s="10" t="n">
        <v>46296</v>
      </c>
      <c r="E49" s="9" t="n">
        <v>819</v>
      </c>
      <c r="F49" t="str">
        <f>YEAR(D49)&amp;"-"&amp;TEXT(MONTH(D49),"00")</f>
        <v>2026-10</v>
      </c>
      <c r="G49" t="str">
        <f>IF(INDEX('QBO Templates'!$J$5:$J$293,MATCH(B49,'QBO Templates'!$A$5:$A$293,0))="(none)",B49,INDEX('QBO Templates'!$J$5:$J$293,MATCH(B49,'QBO Templates'!$A$5:$A$293,0)))</f>
        <v>J1022</v>
      </c>
    </row>
    <row r="50">
      <c r="A50" t="n">
        <v>10495</v>
      </c>
      <c r="B50" t="inlineStr">
        <is>
          <t>T0016</t>
        </is>
      </c>
      <c r="C50" t="inlineStr">
        <is>
          <t>Q0187</t>
        </is>
      </c>
      <c r="D50" s="10" t="n">
        <v>46235</v>
      </c>
      <c r="E50" s="9" t="n">
        <v>1256.67</v>
      </c>
      <c r="F50" t="str">
        <f>YEAR(D50)&amp;"-"&amp;TEXT(MONTH(D50),"00")</f>
        <v>2026-08</v>
      </c>
      <c r="G50" t="str">
        <f>IF(INDEX('QBO Templates'!$J$5:$J$293,MATCH(B50,'QBO Templates'!$A$5:$A$293,0))="(none)",B50,INDEX('QBO Templates'!$J$5:$J$293,MATCH(B50,'QBO Templates'!$A$5:$A$293,0)))</f>
        <v>J1023</v>
      </c>
    </row>
    <row r="51">
      <c r="A51" t="n">
        <v>10496</v>
      </c>
      <c r="B51" t="inlineStr">
        <is>
          <t>T0016</t>
        </is>
      </c>
      <c r="C51" t="inlineStr">
        <is>
          <t>Q0187</t>
        </is>
      </c>
      <c r="D51" s="10" t="n">
        <v>46266</v>
      </c>
      <c r="E51" s="9" t="n">
        <v>1256.67</v>
      </c>
      <c r="F51" t="str">
        <f>YEAR(D51)&amp;"-"&amp;TEXT(MONTH(D51),"00")</f>
        <v>2026-09</v>
      </c>
      <c r="G51" t="str">
        <f>IF(INDEX('QBO Templates'!$J$5:$J$293,MATCH(B51,'QBO Templates'!$A$5:$A$293,0))="(none)",B51,INDEX('QBO Templates'!$J$5:$J$293,MATCH(B51,'QBO Templates'!$A$5:$A$293,0)))</f>
        <v>J1023</v>
      </c>
    </row>
    <row r="52">
      <c r="A52" t="n">
        <v>10497</v>
      </c>
      <c r="B52" t="inlineStr">
        <is>
          <t>T0016</t>
        </is>
      </c>
      <c r="C52" t="inlineStr">
        <is>
          <t>Q0187</t>
        </is>
      </c>
      <c r="D52" s="10" t="n">
        <v>46296</v>
      </c>
      <c r="E52" s="9" t="n">
        <v>1256.67</v>
      </c>
      <c r="F52" t="str">
        <f>YEAR(D52)&amp;"-"&amp;TEXT(MONTH(D52),"00")</f>
        <v>2026-10</v>
      </c>
      <c r="G52" t="str">
        <f>IF(INDEX('QBO Templates'!$J$5:$J$293,MATCH(B52,'QBO Templates'!$A$5:$A$293,0))="(none)",B52,INDEX('QBO Templates'!$J$5:$J$293,MATCH(B52,'QBO Templates'!$A$5:$A$293,0)))</f>
        <v>J1023</v>
      </c>
    </row>
    <row r="53">
      <c r="A53" t="n">
        <v>10498</v>
      </c>
      <c r="B53" t="inlineStr">
        <is>
          <t>T0017</t>
        </is>
      </c>
      <c r="C53" t="inlineStr">
        <is>
          <t>Q0187</t>
        </is>
      </c>
      <c r="D53" s="10" t="n">
        <v>46255</v>
      </c>
      <c r="E53" s="9" t="n">
        <v>218</v>
      </c>
      <c r="F53" t="str">
        <f>YEAR(D53)&amp;"-"&amp;TEXT(MONTH(D53),"00")</f>
        <v>2026-08</v>
      </c>
      <c r="G53" t="str">
        <f>IF(INDEX('QBO Templates'!$J$5:$J$293,MATCH(B53,'QBO Templates'!$A$5:$A$293,0))="(none)",B53,INDEX('QBO Templates'!$J$5:$J$293,MATCH(B53,'QBO Templates'!$A$5:$A$293,0)))</f>
        <v>J1024</v>
      </c>
    </row>
    <row r="54">
      <c r="A54" t="n">
        <v>10499</v>
      </c>
      <c r="B54" t="inlineStr">
        <is>
          <t>T0017</t>
        </is>
      </c>
      <c r="C54" t="inlineStr">
        <is>
          <t>Q0187</t>
        </is>
      </c>
      <c r="D54" s="10" t="n">
        <v>46283</v>
      </c>
      <c r="E54" s="9" t="n">
        <v>218</v>
      </c>
      <c r="F54" t="str">
        <f>YEAR(D54)&amp;"-"&amp;TEXT(MONTH(D54),"00")</f>
        <v>2026-09</v>
      </c>
      <c r="G54" t="str">
        <f>IF(INDEX('QBO Templates'!$J$5:$J$293,MATCH(B54,'QBO Templates'!$A$5:$A$293,0))="(none)",B54,INDEX('QBO Templates'!$J$5:$J$293,MATCH(B54,'QBO Templates'!$A$5:$A$293,0)))</f>
        <v>J1024</v>
      </c>
    </row>
    <row r="55">
      <c r="A55" t="n">
        <v>10500</v>
      </c>
      <c r="B55" t="inlineStr">
        <is>
          <t>T0017</t>
        </is>
      </c>
      <c r="C55" t="inlineStr">
        <is>
          <t>Q0187</t>
        </is>
      </c>
      <c r="D55" s="10" t="n">
        <v>46311</v>
      </c>
      <c r="E55" s="9" t="n">
        <v>218</v>
      </c>
      <c r="F55" t="str">
        <f>YEAR(D55)&amp;"-"&amp;TEXT(MONTH(D55),"00")</f>
        <v>2026-10</v>
      </c>
      <c r="G55" t="str">
        <f>IF(INDEX('QBO Templates'!$J$5:$J$293,MATCH(B55,'QBO Templates'!$A$5:$A$293,0))="(none)",B55,INDEX('QBO Templates'!$J$5:$J$293,MATCH(B55,'QBO Templates'!$A$5:$A$293,0)))</f>
        <v>J1024</v>
      </c>
    </row>
    <row r="56">
      <c r="A56" t="n">
        <v>10501</v>
      </c>
      <c r="B56" t="inlineStr">
        <is>
          <t>T0018</t>
        </is>
      </c>
      <c r="C56" t="inlineStr">
        <is>
          <t>Q0188</t>
        </is>
      </c>
      <c r="D56" s="10" t="n">
        <v>46235</v>
      </c>
      <c r="E56" s="9" t="n">
        <v>303.33</v>
      </c>
      <c r="F56" t="str">
        <f>YEAR(D56)&amp;"-"&amp;TEXT(MONTH(D56),"00")</f>
        <v>2026-08</v>
      </c>
      <c r="G56" t="str">
        <f>IF(INDEX('QBO Templates'!$J$5:$J$293,MATCH(B56,'QBO Templates'!$A$5:$A$293,0))="(none)",B56,INDEX('QBO Templates'!$J$5:$J$293,MATCH(B56,'QBO Templates'!$A$5:$A$293,0)))</f>
        <v>J1025</v>
      </c>
    </row>
    <row r="57">
      <c r="A57" t="n">
        <v>10502</v>
      </c>
      <c r="B57" t="inlineStr">
        <is>
          <t>T0018</t>
        </is>
      </c>
      <c r="C57" t="inlineStr">
        <is>
          <t>Q0188</t>
        </is>
      </c>
      <c r="D57" s="10" t="n">
        <v>46266</v>
      </c>
      <c r="E57" s="9" t="n">
        <v>303.33</v>
      </c>
      <c r="F57" t="str">
        <f>YEAR(D57)&amp;"-"&amp;TEXT(MONTH(D57),"00")</f>
        <v>2026-09</v>
      </c>
      <c r="G57" t="str">
        <f>IF(INDEX('QBO Templates'!$J$5:$J$293,MATCH(B57,'QBO Templates'!$A$5:$A$293,0))="(none)",B57,INDEX('QBO Templates'!$J$5:$J$293,MATCH(B57,'QBO Templates'!$A$5:$A$293,0)))</f>
        <v>J1025</v>
      </c>
    </row>
    <row r="58">
      <c r="A58" t="n">
        <v>10503</v>
      </c>
      <c r="B58" t="inlineStr">
        <is>
          <t>T0018</t>
        </is>
      </c>
      <c r="C58" t="inlineStr">
        <is>
          <t>Q0188</t>
        </is>
      </c>
      <c r="D58" s="10" t="n">
        <v>46296</v>
      </c>
      <c r="E58" s="9" t="n">
        <v>303.33</v>
      </c>
      <c r="F58" t="str">
        <f>YEAR(D58)&amp;"-"&amp;TEXT(MONTH(D58),"00")</f>
        <v>2026-10</v>
      </c>
      <c r="G58" t="str">
        <f>IF(INDEX('QBO Templates'!$J$5:$J$293,MATCH(B58,'QBO Templates'!$A$5:$A$293,0))="(none)",B58,INDEX('QBO Templates'!$J$5:$J$293,MATCH(B58,'QBO Templates'!$A$5:$A$293,0)))</f>
        <v>J1025</v>
      </c>
    </row>
    <row r="59">
      <c r="A59" t="n">
        <v>10504</v>
      </c>
      <c r="B59" t="inlineStr">
        <is>
          <t>T0019</t>
        </is>
      </c>
      <c r="C59" t="inlineStr">
        <is>
          <t>Q0188</t>
        </is>
      </c>
      <c r="D59" s="10" t="n">
        <v>46259</v>
      </c>
      <c r="E59" s="9" t="n">
        <v>218</v>
      </c>
      <c r="F59" t="str">
        <f>YEAR(D59)&amp;"-"&amp;TEXT(MONTH(D59),"00")</f>
        <v>2026-08</v>
      </c>
      <c r="G59" t="str">
        <f>IF(INDEX('QBO Templates'!$J$5:$J$293,MATCH(B59,'QBO Templates'!$A$5:$A$293,0))="(none)",B59,INDEX('QBO Templates'!$J$5:$J$293,MATCH(B59,'QBO Templates'!$A$5:$A$293,0)))</f>
        <v>J1026</v>
      </c>
    </row>
    <row r="60">
      <c r="A60" t="n">
        <v>10505</v>
      </c>
      <c r="B60" t="inlineStr">
        <is>
          <t>T0019</t>
        </is>
      </c>
      <c r="C60" t="inlineStr">
        <is>
          <t>Q0188</t>
        </is>
      </c>
      <c r="D60" s="10" t="n">
        <v>46287</v>
      </c>
      <c r="E60" s="9" t="n">
        <v>218</v>
      </c>
      <c r="F60" t="str">
        <f>YEAR(D60)&amp;"-"&amp;TEXT(MONTH(D60),"00")</f>
        <v>2026-09</v>
      </c>
      <c r="G60" t="str">
        <f>IF(INDEX('QBO Templates'!$J$5:$J$293,MATCH(B60,'QBO Templates'!$A$5:$A$293,0))="(none)",B60,INDEX('QBO Templates'!$J$5:$J$293,MATCH(B60,'QBO Templates'!$A$5:$A$293,0)))</f>
        <v>J1026</v>
      </c>
    </row>
    <row r="61">
      <c r="A61" t="n">
        <v>10506</v>
      </c>
      <c r="B61" t="inlineStr">
        <is>
          <t>T0019</t>
        </is>
      </c>
      <c r="C61" t="inlineStr">
        <is>
          <t>Q0188</t>
        </is>
      </c>
      <c r="D61" s="10" t="n">
        <v>46315</v>
      </c>
      <c r="E61" s="9" t="n">
        <v>218</v>
      </c>
      <c r="F61" t="str">
        <f>YEAR(D61)&amp;"-"&amp;TEXT(MONTH(D61),"00")</f>
        <v>2026-10</v>
      </c>
      <c r="G61" t="str">
        <f>IF(INDEX('QBO Templates'!$J$5:$J$293,MATCH(B61,'QBO Templates'!$A$5:$A$293,0))="(none)",B61,INDEX('QBO Templates'!$J$5:$J$293,MATCH(B61,'QBO Templates'!$A$5:$A$293,0)))</f>
        <v>J1026</v>
      </c>
    </row>
    <row r="62">
      <c r="A62" t="n">
        <v>10507</v>
      </c>
      <c r="B62" t="inlineStr">
        <is>
          <t>T0020</t>
        </is>
      </c>
      <c r="C62" t="inlineStr">
        <is>
          <t>Q0189</t>
        </is>
      </c>
      <c r="D62" s="10" t="n">
        <v>46235</v>
      </c>
      <c r="E62" s="9" t="n">
        <v>1464</v>
      </c>
      <c r="F62" t="str">
        <f>YEAR(D62)&amp;"-"&amp;TEXT(MONTH(D62),"00")</f>
        <v>2026-08</v>
      </c>
      <c r="G62" t="str">
        <f>IF(INDEX('QBO Templates'!$J$5:$J$293,MATCH(B62,'QBO Templates'!$A$5:$A$293,0))="(none)",B62,INDEX('QBO Templates'!$J$5:$J$293,MATCH(B62,'QBO Templates'!$A$5:$A$293,0)))</f>
        <v>J1027</v>
      </c>
    </row>
    <row r="63">
      <c r="A63" t="n">
        <v>10508</v>
      </c>
      <c r="B63" t="inlineStr">
        <is>
          <t>T0020</t>
        </is>
      </c>
      <c r="C63" t="inlineStr">
        <is>
          <t>Q0189</t>
        </is>
      </c>
      <c r="D63" s="10" t="n">
        <v>46266</v>
      </c>
      <c r="E63" s="9" t="n">
        <v>1464</v>
      </c>
      <c r="F63" t="str">
        <f>YEAR(D63)&amp;"-"&amp;TEXT(MONTH(D63),"00")</f>
        <v>2026-09</v>
      </c>
      <c r="G63" t="str">
        <f>IF(INDEX('QBO Templates'!$J$5:$J$293,MATCH(B63,'QBO Templates'!$A$5:$A$293,0))="(none)",B63,INDEX('QBO Templates'!$J$5:$J$293,MATCH(B63,'QBO Templates'!$A$5:$A$293,0)))</f>
        <v>J1027</v>
      </c>
    </row>
    <row r="64">
      <c r="A64" t="n">
        <v>10509</v>
      </c>
      <c r="B64" t="inlineStr">
        <is>
          <t>T0020</t>
        </is>
      </c>
      <c r="C64" t="inlineStr">
        <is>
          <t>Q0189</t>
        </is>
      </c>
      <c r="D64" s="10" t="n">
        <v>46296</v>
      </c>
      <c r="E64" s="9" t="n">
        <v>1464</v>
      </c>
      <c r="F64" t="str">
        <f>YEAR(D64)&amp;"-"&amp;TEXT(MONTH(D64),"00")</f>
        <v>2026-10</v>
      </c>
      <c r="G64" t="str">
        <f>IF(INDEX('QBO Templates'!$J$5:$J$293,MATCH(B64,'QBO Templates'!$A$5:$A$293,0))="(none)",B64,INDEX('QBO Templates'!$J$5:$J$293,MATCH(B64,'QBO Templates'!$A$5:$A$293,0)))</f>
        <v>J1027</v>
      </c>
    </row>
    <row r="65">
      <c r="A65" t="n">
        <v>10510</v>
      </c>
      <c r="B65" t="inlineStr">
        <is>
          <t>T0021</t>
        </is>
      </c>
      <c r="C65" t="inlineStr">
        <is>
          <t>Q0190</t>
        </is>
      </c>
      <c r="D65" s="10" t="n">
        <v>46235</v>
      </c>
      <c r="E65" s="9" t="n">
        <v>537.33</v>
      </c>
      <c r="F65" t="str">
        <f>YEAR(D65)&amp;"-"&amp;TEXT(MONTH(D65),"00")</f>
        <v>2026-08</v>
      </c>
      <c r="G65" t="str">
        <f>IF(INDEX('QBO Templates'!$J$5:$J$293,MATCH(B65,'QBO Templates'!$A$5:$A$293,0))="(none)",B65,INDEX('QBO Templates'!$J$5:$J$293,MATCH(B65,'QBO Templates'!$A$5:$A$293,0)))</f>
        <v>J1028</v>
      </c>
    </row>
    <row r="66">
      <c r="A66" t="n">
        <v>10511</v>
      </c>
      <c r="B66" t="inlineStr">
        <is>
          <t>T0021</t>
        </is>
      </c>
      <c r="C66" t="inlineStr">
        <is>
          <t>Q0190</t>
        </is>
      </c>
      <c r="D66" s="10" t="n">
        <v>46266</v>
      </c>
      <c r="E66" s="9" t="n">
        <v>537.33</v>
      </c>
      <c r="F66" t="str">
        <f>YEAR(D66)&amp;"-"&amp;TEXT(MONTH(D66),"00")</f>
        <v>2026-09</v>
      </c>
      <c r="G66" t="str">
        <f>IF(INDEX('QBO Templates'!$J$5:$J$293,MATCH(B66,'QBO Templates'!$A$5:$A$293,0))="(none)",B66,INDEX('QBO Templates'!$J$5:$J$293,MATCH(B66,'QBO Templates'!$A$5:$A$293,0)))</f>
        <v>J1028</v>
      </c>
    </row>
    <row r="67">
      <c r="A67" t="n">
        <v>10512</v>
      </c>
      <c r="B67" t="inlineStr">
        <is>
          <t>T0021</t>
        </is>
      </c>
      <c r="C67" t="inlineStr">
        <is>
          <t>Q0190</t>
        </is>
      </c>
      <c r="D67" s="10" t="n">
        <v>46296</v>
      </c>
      <c r="E67" s="9" t="n">
        <v>537.33</v>
      </c>
      <c r="F67" t="str">
        <f>YEAR(D67)&amp;"-"&amp;TEXT(MONTH(D67),"00")</f>
        <v>2026-10</v>
      </c>
      <c r="G67" t="str">
        <f>IF(INDEX('QBO Templates'!$J$5:$J$293,MATCH(B67,'QBO Templates'!$A$5:$A$293,0))="(none)",B67,INDEX('QBO Templates'!$J$5:$J$293,MATCH(B67,'QBO Templates'!$A$5:$A$293,0)))</f>
        <v>J1028</v>
      </c>
    </row>
    <row r="68">
      <c r="A68" t="n">
        <v>10513</v>
      </c>
      <c r="B68" t="inlineStr">
        <is>
          <t>T0022</t>
        </is>
      </c>
      <c r="C68" t="inlineStr">
        <is>
          <t>Q0191</t>
        </is>
      </c>
      <c r="D68" s="10" t="n">
        <v>46235</v>
      </c>
      <c r="E68" s="9" t="n">
        <v>442</v>
      </c>
      <c r="F68" t="str">
        <f>YEAR(D68)&amp;"-"&amp;TEXT(MONTH(D68),"00")</f>
        <v>2026-08</v>
      </c>
      <c r="G68" t="str">
        <f>IF(INDEX('QBO Templates'!$J$5:$J$293,MATCH(B68,'QBO Templates'!$A$5:$A$293,0))="(none)",B68,INDEX('QBO Templates'!$J$5:$J$293,MATCH(B68,'QBO Templates'!$A$5:$A$293,0)))</f>
        <v>J1029</v>
      </c>
    </row>
    <row r="69">
      <c r="A69" t="n">
        <v>10514</v>
      </c>
      <c r="B69" t="inlineStr">
        <is>
          <t>T0022</t>
        </is>
      </c>
      <c r="C69" t="inlineStr">
        <is>
          <t>Q0191</t>
        </is>
      </c>
      <c r="D69" s="10" t="n">
        <v>46266</v>
      </c>
      <c r="E69" s="9" t="n">
        <v>442</v>
      </c>
      <c r="F69" t="str">
        <f>YEAR(D69)&amp;"-"&amp;TEXT(MONTH(D69),"00")</f>
        <v>2026-09</v>
      </c>
      <c r="G69" t="str">
        <f>IF(INDEX('QBO Templates'!$J$5:$J$293,MATCH(B69,'QBO Templates'!$A$5:$A$293,0))="(none)",B69,INDEX('QBO Templates'!$J$5:$J$293,MATCH(B69,'QBO Templates'!$A$5:$A$293,0)))</f>
        <v>J1029</v>
      </c>
    </row>
    <row r="70">
      <c r="A70" t="n">
        <v>10515</v>
      </c>
      <c r="B70" t="inlineStr">
        <is>
          <t>T0022</t>
        </is>
      </c>
      <c r="C70" t="inlineStr">
        <is>
          <t>Q0191</t>
        </is>
      </c>
      <c r="D70" s="10" t="n">
        <v>46296</v>
      </c>
      <c r="E70" s="9" t="n">
        <v>442</v>
      </c>
      <c r="F70" t="str">
        <f>YEAR(D70)&amp;"-"&amp;TEXT(MONTH(D70),"00")</f>
        <v>2026-10</v>
      </c>
      <c r="G70" t="str">
        <f>IF(INDEX('QBO Templates'!$J$5:$J$293,MATCH(B70,'QBO Templates'!$A$5:$A$293,0))="(none)",B70,INDEX('QBO Templates'!$J$5:$J$293,MATCH(B70,'QBO Templates'!$A$5:$A$293,0)))</f>
        <v>J1029</v>
      </c>
    </row>
    <row r="71">
      <c r="A71" t="n">
        <v>10516</v>
      </c>
      <c r="B71" t="inlineStr">
        <is>
          <t>T0023</t>
        </is>
      </c>
      <c r="C71" t="inlineStr">
        <is>
          <t>Q0192</t>
        </is>
      </c>
      <c r="D71" s="10" t="n">
        <v>46235</v>
      </c>
      <c r="E71" s="9" t="n">
        <v>884</v>
      </c>
      <c r="F71" t="str">
        <f>YEAR(D71)&amp;"-"&amp;TEXT(MONTH(D71),"00")</f>
        <v>2026-08</v>
      </c>
      <c r="G71" t="str">
        <f>IF(INDEX('QBO Templates'!$J$5:$J$293,MATCH(B71,'QBO Templates'!$A$5:$A$293,0))="(none)",B71,INDEX('QBO Templates'!$J$5:$J$293,MATCH(B71,'QBO Templates'!$A$5:$A$293,0)))</f>
        <v>J1030</v>
      </c>
    </row>
    <row r="72">
      <c r="A72" t="n">
        <v>10517</v>
      </c>
      <c r="B72" t="inlineStr">
        <is>
          <t>T0023</t>
        </is>
      </c>
      <c r="C72" t="inlineStr">
        <is>
          <t>Q0192</t>
        </is>
      </c>
      <c r="D72" s="10" t="n">
        <v>46266</v>
      </c>
      <c r="E72" s="9" t="n">
        <v>884</v>
      </c>
      <c r="F72" t="str">
        <f>YEAR(D72)&amp;"-"&amp;TEXT(MONTH(D72),"00")</f>
        <v>2026-09</v>
      </c>
      <c r="G72" t="str">
        <f>IF(INDEX('QBO Templates'!$J$5:$J$293,MATCH(B72,'QBO Templates'!$A$5:$A$293,0))="(none)",B72,INDEX('QBO Templates'!$J$5:$J$293,MATCH(B72,'QBO Templates'!$A$5:$A$293,0)))</f>
        <v>J1030</v>
      </c>
    </row>
    <row r="73">
      <c r="A73" t="n">
        <v>10518</v>
      </c>
      <c r="B73" t="inlineStr">
        <is>
          <t>T0023</t>
        </is>
      </c>
      <c r="C73" t="inlineStr">
        <is>
          <t>Q0192</t>
        </is>
      </c>
      <c r="D73" s="10" t="n">
        <v>46296</v>
      </c>
      <c r="E73" s="9" t="n">
        <v>884</v>
      </c>
      <c r="F73" t="str">
        <f>YEAR(D73)&amp;"-"&amp;TEXT(MONTH(D73),"00")</f>
        <v>2026-10</v>
      </c>
      <c r="G73" t="str">
        <f>IF(INDEX('QBO Templates'!$J$5:$J$293,MATCH(B73,'QBO Templates'!$A$5:$A$293,0))="(none)",B73,INDEX('QBO Templates'!$J$5:$J$293,MATCH(B73,'QBO Templates'!$A$5:$A$293,0)))</f>
        <v>J1030</v>
      </c>
    </row>
    <row r="74">
      <c r="A74" t="n">
        <v>10519</v>
      </c>
      <c r="B74" t="inlineStr">
        <is>
          <t>T0024</t>
        </is>
      </c>
      <c r="C74" t="inlineStr">
        <is>
          <t>Q0193</t>
        </is>
      </c>
      <c r="D74" s="10" t="n">
        <v>46235</v>
      </c>
      <c r="E74" s="9" t="n">
        <v>806</v>
      </c>
      <c r="F74" t="str">
        <f>YEAR(D74)&amp;"-"&amp;TEXT(MONTH(D74),"00")</f>
        <v>2026-08</v>
      </c>
      <c r="G74" t="str">
        <f>IF(INDEX('QBO Templates'!$J$5:$J$293,MATCH(B74,'QBO Templates'!$A$5:$A$293,0))="(none)",B74,INDEX('QBO Templates'!$J$5:$J$293,MATCH(B74,'QBO Templates'!$A$5:$A$293,0)))</f>
        <v>J1031</v>
      </c>
    </row>
    <row r="75">
      <c r="A75" t="n">
        <v>10520</v>
      </c>
      <c r="B75" t="inlineStr">
        <is>
          <t>T0024</t>
        </is>
      </c>
      <c r="C75" t="inlineStr">
        <is>
          <t>Q0193</t>
        </is>
      </c>
      <c r="D75" s="10" t="n">
        <v>46266</v>
      </c>
      <c r="E75" s="9" t="n">
        <v>806</v>
      </c>
      <c r="F75" t="str">
        <f>YEAR(D75)&amp;"-"&amp;TEXT(MONTH(D75),"00")</f>
        <v>2026-09</v>
      </c>
      <c r="G75" t="str">
        <f>IF(INDEX('QBO Templates'!$J$5:$J$293,MATCH(B75,'QBO Templates'!$A$5:$A$293,0))="(none)",B75,INDEX('QBO Templates'!$J$5:$J$293,MATCH(B75,'QBO Templates'!$A$5:$A$293,0)))</f>
        <v>J1031</v>
      </c>
    </row>
    <row r="76">
      <c r="A76" t="n">
        <v>10521</v>
      </c>
      <c r="B76" t="inlineStr">
        <is>
          <t>T0024</t>
        </is>
      </c>
      <c r="C76" t="inlineStr">
        <is>
          <t>Q0193</t>
        </is>
      </c>
      <c r="D76" s="10" t="n">
        <v>46296</v>
      </c>
      <c r="E76" s="9" t="n">
        <v>806</v>
      </c>
      <c r="F76" t="str">
        <f>YEAR(D76)&amp;"-"&amp;TEXT(MONTH(D76),"00")</f>
        <v>2026-10</v>
      </c>
      <c r="G76" t="str">
        <f>IF(INDEX('QBO Templates'!$J$5:$J$293,MATCH(B76,'QBO Templates'!$A$5:$A$293,0))="(none)",B76,INDEX('QBO Templates'!$J$5:$J$293,MATCH(B76,'QBO Templates'!$A$5:$A$293,0)))</f>
        <v>J1031</v>
      </c>
    </row>
    <row r="77">
      <c r="A77" t="n">
        <v>10522</v>
      </c>
      <c r="B77" t="inlineStr">
        <is>
          <t>T0025</t>
        </is>
      </c>
      <c r="C77" t="inlineStr">
        <is>
          <t>Q0194</t>
        </is>
      </c>
      <c r="D77" s="10" t="n">
        <v>46235</v>
      </c>
      <c r="E77" s="9" t="n">
        <v>4051.67</v>
      </c>
      <c r="F77" t="str">
        <f>YEAR(D77)&amp;"-"&amp;TEXT(MONTH(D77),"00")</f>
        <v>2026-08</v>
      </c>
      <c r="G77" t="str">
        <f>IF(INDEX('QBO Templates'!$J$5:$J$293,MATCH(B77,'QBO Templates'!$A$5:$A$293,0))="(none)",B77,INDEX('QBO Templates'!$J$5:$J$293,MATCH(B77,'QBO Templates'!$A$5:$A$293,0)))</f>
        <v>J1033</v>
      </c>
    </row>
    <row r="78">
      <c r="A78" t="n">
        <v>10523</v>
      </c>
      <c r="B78" t="inlineStr">
        <is>
          <t>T0025</t>
        </is>
      </c>
      <c r="C78" t="inlineStr">
        <is>
          <t>Q0194</t>
        </is>
      </c>
      <c r="D78" s="10" t="n">
        <v>46266</v>
      </c>
      <c r="E78" s="9" t="n">
        <v>4051.67</v>
      </c>
      <c r="F78" t="str">
        <f>YEAR(D78)&amp;"-"&amp;TEXT(MONTH(D78),"00")</f>
        <v>2026-09</v>
      </c>
      <c r="G78" t="str">
        <f>IF(INDEX('QBO Templates'!$J$5:$J$293,MATCH(B78,'QBO Templates'!$A$5:$A$293,0))="(none)",B78,INDEX('QBO Templates'!$J$5:$J$293,MATCH(B78,'QBO Templates'!$A$5:$A$293,0)))</f>
        <v>J1033</v>
      </c>
    </row>
    <row r="79">
      <c r="A79" t="n">
        <v>10524</v>
      </c>
      <c r="B79" t="inlineStr">
        <is>
          <t>T0025</t>
        </is>
      </c>
      <c r="C79" t="inlineStr">
        <is>
          <t>Q0194</t>
        </is>
      </c>
      <c r="D79" s="10" t="n">
        <v>46296</v>
      </c>
      <c r="E79" s="9" t="n">
        <v>4051.67</v>
      </c>
      <c r="F79" t="str">
        <f>YEAR(D79)&amp;"-"&amp;TEXT(MONTH(D79),"00")</f>
        <v>2026-10</v>
      </c>
      <c r="G79" t="str">
        <f>IF(INDEX('QBO Templates'!$J$5:$J$293,MATCH(B79,'QBO Templates'!$A$5:$A$293,0))="(none)",B79,INDEX('QBO Templates'!$J$5:$J$293,MATCH(B79,'QBO Templates'!$A$5:$A$293,0)))</f>
        <v>J1033</v>
      </c>
    </row>
    <row r="80">
      <c r="A80" t="n">
        <v>10525</v>
      </c>
      <c r="B80" t="inlineStr">
        <is>
          <t>T0026</t>
        </is>
      </c>
      <c r="C80" t="inlineStr">
        <is>
          <t>Q0195</t>
        </is>
      </c>
      <c r="D80" s="10" t="n">
        <v>46235</v>
      </c>
      <c r="E80" s="9" t="n">
        <v>560</v>
      </c>
      <c r="F80" t="str">
        <f>YEAR(D80)&amp;"-"&amp;TEXT(MONTH(D80),"00")</f>
        <v>2026-08</v>
      </c>
      <c r="G80" t="str">
        <f>IF(INDEX('QBO Templates'!$J$5:$J$293,MATCH(B80,'QBO Templates'!$A$5:$A$293,0))="(none)",B80,INDEX('QBO Templates'!$J$5:$J$293,MATCH(B80,'QBO Templates'!$A$5:$A$293,0)))</f>
        <v>J1034</v>
      </c>
    </row>
    <row r="81">
      <c r="A81" t="n">
        <v>10526</v>
      </c>
      <c r="B81" t="inlineStr">
        <is>
          <t>T0026</t>
        </is>
      </c>
      <c r="C81" t="inlineStr">
        <is>
          <t>Q0195</t>
        </is>
      </c>
      <c r="D81" s="10" t="n">
        <v>46266</v>
      </c>
      <c r="E81" s="9" t="n">
        <v>560</v>
      </c>
      <c r="F81" t="str">
        <f>YEAR(D81)&amp;"-"&amp;TEXT(MONTH(D81),"00")</f>
        <v>2026-09</v>
      </c>
      <c r="G81" t="str">
        <f>IF(INDEX('QBO Templates'!$J$5:$J$293,MATCH(B81,'QBO Templates'!$A$5:$A$293,0))="(none)",B81,INDEX('QBO Templates'!$J$5:$J$293,MATCH(B81,'QBO Templates'!$A$5:$A$293,0)))</f>
        <v>J1034</v>
      </c>
    </row>
    <row r="82">
      <c r="A82" t="n">
        <v>10527</v>
      </c>
      <c r="B82" t="inlineStr">
        <is>
          <t>T0026</t>
        </is>
      </c>
      <c r="C82" t="inlineStr">
        <is>
          <t>Q0195</t>
        </is>
      </c>
      <c r="D82" s="10" t="n">
        <v>46296</v>
      </c>
      <c r="E82" s="9" t="n">
        <v>560</v>
      </c>
      <c r="F82" t="str">
        <f>YEAR(D82)&amp;"-"&amp;TEXT(MONTH(D82),"00")</f>
        <v>2026-10</v>
      </c>
      <c r="G82" t="str">
        <f>IF(INDEX('QBO Templates'!$J$5:$J$293,MATCH(B82,'QBO Templates'!$A$5:$A$293,0))="(none)",B82,INDEX('QBO Templates'!$J$5:$J$293,MATCH(B82,'QBO Templates'!$A$5:$A$293,0)))</f>
        <v>J1034</v>
      </c>
    </row>
    <row r="83">
      <c r="A83" t="n">
        <v>10528</v>
      </c>
      <c r="B83" t="inlineStr">
        <is>
          <t>T0027</t>
        </is>
      </c>
      <c r="C83" t="inlineStr">
        <is>
          <t>Q0196</t>
        </is>
      </c>
      <c r="D83" s="10" t="n">
        <v>46252</v>
      </c>
      <c r="E83" s="9" t="n">
        <v>203</v>
      </c>
      <c r="F83" t="str">
        <f>YEAR(D83)&amp;"-"&amp;TEXT(MONTH(D83),"00")</f>
        <v>2026-08</v>
      </c>
      <c r="G83" t="str">
        <f>IF(INDEX('QBO Templates'!$J$5:$J$293,MATCH(B83,'QBO Templates'!$A$5:$A$293,0))="(none)",B83,INDEX('QBO Templates'!$J$5:$J$293,MATCH(B83,'QBO Templates'!$A$5:$A$293,0)))</f>
        <v>J1036</v>
      </c>
    </row>
    <row r="84">
      <c r="A84" t="n">
        <v>10529</v>
      </c>
      <c r="B84" t="inlineStr">
        <is>
          <t>T0027</t>
        </is>
      </c>
      <c r="C84" t="inlineStr">
        <is>
          <t>Q0196</t>
        </is>
      </c>
      <c r="D84" s="10" t="n">
        <v>46280</v>
      </c>
      <c r="E84" s="9" t="n">
        <v>203</v>
      </c>
      <c r="F84" t="str">
        <f>YEAR(D84)&amp;"-"&amp;TEXT(MONTH(D84),"00")</f>
        <v>2026-09</v>
      </c>
      <c r="G84" t="str">
        <f>IF(INDEX('QBO Templates'!$J$5:$J$293,MATCH(B84,'QBO Templates'!$A$5:$A$293,0))="(none)",B84,INDEX('QBO Templates'!$J$5:$J$293,MATCH(B84,'QBO Templates'!$A$5:$A$293,0)))</f>
        <v>J1036</v>
      </c>
    </row>
    <row r="85">
      <c r="A85" t="n">
        <v>10530</v>
      </c>
      <c r="B85" t="inlineStr">
        <is>
          <t>T0027</t>
        </is>
      </c>
      <c r="C85" t="inlineStr">
        <is>
          <t>Q0196</t>
        </is>
      </c>
      <c r="D85" s="10" t="n">
        <v>46308</v>
      </c>
      <c r="E85" s="9" t="n">
        <v>203</v>
      </c>
      <c r="F85" t="str">
        <f>YEAR(D85)&amp;"-"&amp;TEXT(MONTH(D85),"00")</f>
        <v>2026-10</v>
      </c>
      <c r="G85" t="str">
        <f>IF(INDEX('QBO Templates'!$J$5:$J$293,MATCH(B85,'QBO Templates'!$A$5:$A$293,0))="(none)",B85,INDEX('QBO Templates'!$J$5:$J$293,MATCH(B85,'QBO Templates'!$A$5:$A$293,0)))</f>
        <v>J1036</v>
      </c>
    </row>
    <row r="86">
      <c r="A86" t="n">
        <v>10531</v>
      </c>
      <c r="B86" t="inlineStr">
        <is>
          <t>T0028</t>
        </is>
      </c>
      <c r="C86" t="inlineStr">
        <is>
          <t>Q0197</t>
        </is>
      </c>
      <c r="D86" s="10" t="n">
        <v>46235</v>
      </c>
      <c r="E86" s="9" t="n">
        <v>286</v>
      </c>
      <c r="F86" t="str">
        <f>YEAR(D86)&amp;"-"&amp;TEXT(MONTH(D86),"00")</f>
        <v>2026-08</v>
      </c>
      <c r="G86" t="str">
        <f>IF(INDEX('QBO Templates'!$J$5:$J$293,MATCH(B86,'QBO Templates'!$A$5:$A$293,0))="(none)",B86,INDEX('QBO Templates'!$J$5:$J$293,MATCH(B86,'QBO Templates'!$A$5:$A$293,0)))</f>
        <v>J1037</v>
      </c>
    </row>
    <row r="87">
      <c r="A87" t="n">
        <v>10532</v>
      </c>
      <c r="B87" t="inlineStr">
        <is>
          <t>T0028</t>
        </is>
      </c>
      <c r="C87" t="inlineStr">
        <is>
          <t>Q0197</t>
        </is>
      </c>
      <c r="D87" s="10" t="n">
        <v>46266</v>
      </c>
      <c r="E87" s="9" t="n">
        <v>286</v>
      </c>
      <c r="F87" t="str">
        <f>YEAR(D87)&amp;"-"&amp;TEXT(MONTH(D87),"00")</f>
        <v>2026-09</v>
      </c>
      <c r="G87" t="str">
        <f>IF(INDEX('QBO Templates'!$J$5:$J$293,MATCH(B87,'QBO Templates'!$A$5:$A$293,0))="(none)",B87,INDEX('QBO Templates'!$J$5:$J$293,MATCH(B87,'QBO Templates'!$A$5:$A$293,0)))</f>
        <v>J1037</v>
      </c>
    </row>
    <row r="88">
      <c r="A88" t="n">
        <v>10533</v>
      </c>
      <c r="B88" t="inlineStr">
        <is>
          <t>T0028</t>
        </is>
      </c>
      <c r="C88" t="inlineStr">
        <is>
          <t>Q0197</t>
        </is>
      </c>
      <c r="D88" s="10" t="n">
        <v>46296</v>
      </c>
      <c r="E88" s="9" t="n">
        <v>286</v>
      </c>
      <c r="F88" t="str">
        <f>YEAR(D88)&amp;"-"&amp;TEXT(MONTH(D88),"00")</f>
        <v>2026-10</v>
      </c>
      <c r="G88" t="str">
        <f>IF(INDEX('QBO Templates'!$J$5:$J$293,MATCH(B88,'QBO Templates'!$A$5:$A$293,0))="(none)",B88,INDEX('QBO Templates'!$J$5:$J$293,MATCH(B88,'QBO Templates'!$A$5:$A$293,0)))</f>
        <v>J1037</v>
      </c>
    </row>
    <row r="89">
      <c r="A89" t="n">
        <v>10534</v>
      </c>
      <c r="B89" t="inlineStr">
        <is>
          <t>T0029</t>
        </is>
      </c>
      <c r="C89" t="inlineStr">
        <is>
          <t>Q0199</t>
        </is>
      </c>
      <c r="D89" s="10" t="n">
        <v>46235</v>
      </c>
      <c r="E89" s="9" t="n">
        <v>748</v>
      </c>
      <c r="F89" t="str">
        <f>YEAR(D89)&amp;"-"&amp;TEXT(MONTH(D89),"00")</f>
        <v>2026-08</v>
      </c>
      <c r="G89" t="str">
        <f>IF(INDEX('QBO Templates'!$J$5:$J$293,MATCH(B89,'QBO Templates'!$A$5:$A$293,0))="(none)",B89,INDEX('QBO Templates'!$J$5:$J$293,MATCH(B89,'QBO Templates'!$A$5:$A$293,0)))</f>
        <v>J1039</v>
      </c>
    </row>
    <row r="90">
      <c r="A90" t="n">
        <v>10535</v>
      </c>
      <c r="B90" t="inlineStr">
        <is>
          <t>T0029</t>
        </is>
      </c>
      <c r="C90" t="inlineStr">
        <is>
          <t>Q0199</t>
        </is>
      </c>
      <c r="D90" s="10" t="n">
        <v>46266</v>
      </c>
      <c r="E90" s="9" t="n">
        <v>748</v>
      </c>
      <c r="F90" t="str">
        <f>YEAR(D90)&amp;"-"&amp;TEXT(MONTH(D90),"00")</f>
        <v>2026-09</v>
      </c>
      <c r="G90" t="str">
        <f>IF(INDEX('QBO Templates'!$J$5:$J$293,MATCH(B90,'QBO Templates'!$A$5:$A$293,0))="(none)",B90,INDEX('QBO Templates'!$J$5:$J$293,MATCH(B90,'QBO Templates'!$A$5:$A$293,0)))</f>
        <v>J1039</v>
      </c>
    </row>
    <row r="91">
      <c r="A91" t="n">
        <v>10536</v>
      </c>
      <c r="B91" t="inlineStr">
        <is>
          <t>T0029</t>
        </is>
      </c>
      <c r="C91" t="inlineStr">
        <is>
          <t>Q0199</t>
        </is>
      </c>
      <c r="D91" s="10" t="n">
        <v>46296</v>
      </c>
      <c r="E91" s="9" t="n">
        <v>748</v>
      </c>
      <c r="F91" t="str">
        <f>YEAR(D91)&amp;"-"&amp;TEXT(MONTH(D91),"00")</f>
        <v>2026-10</v>
      </c>
      <c r="G91" t="str">
        <f>IF(INDEX('QBO Templates'!$J$5:$J$293,MATCH(B91,'QBO Templates'!$A$5:$A$293,0))="(none)",B91,INDEX('QBO Templates'!$J$5:$J$293,MATCH(B91,'QBO Templates'!$A$5:$A$293,0)))</f>
        <v>J1039</v>
      </c>
    </row>
    <row r="92">
      <c r="A92" t="n">
        <v>10537</v>
      </c>
      <c r="B92" t="inlineStr">
        <is>
          <t>T0030</t>
        </is>
      </c>
      <c r="C92" t="inlineStr">
        <is>
          <t>Q0200</t>
        </is>
      </c>
      <c r="D92" s="10" t="n">
        <v>46235</v>
      </c>
      <c r="E92" s="9" t="n">
        <v>840.67</v>
      </c>
      <c r="F92" t="str">
        <f>YEAR(D92)&amp;"-"&amp;TEXT(MONTH(D92),"00")</f>
        <v>2026-08</v>
      </c>
      <c r="G92" t="str">
        <f>IF(INDEX('QBO Templates'!$J$5:$J$293,MATCH(B92,'QBO Templates'!$A$5:$A$293,0))="(none)",B92,INDEX('QBO Templates'!$J$5:$J$293,MATCH(B92,'QBO Templates'!$A$5:$A$293,0)))</f>
        <v>J1040</v>
      </c>
    </row>
    <row r="93">
      <c r="A93" t="n">
        <v>10538</v>
      </c>
      <c r="B93" t="inlineStr">
        <is>
          <t>T0030</t>
        </is>
      </c>
      <c r="C93" t="inlineStr">
        <is>
          <t>Q0200</t>
        </is>
      </c>
      <c r="D93" s="10" t="n">
        <v>46266</v>
      </c>
      <c r="E93" s="9" t="n">
        <v>840.67</v>
      </c>
      <c r="F93" t="str">
        <f>YEAR(D93)&amp;"-"&amp;TEXT(MONTH(D93),"00")</f>
        <v>2026-09</v>
      </c>
      <c r="G93" t="str">
        <f>IF(INDEX('QBO Templates'!$J$5:$J$293,MATCH(B93,'QBO Templates'!$A$5:$A$293,0))="(none)",B93,INDEX('QBO Templates'!$J$5:$J$293,MATCH(B93,'QBO Templates'!$A$5:$A$293,0)))</f>
        <v>J1040</v>
      </c>
    </row>
    <row r="94">
      <c r="A94" t="n">
        <v>10539</v>
      </c>
      <c r="B94" t="inlineStr">
        <is>
          <t>T0030</t>
        </is>
      </c>
      <c r="C94" t="inlineStr">
        <is>
          <t>Q0200</t>
        </is>
      </c>
      <c r="D94" s="10" t="n">
        <v>46296</v>
      </c>
      <c r="E94" s="9" t="n">
        <v>840.67</v>
      </c>
      <c r="F94" t="str">
        <f>YEAR(D94)&amp;"-"&amp;TEXT(MONTH(D94),"00")</f>
        <v>2026-10</v>
      </c>
      <c r="G94" t="str">
        <f>IF(INDEX('QBO Templates'!$J$5:$J$293,MATCH(B94,'QBO Templates'!$A$5:$A$293,0))="(none)",B94,INDEX('QBO Templates'!$J$5:$J$293,MATCH(B94,'QBO Templates'!$A$5:$A$293,0)))</f>
        <v>J1040</v>
      </c>
    </row>
    <row r="95">
      <c r="A95" t="n">
        <v>10540</v>
      </c>
      <c r="B95" t="inlineStr">
        <is>
          <t>T0031</t>
        </is>
      </c>
      <c r="C95" t="inlineStr">
        <is>
          <t>Q0200</t>
        </is>
      </c>
      <c r="D95" s="10" t="n">
        <v>46244</v>
      </c>
      <c r="E95" s="9" t="n">
        <v>135</v>
      </c>
      <c r="F95" t="str">
        <f>YEAR(D95)&amp;"-"&amp;TEXT(MONTH(D95),"00")</f>
        <v>2026-08</v>
      </c>
      <c r="G95" t="str">
        <f>IF(INDEX('QBO Templates'!$J$5:$J$293,MATCH(B95,'QBO Templates'!$A$5:$A$293,0))="(none)",B95,INDEX('QBO Templates'!$J$5:$J$293,MATCH(B95,'QBO Templates'!$A$5:$A$293,0)))</f>
        <v>J1041</v>
      </c>
    </row>
    <row r="96">
      <c r="A96" t="n">
        <v>10541</v>
      </c>
      <c r="B96" t="inlineStr">
        <is>
          <t>T0031</t>
        </is>
      </c>
      <c r="C96" t="inlineStr">
        <is>
          <t>Q0200</t>
        </is>
      </c>
      <c r="D96" s="10" t="n">
        <v>46272</v>
      </c>
      <c r="E96" s="9" t="n">
        <v>135</v>
      </c>
      <c r="F96" t="str">
        <f>YEAR(D96)&amp;"-"&amp;TEXT(MONTH(D96),"00")</f>
        <v>2026-09</v>
      </c>
      <c r="G96" t="str">
        <f>IF(INDEX('QBO Templates'!$J$5:$J$293,MATCH(B96,'QBO Templates'!$A$5:$A$293,0))="(none)",B96,INDEX('QBO Templates'!$J$5:$J$293,MATCH(B96,'QBO Templates'!$A$5:$A$293,0)))</f>
        <v>J1041</v>
      </c>
    </row>
    <row r="97">
      <c r="A97" t="n">
        <v>10542</v>
      </c>
      <c r="B97" t="inlineStr">
        <is>
          <t>T0031</t>
        </is>
      </c>
      <c r="C97" t="inlineStr">
        <is>
          <t>Q0200</t>
        </is>
      </c>
      <c r="D97" s="10" t="n">
        <v>46300</v>
      </c>
      <c r="E97" s="9" t="n">
        <v>135</v>
      </c>
      <c r="F97" t="str">
        <f>YEAR(D97)&amp;"-"&amp;TEXT(MONTH(D97),"00")</f>
        <v>2026-10</v>
      </c>
      <c r="G97" t="str">
        <f>IF(INDEX('QBO Templates'!$J$5:$J$293,MATCH(B97,'QBO Templates'!$A$5:$A$293,0))="(none)",B97,INDEX('QBO Templates'!$J$5:$J$293,MATCH(B97,'QBO Templates'!$A$5:$A$293,0)))</f>
        <v>J1041</v>
      </c>
    </row>
    <row r="98">
      <c r="A98" t="n">
        <v>10543</v>
      </c>
      <c r="B98" t="inlineStr">
        <is>
          <t>T0032</t>
        </is>
      </c>
      <c r="C98" t="inlineStr">
        <is>
          <t>Q0201</t>
        </is>
      </c>
      <c r="D98" s="10" t="n">
        <v>46235</v>
      </c>
      <c r="E98" s="9" t="n">
        <v>138.67</v>
      </c>
      <c r="F98" t="str">
        <f>YEAR(D98)&amp;"-"&amp;TEXT(MONTH(D98),"00")</f>
        <v>2026-08</v>
      </c>
      <c r="G98" t="str">
        <f>IF(INDEX('QBO Templates'!$J$5:$J$293,MATCH(B98,'QBO Templates'!$A$5:$A$293,0))="(none)",B98,INDEX('QBO Templates'!$J$5:$J$293,MATCH(B98,'QBO Templates'!$A$5:$A$293,0)))</f>
        <v>J1042</v>
      </c>
    </row>
    <row r="99">
      <c r="A99" t="n">
        <v>10544</v>
      </c>
      <c r="B99" t="inlineStr">
        <is>
          <t>T0032</t>
        </is>
      </c>
      <c r="C99" t="inlineStr">
        <is>
          <t>Q0201</t>
        </is>
      </c>
      <c r="D99" s="10" t="n">
        <v>46266</v>
      </c>
      <c r="E99" s="9" t="n">
        <v>138.67</v>
      </c>
      <c r="F99" t="str">
        <f>YEAR(D99)&amp;"-"&amp;TEXT(MONTH(D99),"00")</f>
        <v>2026-09</v>
      </c>
      <c r="G99" t="str">
        <f>IF(INDEX('QBO Templates'!$J$5:$J$293,MATCH(B99,'QBO Templates'!$A$5:$A$293,0))="(none)",B99,INDEX('QBO Templates'!$J$5:$J$293,MATCH(B99,'QBO Templates'!$A$5:$A$293,0)))</f>
        <v>J1042</v>
      </c>
    </row>
    <row r="100">
      <c r="A100" t="n">
        <v>10545</v>
      </c>
      <c r="B100" t="inlineStr">
        <is>
          <t>T0032</t>
        </is>
      </c>
      <c r="C100" t="inlineStr">
        <is>
          <t>Q0201</t>
        </is>
      </c>
      <c r="D100" s="10" t="n">
        <v>46296</v>
      </c>
      <c r="E100" s="9" t="n">
        <v>138.67</v>
      </c>
      <c r="F100" t="str">
        <f>YEAR(D100)&amp;"-"&amp;TEXT(MONTH(D100),"00")</f>
        <v>2026-10</v>
      </c>
      <c r="G100" t="str">
        <f>IF(INDEX('QBO Templates'!$J$5:$J$293,MATCH(B100,'QBO Templates'!$A$5:$A$293,0))="(none)",B100,INDEX('QBO Templates'!$J$5:$J$293,MATCH(B100,'QBO Templates'!$A$5:$A$293,0)))</f>
        <v>J1042</v>
      </c>
    </row>
    <row r="101">
      <c r="A101" t="n">
        <v>10546</v>
      </c>
      <c r="B101" t="inlineStr">
        <is>
          <t>T0033</t>
        </is>
      </c>
      <c r="C101" t="inlineStr">
        <is>
          <t>Q0202</t>
        </is>
      </c>
      <c r="D101" s="10" t="n">
        <v>46252</v>
      </c>
      <c r="E101" s="9" t="n">
        <v>109</v>
      </c>
      <c r="F101" t="str">
        <f>YEAR(D101)&amp;"-"&amp;TEXT(MONTH(D101),"00")</f>
        <v>2026-08</v>
      </c>
      <c r="G101" t="str">
        <f>IF(INDEX('QBO Templates'!$J$5:$J$293,MATCH(B101,'QBO Templates'!$A$5:$A$293,0))="(none)",B101,INDEX('QBO Templates'!$J$5:$J$293,MATCH(B101,'QBO Templates'!$A$5:$A$293,0)))</f>
        <v>J1044</v>
      </c>
    </row>
    <row r="102">
      <c r="A102" t="n">
        <v>10547</v>
      </c>
      <c r="B102" t="inlineStr">
        <is>
          <t>T0033</t>
        </is>
      </c>
      <c r="C102" t="inlineStr">
        <is>
          <t>Q0202</t>
        </is>
      </c>
      <c r="D102" s="10" t="n">
        <v>46280</v>
      </c>
      <c r="E102" s="9" t="n">
        <v>109</v>
      </c>
      <c r="F102" t="str">
        <f>YEAR(D102)&amp;"-"&amp;TEXT(MONTH(D102),"00")</f>
        <v>2026-09</v>
      </c>
      <c r="G102" t="str">
        <f>IF(INDEX('QBO Templates'!$J$5:$J$293,MATCH(B102,'QBO Templates'!$A$5:$A$293,0))="(none)",B102,INDEX('QBO Templates'!$J$5:$J$293,MATCH(B102,'QBO Templates'!$A$5:$A$293,0)))</f>
        <v>J1044</v>
      </c>
    </row>
    <row r="103">
      <c r="A103" t="n">
        <v>10548</v>
      </c>
      <c r="B103" t="inlineStr">
        <is>
          <t>T0033</t>
        </is>
      </c>
      <c r="C103" t="inlineStr">
        <is>
          <t>Q0202</t>
        </is>
      </c>
      <c r="D103" s="10" t="n">
        <v>46308</v>
      </c>
      <c r="E103" s="9" t="n">
        <v>109</v>
      </c>
      <c r="F103" t="str">
        <f>YEAR(D103)&amp;"-"&amp;TEXT(MONTH(D103),"00")</f>
        <v>2026-10</v>
      </c>
      <c r="G103" t="str">
        <f>IF(INDEX('QBO Templates'!$J$5:$J$293,MATCH(B103,'QBO Templates'!$A$5:$A$293,0))="(none)",B103,INDEX('QBO Templates'!$J$5:$J$293,MATCH(B103,'QBO Templates'!$A$5:$A$293,0)))</f>
        <v>J1044</v>
      </c>
    </row>
    <row r="104">
      <c r="A104" t="n">
        <v>10549</v>
      </c>
      <c r="B104" t="inlineStr">
        <is>
          <t>T0034</t>
        </is>
      </c>
      <c r="C104" t="inlineStr">
        <is>
          <t>Q0203</t>
        </is>
      </c>
      <c r="D104" s="10" t="n">
        <v>46235</v>
      </c>
      <c r="E104" s="9" t="n">
        <v>125</v>
      </c>
      <c r="F104" t="str">
        <f>YEAR(D104)&amp;"-"&amp;TEXT(MONTH(D104),"00")</f>
        <v>2026-08</v>
      </c>
      <c r="G104" t="str">
        <f>IF(INDEX('QBO Templates'!$J$5:$J$293,MATCH(B104,'QBO Templates'!$A$5:$A$293,0))="(none)",B104,INDEX('QBO Templates'!$J$5:$J$293,MATCH(B104,'QBO Templates'!$A$5:$A$293,0)))</f>
        <v>J1046</v>
      </c>
    </row>
    <row r="105">
      <c r="A105" t="n">
        <v>10550</v>
      </c>
      <c r="B105" t="inlineStr">
        <is>
          <t>T0034</t>
        </is>
      </c>
      <c r="C105" t="inlineStr">
        <is>
          <t>Q0203</t>
        </is>
      </c>
      <c r="D105" s="10" t="n">
        <v>46266</v>
      </c>
      <c r="E105" s="9" t="n">
        <v>125</v>
      </c>
      <c r="F105" t="str">
        <f>YEAR(D105)&amp;"-"&amp;TEXT(MONTH(D105),"00")</f>
        <v>2026-09</v>
      </c>
      <c r="G105" t="str">
        <f>IF(INDEX('QBO Templates'!$J$5:$J$293,MATCH(B105,'QBO Templates'!$A$5:$A$293,0))="(none)",B105,INDEX('QBO Templates'!$J$5:$J$293,MATCH(B105,'QBO Templates'!$A$5:$A$293,0)))</f>
        <v>J1046</v>
      </c>
    </row>
    <row r="106">
      <c r="A106" t="n">
        <v>10551</v>
      </c>
      <c r="B106" t="inlineStr">
        <is>
          <t>T0034</t>
        </is>
      </c>
      <c r="C106" t="inlineStr">
        <is>
          <t>Q0203</t>
        </is>
      </c>
      <c r="D106" s="10" t="n">
        <v>46296</v>
      </c>
      <c r="E106" s="9" t="n">
        <v>125</v>
      </c>
      <c r="F106" t="str">
        <f>YEAR(D106)&amp;"-"&amp;TEXT(MONTH(D106),"00")</f>
        <v>2026-10</v>
      </c>
      <c r="G106" t="str">
        <f>IF(INDEX('QBO Templates'!$J$5:$J$293,MATCH(B106,'QBO Templates'!$A$5:$A$293,0))="(none)",B106,INDEX('QBO Templates'!$J$5:$J$293,MATCH(B106,'QBO Templates'!$A$5:$A$293,0)))</f>
        <v>J1046</v>
      </c>
    </row>
    <row r="107">
      <c r="A107" t="n">
        <v>10552</v>
      </c>
      <c r="B107" t="inlineStr">
        <is>
          <t>T0035</t>
        </is>
      </c>
      <c r="C107" t="inlineStr">
        <is>
          <t>Q0204</t>
        </is>
      </c>
      <c r="D107" s="10" t="n">
        <v>46235</v>
      </c>
      <c r="E107" s="9" t="n">
        <v>260</v>
      </c>
      <c r="F107" t="str">
        <f>YEAR(D107)&amp;"-"&amp;TEXT(MONTH(D107),"00")</f>
        <v>2026-08</v>
      </c>
      <c r="G107" t="str">
        <f>IF(INDEX('QBO Templates'!$J$5:$J$293,MATCH(B107,'QBO Templates'!$A$5:$A$293,0))="(none)",B107,INDEX('QBO Templates'!$J$5:$J$293,MATCH(B107,'QBO Templates'!$A$5:$A$293,0)))</f>
        <v>J1047</v>
      </c>
    </row>
    <row r="108">
      <c r="A108" t="n">
        <v>10553</v>
      </c>
      <c r="B108" t="inlineStr">
        <is>
          <t>T0035</t>
        </is>
      </c>
      <c r="C108" t="inlineStr">
        <is>
          <t>Q0204</t>
        </is>
      </c>
      <c r="D108" s="10" t="n">
        <v>46266</v>
      </c>
      <c r="E108" s="9" t="n">
        <v>260</v>
      </c>
      <c r="F108" t="str">
        <f>YEAR(D108)&amp;"-"&amp;TEXT(MONTH(D108),"00")</f>
        <v>2026-09</v>
      </c>
      <c r="G108" t="str">
        <f>IF(INDEX('QBO Templates'!$J$5:$J$293,MATCH(B108,'QBO Templates'!$A$5:$A$293,0))="(none)",B108,INDEX('QBO Templates'!$J$5:$J$293,MATCH(B108,'QBO Templates'!$A$5:$A$293,0)))</f>
        <v>J1047</v>
      </c>
    </row>
    <row r="109">
      <c r="A109" t="n">
        <v>10554</v>
      </c>
      <c r="B109" t="inlineStr">
        <is>
          <t>T0035</t>
        </is>
      </c>
      <c r="C109" t="inlineStr">
        <is>
          <t>Q0204</t>
        </is>
      </c>
      <c r="D109" s="10" t="n">
        <v>46296</v>
      </c>
      <c r="E109" s="9" t="n">
        <v>260</v>
      </c>
      <c r="F109" t="str">
        <f>YEAR(D109)&amp;"-"&amp;TEXT(MONTH(D109),"00")</f>
        <v>2026-10</v>
      </c>
      <c r="G109" t="str">
        <f>IF(INDEX('QBO Templates'!$J$5:$J$293,MATCH(B109,'QBO Templates'!$A$5:$A$293,0))="(none)",B109,INDEX('QBO Templates'!$J$5:$J$293,MATCH(B109,'QBO Templates'!$A$5:$A$293,0)))</f>
        <v>J1047</v>
      </c>
    </row>
    <row r="110">
      <c r="A110" t="n">
        <v>10555</v>
      </c>
      <c r="B110" t="inlineStr">
        <is>
          <t>T0036</t>
        </is>
      </c>
      <c r="C110" t="inlineStr">
        <is>
          <t>Q0205</t>
        </is>
      </c>
      <c r="D110" s="10" t="n">
        <v>46235</v>
      </c>
      <c r="E110" s="9" t="n">
        <v>836.33</v>
      </c>
      <c r="F110" t="str">
        <f>YEAR(D110)&amp;"-"&amp;TEXT(MONTH(D110),"00")</f>
        <v>2026-08</v>
      </c>
      <c r="G110" t="str">
        <f>IF(INDEX('QBO Templates'!$J$5:$J$293,MATCH(B110,'QBO Templates'!$A$5:$A$293,0))="(none)",B110,INDEX('QBO Templates'!$J$5:$J$293,MATCH(B110,'QBO Templates'!$A$5:$A$293,0)))</f>
        <v>J1048</v>
      </c>
    </row>
    <row r="111">
      <c r="A111" t="n">
        <v>10556</v>
      </c>
      <c r="B111" t="inlineStr">
        <is>
          <t>T0036</t>
        </is>
      </c>
      <c r="C111" t="inlineStr">
        <is>
          <t>Q0205</t>
        </is>
      </c>
      <c r="D111" s="10" t="n">
        <v>46266</v>
      </c>
      <c r="E111" s="9" t="n">
        <v>836.33</v>
      </c>
      <c r="F111" t="str">
        <f>YEAR(D111)&amp;"-"&amp;TEXT(MONTH(D111),"00")</f>
        <v>2026-09</v>
      </c>
      <c r="G111" t="str">
        <f>IF(INDEX('QBO Templates'!$J$5:$J$293,MATCH(B111,'QBO Templates'!$A$5:$A$293,0))="(none)",B111,INDEX('QBO Templates'!$J$5:$J$293,MATCH(B111,'QBO Templates'!$A$5:$A$293,0)))</f>
        <v>J1048</v>
      </c>
    </row>
    <row r="112">
      <c r="A112" t="n">
        <v>10557</v>
      </c>
      <c r="B112" t="inlineStr">
        <is>
          <t>T0036</t>
        </is>
      </c>
      <c r="C112" t="inlineStr">
        <is>
          <t>Q0205</t>
        </is>
      </c>
      <c r="D112" s="10" t="n">
        <v>46296</v>
      </c>
      <c r="E112" s="9" t="n">
        <v>836.33</v>
      </c>
      <c r="F112" t="str">
        <f>YEAR(D112)&amp;"-"&amp;TEXT(MONTH(D112),"00")</f>
        <v>2026-10</v>
      </c>
      <c r="G112" t="str">
        <f>IF(INDEX('QBO Templates'!$J$5:$J$293,MATCH(B112,'QBO Templates'!$A$5:$A$293,0))="(none)",B112,INDEX('QBO Templates'!$J$5:$J$293,MATCH(B112,'QBO Templates'!$A$5:$A$293,0)))</f>
        <v>J1048</v>
      </c>
    </row>
    <row r="113">
      <c r="A113" t="n">
        <v>10558</v>
      </c>
      <c r="B113" t="inlineStr">
        <is>
          <t>T0037</t>
        </is>
      </c>
      <c r="C113" t="inlineStr">
        <is>
          <t>Q0205</t>
        </is>
      </c>
      <c r="D113" s="10" t="n">
        <v>46238</v>
      </c>
      <c r="E113" s="9" t="n">
        <v>130</v>
      </c>
      <c r="F113" t="str">
        <f>YEAR(D113)&amp;"-"&amp;TEXT(MONTH(D113),"00")</f>
        <v>2026-08</v>
      </c>
      <c r="G113" t="str">
        <f>IF(INDEX('QBO Templates'!$J$5:$J$293,MATCH(B113,'QBO Templates'!$A$5:$A$293,0))="(none)",B113,INDEX('QBO Templates'!$J$5:$J$293,MATCH(B113,'QBO Templates'!$A$5:$A$293,0)))</f>
        <v>J1049</v>
      </c>
    </row>
    <row r="114">
      <c r="A114" t="n">
        <v>10559</v>
      </c>
      <c r="B114" t="inlineStr">
        <is>
          <t>T0037</t>
        </is>
      </c>
      <c r="C114" t="inlineStr">
        <is>
          <t>Q0205</t>
        </is>
      </c>
      <c r="D114" s="10" t="n">
        <v>46266</v>
      </c>
      <c r="E114" s="9" t="n">
        <v>130</v>
      </c>
      <c r="F114" t="str">
        <f>YEAR(D114)&amp;"-"&amp;TEXT(MONTH(D114),"00")</f>
        <v>2026-09</v>
      </c>
      <c r="G114" t="str">
        <f>IF(INDEX('QBO Templates'!$J$5:$J$293,MATCH(B114,'QBO Templates'!$A$5:$A$293,0))="(none)",B114,INDEX('QBO Templates'!$J$5:$J$293,MATCH(B114,'QBO Templates'!$A$5:$A$293,0)))</f>
        <v>J1049</v>
      </c>
    </row>
    <row r="115">
      <c r="A115" t="n">
        <v>10560</v>
      </c>
      <c r="B115" t="inlineStr">
        <is>
          <t>T0037</t>
        </is>
      </c>
      <c r="C115" t="inlineStr">
        <is>
          <t>Q0205</t>
        </is>
      </c>
      <c r="D115" s="10" t="n">
        <v>46294</v>
      </c>
      <c r="E115" s="9" t="n">
        <v>130</v>
      </c>
      <c r="F115" t="str">
        <f>YEAR(D115)&amp;"-"&amp;TEXT(MONTH(D115),"00")</f>
        <v>2026-09</v>
      </c>
      <c r="G115" t="str">
        <f>IF(INDEX('QBO Templates'!$J$5:$J$293,MATCH(B115,'QBO Templates'!$A$5:$A$293,0))="(none)",B115,INDEX('QBO Templates'!$J$5:$J$293,MATCH(B115,'QBO Templates'!$A$5:$A$293,0)))</f>
        <v>J1049</v>
      </c>
    </row>
    <row r="116">
      <c r="A116" t="n">
        <v>10561</v>
      </c>
      <c r="B116" t="inlineStr">
        <is>
          <t>T0037</t>
        </is>
      </c>
      <c r="C116" t="inlineStr">
        <is>
          <t>Q0205</t>
        </is>
      </c>
      <c r="D116" s="10" t="n">
        <v>46322</v>
      </c>
      <c r="E116" s="9" t="n">
        <v>130</v>
      </c>
      <c r="F116" t="str">
        <f>YEAR(D116)&amp;"-"&amp;TEXT(MONTH(D116),"00")</f>
        <v>2026-10</v>
      </c>
      <c r="G116" t="str">
        <f>IF(INDEX('QBO Templates'!$J$5:$J$293,MATCH(B116,'QBO Templates'!$A$5:$A$293,0))="(none)",B116,INDEX('QBO Templates'!$J$5:$J$293,MATCH(B116,'QBO Templates'!$A$5:$A$293,0)))</f>
        <v>J1049</v>
      </c>
    </row>
    <row r="117">
      <c r="A117" t="n">
        <v>10562</v>
      </c>
      <c r="B117" t="inlineStr">
        <is>
          <t>T0038</t>
        </is>
      </c>
      <c r="C117" t="inlineStr">
        <is>
          <t>Q0207</t>
        </is>
      </c>
      <c r="D117" s="10" t="n">
        <v>46235</v>
      </c>
      <c r="E117" s="9" t="n">
        <v>923</v>
      </c>
      <c r="F117" t="str">
        <f>YEAR(D117)&amp;"-"&amp;TEXT(MONTH(D117),"00")</f>
        <v>2026-08</v>
      </c>
      <c r="G117" t="str">
        <f>IF(INDEX('QBO Templates'!$J$5:$J$293,MATCH(B117,'QBO Templates'!$A$5:$A$293,0))="(none)",B117,INDEX('QBO Templates'!$J$5:$J$293,MATCH(B117,'QBO Templates'!$A$5:$A$293,0)))</f>
        <v>J1051</v>
      </c>
    </row>
    <row r="118">
      <c r="A118" t="n">
        <v>10563</v>
      </c>
      <c r="B118" t="inlineStr">
        <is>
          <t>T0038</t>
        </is>
      </c>
      <c r="C118" t="inlineStr">
        <is>
          <t>Q0207</t>
        </is>
      </c>
      <c r="D118" s="10" t="n">
        <v>46266</v>
      </c>
      <c r="E118" s="9" t="n">
        <v>923</v>
      </c>
      <c r="F118" t="str">
        <f>YEAR(D118)&amp;"-"&amp;TEXT(MONTH(D118),"00")</f>
        <v>2026-09</v>
      </c>
      <c r="G118" t="str">
        <f>IF(INDEX('QBO Templates'!$J$5:$J$293,MATCH(B118,'QBO Templates'!$A$5:$A$293,0))="(none)",B118,INDEX('QBO Templates'!$J$5:$J$293,MATCH(B118,'QBO Templates'!$A$5:$A$293,0)))</f>
        <v>J1051</v>
      </c>
    </row>
    <row r="119">
      <c r="A119" t="n">
        <v>10564</v>
      </c>
      <c r="B119" t="inlineStr">
        <is>
          <t>T0038</t>
        </is>
      </c>
      <c r="C119" t="inlineStr">
        <is>
          <t>Q0207</t>
        </is>
      </c>
      <c r="D119" s="10" t="n">
        <v>46296</v>
      </c>
      <c r="E119" s="9" t="n">
        <v>923</v>
      </c>
      <c r="F119" t="str">
        <f>YEAR(D119)&amp;"-"&amp;TEXT(MONTH(D119),"00")</f>
        <v>2026-10</v>
      </c>
      <c r="G119" t="str">
        <f>IF(INDEX('QBO Templates'!$J$5:$J$293,MATCH(B119,'QBO Templates'!$A$5:$A$293,0))="(none)",B119,INDEX('QBO Templates'!$J$5:$J$293,MATCH(B119,'QBO Templates'!$A$5:$A$293,0)))</f>
        <v>J1051</v>
      </c>
    </row>
    <row r="120">
      <c r="A120" t="n">
        <v>10565</v>
      </c>
      <c r="B120" t="inlineStr">
        <is>
          <t>T0039</t>
        </is>
      </c>
      <c r="C120" t="inlineStr">
        <is>
          <t>Q0208</t>
        </is>
      </c>
      <c r="D120" s="10" t="n">
        <v>46235</v>
      </c>
      <c r="E120" s="9" t="n">
        <v>1542.67</v>
      </c>
      <c r="F120" t="str">
        <f>YEAR(D120)&amp;"-"&amp;TEXT(MONTH(D120),"00")</f>
        <v>2026-08</v>
      </c>
      <c r="G120" t="str">
        <f>IF(INDEX('QBO Templates'!$J$5:$J$293,MATCH(B120,'QBO Templates'!$A$5:$A$293,0))="(none)",B120,INDEX('QBO Templates'!$J$5:$J$293,MATCH(B120,'QBO Templates'!$A$5:$A$293,0)))</f>
        <v>J1052</v>
      </c>
    </row>
    <row r="121">
      <c r="A121" t="n">
        <v>10566</v>
      </c>
      <c r="B121" t="inlineStr">
        <is>
          <t>T0039</t>
        </is>
      </c>
      <c r="C121" t="inlineStr">
        <is>
          <t>Q0208</t>
        </is>
      </c>
      <c r="D121" s="10" t="n">
        <v>46266</v>
      </c>
      <c r="E121" s="9" t="n">
        <v>1542.67</v>
      </c>
      <c r="F121" t="str">
        <f>YEAR(D121)&amp;"-"&amp;TEXT(MONTH(D121),"00")</f>
        <v>2026-09</v>
      </c>
      <c r="G121" t="str">
        <f>IF(INDEX('QBO Templates'!$J$5:$J$293,MATCH(B121,'QBO Templates'!$A$5:$A$293,0))="(none)",B121,INDEX('QBO Templates'!$J$5:$J$293,MATCH(B121,'QBO Templates'!$A$5:$A$293,0)))</f>
        <v>J1052</v>
      </c>
    </row>
    <row r="122">
      <c r="A122" t="n">
        <v>10567</v>
      </c>
      <c r="B122" t="inlineStr">
        <is>
          <t>T0039</t>
        </is>
      </c>
      <c r="C122" t="inlineStr">
        <is>
          <t>Q0208</t>
        </is>
      </c>
      <c r="D122" s="10" t="n">
        <v>46296</v>
      </c>
      <c r="E122" s="9" t="n">
        <v>1542.67</v>
      </c>
      <c r="F122" t="str">
        <f>YEAR(D122)&amp;"-"&amp;TEXT(MONTH(D122),"00")</f>
        <v>2026-10</v>
      </c>
      <c r="G122" t="str">
        <f>IF(INDEX('QBO Templates'!$J$5:$J$293,MATCH(B122,'QBO Templates'!$A$5:$A$293,0))="(none)",B122,INDEX('QBO Templates'!$J$5:$J$293,MATCH(B122,'QBO Templates'!$A$5:$A$293,0)))</f>
        <v>J1052</v>
      </c>
    </row>
    <row r="123">
      <c r="A123" t="n">
        <v>10568</v>
      </c>
      <c r="B123" t="inlineStr">
        <is>
          <t>T0040</t>
        </is>
      </c>
      <c r="C123" t="inlineStr">
        <is>
          <t>Q0209</t>
        </is>
      </c>
      <c r="D123" s="10" t="n">
        <v>46235</v>
      </c>
      <c r="E123" s="9" t="n">
        <v>697.67</v>
      </c>
      <c r="F123" t="str">
        <f>YEAR(D123)&amp;"-"&amp;TEXT(MONTH(D123),"00")</f>
        <v>2026-08</v>
      </c>
      <c r="G123" t="str">
        <f>IF(INDEX('QBO Templates'!$J$5:$J$293,MATCH(B123,'QBO Templates'!$A$5:$A$293,0))="(none)",B123,INDEX('QBO Templates'!$J$5:$J$293,MATCH(B123,'QBO Templates'!$A$5:$A$293,0)))</f>
        <v>J1053</v>
      </c>
    </row>
    <row r="124">
      <c r="A124" t="n">
        <v>10569</v>
      </c>
      <c r="B124" t="inlineStr">
        <is>
          <t>T0040</t>
        </is>
      </c>
      <c r="C124" t="inlineStr">
        <is>
          <t>Q0209</t>
        </is>
      </c>
      <c r="D124" s="10" t="n">
        <v>46266</v>
      </c>
      <c r="E124" s="9" t="n">
        <v>697.67</v>
      </c>
      <c r="F124" t="str">
        <f>YEAR(D124)&amp;"-"&amp;TEXT(MONTH(D124),"00")</f>
        <v>2026-09</v>
      </c>
      <c r="G124" t="str">
        <f>IF(INDEX('QBO Templates'!$J$5:$J$293,MATCH(B124,'QBO Templates'!$A$5:$A$293,0))="(none)",B124,INDEX('QBO Templates'!$J$5:$J$293,MATCH(B124,'QBO Templates'!$A$5:$A$293,0)))</f>
        <v>J1053</v>
      </c>
    </row>
    <row r="125">
      <c r="A125" t="n">
        <v>10570</v>
      </c>
      <c r="B125" t="inlineStr">
        <is>
          <t>T0040</t>
        </is>
      </c>
      <c r="C125" t="inlineStr">
        <is>
          <t>Q0209</t>
        </is>
      </c>
      <c r="D125" s="10" t="n">
        <v>46296</v>
      </c>
      <c r="E125" s="9" t="n">
        <v>697.67</v>
      </c>
      <c r="F125" t="str">
        <f>YEAR(D125)&amp;"-"&amp;TEXT(MONTH(D125),"00")</f>
        <v>2026-10</v>
      </c>
      <c r="G125" t="str">
        <f>IF(INDEX('QBO Templates'!$J$5:$J$293,MATCH(B125,'QBO Templates'!$A$5:$A$293,0))="(none)",B125,INDEX('QBO Templates'!$J$5:$J$293,MATCH(B125,'QBO Templates'!$A$5:$A$293,0)))</f>
        <v>J1053</v>
      </c>
    </row>
    <row r="126">
      <c r="A126" t="n">
        <v>10571</v>
      </c>
      <c r="B126" t="inlineStr">
        <is>
          <t>T0041</t>
        </is>
      </c>
      <c r="C126" t="inlineStr">
        <is>
          <t>Q0211</t>
        </is>
      </c>
      <c r="D126" s="10" t="n">
        <v>46235</v>
      </c>
      <c r="E126" s="9" t="n">
        <v>1768</v>
      </c>
      <c r="F126" t="str">
        <f>YEAR(D126)&amp;"-"&amp;TEXT(MONTH(D126),"00")</f>
        <v>2026-08</v>
      </c>
      <c r="G126" t="str">
        <f>IF(INDEX('QBO Templates'!$J$5:$J$293,MATCH(B126,'QBO Templates'!$A$5:$A$293,0))="(none)",B126,INDEX('QBO Templates'!$J$5:$J$293,MATCH(B126,'QBO Templates'!$A$5:$A$293,0)))</f>
        <v>J1055</v>
      </c>
    </row>
    <row r="127">
      <c r="A127" t="n">
        <v>10572</v>
      </c>
      <c r="B127" t="inlineStr">
        <is>
          <t>T0041</t>
        </is>
      </c>
      <c r="C127" t="inlineStr">
        <is>
          <t>Q0211</t>
        </is>
      </c>
      <c r="D127" s="10" t="n">
        <v>46266</v>
      </c>
      <c r="E127" s="9" t="n">
        <v>1768</v>
      </c>
      <c r="F127" t="str">
        <f>YEAR(D127)&amp;"-"&amp;TEXT(MONTH(D127),"00")</f>
        <v>2026-09</v>
      </c>
      <c r="G127" t="str">
        <f>IF(INDEX('QBO Templates'!$J$5:$J$293,MATCH(B127,'QBO Templates'!$A$5:$A$293,0))="(none)",B127,INDEX('QBO Templates'!$J$5:$J$293,MATCH(B127,'QBO Templates'!$A$5:$A$293,0)))</f>
        <v>J1055</v>
      </c>
    </row>
    <row r="128">
      <c r="A128" t="n">
        <v>10573</v>
      </c>
      <c r="B128" t="inlineStr">
        <is>
          <t>T0041</t>
        </is>
      </c>
      <c r="C128" t="inlineStr">
        <is>
          <t>Q0211</t>
        </is>
      </c>
      <c r="D128" s="10" t="n">
        <v>46296</v>
      </c>
      <c r="E128" s="9" t="n">
        <v>1768</v>
      </c>
      <c r="F128" t="str">
        <f>YEAR(D128)&amp;"-"&amp;TEXT(MONTH(D128),"00")</f>
        <v>2026-10</v>
      </c>
      <c r="G128" t="str">
        <f>IF(INDEX('QBO Templates'!$J$5:$J$293,MATCH(B128,'QBO Templates'!$A$5:$A$293,0))="(none)",B128,INDEX('QBO Templates'!$J$5:$J$293,MATCH(B128,'QBO Templates'!$A$5:$A$293,0)))</f>
        <v>J1055</v>
      </c>
    </row>
    <row r="129">
      <c r="A129" t="n">
        <v>10574</v>
      </c>
      <c r="B129" t="inlineStr">
        <is>
          <t>T0042</t>
        </is>
      </c>
      <c r="C129" t="inlineStr">
        <is>
          <t>Q0213</t>
        </is>
      </c>
      <c r="D129" s="10" t="n">
        <v>46235</v>
      </c>
      <c r="E129" s="9" t="n">
        <v>524.33</v>
      </c>
      <c r="F129" t="str">
        <f>YEAR(D129)&amp;"-"&amp;TEXT(MONTH(D129),"00")</f>
        <v>2026-08</v>
      </c>
      <c r="G129" t="str">
        <f>IF(INDEX('QBO Templates'!$J$5:$J$293,MATCH(B129,'QBO Templates'!$A$5:$A$293,0))="(none)",B129,INDEX('QBO Templates'!$J$5:$J$293,MATCH(B129,'QBO Templates'!$A$5:$A$293,0)))</f>
        <v>J1057</v>
      </c>
    </row>
    <row r="130">
      <c r="A130" t="n">
        <v>10575</v>
      </c>
      <c r="B130" t="inlineStr">
        <is>
          <t>T0042</t>
        </is>
      </c>
      <c r="C130" t="inlineStr">
        <is>
          <t>Q0213</t>
        </is>
      </c>
      <c r="D130" s="10" t="n">
        <v>46266</v>
      </c>
      <c r="E130" s="9" t="n">
        <v>524.33</v>
      </c>
      <c r="F130" t="str">
        <f>YEAR(D130)&amp;"-"&amp;TEXT(MONTH(D130),"00")</f>
        <v>2026-09</v>
      </c>
      <c r="G130" t="str">
        <f>IF(INDEX('QBO Templates'!$J$5:$J$293,MATCH(B130,'QBO Templates'!$A$5:$A$293,0))="(none)",B130,INDEX('QBO Templates'!$J$5:$J$293,MATCH(B130,'QBO Templates'!$A$5:$A$293,0)))</f>
        <v>J1057</v>
      </c>
    </row>
    <row r="131">
      <c r="A131" t="n">
        <v>10576</v>
      </c>
      <c r="B131" t="inlineStr">
        <is>
          <t>T0042</t>
        </is>
      </c>
      <c r="C131" t="inlineStr">
        <is>
          <t>Q0213</t>
        </is>
      </c>
      <c r="D131" s="10" t="n">
        <v>46296</v>
      </c>
      <c r="E131" s="9" t="n">
        <v>524.33</v>
      </c>
      <c r="F131" t="str">
        <f>YEAR(D131)&amp;"-"&amp;TEXT(MONTH(D131),"00")</f>
        <v>2026-10</v>
      </c>
      <c r="G131" t="str">
        <f>IF(INDEX('QBO Templates'!$J$5:$J$293,MATCH(B131,'QBO Templates'!$A$5:$A$293,0))="(none)",B131,INDEX('QBO Templates'!$J$5:$J$293,MATCH(B131,'QBO Templates'!$A$5:$A$293,0)))</f>
        <v>J1057</v>
      </c>
    </row>
    <row r="132">
      <c r="A132" t="n">
        <v>10577</v>
      </c>
      <c r="B132" t="inlineStr">
        <is>
          <t>T0043</t>
        </is>
      </c>
      <c r="C132" t="inlineStr">
        <is>
          <t>Q0214</t>
        </is>
      </c>
      <c r="D132" s="10" t="n">
        <v>46235</v>
      </c>
      <c r="E132" s="9" t="n">
        <v>975</v>
      </c>
      <c r="F132" t="str">
        <f>YEAR(D132)&amp;"-"&amp;TEXT(MONTH(D132),"00")</f>
        <v>2026-08</v>
      </c>
      <c r="G132" t="str">
        <f>IF(INDEX('QBO Templates'!$J$5:$J$293,MATCH(B132,'QBO Templates'!$A$5:$A$293,0))="(none)",B132,INDEX('QBO Templates'!$J$5:$J$293,MATCH(B132,'QBO Templates'!$A$5:$A$293,0)))</f>
        <v>J1058</v>
      </c>
    </row>
    <row r="133">
      <c r="A133" t="n">
        <v>10578</v>
      </c>
      <c r="B133" t="inlineStr">
        <is>
          <t>T0043</t>
        </is>
      </c>
      <c r="C133" t="inlineStr">
        <is>
          <t>Q0214</t>
        </is>
      </c>
      <c r="D133" s="10" t="n">
        <v>46266</v>
      </c>
      <c r="E133" s="9" t="n">
        <v>975</v>
      </c>
      <c r="F133" t="str">
        <f>YEAR(D133)&amp;"-"&amp;TEXT(MONTH(D133),"00")</f>
        <v>2026-09</v>
      </c>
      <c r="G133" t="str">
        <f>IF(INDEX('QBO Templates'!$J$5:$J$293,MATCH(B133,'QBO Templates'!$A$5:$A$293,0))="(none)",B133,INDEX('QBO Templates'!$J$5:$J$293,MATCH(B133,'QBO Templates'!$A$5:$A$293,0)))</f>
        <v>J1058</v>
      </c>
    </row>
    <row r="134">
      <c r="A134" t="n">
        <v>10579</v>
      </c>
      <c r="B134" t="inlineStr">
        <is>
          <t>T0043</t>
        </is>
      </c>
      <c r="C134" t="inlineStr">
        <is>
          <t>Q0214</t>
        </is>
      </c>
      <c r="D134" s="10" t="n">
        <v>46296</v>
      </c>
      <c r="E134" s="9" t="n">
        <v>975</v>
      </c>
      <c r="F134" t="str">
        <f>YEAR(D134)&amp;"-"&amp;TEXT(MONTH(D134),"00")</f>
        <v>2026-10</v>
      </c>
      <c r="G134" t="str">
        <f>IF(INDEX('QBO Templates'!$J$5:$J$293,MATCH(B134,'QBO Templates'!$A$5:$A$293,0))="(none)",B134,INDEX('QBO Templates'!$J$5:$J$293,MATCH(B134,'QBO Templates'!$A$5:$A$293,0)))</f>
        <v>J1058</v>
      </c>
    </row>
    <row r="135">
      <c r="A135" t="n">
        <v>10580</v>
      </c>
      <c r="B135" t="inlineStr">
        <is>
          <t>T0044</t>
        </is>
      </c>
      <c r="C135" t="inlineStr">
        <is>
          <t>Q0216</t>
        </is>
      </c>
      <c r="D135" s="10" t="n">
        <v>46235</v>
      </c>
      <c r="E135" s="9" t="n">
        <v>1542.67</v>
      </c>
      <c r="F135" t="str">
        <f>YEAR(D135)&amp;"-"&amp;TEXT(MONTH(D135),"00")</f>
        <v>2026-08</v>
      </c>
      <c r="G135" t="str">
        <f>IF(INDEX('QBO Templates'!$J$5:$J$293,MATCH(B135,'QBO Templates'!$A$5:$A$293,0))="(none)",B135,INDEX('QBO Templates'!$J$5:$J$293,MATCH(B135,'QBO Templates'!$A$5:$A$293,0)))</f>
        <v>J1060</v>
      </c>
    </row>
    <row r="136">
      <c r="A136" t="n">
        <v>10581</v>
      </c>
      <c r="B136" t="inlineStr">
        <is>
          <t>T0044</t>
        </is>
      </c>
      <c r="C136" t="inlineStr">
        <is>
          <t>Q0216</t>
        </is>
      </c>
      <c r="D136" s="10" t="n">
        <v>46266</v>
      </c>
      <c r="E136" s="9" t="n">
        <v>1542.67</v>
      </c>
      <c r="F136" t="str">
        <f>YEAR(D136)&amp;"-"&amp;TEXT(MONTH(D136),"00")</f>
        <v>2026-09</v>
      </c>
      <c r="G136" t="str">
        <f>IF(INDEX('QBO Templates'!$J$5:$J$293,MATCH(B136,'QBO Templates'!$A$5:$A$293,0))="(none)",B136,INDEX('QBO Templates'!$J$5:$J$293,MATCH(B136,'QBO Templates'!$A$5:$A$293,0)))</f>
        <v>J1060</v>
      </c>
    </row>
    <row r="137">
      <c r="A137" t="n">
        <v>10582</v>
      </c>
      <c r="B137" t="inlineStr">
        <is>
          <t>T0044</t>
        </is>
      </c>
      <c r="C137" t="inlineStr">
        <is>
          <t>Q0216</t>
        </is>
      </c>
      <c r="D137" s="10" t="n">
        <v>46296</v>
      </c>
      <c r="E137" s="9" t="n">
        <v>1542.67</v>
      </c>
      <c r="F137" t="str">
        <f>YEAR(D137)&amp;"-"&amp;TEXT(MONTH(D137),"00")</f>
        <v>2026-10</v>
      </c>
      <c r="G137" t="str">
        <f>IF(INDEX('QBO Templates'!$J$5:$J$293,MATCH(B137,'QBO Templates'!$A$5:$A$293,0))="(none)",B137,INDEX('QBO Templates'!$J$5:$J$293,MATCH(B137,'QBO Templates'!$A$5:$A$293,0)))</f>
        <v>J1060</v>
      </c>
    </row>
    <row r="138">
      <c r="A138" t="n">
        <v>10583</v>
      </c>
      <c r="B138" t="inlineStr">
        <is>
          <t>T0045</t>
        </is>
      </c>
      <c r="C138" t="inlineStr">
        <is>
          <t>Q0219</t>
        </is>
      </c>
      <c r="D138" s="10" t="n">
        <v>46235</v>
      </c>
      <c r="E138" s="9" t="n">
        <v>1352</v>
      </c>
      <c r="F138" t="str">
        <f>YEAR(D138)&amp;"-"&amp;TEXT(MONTH(D138),"00")</f>
        <v>2026-08</v>
      </c>
      <c r="G138" t="str">
        <f>IF(INDEX('QBO Templates'!$J$5:$J$293,MATCH(B138,'QBO Templates'!$A$5:$A$293,0))="(none)",B138,INDEX('QBO Templates'!$J$5:$J$293,MATCH(B138,'QBO Templates'!$A$5:$A$293,0)))</f>
        <v>J1064</v>
      </c>
    </row>
    <row r="139">
      <c r="A139" t="n">
        <v>10584</v>
      </c>
      <c r="B139" t="inlineStr">
        <is>
          <t>T0045</t>
        </is>
      </c>
      <c r="C139" t="inlineStr">
        <is>
          <t>Q0219</t>
        </is>
      </c>
      <c r="D139" s="10" t="n">
        <v>46266</v>
      </c>
      <c r="E139" s="9" t="n">
        <v>1352</v>
      </c>
      <c r="F139" t="str">
        <f>YEAR(D139)&amp;"-"&amp;TEXT(MONTH(D139),"00")</f>
        <v>2026-09</v>
      </c>
      <c r="G139" t="str">
        <f>IF(INDEX('QBO Templates'!$J$5:$J$293,MATCH(B139,'QBO Templates'!$A$5:$A$293,0))="(none)",B139,INDEX('QBO Templates'!$J$5:$J$293,MATCH(B139,'QBO Templates'!$A$5:$A$293,0)))</f>
        <v>J1064</v>
      </c>
    </row>
    <row r="140">
      <c r="A140" t="n">
        <v>10585</v>
      </c>
      <c r="B140" t="inlineStr">
        <is>
          <t>T0045</t>
        </is>
      </c>
      <c r="C140" t="inlineStr">
        <is>
          <t>Q0219</t>
        </is>
      </c>
      <c r="D140" s="10" t="n">
        <v>46296</v>
      </c>
      <c r="E140" s="9" t="n">
        <v>1352</v>
      </c>
      <c r="F140" t="str">
        <f>YEAR(D140)&amp;"-"&amp;TEXT(MONTH(D140),"00")</f>
        <v>2026-10</v>
      </c>
      <c r="G140" t="str">
        <f>IF(INDEX('QBO Templates'!$J$5:$J$293,MATCH(B140,'QBO Templates'!$A$5:$A$293,0))="(none)",B140,INDEX('QBO Templates'!$J$5:$J$293,MATCH(B140,'QBO Templates'!$A$5:$A$293,0)))</f>
        <v>J1064</v>
      </c>
    </row>
    <row r="141">
      <c r="A141" t="n">
        <v>10586</v>
      </c>
      <c r="B141" t="inlineStr">
        <is>
          <t>T0046</t>
        </is>
      </c>
      <c r="C141" t="inlineStr">
        <is>
          <t>Q0219</t>
        </is>
      </c>
      <c r="D141" s="10" t="n">
        <v>46239</v>
      </c>
      <c r="E141" s="9" t="n">
        <v>130</v>
      </c>
      <c r="F141" t="str">
        <f>YEAR(D141)&amp;"-"&amp;TEXT(MONTH(D141),"00")</f>
        <v>2026-08</v>
      </c>
      <c r="G141" t="str">
        <f>IF(INDEX('QBO Templates'!$J$5:$J$293,MATCH(B141,'QBO Templates'!$A$5:$A$293,0))="(none)",B141,INDEX('QBO Templates'!$J$5:$J$293,MATCH(B141,'QBO Templates'!$A$5:$A$293,0)))</f>
        <v>J1065</v>
      </c>
    </row>
    <row r="142">
      <c r="A142" t="n">
        <v>10587</v>
      </c>
      <c r="B142" t="inlineStr">
        <is>
          <t>T0046</t>
        </is>
      </c>
      <c r="C142" t="inlineStr">
        <is>
          <t>Q0219</t>
        </is>
      </c>
      <c r="D142" s="10" t="n">
        <v>46267</v>
      </c>
      <c r="E142" s="9" t="n">
        <v>130</v>
      </c>
      <c r="F142" t="str">
        <f>YEAR(D142)&amp;"-"&amp;TEXT(MONTH(D142),"00")</f>
        <v>2026-09</v>
      </c>
      <c r="G142" t="str">
        <f>IF(INDEX('QBO Templates'!$J$5:$J$293,MATCH(B142,'QBO Templates'!$A$5:$A$293,0))="(none)",B142,INDEX('QBO Templates'!$J$5:$J$293,MATCH(B142,'QBO Templates'!$A$5:$A$293,0)))</f>
        <v>J1065</v>
      </c>
    </row>
    <row r="143">
      <c r="A143" t="n">
        <v>10588</v>
      </c>
      <c r="B143" t="inlineStr">
        <is>
          <t>T0046</t>
        </is>
      </c>
      <c r="C143" t="inlineStr">
        <is>
          <t>Q0219</t>
        </is>
      </c>
      <c r="D143" s="10" t="n">
        <v>46295</v>
      </c>
      <c r="E143" s="9" t="n">
        <v>130</v>
      </c>
      <c r="F143" t="str">
        <f>YEAR(D143)&amp;"-"&amp;TEXT(MONTH(D143),"00")</f>
        <v>2026-09</v>
      </c>
      <c r="G143" t="str">
        <f>IF(INDEX('QBO Templates'!$J$5:$J$293,MATCH(B143,'QBO Templates'!$A$5:$A$293,0))="(none)",B143,INDEX('QBO Templates'!$J$5:$J$293,MATCH(B143,'QBO Templates'!$A$5:$A$293,0)))</f>
        <v>J1065</v>
      </c>
    </row>
    <row r="144">
      <c r="A144" t="n">
        <v>10589</v>
      </c>
      <c r="B144" t="inlineStr">
        <is>
          <t>T0046</t>
        </is>
      </c>
      <c r="C144" t="inlineStr">
        <is>
          <t>Q0219</t>
        </is>
      </c>
      <c r="D144" s="10" t="n">
        <v>46323</v>
      </c>
      <c r="E144" s="9" t="n">
        <v>130</v>
      </c>
      <c r="F144" t="str">
        <f>YEAR(D144)&amp;"-"&amp;TEXT(MONTH(D144),"00")</f>
        <v>2026-10</v>
      </c>
      <c r="G144" t="str">
        <f>IF(INDEX('QBO Templates'!$J$5:$J$293,MATCH(B144,'QBO Templates'!$A$5:$A$293,0))="(none)",B144,INDEX('QBO Templates'!$J$5:$J$293,MATCH(B144,'QBO Templates'!$A$5:$A$293,0)))</f>
        <v>J1065</v>
      </c>
    </row>
    <row r="145">
      <c r="A145" t="n">
        <v>10590</v>
      </c>
      <c r="B145" t="inlineStr">
        <is>
          <t>T0047</t>
        </is>
      </c>
      <c r="C145" t="inlineStr">
        <is>
          <t>Q0220</t>
        </is>
      </c>
      <c r="D145" s="10" t="n">
        <v>46235</v>
      </c>
      <c r="E145" s="9" t="n">
        <v>2093</v>
      </c>
      <c r="F145" t="str">
        <f>YEAR(D145)&amp;"-"&amp;TEXT(MONTH(D145),"00")</f>
        <v>2026-08</v>
      </c>
      <c r="G145" t="str">
        <f>IF(INDEX('QBO Templates'!$J$5:$J$293,MATCH(B145,'QBO Templates'!$A$5:$A$293,0))="(none)",B145,INDEX('QBO Templates'!$J$5:$J$293,MATCH(B145,'QBO Templates'!$A$5:$A$293,0)))</f>
        <v>J1066</v>
      </c>
    </row>
    <row r="146">
      <c r="A146" t="n">
        <v>10591</v>
      </c>
      <c r="B146" t="inlineStr">
        <is>
          <t>T0047</t>
        </is>
      </c>
      <c r="C146" t="inlineStr">
        <is>
          <t>Q0220</t>
        </is>
      </c>
      <c r="D146" s="10" t="n">
        <v>46266</v>
      </c>
      <c r="E146" s="9" t="n">
        <v>2093</v>
      </c>
      <c r="F146" t="str">
        <f>YEAR(D146)&amp;"-"&amp;TEXT(MONTH(D146),"00")</f>
        <v>2026-09</v>
      </c>
      <c r="G146" t="str">
        <f>IF(INDEX('QBO Templates'!$J$5:$J$293,MATCH(B146,'QBO Templates'!$A$5:$A$293,0))="(none)",B146,INDEX('QBO Templates'!$J$5:$J$293,MATCH(B146,'QBO Templates'!$A$5:$A$293,0)))</f>
        <v>J1066</v>
      </c>
    </row>
    <row r="147">
      <c r="A147" t="n">
        <v>10592</v>
      </c>
      <c r="B147" t="inlineStr">
        <is>
          <t>T0047</t>
        </is>
      </c>
      <c r="C147" t="inlineStr">
        <is>
          <t>Q0220</t>
        </is>
      </c>
      <c r="D147" s="10" t="n">
        <v>46296</v>
      </c>
      <c r="E147" s="9" t="n">
        <v>2093</v>
      </c>
      <c r="F147" t="str">
        <f>YEAR(D147)&amp;"-"&amp;TEXT(MONTH(D147),"00")</f>
        <v>2026-10</v>
      </c>
      <c r="G147" t="str">
        <f>IF(INDEX('QBO Templates'!$J$5:$J$293,MATCH(B147,'QBO Templates'!$A$5:$A$293,0))="(none)",B147,INDEX('QBO Templates'!$J$5:$J$293,MATCH(B147,'QBO Templates'!$A$5:$A$293,0)))</f>
        <v>J1066</v>
      </c>
    </row>
    <row r="148">
      <c r="A148" t="n">
        <v>10593</v>
      </c>
      <c r="B148" t="inlineStr">
        <is>
          <t>T0048</t>
        </is>
      </c>
      <c r="C148" t="inlineStr">
        <is>
          <t>Q0220</t>
        </is>
      </c>
      <c r="D148" s="10" t="n">
        <v>46237</v>
      </c>
      <c r="E148" s="9" t="n">
        <v>116</v>
      </c>
      <c r="F148" t="str">
        <f>YEAR(D148)&amp;"-"&amp;TEXT(MONTH(D148),"00")</f>
        <v>2026-08</v>
      </c>
      <c r="G148" t="str">
        <f>IF(INDEX('QBO Templates'!$J$5:$J$293,MATCH(B148,'QBO Templates'!$A$5:$A$293,0))="(none)",B148,INDEX('QBO Templates'!$J$5:$J$293,MATCH(B148,'QBO Templates'!$A$5:$A$293,0)))</f>
        <v>J1067</v>
      </c>
    </row>
    <row r="149">
      <c r="A149" t="n">
        <v>10594</v>
      </c>
      <c r="B149" t="inlineStr">
        <is>
          <t>T0048</t>
        </is>
      </c>
      <c r="C149" t="inlineStr">
        <is>
          <t>Q0220</t>
        </is>
      </c>
      <c r="D149" s="10" t="n">
        <v>46265</v>
      </c>
      <c r="E149" s="9" t="n">
        <v>116</v>
      </c>
      <c r="F149" t="str">
        <f>YEAR(D149)&amp;"-"&amp;TEXT(MONTH(D149),"00")</f>
        <v>2026-08</v>
      </c>
      <c r="G149" t="str">
        <f>IF(INDEX('QBO Templates'!$J$5:$J$293,MATCH(B149,'QBO Templates'!$A$5:$A$293,0))="(none)",B149,INDEX('QBO Templates'!$J$5:$J$293,MATCH(B149,'QBO Templates'!$A$5:$A$293,0)))</f>
        <v>J1067</v>
      </c>
    </row>
    <row r="150">
      <c r="A150" t="n">
        <v>10595</v>
      </c>
      <c r="B150" t="inlineStr">
        <is>
          <t>T0048</t>
        </is>
      </c>
      <c r="C150" t="inlineStr">
        <is>
          <t>Q0220</t>
        </is>
      </c>
      <c r="D150" s="10" t="n">
        <v>46293</v>
      </c>
      <c r="E150" s="9" t="n">
        <v>116</v>
      </c>
      <c r="F150" t="str">
        <f>YEAR(D150)&amp;"-"&amp;TEXT(MONTH(D150),"00")</f>
        <v>2026-09</v>
      </c>
      <c r="G150" t="str">
        <f>IF(INDEX('QBO Templates'!$J$5:$J$293,MATCH(B150,'QBO Templates'!$A$5:$A$293,0))="(none)",B150,INDEX('QBO Templates'!$J$5:$J$293,MATCH(B150,'QBO Templates'!$A$5:$A$293,0)))</f>
        <v>J1067</v>
      </c>
    </row>
    <row r="151">
      <c r="A151" t="n">
        <v>10596</v>
      </c>
      <c r="B151" t="inlineStr">
        <is>
          <t>T0048</t>
        </is>
      </c>
      <c r="C151" t="inlineStr">
        <is>
          <t>Q0220</t>
        </is>
      </c>
      <c r="D151" s="10" t="n">
        <v>46321</v>
      </c>
      <c r="E151" s="9" t="n">
        <v>116</v>
      </c>
      <c r="F151" t="str">
        <f>YEAR(D151)&amp;"-"&amp;TEXT(MONTH(D151),"00")</f>
        <v>2026-10</v>
      </c>
      <c r="G151" t="str">
        <f>IF(INDEX('QBO Templates'!$J$5:$J$293,MATCH(B151,'QBO Templates'!$A$5:$A$293,0))="(none)",B151,INDEX('QBO Templates'!$J$5:$J$293,MATCH(B151,'QBO Templates'!$A$5:$A$293,0)))</f>
        <v>J1067</v>
      </c>
    </row>
    <row r="152">
      <c r="A152" t="n">
        <v>10597</v>
      </c>
      <c r="B152" t="inlineStr">
        <is>
          <t>T0049</t>
        </is>
      </c>
      <c r="C152" t="inlineStr">
        <is>
          <t>Q0221</t>
        </is>
      </c>
      <c r="D152" s="10" t="n">
        <v>46235</v>
      </c>
      <c r="E152" s="9" t="n">
        <v>654.33</v>
      </c>
      <c r="F152" t="str">
        <f>YEAR(D152)&amp;"-"&amp;TEXT(MONTH(D152),"00")</f>
        <v>2026-08</v>
      </c>
      <c r="G152" t="str">
        <f>IF(INDEX('QBO Templates'!$J$5:$J$293,MATCH(B152,'QBO Templates'!$A$5:$A$293,0))="(none)",B152,INDEX('QBO Templates'!$J$5:$J$293,MATCH(B152,'QBO Templates'!$A$5:$A$293,0)))</f>
        <v>J1068</v>
      </c>
    </row>
    <row r="153">
      <c r="A153" t="n">
        <v>10598</v>
      </c>
      <c r="B153" t="inlineStr">
        <is>
          <t>T0049</t>
        </is>
      </c>
      <c r="C153" t="inlineStr">
        <is>
          <t>Q0221</t>
        </is>
      </c>
      <c r="D153" s="10" t="n">
        <v>46266</v>
      </c>
      <c r="E153" s="9" t="n">
        <v>654.33</v>
      </c>
      <c r="F153" t="str">
        <f>YEAR(D153)&amp;"-"&amp;TEXT(MONTH(D153),"00")</f>
        <v>2026-09</v>
      </c>
      <c r="G153" t="str">
        <f>IF(INDEX('QBO Templates'!$J$5:$J$293,MATCH(B153,'QBO Templates'!$A$5:$A$293,0))="(none)",B153,INDEX('QBO Templates'!$J$5:$J$293,MATCH(B153,'QBO Templates'!$A$5:$A$293,0)))</f>
        <v>J1068</v>
      </c>
    </row>
    <row r="154">
      <c r="A154" t="n">
        <v>10599</v>
      </c>
      <c r="B154" t="inlineStr">
        <is>
          <t>T0049</t>
        </is>
      </c>
      <c r="C154" t="inlineStr">
        <is>
          <t>Q0221</t>
        </is>
      </c>
      <c r="D154" s="10" t="n">
        <v>46296</v>
      </c>
      <c r="E154" s="9" t="n">
        <v>654.33</v>
      </c>
      <c r="F154" t="str">
        <f>YEAR(D154)&amp;"-"&amp;TEXT(MONTH(D154),"00")</f>
        <v>2026-10</v>
      </c>
      <c r="G154" t="str">
        <f>IF(INDEX('QBO Templates'!$J$5:$J$293,MATCH(B154,'QBO Templates'!$A$5:$A$293,0))="(none)",B154,INDEX('QBO Templates'!$J$5:$J$293,MATCH(B154,'QBO Templates'!$A$5:$A$293,0)))</f>
        <v>J1068</v>
      </c>
    </row>
    <row r="155">
      <c r="A155" t="n">
        <v>10600</v>
      </c>
      <c r="B155" t="inlineStr">
        <is>
          <t>T0050</t>
        </is>
      </c>
      <c r="C155" t="inlineStr">
        <is>
          <t>Q0222</t>
        </is>
      </c>
      <c r="D155" s="10" t="n">
        <v>46235</v>
      </c>
      <c r="E155" s="9" t="n">
        <v>897</v>
      </c>
      <c r="F155" t="str">
        <f>YEAR(D155)&amp;"-"&amp;TEXT(MONTH(D155),"00")</f>
        <v>2026-08</v>
      </c>
      <c r="G155" t="str">
        <f>IF(INDEX('QBO Templates'!$J$5:$J$293,MATCH(B155,'QBO Templates'!$A$5:$A$293,0))="(none)",B155,INDEX('QBO Templates'!$J$5:$J$293,MATCH(B155,'QBO Templates'!$A$5:$A$293,0)))</f>
        <v>J1069</v>
      </c>
    </row>
    <row r="156">
      <c r="A156" t="n">
        <v>10601</v>
      </c>
      <c r="B156" t="inlineStr">
        <is>
          <t>T0050</t>
        </is>
      </c>
      <c r="C156" t="inlineStr">
        <is>
          <t>Q0222</t>
        </is>
      </c>
      <c r="D156" s="10" t="n">
        <v>46266</v>
      </c>
      <c r="E156" s="9" t="n">
        <v>897</v>
      </c>
      <c r="F156" t="str">
        <f>YEAR(D156)&amp;"-"&amp;TEXT(MONTH(D156),"00")</f>
        <v>2026-09</v>
      </c>
      <c r="G156" t="str">
        <f>IF(INDEX('QBO Templates'!$J$5:$J$293,MATCH(B156,'QBO Templates'!$A$5:$A$293,0))="(none)",B156,INDEX('QBO Templates'!$J$5:$J$293,MATCH(B156,'QBO Templates'!$A$5:$A$293,0)))</f>
        <v>J1069</v>
      </c>
    </row>
    <row r="157">
      <c r="A157" t="n">
        <v>10602</v>
      </c>
      <c r="B157" t="inlineStr">
        <is>
          <t>T0050</t>
        </is>
      </c>
      <c r="C157" t="inlineStr">
        <is>
          <t>Q0222</t>
        </is>
      </c>
      <c r="D157" s="10" t="n">
        <v>46296</v>
      </c>
      <c r="E157" s="9" t="n">
        <v>897</v>
      </c>
      <c r="F157" t="str">
        <f>YEAR(D157)&amp;"-"&amp;TEXT(MONTH(D157),"00")</f>
        <v>2026-10</v>
      </c>
      <c r="G157" t="str">
        <f>IF(INDEX('QBO Templates'!$J$5:$J$293,MATCH(B157,'QBO Templates'!$A$5:$A$293,0))="(none)",B157,INDEX('QBO Templates'!$J$5:$J$293,MATCH(B157,'QBO Templates'!$A$5:$A$293,0)))</f>
        <v>J1069</v>
      </c>
    </row>
    <row r="158">
      <c r="A158" t="n">
        <v>10603</v>
      </c>
      <c r="B158" t="inlineStr">
        <is>
          <t>T0051</t>
        </is>
      </c>
      <c r="C158" t="inlineStr">
        <is>
          <t>Q0223</t>
        </is>
      </c>
      <c r="D158" s="10" t="n">
        <v>46235</v>
      </c>
      <c r="E158" s="9" t="n">
        <v>598</v>
      </c>
      <c r="F158" t="str">
        <f>YEAR(D158)&amp;"-"&amp;TEXT(MONTH(D158),"00")</f>
        <v>2026-08</v>
      </c>
      <c r="G158" t="str">
        <f>IF(INDEX('QBO Templates'!$J$5:$J$293,MATCH(B158,'QBO Templates'!$A$5:$A$293,0))="(none)",B158,INDEX('QBO Templates'!$J$5:$J$293,MATCH(B158,'QBO Templates'!$A$5:$A$293,0)))</f>
        <v>J1070</v>
      </c>
    </row>
    <row r="159">
      <c r="A159" t="n">
        <v>10604</v>
      </c>
      <c r="B159" t="inlineStr">
        <is>
          <t>T0051</t>
        </is>
      </c>
      <c r="C159" t="inlineStr">
        <is>
          <t>Q0223</t>
        </is>
      </c>
      <c r="D159" s="10" t="n">
        <v>46266</v>
      </c>
      <c r="E159" s="9" t="n">
        <v>598</v>
      </c>
      <c r="F159" t="str">
        <f>YEAR(D159)&amp;"-"&amp;TEXT(MONTH(D159),"00")</f>
        <v>2026-09</v>
      </c>
      <c r="G159" t="str">
        <f>IF(INDEX('QBO Templates'!$J$5:$J$293,MATCH(B159,'QBO Templates'!$A$5:$A$293,0))="(none)",B159,INDEX('QBO Templates'!$J$5:$J$293,MATCH(B159,'QBO Templates'!$A$5:$A$293,0)))</f>
        <v>J1070</v>
      </c>
    </row>
    <row r="160">
      <c r="A160" t="n">
        <v>10605</v>
      </c>
      <c r="B160" t="inlineStr">
        <is>
          <t>T0051</t>
        </is>
      </c>
      <c r="C160" t="inlineStr">
        <is>
          <t>Q0223</t>
        </is>
      </c>
      <c r="D160" s="10" t="n">
        <v>46296</v>
      </c>
      <c r="E160" s="9" t="n">
        <v>598</v>
      </c>
      <c r="F160" t="str">
        <f>YEAR(D160)&amp;"-"&amp;TEXT(MONTH(D160),"00")</f>
        <v>2026-10</v>
      </c>
      <c r="G160" t="str">
        <f>IF(INDEX('QBO Templates'!$J$5:$J$293,MATCH(B160,'QBO Templates'!$A$5:$A$293,0))="(none)",B160,INDEX('QBO Templates'!$J$5:$J$293,MATCH(B160,'QBO Templates'!$A$5:$A$293,0)))</f>
        <v>J1070</v>
      </c>
    </row>
    <row r="161">
      <c r="A161" t="n">
        <v>10606</v>
      </c>
      <c r="B161" t="inlineStr">
        <is>
          <t>T0052</t>
        </is>
      </c>
      <c r="C161" t="inlineStr">
        <is>
          <t>Q0224</t>
        </is>
      </c>
      <c r="D161" s="10" t="n">
        <v>46235</v>
      </c>
      <c r="E161" s="9" t="n">
        <v>784.33</v>
      </c>
      <c r="F161" t="str">
        <f>YEAR(D161)&amp;"-"&amp;TEXT(MONTH(D161),"00")</f>
        <v>2026-08</v>
      </c>
      <c r="G161" t="str">
        <f>IF(INDEX('QBO Templates'!$J$5:$J$293,MATCH(B161,'QBO Templates'!$A$5:$A$293,0))="(none)",B161,INDEX('QBO Templates'!$J$5:$J$293,MATCH(B161,'QBO Templates'!$A$5:$A$293,0)))</f>
        <v>J1071</v>
      </c>
    </row>
    <row r="162">
      <c r="A162" t="n">
        <v>10607</v>
      </c>
      <c r="B162" t="inlineStr">
        <is>
          <t>T0052</t>
        </is>
      </c>
      <c r="C162" t="inlineStr">
        <is>
          <t>Q0224</t>
        </is>
      </c>
      <c r="D162" s="10" t="n">
        <v>46266</v>
      </c>
      <c r="E162" s="9" t="n">
        <v>784.33</v>
      </c>
      <c r="F162" t="str">
        <f>YEAR(D162)&amp;"-"&amp;TEXT(MONTH(D162),"00")</f>
        <v>2026-09</v>
      </c>
      <c r="G162" t="str">
        <f>IF(INDEX('QBO Templates'!$J$5:$J$293,MATCH(B162,'QBO Templates'!$A$5:$A$293,0))="(none)",B162,INDEX('QBO Templates'!$J$5:$J$293,MATCH(B162,'QBO Templates'!$A$5:$A$293,0)))</f>
        <v>J1071</v>
      </c>
    </row>
    <row r="163">
      <c r="A163" t="n">
        <v>10608</v>
      </c>
      <c r="B163" t="inlineStr">
        <is>
          <t>T0052</t>
        </is>
      </c>
      <c r="C163" t="inlineStr">
        <is>
          <t>Q0224</t>
        </is>
      </c>
      <c r="D163" s="10" t="n">
        <v>46296</v>
      </c>
      <c r="E163" s="9" t="n">
        <v>784.33</v>
      </c>
      <c r="F163" t="str">
        <f>YEAR(D163)&amp;"-"&amp;TEXT(MONTH(D163),"00")</f>
        <v>2026-10</v>
      </c>
      <c r="G163" t="str">
        <f>IF(INDEX('QBO Templates'!$J$5:$J$293,MATCH(B163,'QBO Templates'!$A$5:$A$293,0))="(none)",B163,INDEX('QBO Templates'!$J$5:$J$293,MATCH(B163,'QBO Templates'!$A$5:$A$293,0)))</f>
        <v>J1071</v>
      </c>
    </row>
    <row r="164">
      <c r="A164" t="n">
        <v>10609</v>
      </c>
      <c r="B164" t="inlineStr">
        <is>
          <t>T0053</t>
        </is>
      </c>
      <c r="C164" t="inlineStr">
        <is>
          <t>Q0224</t>
        </is>
      </c>
      <c r="D164" s="10" t="n">
        <v>46235</v>
      </c>
      <c r="E164" s="9" t="n">
        <v>784.33</v>
      </c>
      <c r="F164" t="str">
        <f>YEAR(D164)&amp;"-"&amp;TEXT(MONTH(D164),"00")</f>
        <v>2026-08</v>
      </c>
      <c r="G164" t="str">
        <f>IF(INDEX('QBO Templates'!$J$5:$J$293,MATCH(B164,'QBO Templates'!$A$5:$A$293,0))="(none)",B164,INDEX('QBO Templates'!$J$5:$J$293,MATCH(B164,'QBO Templates'!$A$5:$A$293,0)))</f>
        <v>J1071</v>
      </c>
    </row>
    <row r="165">
      <c r="A165" t="n">
        <v>10610</v>
      </c>
      <c r="B165" t="inlineStr">
        <is>
          <t>T0053</t>
        </is>
      </c>
      <c r="C165" t="inlineStr">
        <is>
          <t>Q0224</t>
        </is>
      </c>
      <c r="D165" s="10" t="n">
        <v>46266</v>
      </c>
      <c r="E165" s="9" t="n">
        <v>784.33</v>
      </c>
      <c r="F165" t="str">
        <f>YEAR(D165)&amp;"-"&amp;TEXT(MONTH(D165),"00")</f>
        <v>2026-09</v>
      </c>
      <c r="G165" t="str">
        <f>IF(INDEX('QBO Templates'!$J$5:$J$293,MATCH(B165,'QBO Templates'!$A$5:$A$293,0))="(none)",B165,INDEX('QBO Templates'!$J$5:$J$293,MATCH(B165,'QBO Templates'!$A$5:$A$293,0)))</f>
        <v>J1071</v>
      </c>
    </row>
    <row r="166">
      <c r="A166" t="n">
        <v>10611</v>
      </c>
      <c r="B166" t="inlineStr">
        <is>
          <t>T0053</t>
        </is>
      </c>
      <c r="C166" t="inlineStr">
        <is>
          <t>Q0224</t>
        </is>
      </c>
      <c r="D166" s="10" t="n">
        <v>46296</v>
      </c>
      <c r="E166" s="9" t="n">
        <v>784.33</v>
      </c>
      <c r="F166" t="str">
        <f>YEAR(D166)&amp;"-"&amp;TEXT(MONTH(D166),"00")</f>
        <v>2026-10</v>
      </c>
      <c r="G166" t="str">
        <f>IF(INDEX('QBO Templates'!$J$5:$J$293,MATCH(B166,'QBO Templates'!$A$5:$A$293,0))="(none)",B166,INDEX('QBO Templates'!$J$5:$J$293,MATCH(B166,'QBO Templates'!$A$5:$A$293,0)))</f>
        <v>J1071</v>
      </c>
    </row>
    <row r="167">
      <c r="A167" t="n">
        <v>10612</v>
      </c>
      <c r="B167" t="inlineStr">
        <is>
          <t>T0054</t>
        </is>
      </c>
      <c r="C167" t="inlineStr">
        <is>
          <t>Q0225</t>
        </is>
      </c>
      <c r="D167" s="10" t="n">
        <v>46235</v>
      </c>
      <c r="E167" s="9" t="n">
        <v>580.67</v>
      </c>
      <c r="F167" t="str">
        <f>YEAR(D167)&amp;"-"&amp;TEXT(MONTH(D167),"00")</f>
        <v>2026-08</v>
      </c>
      <c r="G167" t="str">
        <f>IF(INDEX('QBO Templates'!$J$5:$J$293,MATCH(B167,'QBO Templates'!$A$5:$A$293,0))="(none)",B167,INDEX('QBO Templates'!$J$5:$J$293,MATCH(B167,'QBO Templates'!$A$5:$A$293,0)))</f>
        <v>J1072</v>
      </c>
    </row>
    <row r="168">
      <c r="A168" t="n">
        <v>10613</v>
      </c>
      <c r="B168" t="inlineStr">
        <is>
          <t>T0054</t>
        </is>
      </c>
      <c r="C168" t="inlineStr">
        <is>
          <t>Q0225</t>
        </is>
      </c>
      <c r="D168" s="10" t="n">
        <v>46266</v>
      </c>
      <c r="E168" s="9" t="n">
        <v>580.67</v>
      </c>
      <c r="F168" t="str">
        <f>YEAR(D168)&amp;"-"&amp;TEXT(MONTH(D168),"00")</f>
        <v>2026-09</v>
      </c>
      <c r="G168" t="str">
        <f>IF(INDEX('QBO Templates'!$J$5:$J$293,MATCH(B168,'QBO Templates'!$A$5:$A$293,0))="(none)",B168,INDEX('QBO Templates'!$J$5:$J$293,MATCH(B168,'QBO Templates'!$A$5:$A$293,0)))</f>
        <v>J1072</v>
      </c>
    </row>
    <row r="169">
      <c r="A169" t="n">
        <v>10614</v>
      </c>
      <c r="B169" t="inlineStr">
        <is>
          <t>T0054</t>
        </is>
      </c>
      <c r="C169" t="inlineStr">
        <is>
          <t>Q0225</t>
        </is>
      </c>
      <c r="D169" s="10" t="n">
        <v>46296</v>
      </c>
      <c r="E169" s="9" t="n">
        <v>580.67</v>
      </c>
      <c r="F169" t="str">
        <f>YEAR(D169)&amp;"-"&amp;TEXT(MONTH(D169),"00")</f>
        <v>2026-10</v>
      </c>
      <c r="G169" t="str">
        <f>IF(INDEX('QBO Templates'!$J$5:$J$293,MATCH(B169,'QBO Templates'!$A$5:$A$293,0))="(none)",B169,INDEX('QBO Templates'!$J$5:$J$293,MATCH(B169,'QBO Templates'!$A$5:$A$293,0)))</f>
        <v>J1072</v>
      </c>
    </row>
    <row r="170">
      <c r="A170" t="n">
        <v>10615</v>
      </c>
      <c r="B170" t="inlineStr">
        <is>
          <t>T0055</t>
        </is>
      </c>
      <c r="C170" t="inlineStr">
        <is>
          <t>Q0226</t>
        </is>
      </c>
      <c r="D170" s="10" t="n">
        <v>46235</v>
      </c>
      <c r="E170" s="9" t="n">
        <v>273</v>
      </c>
      <c r="F170" t="str">
        <f>YEAR(D170)&amp;"-"&amp;TEXT(MONTH(D170),"00")</f>
        <v>2026-08</v>
      </c>
      <c r="G170" t="str">
        <f>IF(INDEX('QBO Templates'!$J$5:$J$293,MATCH(B170,'QBO Templates'!$A$5:$A$293,0))="(none)",B170,INDEX('QBO Templates'!$J$5:$J$293,MATCH(B170,'QBO Templates'!$A$5:$A$293,0)))</f>
        <v>J1073</v>
      </c>
    </row>
    <row r="171">
      <c r="A171" t="n">
        <v>10616</v>
      </c>
      <c r="B171" t="inlineStr">
        <is>
          <t>T0055</t>
        </is>
      </c>
      <c r="C171" t="inlineStr">
        <is>
          <t>Q0226</t>
        </is>
      </c>
      <c r="D171" s="10" t="n">
        <v>46266</v>
      </c>
      <c r="E171" s="9" t="n">
        <v>273</v>
      </c>
      <c r="F171" t="str">
        <f>YEAR(D171)&amp;"-"&amp;TEXT(MONTH(D171),"00")</f>
        <v>2026-09</v>
      </c>
      <c r="G171" t="str">
        <f>IF(INDEX('QBO Templates'!$J$5:$J$293,MATCH(B171,'QBO Templates'!$A$5:$A$293,0))="(none)",B171,INDEX('QBO Templates'!$J$5:$J$293,MATCH(B171,'QBO Templates'!$A$5:$A$293,0)))</f>
        <v>J1073</v>
      </c>
    </row>
    <row r="172">
      <c r="A172" t="n">
        <v>10617</v>
      </c>
      <c r="B172" t="inlineStr">
        <is>
          <t>T0055</t>
        </is>
      </c>
      <c r="C172" t="inlineStr">
        <is>
          <t>Q0226</t>
        </is>
      </c>
      <c r="D172" s="10" t="n">
        <v>46296</v>
      </c>
      <c r="E172" s="9" t="n">
        <v>273</v>
      </c>
      <c r="F172" t="str">
        <f>YEAR(D172)&amp;"-"&amp;TEXT(MONTH(D172),"00")</f>
        <v>2026-10</v>
      </c>
      <c r="G172" t="str">
        <f>IF(INDEX('QBO Templates'!$J$5:$J$293,MATCH(B172,'QBO Templates'!$A$5:$A$293,0))="(none)",B172,INDEX('QBO Templates'!$J$5:$J$293,MATCH(B172,'QBO Templates'!$A$5:$A$293,0)))</f>
        <v>J1073</v>
      </c>
    </row>
    <row r="173">
      <c r="A173" t="n">
        <v>10618</v>
      </c>
      <c r="B173" t="inlineStr">
        <is>
          <t>T0056</t>
        </is>
      </c>
      <c r="C173" t="inlineStr">
        <is>
          <t>Q0227</t>
        </is>
      </c>
      <c r="D173" s="10" t="n">
        <v>46261</v>
      </c>
      <c r="E173" s="9" t="n">
        <v>102</v>
      </c>
      <c r="F173" t="str">
        <f>YEAR(D173)&amp;"-"&amp;TEXT(MONTH(D173),"00")</f>
        <v>2026-08</v>
      </c>
      <c r="G173" t="str">
        <f>IF(INDEX('QBO Templates'!$J$5:$J$293,MATCH(B173,'QBO Templates'!$A$5:$A$293,0))="(none)",B173,INDEX('QBO Templates'!$J$5:$J$293,MATCH(B173,'QBO Templates'!$A$5:$A$293,0)))</f>
        <v>J1076</v>
      </c>
    </row>
    <row r="174">
      <c r="A174" t="n">
        <v>10619</v>
      </c>
      <c r="B174" t="inlineStr">
        <is>
          <t>T0056</t>
        </is>
      </c>
      <c r="C174" t="inlineStr">
        <is>
          <t>Q0227</t>
        </is>
      </c>
      <c r="D174" s="10" t="n">
        <v>46289</v>
      </c>
      <c r="E174" s="9" t="n">
        <v>102</v>
      </c>
      <c r="F174" t="str">
        <f>YEAR(D174)&amp;"-"&amp;TEXT(MONTH(D174),"00")</f>
        <v>2026-09</v>
      </c>
      <c r="G174" t="str">
        <f>IF(INDEX('QBO Templates'!$J$5:$J$293,MATCH(B174,'QBO Templates'!$A$5:$A$293,0))="(none)",B174,INDEX('QBO Templates'!$J$5:$J$293,MATCH(B174,'QBO Templates'!$A$5:$A$293,0)))</f>
        <v>J1076</v>
      </c>
    </row>
    <row r="175">
      <c r="A175" t="n">
        <v>10620</v>
      </c>
      <c r="B175" t="inlineStr">
        <is>
          <t>T0056</t>
        </is>
      </c>
      <c r="C175" t="inlineStr">
        <is>
          <t>Q0227</t>
        </is>
      </c>
      <c r="D175" s="10" t="n">
        <v>46317</v>
      </c>
      <c r="E175" s="9" t="n">
        <v>102</v>
      </c>
      <c r="F175" t="str">
        <f>YEAR(D175)&amp;"-"&amp;TEXT(MONTH(D175),"00")</f>
        <v>2026-10</v>
      </c>
      <c r="G175" t="str">
        <f>IF(INDEX('QBO Templates'!$J$5:$J$293,MATCH(B175,'QBO Templates'!$A$5:$A$293,0))="(none)",B175,INDEX('QBO Templates'!$J$5:$J$293,MATCH(B175,'QBO Templates'!$A$5:$A$293,0)))</f>
        <v>J1076</v>
      </c>
    </row>
    <row r="176">
      <c r="A176" t="n">
        <v>10621</v>
      </c>
      <c r="B176" t="inlineStr">
        <is>
          <t>T0057</t>
        </is>
      </c>
      <c r="C176" t="inlineStr">
        <is>
          <t>Q0229</t>
        </is>
      </c>
      <c r="D176" s="10" t="n">
        <v>46235</v>
      </c>
      <c r="E176" s="9" t="n">
        <v>273</v>
      </c>
      <c r="F176" t="str">
        <f>YEAR(D176)&amp;"-"&amp;TEXT(MONTH(D176),"00")</f>
        <v>2026-08</v>
      </c>
      <c r="G176" t="str">
        <f>IF(INDEX('QBO Templates'!$J$5:$J$293,MATCH(B176,'QBO Templates'!$A$5:$A$293,0))="(none)",B176,INDEX('QBO Templates'!$J$5:$J$293,MATCH(B176,'QBO Templates'!$A$5:$A$293,0)))</f>
        <v>J1078</v>
      </c>
    </row>
    <row r="177">
      <c r="A177" t="n">
        <v>10622</v>
      </c>
      <c r="B177" t="inlineStr">
        <is>
          <t>T0057</t>
        </is>
      </c>
      <c r="C177" t="inlineStr">
        <is>
          <t>Q0229</t>
        </is>
      </c>
      <c r="D177" s="10" t="n">
        <v>46266</v>
      </c>
      <c r="E177" s="9" t="n">
        <v>273</v>
      </c>
      <c r="F177" t="str">
        <f>YEAR(D177)&amp;"-"&amp;TEXT(MONTH(D177),"00")</f>
        <v>2026-09</v>
      </c>
      <c r="G177" t="str">
        <f>IF(INDEX('QBO Templates'!$J$5:$J$293,MATCH(B177,'QBO Templates'!$A$5:$A$293,0))="(none)",B177,INDEX('QBO Templates'!$J$5:$J$293,MATCH(B177,'QBO Templates'!$A$5:$A$293,0)))</f>
        <v>J1078</v>
      </c>
    </row>
    <row r="178">
      <c r="A178" t="n">
        <v>10623</v>
      </c>
      <c r="B178" t="inlineStr">
        <is>
          <t>T0057</t>
        </is>
      </c>
      <c r="C178" t="inlineStr">
        <is>
          <t>Q0229</t>
        </is>
      </c>
      <c r="D178" s="10" t="n">
        <v>46296</v>
      </c>
      <c r="E178" s="9" t="n">
        <v>273</v>
      </c>
      <c r="F178" t="str">
        <f>YEAR(D178)&amp;"-"&amp;TEXT(MONTH(D178),"00")</f>
        <v>2026-10</v>
      </c>
      <c r="G178" t="str">
        <f>IF(INDEX('QBO Templates'!$J$5:$J$293,MATCH(B178,'QBO Templates'!$A$5:$A$293,0))="(none)",B178,INDEX('QBO Templates'!$J$5:$J$293,MATCH(B178,'QBO Templates'!$A$5:$A$293,0)))</f>
        <v>J1078</v>
      </c>
    </row>
    <row r="179">
      <c r="A179" t="n">
        <v>10624</v>
      </c>
      <c r="B179" t="inlineStr">
        <is>
          <t>T0058</t>
        </is>
      </c>
      <c r="C179" t="inlineStr">
        <is>
          <t>Q0230</t>
        </is>
      </c>
      <c r="D179" s="10" t="n">
        <v>46235</v>
      </c>
      <c r="E179" s="9" t="n">
        <v>286</v>
      </c>
      <c r="F179" t="str">
        <f>YEAR(D179)&amp;"-"&amp;TEXT(MONTH(D179),"00")</f>
        <v>2026-08</v>
      </c>
      <c r="G179" t="str">
        <f>IF(INDEX('QBO Templates'!$J$5:$J$293,MATCH(B179,'QBO Templates'!$A$5:$A$293,0))="(none)",B179,INDEX('QBO Templates'!$J$5:$J$293,MATCH(B179,'QBO Templates'!$A$5:$A$293,0)))</f>
        <v>J1079</v>
      </c>
    </row>
    <row r="180">
      <c r="A180" t="n">
        <v>10625</v>
      </c>
      <c r="B180" t="inlineStr">
        <is>
          <t>T0058</t>
        </is>
      </c>
      <c r="C180" t="inlineStr">
        <is>
          <t>Q0230</t>
        </is>
      </c>
      <c r="D180" s="10" t="n">
        <v>46266</v>
      </c>
      <c r="E180" s="9" t="n">
        <v>286</v>
      </c>
      <c r="F180" t="str">
        <f>YEAR(D180)&amp;"-"&amp;TEXT(MONTH(D180),"00")</f>
        <v>2026-09</v>
      </c>
      <c r="G180" t="str">
        <f>IF(INDEX('QBO Templates'!$J$5:$J$293,MATCH(B180,'QBO Templates'!$A$5:$A$293,0))="(none)",B180,INDEX('QBO Templates'!$J$5:$J$293,MATCH(B180,'QBO Templates'!$A$5:$A$293,0)))</f>
        <v>J1079</v>
      </c>
    </row>
    <row r="181">
      <c r="A181" t="n">
        <v>10626</v>
      </c>
      <c r="B181" t="inlineStr">
        <is>
          <t>T0058</t>
        </is>
      </c>
      <c r="C181" t="inlineStr">
        <is>
          <t>Q0230</t>
        </is>
      </c>
      <c r="D181" s="10" t="n">
        <v>46296</v>
      </c>
      <c r="E181" s="9" t="n">
        <v>286</v>
      </c>
      <c r="F181" t="str">
        <f>YEAR(D181)&amp;"-"&amp;TEXT(MONTH(D181),"00")</f>
        <v>2026-10</v>
      </c>
      <c r="G181" t="str">
        <f>IF(INDEX('QBO Templates'!$J$5:$J$293,MATCH(B181,'QBO Templates'!$A$5:$A$293,0))="(none)",B181,INDEX('QBO Templates'!$J$5:$J$293,MATCH(B181,'QBO Templates'!$A$5:$A$293,0)))</f>
        <v>J1079</v>
      </c>
    </row>
    <row r="182">
      <c r="A182" t="n">
        <v>10627</v>
      </c>
      <c r="B182" t="inlineStr">
        <is>
          <t>T0059</t>
        </is>
      </c>
      <c r="C182" t="inlineStr">
        <is>
          <t>Q0230</t>
        </is>
      </c>
      <c r="D182" s="10" t="n">
        <v>46237</v>
      </c>
      <c r="E182" s="9" t="n">
        <v>109</v>
      </c>
      <c r="F182" t="str">
        <f>YEAR(D182)&amp;"-"&amp;TEXT(MONTH(D182),"00")</f>
        <v>2026-08</v>
      </c>
      <c r="G182" t="str">
        <f>IF(INDEX('QBO Templates'!$J$5:$J$293,MATCH(B182,'QBO Templates'!$A$5:$A$293,0))="(none)",B182,INDEX('QBO Templates'!$J$5:$J$293,MATCH(B182,'QBO Templates'!$A$5:$A$293,0)))</f>
        <v>J1080</v>
      </c>
    </row>
    <row r="183">
      <c r="A183" t="n">
        <v>10628</v>
      </c>
      <c r="B183" t="inlineStr">
        <is>
          <t>T0059</t>
        </is>
      </c>
      <c r="C183" t="inlineStr">
        <is>
          <t>Q0230</t>
        </is>
      </c>
      <c r="D183" s="10" t="n">
        <v>46265</v>
      </c>
      <c r="E183" s="9" t="n">
        <v>109</v>
      </c>
      <c r="F183" t="str">
        <f>YEAR(D183)&amp;"-"&amp;TEXT(MONTH(D183),"00")</f>
        <v>2026-08</v>
      </c>
      <c r="G183" t="str">
        <f>IF(INDEX('QBO Templates'!$J$5:$J$293,MATCH(B183,'QBO Templates'!$A$5:$A$293,0))="(none)",B183,INDEX('QBO Templates'!$J$5:$J$293,MATCH(B183,'QBO Templates'!$A$5:$A$293,0)))</f>
        <v>J1080</v>
      </c>
    </row>
    <row r="184">
      <c r="A184" t="n">
        <v>10629</v>
      </c>
      <c r="B184" t="inlineStr">
        <is>
          <t>T0059</t>
        </is>
      </c>
      <c r="C184" t="inlineStr">
        <is>
          <t>Q0230</t>
        </is>
      </c>
      <c r="D184" s="10" t="n">
        <v>46293</v>
      </c>
      <c r="E184" s="9" t="n">
        <v>109</v>
      </c>
      <c r="F184" t="str">
        <f>YEAR(D184)&amp;"-"&amp;TEXT(MONTH(D184),"00")</f>
        <v>2026-09</v>
      </c>
      <c r="G184" t="str">
        <f>IF(INDEX('QBO Templates'!$J$5:$J$293,MATCH(B184,'QBO Templates'!$A$5:$A$293,0))="(none)",B184,INDEX('QBO Templates'!$J$5:$J$293,MATCH(B184,'QBO Templates'!$A$5:$A$293,0)))</f>
        <v>J1080</v>
      </c>
    </row>
    <row r="185">
      <c r="A185" t="n">
        <v>10630</v>
      </c>
      <c r="B185" t="inlineStr">
        <is>
          <t>T0059</t>
        </is>
      </c>
      <c r="C185" t="inlineStr">
        <is>
          <t>Q0230</t>
        </is>
      </c>
      <c r="D185" s="10" t="n">
        <v>46321</v>
      </c>
      <c r="E185" s="9" t="n">
        <v>109</v>
      </c>
      <c r="F185" t="str">
        <f>YEAR(D185)&amp;"-"&amp;TEXT(MONTH(D185),"00")</f>
        <v>2026-10</v>
      </c>
      <c r="G185" t="str">
        <f>IF(INDEX('QBO Templates'!$J$5:$J$293,MATCH(B185,'QBO Templates'!$A$5:$A$293,0))="(none)",B185,INDEX('QBO Templates'!$J$5:$J$293,MATCH(B185,'QBO Templates'!$A$5:$A$293,0)))</f>
        <v>J1080</v>
      </c>
    </row>
    <row r="186">
      <c r="A186" t="n">
        <v>10631</v>
      </c>
      <c r="B186" t="inlineStr">
        <is>
          <t>T0060</t>
        </is>
      </c>
      <c r="C186" t="inlineStr">
        <is>
          <t>Q0231</t>
        </is>
      </c>
      <c r="D186" s="10" t="n">
        <v>46235</v>
      </c>
      <c r="E186" s="9" t="n">
        <v>1690</v>
      </c>
      <c r="F186" t="str">
        <f>YEAR(D186)&amp;"-"&amp;TEXT(MONTH(D186),"00")</f>
        <v>2026-08</v>
      </c>
      <c r="G186" t="str">
        <f>IF(INDEX('QBO Templates'!$J$5:$J$293,MATCH(B186,'QBO Templates'!$A$5:$A$293,0))="(none)",B186,INDEX('QBO Templates'!$J$5:$J$293,MATCH(B186,'QBO Templates'!$A$5:$A$293,0)))</f>
        <v>J1081</v>
      </c>
    </row>
    <row r="187">
      <c r="A187" t="n">
        <v>10632</v>
      </c>
      <c r="B187" t="inlineStr">
        <is>
          <t>T0060</t>
        </is>
      </c>
      <c r="C187" t="inlineStr">
        <is>
          <t>Q0231</t>
        </is>
      </c>
      <c r="D187" s="10" t="n">
        <v>46266</v>
      </c>
      <c r="E187" s="9" t="n">
        <v>1690</v>
      </c>
      <c r="F187" t="str">
        <f>YEAR(D187)&amp;"-"&amp;TEXT(MONTH(D187),"00")</f>
        <v>2026-09</v>
      </c>
      <c r="G187" t="str">
        <f>IF(INDEX('QBO Templates'!$J$5:$J$293,MATCH(B187,'QBO Templates'!$A$5:$A$293,0))="(none)",B187,INDEX('QBO Templates'!$J$5:$J$293,MATCH(B187,'QBO Templates'!$A$5:$A$293,0)))</f>
        <v>J1081</v>
      </c>
    </row>
    <row r="188">
      <c r="A188" t="n">
        <v>10633</v>
      </c>
      <c r="B188" t="inlineStr">
        <is>
          <t>T0060</t>
        </is>
      </c>
      <c r="C188" t="inlineStr">
        <is>
          <t>Q0231</t>
        </is>
      </c>
      <c r="D188" s="10" t="n">
        <v>46296</v>
      </c>
      <c r="E188" s="9" t="n">
        <v>1690</v>
      </c>
      <c r="F188" t="str">
        <f>YEAR(D188)&amp;"-"&amp;TEXT(MONTH(D188),"00")</f>
        <v>2026-10</v>
      </c>
      <c r="G188" t="str">
        <f>IF(INDEX('QBO Templates'!$J$5:$J$293,MATCH(B188,'QBO Templates'!$A$5:$A$293,0))="(none)",B188,INDEX('QBO Templates'!$J$5:$J$293,MATCH(B188,'QBO Templates'!$A$5:$A$293,0)))</f>
        <v>J1081</v>
      </c>
    </row>
    <row r="189">
      <c r="A189" t="n">
        <v>10634</v>
      </c>
      <c r="B189" t="inlineStr">
        <is>
          <t>T0061</t>
        </is>
      </c>
      <c r="C189" t="inlineStr">
        <is>
          <t>Q0231</t>
        </is>
      </c>
      <c r="D189" s="10" t="n">
        <v>46235</v>
      </c>
      <c r="E189" s="9" t="n">
        <v>1690</v>
      </c>
      <c r="F189" t="str">
        <f>YEAR(D189)&amp;"-"&amp;TEXT(MONTH(D189),"00")</f>
        <v>2026-08</v>
      </c>
      <c r="G189" t="str">
        <f>IF(INDEX('QBO Templates'!$J$5:$J$293,MATCH(B189,'QBO Templates'!$A$5:$A$293,0))="(none)",B189,INDEX('QBO Templates'!$J$5:$J$293,MATCH(B189,'QBO Templates'!$A$5:$A$293,0)))</f>
        <v>J1081</v>
      </c>
    </row>
    <row r="190">
      <c r="A190" t="n">
        <v>10635</v>
      </c>
      <c r="B190" t="inlineStr">
        <is>
          <t>T0061</t>
        </is>
      </c>
      <c r="C190" t="inlineStr">
        <is>
          <t>Q0231</t>
        </is>
      </c>
      <c r="D190" s="10" t="n">
        <v>46266</v>
      </c>
      <c r="E190" s="9" t="n">
        <v>1690</v>
      </c>
      <c r="F190" t="str">
        <f>YEAR(D190)&amp;"-"&amp;TEXT(MONTH(D190),"00")</f>
        <v>2026-09</v>
      </c>
      <c r="G190" t="str">
        <f>IF(INDEX('QBO Templates'!$J$5:$J$293,MATCH(B190,'QBO Templates'!$A$5:$A$293,0))="(none)",B190,INDEX('QBO Templates'!$J$5:$J$293,MATCH(B190,'QBO Templates'!$A$5:$A$293,0)))</f>
        <v>J1081</v>
      </c>
    </row>
    <row r="191">
      <c r="A191" t="n">
        <v>10636</v>
      </c>
      <c r="B191" t="inlineStr">
        <is>
          <t>T0061</t>
        </is>
      </c>
      <c r="C191" t="inlineStr">
        <is>
          <t>Q0231</t>
        </is>
      </c>
      <c r="D191" s="10" t="n">
        <v>46296</v>
      </c>
      <c r="E191" s="9" t="n">
        <v>1690</v>
      </c>
      <c r="F191" t="str">
        <f>YEAR(D191)&amp;"-"&amp;TEXT(MONTH(D191),"00")</f>
        <v>2026-10</v>
      </c>
      <c r="G191" t="str">
        <f>IF(INDEX('QBO Templates'!$J$5:$J$293,MATCH(B191,'QBO Templates'!$A$5:$A$293,0))="(none)",B191,INDEX('QBO Templates'!$J$5:$J$293,MATCH(B191,'QBO Templates'!$A$5:$A$293,0)))</f>
        <v>J1081</v>
      </c>
    </row>
    <row r="192">
      <c r="A192" t="n">
        <v>10637</v>
      </c>
      <c r="B192" t="inlineStr">
        <is>
          <t>T0062</t>
        </is>
      </c>
      <c r="C192" t="inlineStr">
        <is>
          <t>Q0231</t>
        </is>
      </c>
      <c r="D192" s="10" t="n">
        <v>46235</v>
      </c>
      <c r="E192" s="9" t="n">
        <v>151</v>
      </c>
      <c r="F192" t="str">
        <f>YEAR(D192)&amp;"-"&amp;TEXT(MONTH(D192),"00")</f>
        <v>2026-08</v>
      </c>
      <c r="G192" t="str">
        <f>IF(INDEX('QBO Templates'!$J$5:$J$293,MATCH(B192,'QBO Templates'!$A$5:$A$293,0))="(none)",B192,INDEX('QBO Templates'!$J$5:$J$293,MATCH(B192,'QBO Templates'!$A$5:$A$293,0)))</f>
        <v>J1082</v>
      </c>
    </row>
    <row r="193">
      <c r="A193" t="n">
        <v>10638</v>
      </c>
      <c r="B193" t="inlineStr">
        <is>
          <t>T0062</t>
        </is>
      </c>
      <c r="C193" t="inlineStr">
        <is>
          <t>Q0231</t>
        </is>
      </c>
      <c r="D193" s="10" t="n">
        <v>46266</v>
      </c>
      <c r="E193" s="9" t="n">
        <v>151</v>
      </c>
      <c r="F193" t="str">
        <f>YEAR(D193)&amp;"-"&amp;TEXT(MONTH(D193),"00")</f>
        <v>2026-09</v>
      </c>
      <c r="G193" t="str">
        <f>IF(INDEX('QBO Templates'!$J$5:$J$293,MATCH(B193,'QBO Templates'!$A$5:$A$293,0))="(none)",B193,INDEX('QBO Templates'!$J$5:$J$293,MATCH(B193,'QBO Templates'!$A$5:$A$293,0)))</f>
        <v>J1082</v>
      </c>
    </row>
    <row r="194">
      <c r="A194" t="n">
        <v>10639</v>
      </c>
      <c r="B194" t="inlineStr">
        <is>
          <t>T0062</t>
        </is>
      </c>
      <c r="C194" t="inlineStr">
        <is>
          <t>Q0231</t>
        </is>
      </c>
      <c r="D194" s="10" t="n">
        <v>46296</v>
      </c>
      <c r="E194" s="9" t="n">
        <v>151</v>
      </c>
      <c r="F194" t="str">
        <f>YEAR(D194)&amp;"-"&amp;TEXT(MONTH(D194),"00")</f>
        <v>2026-10</v>
      </c>
      <c r="G194" t="str">
        <f>IF(INDEX('QBO Templates'!$J$5:$J$293,MATCH(B194,'QBO Templates'!$A$5:$A$293,0))="(none)",B194,INDEX('QBO Templates'!$J$5:$J$293,MATCH(B194,'QBO Templates'!$A$5:$A$293,0)))</f>
        <v>J1082</v>
      </c>
    </row>
    <row r="195">
      <c r="A195" t="n">
        <v>10640</v>
      </c>
      <c r="B195" t="inlineStr">
        <is>
          <t>T0063</t>
        </is>
      </c>
      <c r="C195" t="inlineStr">
        <is>
          <t>Q0232</t>
        </is>
      </c>
      <c r="D195" s="10" t="n">
        <v>46235</v>
      </c>
      <c r="E195" s="9" t="n">
        <v>1625</v>
      </c>
      <c r="F195" t="str">
        <f>YEAR(D195)&amp;"-"&amp;TEXT(MONTH(D195),"00")</f>
        <v>2026-08</v>
      </c>
      <c r="G195" t="str">
        <f>IF(INDEX('QBO Templates'!$J$5:$J$293,MATCH(B195,'QBO Templates'!$A$5:$A$293,0))="(none)",B195,INDEX('QBO Templates'!$J$5:$J$293,MATCH(B195,'QBO Templates'!$A$5:$A$293,0)))</f>
        <v>J1083</v>
      </c>
    </row>
    <row r="196">
      <c r="A196" t="n">
        <v>10641</v>
      </c>
      <c r="B196" t="inlineStr">
        <is>
          <t>T0063</t>
        </is>
      </c>
      <c r="C196" t="inlineStr">
        <is>
          <t>Q0232</t>
        </is>
      </c>
      <c r="D196" s="10" t="n">
        <v>46266</v>
      </c>
      <c r="E196" s="9" t="n">
        <v>1625</v>
      </c>
      <c r="F196" t="str">
        <f>YEAR(D196)&amp;"-"&amp;TEXT(MONTH(D196),"00")</f>
        <v>2026-09</v>
      </c>
      <c r="G196" t="str">
        <f>IF(INDEX('QBO Templates'!$J$5:$J$293,MATCH(B196,'QBO Templates'!$A$5:$A$293,0))="(none)",B196,INDEX('QBO Templates'!$J$5:$J$293,MATCH(B196,'QBO Templates'!$A$5:$A$293,0)))</f>
        <v>J1083</v>
      </c>
    </row>
    <row r="197">
      <c r="A197" t="n">
        <v>10642</v>
      </c>
      <c r="B197" t="inlineStr">
        <is>
          <t>T0063</t>
        </is>
      </c>
      <c r="C197" t="inlineStr">
        <is>
          <t>Q0232</t>
        </is>
      </c>
      <c r="D197" s="10" t="n">
        <v>46296</v>
      </c>
      <c r="E197" s="9" t="n">
        <v>1625</v>
      </c>
      <c r="F197" t="str">
        <f>YEAR(D197)&amp;"-"&amp;TEXT(MONTH(D197),"00")</f>
        <v>2026-10</v>
      </c>
      <c r="G197" t="str">
        <f>IF(INDEX('QBO Templates'!$J$5:$J$293,MATCH(B197,'QBO Templates'!$A$5:$A$293,0))="(none)",B197,INDEX('QBO Templates'!$J$5:$J$293,MATCH(B197,'QBO Templates'!$A$5:$A$293,0)))</f>
        <v>J1083</v>
      </c>
    </row>
    <row r="198">
      <c r="A198" t="n">
        <v>10643</v>
      </c>
      <c r="B198" t="inlineStr">
        <is>
          <t>T0064</t>
        </is>
      </c>
      <c r="C198" t="inlineStr">
        <is>
          <t>Q0233</t>
        </is>
      </c>
      <c r="D198" s="10" t="n">
        <v>46235</v>
      </c>
      <c r="E198" s="9" t="n">
        <v>1672.67</v>
      </c>
      <c r="F198" t="str">
        <f>YEAR(D198)&amp;"-"&amp;TEXT(MONTH(D198),"00")</f>
        <v>2026-08</v>
      </c>
      <c r="G198" t="str">
        <f>IF(INDEX('QBO Templates'!$J$5:$J$293,MATCH(B198,'QBO Templates'!$A$5:$A$293,0))="(none)",B198,INDEX('QBO Templates'!$J$5:$J$293,MATCH(B198,'QBO Templates'!$A$5:$A$293,0)))</f>
        <v>J1085</v>
      </c>
    </row>
    <row r="199">
      <c r="A199" t="n">
        <v>10644</v>
      </c>
      <c r="B199" t="inlineStr">
        <is>
          <t>T0064</t>
        </is>
      </c>
      <c r="C199" t="inlineStr">
        <is>
          <t>Q0233</t>
        </is>
      </c>
      <c r="D199" s="10" t="n">
        <v>46266</v>
      </c>
      <c r="E199" s="9" t="n">
        <v>1672.67</v>
      </c>
      <c r="F199" t="str">
        <f>YEAR(D199)&amp;"-"&amp;TEXT(MONTH(D199),"00")</f>
        <v>2026-09</v>
      </c>
      <c r="G199" t="str">
        <f>IF(INDEX('QBO Templates'!$J$5:$J$293,MATCH(B199,'QBO Templates'!$A$5:$A$293,0))="(none)",B199,INDEX('QBO Templates'!$J$5:$J$293,MATCH(B199,'QBO Templates'!$A$5:$A$293,0)))</f>
        <v>J1085</v>
      </c>
    </row>
    <row r="200">
      <c r="A200" t="n">
        <v>10645</v>
      </c>
      <c r="B200" t="inlineStr">
        <is>
          <t>T0064</t>
        </is>
      </c>
      <c r="C200" t="inlineStr">
        <is>
          <t>Q0233</t>
        </is>
      </c>
      <c r="D200" s="10" t="n">
        <v>46296</v>
      </c>
      <c r="E200" s="9" t="n">
        <v>1672.67</v>
      </c>
      <c r="F200" t="str">
        <f>YEAR(D200)&amp;"-"&amp;TEXT(MONTH(D200),"00")</f>
        <v>2026-10</v>
      </c>
      <c r="G200" t="str">
        <f>IF(INDEX('QBO Templates'!$J$5:$J$293,MATCH(B200,'QBO Templates'!$A$5:$A$293,0))="(none)",B200,INDEX('QBO Templates'!$J$5:$J$293,MATCH(B200,'QBO Templates'!$A$5:$A$293,0)))</f>
        <v>J1085</v>
      </c>
    </row>
    <row r="201">
      <c r="A201" t="n">
        <v>10646</v>
      </c>
      <c r="B201" t="inlineStr">
        <is>
          <t>T0065</t>
        </is>
      </c>
      <c r="C201" t="inlineStr">
        <is>
          <t>Q0233</t>
        </is>
      </c>
      <c r="D201" s="10" t="n">
        <v>46240</v>
      </c>
      <c r="E201" s="9" t="n">
        <v>109</v>
      </c>
      <c r="F201" t="str">
        <f>YEAR(D201)&amp;"-"&amp;TEXT(MONTH(D201),"00")</f>
        <v>2026-08</v>
      </c>
      <c r="G201" t="str">
        <f>IF(INDEX('QBO Templates'!$J$5:$J$293,MATCH(B201,'QBO Templates'!$A$5:$A$293,0))="(none)",B201,INDEX('QBO Templates'!$J$5:$J$293,MATCH(B201,'QBO Templates'!$A$5:$A$293,0)))</f>
        <v>J1086</v>
      </c>
    </row>
    <row r="202">
      <c r="A202" t="n">
        <v>10647</v>
      </c>
      <c r="B202" t="inlineStr">
        <is>
          <t>T0065</t>
        </is>
      </c>
      <c r="C202" t="inlineStr">
        <is>
          <t>Q0233</t>
        </is>
      </c>
      <c r="D202" s="10" t="n">
        <v>46268</v>
      </c>
      <c r="E202" s="9" t="n">
        <v>109</v>
      </c>
      <c r="F202" t="str">
        <f>YEAR(D202)&amp;"-"&amp;TEXT(MONTH(D202),"00")</f>
        <v>2026-09</v>
      </c>
      <c r="G202" t="str">
        <f>IF(INDEX('QBO Templates'!$J$5:$J$293,MATCH(B202,'QBO Templates'!$A$5:$A$293,0))="(none)",B202,INDEX('QBO Templates'!$J$5:$J$293,MATCH(B202,'QBO Templates'!$A$5:$A$293,0)))</f>
        <v>J1086</v>
      </c>
    </row>
    <row r="203">
      <c r="A203" t="n">
        <v>10648</v>
      </c>
      <c r="B203" t="inlineStr">
        <is>
          <t>T0065</t>
        </is>
      </c>
      <c r="C203" t="inlineStr">
        <is>
          <t>Q0233</t>
        </is>
      </c>
      <c r="D203" s="10" t="n">
        <v>46296</v>
      </c>
      <c r="E203" s="9" t="n">
        <v>109</v>
      </c>
      <c r="F203" t="str">
        <f>YEAR(D203)&amp;"-"&amp;TEXT(MONTH(D203),"00")</f>
        <v>2026-10</v>
      </c>
      <c r="G203" t="str">
        <f>IF(INDEX('QBO Templates'!$J$5:$J$293,MATCH(B203,'QBO Templates'!$A$5:$A$293,0))="(none)",B203,INDEX('QBO Templates'!$J$5:$J$293,MATCH(B203,'QBO Templates'!$A$5:$A$293,0)))</f>
        <v>J1086</v>
      </c>
    </row>
    <row r="204">
      <c r="A204" t="n">
        <v>10649</v>
      </c>
      <c r="B204" t="inlineStr">
        <is>
          <t>T0065</t>
        </is>
      </c>
      <c r="C204" t="inlineStr">
        <is>
          <t>Q0233</t>
        </is>
      </c>
      <c r="D204" s="10" t="n">
        <v>46324</v>
      </c>
      <c r="E204" s="9" t="n">
        <v>109</v>
      </c>
      <c r="F204" t="str">
        <f>YEAR(D204)&amp;"-"&amp;TEXT(MONTH(D204),"00")</f>
        <v>2026-10</v>
      </c>
      <c r="G204" t="str">
        <f>IF(INDEX('QBO Templates'!$J$5:$J$293,MATCH(B204,'QBO Templates'!$A$5:$A$293,0))="(none)",B204,INDEX('QBO Templates'!$J$5:$J$293,MATCH(B204,'QBO Templates'!$A$5:$A$293,0)))</f>
        <v>J1086</v>
      </c>
    </row>
    <row r="205">
      <c r="A205" t="n">
        <v>10650</v>
      </c>
      <c r="B205" t="inlineStr">
        <is>
          <t>T0066</t>
        </is>
      </c>
      <c r="C205" t="inlineStr">
        <is>
          <t>Q0233</t>
        </is>
      </c>
      <c r="D205" s="10" t="n">
        <v>46235</v>
      </c>
      <c r="E205" s="9" t="n">
        <v>145</v>
      </c>
      <c r="F205" t="str">
        <f>YEAR(D205)&amp;"-"&amp;TEXT(MONTH(D205),"00")</f>
        <v>2026-08</v>
      </c>
      <c r="G205" t="str">
        <f>IF(INDEX('QBO Templates'!$J$5:$J$293,MATCH(B205,'QBO Templates'!$A$5:$A$293,0))="(none)",B205,INDEX('QBO Templates'!$J$5:$J$293,MATCH(B205,'QBO Templates'!$A$5:$A$293,0)))</f>
        <v>J1087</v>
      </c>
    </row>
    <row r="206">
      <c r="A206" t="n">
        <v>10651</v>
      </c>
      <c r="B206" t="inlineStr">
        <is>
          <t>T0066</t>
        </is>
      </c>
      <c r="C206" t="inlineStr">
        <is>
          <t>Q0233</t>
        </is>
      </c>
      <c r="D206" s="10" t="n">
        <v>46266</v>
      </c>
      <c r="E206" s="9" t="n">
        <v>145</v>
      </c>
      <c r="F206" t="str">
        <f>YEAR(D206)&amp;"-"&amp;TEXT(MONTH(D206),"00")</f>
        <v>2026-09</v>
      </c>
      <c r="G206" t="str">
        <f>IF(INDEX('QBO Templates'!$J$5:$J$293,MATCH(B206,'QBO Templates'!$A$5:$A$293,0))="(none)",B206,INDEX('QBO Templates'!$J$5:$J$293,MATCH(B206,'QBO Templates'!$A$5:$A$293,0)))</f>
        <v>J1087</v>
      </c>
    </row>
    <row r="207">
      <c r="A207" t="n">
        <v>10652</v>
      </c>
      <c r="B207" t="inlineStr">
        <is>
          <t>T0066</t>
        </is>
      </c>
      <c r="C207" t="inlineStr">
        <is>
          <t>Q0233</t>
        </is>
      </c>
      <c r="D207" s="10" t="n">
        <v>46296</v>
      </c>
      <c r="E207" s="9" t="n">
        <v>145</v>
      </c>
      <c r="F207" t="str">
        <f>YEAR(D207)&amp;"-"&amp;TEXT(MONTH(D207),"00")</f>
        <v>2026-10</v>
      </c>
      <c r="G207" t="str">
        <f>IF(INDEX('QBO Templates'!$J$5:$J$293,MATCH(B207,'QBO Templates'!$A$5:$A$293,0))="(none)",B207,INDEX('QBO Templates'!$J$5:$J$293,MATCH(B207,'QBO Templates'!$A$5:$A$293,0)))</f>
        <v>J1087</v>
      </c>
    </row>
    <row r="208">
      <c r="A208" t="n">
        <v>10653</v>
      </c>
      <c r="B208" t="inlineStr">
        <is>
          <t>T0067</t>
        </is>
      </c>
      <c r="C208" t="inlineStr">
        <is>
          <t>Q0234</t>
        </is>
      </c>
      <c r="D208" s="10" t="n">
        <v>46246</v>
      </c>
      <c r="E208" s="9" t="n">
        <v>109</v>
      </c>
      <c r="F208" t="str">
        <f>YEAR(D208)&amp;"-"&amp;TEXT(MONTH(D208),"00")</f>
        <v>2026-08</v>
      </c>
      <c r="G208" t="str">
        <f>IF(INDEX('QBO Templates'!$J$5:$J$293,MATCH(B208,'QBO Templates'!$A$5:$A$293,0))="(none)",B208,INDEX('QBO Templates'!$J$5:$J$293,MATCH(B208,'QBO Templates'!$A$5:$A$293,0)))</f>
        <v>J1089</v>
      </c>
    </row>
    <row r="209">
      <c r="A209" t="n">
        <v>10654</v>
      </c>
      <c r="B209" t="inlineStr">
        <is>
          <t>T0067</t>
        </is>
      </c>
      <c r="C209" t="inlineStr">
        <is>
          <t>Q0234</t>
        </is>
      </c>
      <c r="D209" s="10" t="n">
        <v>46274</v>
      </c>
      <c r="E209" s="9" t="n">
        <v>109</v>
      </c>
      <c r="F209" t="str">
        <f>YEAR(D209)&amp;"-"&amp;TEXT(MONTH(D209),"00")</f>
        <v>2026-09</v>
      </c>
      <c r="G209" t="str">
        <f>IF(INDEX('QBO Templates'!$J$5:$J$293,MATCH(B209,'QBO Templates'!$A$5:$A$293,0))="(none)",B209,INDEX('QBO Templates'!$J$5:$J$293,MATCH(B209,'QBO Templates'!$A$5:$A$293,0)))</f>
        <v>J1089</v>
      </c>
    </row>
    <row r="210">
      <c r="A210" t="n">
        <v>10655</v>
      </c>
      <c r="B210" t="inlineStr">
        <is>
          <t>T0067</t>
        </is>
      </c>
      <c r="C210" t="inlineStr">
        <is>
          <t>Q0234</t>
        </is>
      </c>
      <c r="D210" s="10" t="n">
        <v>46302</v>
      </c>
      <c r="E210" s="9" t="n">
        <v>109</v>
      </c>
      <c r="F210" t="str">
        <f>YEAR(D210)&amp;"-"&amp;TEXT(MONTH(D210),"00")</f>
        <v>2026-10</v>
      </c>
      <c r="G210" t="str">
        <f>IF(INDEX('QBO Templates'!$J$5:$J$293,MATCH(B210,'QBO Templates'!$A$5:$A$293,0))="(none)",B210,INDEX('QBO Templates'!$J$5:$J$293,MATCH(B210,'QBO Templates'!$A$5:$A$293,0)))</f>
        <v>J1089</v>
      </c>
    </row>
    <row r="211">
      <c r="A211" t="n">
        <v>10656</v>
      </c>
      <c r="B211" t="inlineStr">
        <is>
          <t>T0068</t>
        </is>
      </c>
      <c r="C211" t="inlineStr">
        <is>
          <t>Q0234</t>
        </is>
      </c>
      <c r="D211" s="10" t="n">
        <v>46235</v>
      </c>
      <c r="E211" s="9" t="n">
        <v>151</v>
      </c>
      <c r="F211" t="str">
        <f>YEAR(D211)&amp;"-"&amp;TEXT(MONTH(D211),"00")</f>
        <v>2026-08</v>
      </c>
      <c r="G211" t="str">
        <f>IF(INDEX('QBO Templates'!$J$5:$J$293,MATCH(B211,'QBO Templates'!$A$5:$A$293,0))="(none)",B211,INDEX('QBO Templates'!$J$5:$J$293,MATCH(B211,'QBO Templates'!$A$5:$A$293,0)))</f>
        <v>J1090</v>
      </c>
    </row>
    <row r="212">
      <c r="A212" t="n">
        <v>10657</v>
      </c>
      <c r="B212" t="inlineStr">
        <is>
          <t>T0068</t>
        </is>
      </c>
      <c r="C212" t="inlineStr">
        <is>
          <t>Q0234</t>
        </is>
      </c>
      <c r="D212" s="10" t="n">
        <v>46266</v>
      </c>
      <c r="E212" s="9" t="n">
        <v>151</v>
      </c>
      <c r="F212" t="str">
        <f>YEAR(D212)&amp;"-"&amp;TEXT(MONTH(D212),"00")</f>
        <v>2026-09</v>
      </c>
      <c r="G212" t="str">
        <f>IF(INDEX('QBO Templates'!$J$5:$J$293,MATCH(B212,'QBO Templates'!$A$5:$A$293,0))="(none)",B212,INDEX('QBO Templates'!$J$5:$J$293,MATCH(B212,'QBO Templates'!$A$5:$A$293,0)))</f>
        <v>J1090</v>
      </c>
    </row>
    <row r="213">
      <c r="A213" t="n">
        <v>10658</v>
      </c>
      <c r="B213" t="inlineStr">
        <is>
          <t>T0068</t>
        </is>
      </c>
      <c r="C213" t="inlineStr">
        <is>
          <t>Q0234</t>
        </is>
      </c>
      <c r="D213" s="10" t="n">
        <v>46296</v>
      </c>
      <c r="E213" s="9" t="n">
        <v>151</v>
      </c>
      <c r="F213" t="str">
        <f>YEAR(D213)&amp;"-"&amp;TEXT(MONTH(D213),"00")</f>
        <v>2026-10</v>
      </c>
      <c r="G213" t="str">
        <f>IF(INDEX('QBO Templates'!$J$5:$J$293,MATCH(B213,'QBO Templates'!$A$5:$A$293,0))="(none)",B213,INDEX('QBO Templates'!$J$5:$J$293,MATCH(B213,'QBO Templates'!$A$5:$A$293,0)))</f>
        <v>J1090</v>
      </c>
    </row>
    <row r="214">
      <c r="A214" t="n">
        <v>10659</v>
      </c>
      <c r="B214" t="inlineStr">
        <is>
          <t>T0069</t>
        </is>
      </c>
      <c r="C214" t="inlineStr">
        <is>
          <t>Q0235</t>
        </is>
      </c>
      <c r="D214" s="10" t="n">
        <v>46235</v>
      </c>
      <c r="E214" s="9" t="n">
        <v>520</v>
      </c>
      <c r="F214" t="str">
        <f>YEAR(D214)&amp;"-"&amp;TEXT(MONTH(D214),"00")</f>
        <v>2026-08</v>
      </c>
      <c r="G214" t="str">
        <f>IF(INDEX('QBO Templates'!$J$5:$J$293,MATCH(B214,'QBO Templates'!$A$5:$A$293,0))="(none)",B214,INDEX('QBO Templates'!$J$5:$J$293,MATCH(B214,'QBO Templates'!$A$5:$A$293,0)))</f>
        <v>J1091</v>
      </c>
    </row>
    <row r="215">
      <c r="A215" t="n">
        <v>10660</v>
      </c>
      <c r="B215" t="inlineStr">
        <is>
          <t>T0069</t>
        </is>
      </c>
      <c r="C215" t="inlineStr">
        <is>
          <t>Q0235</t>
        </is>
      </c>
      <c r="D215" s="10" t="n">
        <v>46266</v>
      </c>
      <c r="E215" s="9" t="n">
        <v>520</v>
      </c>
      <c r="F215" t="str">
        <f>YEAR(D215)&amp;"-"&amp;TEXT(MONTH(D215),"00")</f>
        <v>2026-09</v>
      </c>
      <c r="G215" t="str">
        <f>IF(INDEX('QBO Templates'!$J$5:$J$293,MATCH(B215,'QBO Templates'!$A$5:$A$293,0))="(none)",B215,INDEX('QBO Templates'!$J$5:$J$293,MATCH(B215,'QBO Templates'!$A$5:$A$293,0)))</f>
        <v>J1091</v>
      </c>
    </row>
    <row r="216">
      <c r="A216" t="n">
        <v>10661</v>
      </c>
      <c r="B216" t="inlineStr">
        <is>
          <t>T0069</t>
        </is>
      </c>
      <c r="C216" t="inlineStr">
        <is>
          <t>Q0235</t>
        </is>
      </c>
      <c r="D216" s="10" t="n">
        <v>46296</v>
      </c>
      <c r="E216" s="9" t="n">
        <v>520</v>
      </c>
      <c r="F216" t="str">
        <f>YEAR(D216)&amp;"-"&amp;TEXT(MONTH(D216),"00")</f>
        <v>2026-10</v>
      </c>
      <c r="G216" t="str">
        <f>IF(INDEX('QBO Templates'!$J$5:$J$293,MATCH(B216,'QBO Templates'!$A$5:$A$293,0))="(none)",B216,INDEX('QBO Templates'!$J$5:$J$293,MATCH(B216,'QBO Templates'!$A$5:$A$293,0)))</f>
        <v>J1091</v>
      </c>
    </row>
    <row r="217">
      <c r="A217" t="n">
        <v>10662</v>
      </c>
      <c r="B217" t="inlineStr">
        <is>
          <t>T0070</t>
        </is>
      </c>
      <c r="C217" t="inlineStr">
        <is>
          <t>Q0236</t>
        </is>
      </c>
      <c r="D217" s="10" t="n">
        <v>46235</v>
      </c>
      <c r="E217" s="9" t="n">
        <v>884</v>
      </c>
      <c r="F217" t="str">
        <f>YEAR(D217)&amp;"-"&amp;TEXT(MONTH(D217),"00")</f>
        <v>2026-08</v>
      </c>
      <c r="G217" t="str">
        <f>IF(INDEX('QBO Templates'!$J$5:$J$293,MATCH(B217,'QBO Templates'!$A$5:$A$293,0))="(none)",B217,INDEX('QBO Templates'!$J$5:$J$293,MATCH(B217,'QBO Templates'!$A$5:$A$293,0)))</f>
        <v>J1092</v>
      </c>
    </row>
    <row r="218">
      <c r="A218" t="n">
        <v>10663</v>
      </c>
      <c r="B218" t="inlineStr">
        <is>
          <t>T0070</t>
        </is>
      </c>
      <c r="C218" t="inlineStr">
        <is>
          <t>Q0236</t>
        </is>
      </c>
      <c r="D218" s="10" t="n">
        <v>46266</v>
      </c>
      <c r="E218" s="9" t="n">
        <v>884</v>
      </c>
      <c r="F218" t="str">
        <f>YEAR(D218)&amp;"-"&amp;TEXT(MONTH(D218),"00")</f>
        <v>2026-09</v>
      </c>
      <c r="G218" t="str">
        <f>IF(INDEX('QBO Templates'!$J$5:$J$293,MATCH(B218,'QBO Templates'!$A$5:$A$293,0))="(none)",B218,INDEX('QBO Templates'!$J$5:$J$293,MATCH(B218,'QBO Templates'!$A$5:$A$293,0)))</f>
        <v>J1092</v>
      </c>
    </row>
    <row r="219">
      <c r="A219" t="n">
        <v>10664</v>
      </c>
      <c r="B219" t="inlineStr">
        <is>
          <t>T0070</t>
        </is>
      </c>
      <c r="C219" t="inlineStr">
        <is>
          <t>Q0236</t>
        </is>
      </c>
      <c r="D219" s="10" t="n">
        <v>46296</v>
      </c>
      <c r="E219" s="9" t="n">
        <v>884</v>
      </c>
      <c r="F219" t="str">
        <f>YEAR(D219)&amp;"-"&amp;TEXT(MONTH(D219),"00")</f>
        <v>2026-10</v>
      </c>
      <c r="G219" t="str">
        <f>IF(INDEX('QBO Templates'!$J$5:$J$293,MATCH(B219,'QBO Templates'!$A$5:$A$293,0))="(none)",B219,INDEX('QBO Templates'!$J$5:$J$293,MATCH(B219,'QBO Templates'!$A$5:$A$293,0)))</f>
        <v>J1092</v>
      </c>
    </row>
    <row r="220">
      <c r="A220" t="n">
        <v>10665</v>
      </c>
      <c r="B220" t="inlineStr">
        <is>
          <t>T0071</t>
        </is>
      </c>
      <c r="C220" t="inlineStr">
        <is>
          <t>Q0237</t>
        </is>
      </c>
      <c r="D220" s="10" t="n">
        <v>46235</v>
      </c>
      <c r="E220" s="9" t="n">
        <v>559</v>
      </c>
      <c r="F220" t="str">
        <f>YEAR(D220)&amp;"-"&amp;TEXT(MONTH(D220),"00")</f>
        <v>2026-08</v>
      </c>
      <c r="G220" t="str">
        <f>IF(INDEX('QBO Templates'!$J$5:$J$293,MATCH(B220,'QBO Templates'!$A$5:$A$293,0))="(none)",B220,INDEX('QBO Templates'!$J$5:$J$293,MATCH(B220,'QBO Templates'!$A$5:$A$293,0)))</f>
        <v>J1093</v>
      </c>
    </row>
    <row r="221">
      <c r="A221" t="n">
        <v>10666</v>
      </c>
      <c r="B221" t="inlineStr">
        <is>
          <t>T0071</t>
        </is>
      </c>
      <c r="C221" t="inlineStr">
        <is>
          <t>Q0237</t>
        </is>
      </c>
      <c r="D221" s="10" t="n">
        <v>46266</v>
      </c>
      <c r="E221" s="9" t="n">
        <v>559</v>
      </c>
      <c r="F221" t="str">
        <f>YEAR(D221)&amp;"-"&amp;TEXT(MONTH(D221),"00")</f>
        <v>2026-09</v>
      </c>
      <c r="G221" t="str">
        <f>IF(INDEX('QBO Templates'!$J$5:$J$293,MATCH(B221,'QBO Templates'!$A$5:$A$293,0))="(none)",B221,INDEX('QBO Templates'!$J$5:$J$293,MATCH(B221,'QBO Templates'!$A$5:$A$293,0)))</f>
        <v>J1093</v>
      </c>
    </row>
    <row r="222">
      <c r="A222" t="n">
        <v>10667</v>
      </c>
      <c r="B222" t="inlineStr">
        <is>
          <t>T0071</t>
        </is>
      </c>
      <c r="C222" t="inlineStr">
        <is>
          <t>Q0237</t>
        </is>
      </c>
      <c r="D222" s="10" t="n">
        <v>46296</v>
      </c>
      <c r="E222" s="9" t="n">
        <v>559</v>
      </c>
      <c r="F222" t="str">
        <f>YEAR(D222)&amp;"-"&amp;TEXT(MONTH(D222),"00")</f>
        <v>2026-10</v>
      </c>
      <c r="G222" t="str">
        <f>IF(INDEX('QBO Templates'!$J$5:$J$293,MATCH(B222,'QBO Templates'!$A$5:$A$293,0))="(none)",B222,INDEX('QBO Templates'!$J$5:$J$293,MATCH(B222,'QBO Templates'!$A$5:$A$293,0)))</f>
        <v>J1093</v>
      </c>
    </row>
    <row r="223">
      <c r="A223" t="n">
        <v>10668</v>
      </c>
      <c r="B223" t="inlineStr">
        <is>
          <t>T0072</t>
        </is>
      </c>
      <c r="C223" t="inlineStr">
        <is>
          <t>Q0238</t>
        </is>
      </c>
      <c r="D223" s="10" t="n">
        <v>46235</v>
      </c>
      <c r="E223" s="9" t="n">
        <v>806</v>
      </c>
      <c r="F223" t="str">
        <f>YEAR(D223)&amp;"-"&amp;TEXT(MONTH(D223),"00")</f>
        <v>2026-08</v>
      </c>
      <c r="G223" t="str">
        <f>IF(INDEX('QBO Templates'!$J$5:$J$293,MATCH(B223,'QBO Templates'!$A$5:$A$293,0))="(none)",B223,INDEX('QBO Templates'!$J$5:$J$293,MATCH(B223,'QBO Templates'!$A$5:$A$293,0)))</f>
        <v>J1094</v>
      </c>
    </row>
    <row r="224">
      <c r="A224" t="n">
        <v>10669</v>
      </c>
      <c r="B224" t="inlineStr">
        <is>
          <t>T0072</t>
        </is>
      </c>
      <c r="C224" t="inlineStr">
        <is>
          <t>Q0238</t>
        </is>
      </c>
      <c r="D224" s="10" t="n">
        <v>46266</v>
      </c>
      <c r="E224" s="9" t="n">
        <v>806</v>
      </c>
      <c r="F224" t="str">
        <f>YEAR(D224)&amp;"-"&amp;TEXT(MONTH(D224),"00")</f>
        <v>2026-09</v>
      </c>
      <c r="G224" t="str">
        <f>IF(INDEX('QBO Templates'!$J$5:$J$293,MATCH(B224,'QBO Templates'!$A$5:$A$293,0))="(none)",B224,INDEX('QBO Templates'!$J$5:$J$293,MATCH(B224,'QBO Templates'!$A$5:$A$293,0)))</f>
        <v>J1094</v>
      </c>
    </row>
    <row r="225">
      <c r="A225" t="n">
        <v>10670</v>
      </c>
      <c r="B225" t="inlineStr">
        <is>
          <t>T0072</t>
        </is>
      </c>
      <c r="C225" t="inlineStr">
        <is>
          <t>Q0238</t>
        </is>
      </c>
      <c r="D225" s="10" t="n">
        <v>46296</v>
      </c>
      <c r="E225" s="9" t="n">
        <v>806</v>
      </c>
      <c r="F225" t="str">
        <f>YEAR(D225)&amp;"-"&amp;TEXT(MONTH(D225),"00")</f>
        <v>2026-10</v>
      </c>
      <c r="G225" t="str">
        <f>IF(INDEX('QBO Templates'!$J$5:$J$293,MATCH(B225,'QBO Templates'!$A$5:$A$293,0))="(none)",B225,INDEX('QBO Templates'!$J$5:$J$293,MATCH(B225,'QBO Templates'!$A$5:$A$293,0)))</f>
        <v>J1094</v>
      </c>
    </row>
    <row r="226">
      <c r="A226" t="n">
        <v>10671</v>
      </c>
      <c r="B226" t="inlineStr">
        <is>
          <t>T0073</t>
        </is>
      </c>
      <c r="C226" t="inlineStr">
        <is>
          <t>Q0238</t>
        </is>
      </c>
      <c r="D226" s="10" t="n">
        <v>46238</v>
      </c>
      <c r="E226" s="9" t="n">
        <v>102</v>
      </c>
      <c r="F226" t="str">
        <f>YEAR(D226)&amp;"-"&amp;TEXT(MONTH(D226),"00")</f>
        <v>2026-08</v>
      </c>
      <c r="G226" t="str">
        <f>IF(INDEX('QBO Templates'!$J$5:$J$293,MATCH(B226,'QBO Templates'!$A$5:$A$293,0))="(none)",B226,INDEX('QBO Templates'!$J$5:$J$293,MATCH(B226,'QBO Templates'!$A$5:$A$293,0)))</f>
        <v>J1095</v>
      </c>
    </row>
    <row r="227">
      <c r="A227" t="n">
        <v>10672</v>
      </c>
      <c r="B227" t="inlineStr">
        <is>
          <t>T0073</t>
        </is>
      </c>
      <c r="C227" t="inlineStr">
        <is>
          <t>Q0238</t>
        </is>
      </c>
      <c r="D227" s="10" t="n">
        <v>46266</v>
      </c>
      <c r="E227" s="9" t="n">
        <v>102</v>
      </c>
      <c r="F227" t="str">
        <f>YEAR(D227)&amp;"-"&amp;TEXT(MONTH(D227),"00")</f>
        <v>2026-09</v>
      </c>
      <c r="G227" t="str">
        <f>IF(INDEX('QBO Templates'!$J$5:$J$293,MATCH(B227,'QBO Templates'!$A$5:$A$293,0))="(none)",B227,INDEX('QBO Templates'!$J$5:$J$293,MATCH(B227,'QBO Templates'!$A$5:$A$293,0)))</f>
        <v>J1095</v>
      </c>
    </row>
    <row r="228">
      <c r="A228" t="n">
        <v>10673</v>
      </c>
      <c r="B228" t="inlineStr">
        <is>
          <t>T0073</t>
        </is>
      </c>
      <c r="C228" t="inlineStr">
        <is>
          <t>Q0238</t>
        </is>
      </c>
      <c r="D228" s="10" t="n">
        <v>46294</v>
      </c>
      <c r="E228" s="9" t="n">
        <v>102</v>
      </c>
      <c r="F228" t="str">
        <f>YEAR(D228)&amp;"-"&amp;TEXT(MONTH(D228),"00")</f>
        <v>2026-09</v>
      </c>
      <c r="G228" t="str">
        <f>IF(INDEX('QBO Templates'!$J$5:$J$293,MATCH(B228,'QBO Templates'!$A$5:$A$293,0))="(none)",B228,INDEX('QBO Templates'!$J$5:$J$293,MATCH(B228,'QBO Templates'!$A$5:$A$293,0)))</f>
        <v>J1095</v>
      </c>
    </row>
    <row r="229">
      <c r="A229" t="n">
        <v>10674</v>
      </c>
      <c r="B229" t="inlineStr">
        <is>
          <t>T0073</t>
        </is>
      </c>
      <c r="C229" t="inlineStr">
        <is>
          <t>Q0238</t>
        </is>
      </c>
      <c r="D229" s="10" t="n">
        <v>46322</v>
      </c>
      <c r="E229" s="9" t="n">
        <v>102</v>
      </c>
      <c r="F229" t="str">
        <f>YEAR(D229)&amp;"-"&amp;TEXT(MONTH(D229),"00")</f>
        <v>2026-10</v>
      </c>
      <c r="G229" t="str">
        <f>IF(INDEX('QBO Templates'!$J$5:$J$293,MATCH(B229,'QBO Templates'!$A$5:$A$293,0))="(none)",B229,INDEX('QBO Templates'!$J$5:$J$293,MATCH(B229,'QBO Templates'!$A$5:$A$293,0)))</f>
        <v>J1095</v>
      </c>
    </row>
    <row r="230">
      <c r="A230" t="n">
        <v>10675</v>
      </c>
      <c r="B230" t="inlineStr">
        <is>
          <t>T0074</t>
        </is>
      </c>
      <c r="C230" t="inlineStr">
        <is>
          <t>Q0239</t>
        </is>
      </c>
      <c r="D230" s="10" t="n">
        <v>46235</v>
      </c>
      <c r="E230" s="9" t="n">
        <v>1755</v>
      </c>
      <c r="F230" t="str">
        <f>YEAR(D230)&amp;"-"&amp;TEXT(MONTH(D230),"00")</f>
        <v>2026-08</v>
      </c>
      <c r="G230" t="str">
        <f>IF(INDEX('QBO Templates'!$J$5:$J$293,MATCH(B230,'QBO Templates'!$A$5:$A$293,0))="(none)",B230,INDEX('QBO Templates'!$J$5:$J$293,MATCH(B230,'QBO Templates'!$A$5:$A$293,0)))</f>
        <v>J1096</v>
      </c>
    </row>
    <row r="231">
      <c r="A231" t="n">
        <v>10676</v>
      </c>
      <c r="B231" t="inlineStr">
        <is>
          <t>T0074</t>
        </is>
      </c>
      <c r="C231" t="inlineStr">
        <is>
          <t>Q0239</t>
        </is>
      </c>
      <c r="D231" s="10" t="n">
        <v>46266</v>
      </c>
      <c r="E231" s="9" t="n">
        <v>1755</v>
      </c>
      <c r="F231" t="str">
        <f>YEAR(D231)&amp;"-"&amp;TEXT(MONTH(D231),"00")</f>
        <v>2026-09</v>
      </c>
      <c r="G231" t="str">
        <f>IF(INDEX('QBO Templates'!$J$5:$J$293,MATCH(B231,'QBO Templates'!$A$5:$A$293,0))="(none)",B231,INDEX('QBO Templates'!$J$5:$J$293,MATCH(B231,'QBO Templates'!$A$5:$A$293,0)))</f>
        <v>J1096</v>
      </c>
    </row>
    <row r="232">
      <c r="A232" t="n">
        <v>10677</v>
      </c>
      <c r="B232" t="inlineStr">
        <is>
          <t>T0074</t>
        </is>
      </c>
      <c r="C232" t="inlineStr">
        <is>
          <t>Q0239</t>
        </is>
      </c>
      <c r="D232" s="10" t="n">
        <v>46296</v>
      </c>
      <c r="E232" s="9" t="n">
        <v>1755</v>
      </c>
      <c r="F232" t="str">
        <f>YEAR(D232)&amp;"-"&amp;TEXT(MONTH(D232),"00")</f>
        <v>2026-10</v>
      </c>
      <c r="G232" t="str">
        <f>IF(INDEX('QBO Templates'!$J$5:$J$293,MATCH(B232,'QBO Templates'!$A$5:$A$293,0))="(none)",B232,INDEX('QBO Templates'!$J$5:$J$293,MATCH(B232,'QBO Templates'!$A$5:$A$293,0)))</f>
        <v>J1096</v>
      </c>
    </row>
    <row r="233">
      <c r="A233" t="n">
        <v>10678</v>
      </c>
      <c r="B233" t="inlineStr">
        <is>
          <t>T0075</t>
        </is>
      </c>
      <c r="C233" t="inlineStr">
        <is>
          <t>Q0240</t>
        </is>
      </c>
      <c r="D233" s="10" t="n">
        <v>46235</v>
      </c>
      <c r="E233" s="9" t="n">
        <v>1716</v>
      </c>
      <c r="F233" t="str">
        <f>YEAR(D233)&amp;"-"&amp;TEXT(MONTH(D233),"00")</f>
        <v>2026-08</v>
      </c>
      <c r="G233" t="str">
        <f>IF(INDEX('QBO Templates'!$J$5:$J$293,MATCH(B233,'QBO Templates'!$A$5:$A$293,0))="(none)",B233,INDEX('QBO Templates'!$J$5:$J$293,MATCH(B233,'QBO Templates'!$A$5:$A$293,0)))</f>
        <v>J1097</v>
      </c>
    </row>
    <row r="234">
      <c r="A234" t="n">
        <v>10679</v>
      </c>
      <c r="B234" t="inlineStr">
        <is>
          <t>T0075</t>
        </is>
      </c>
      <c r="C234" t="inlineStr">
        <is>
          <t>Q0240</t>
        </is>
      </c>
      <c r="D234" s="10" t="n">
        <v>46266</v>
      </c>
      <c r="E234" s="9" t="n">
        <v>1716</v>
      </c>
      <c r="F234" t="str">
        <f>YEAR(D234)&amp;"-"&amp;TEXT(MONTH(D234),"00")</f>
        <v>2026-09</v>
      </c>
      <c r="G234" t="str">
        <f>IF(INDEX('QBO Templates'!$J$5:$J$293,MATCH(B234,'QBO Templates'!$A$5:$A$293,0))="(none)",B234,INDEX('QBO Templates'!$J$5:$J$293,MATCH(B234,'QBO Templates'!$A$5:$A$293,0)))</f>
        <v>J1097</v>
      </c>
    </row>
    <row r="235">
      <c r="A235" t="n">
        <v>10680</v>
      </c>
      <c r="B235" t="inlineStr">
        <is>
          <t>T0075</t>
        </is>
      </c>
      <c r="C235" t="inlineStr">
        <is>
          <t>Q0240</t>
        </is>
      </c>
      <c r="D235" s="10" t="n">
        <v>46296</v>
      </c>
      <c r="E235" s="9" t="n">
        <v>1716</v>
      </c>
      <c r="F235" t="str">
        <f>YEAR(D235)&amp;"-"&amp;TEXT(MONTH(D235),"00")</f>
        <v>2026-10</v>
      </c>
      <c r="G235" t="str">
        <f>IF(INDEX('QBO Templates'!$J$5:$J$293,MATCH(B235,'QBO Templates'!$A$5:$A$293,0))="(none)",B235,INDEX('QBO Templates'!$J$5:$J$293,MATCH(B235,'QBO Templates'!$A$5:$A$293,0)))</f>
        <v>J1097</v>
      </c>
    </row>
    <row r="236">
      <c r="A236" t="n">
        <v>10681</v>
      </c>
      <c r="B236" t="inlineStr">
        <is>
          <t>T0076</t>
        </is>
      </c>
      <c r="C236" t="inlineStr">
        <is>
          <t>Q0240</t>
        </is>
      </c>
      <c r="D236" s="10" t="n">
        <v>46261</v>
      </c>
      <c r="E236" s="9" t="n">
        <v>112</v>
      </c>
      <c r="F236" t="str">
        <f>YEAR(D236)&amp;"-"&amp;TEXT(MONTH(D236),"00")</f>
        <v>2026-08</v>
      </c>
      <c r="G236" t="str">
        <f>IF(INDEX('QBO Templates'!$J$5:$J$293,MATCH(B236,'QBO Templates'!$A$5:$A$293,0))="(none)",B236,INDEX('QBO Templates'!$J$5:$J$293,MATCH(B236,'QBO Templates'!$A$5:$A$293,0)))</f>
        <v>J1098</v>
      </c>
    </row>
    <row r="237">
      <c r="A237" t="n">
        <v>10682</v>
      </c>
      <c r="B237" t="inlineStr">
        <is>
          <t>T0076</t>
        </is>
      </c>
      <c r="C237" t="inlineStr">
        <is>
          <t>Q0240</t>
        </is>
      </c>
      <c r="D237" s="10" t="n">
        <v>46289</v>
      </c>
      <c r="E237" s="9" t="n">
        <v>112</v>
      </c>
      <c r="F237" t="str">
        <f>YEAR(D237)&amp;"-"&amp;TEXT(MONTH(D237),"00")</f>
        <v>2026-09</v>
      </c>
      <c r="G237" t="str">
        <f>IF(INDEX('QBO Templates'!$J$5:$J$293,MATCH(B237,'QBO Templates'!$A$5:$A$293,0))="(none)",B237,INDEX('QBO Templates'!$J$5:$J$293,MATCH(B237,'QBO Templates'!$A$5:$A$293,0)))</f>
        <v>J1098</v>
      </c>
    </row>
    <row r="238">
      <c r="A238" t="n">
        <v>10683</v>
      </c>
      <c r="B238" t="inlineStr">
        <is>
          <t>T0076</t>
        </is>
      </c>
      <c r="C238" t="inlineStr">
        <is>
          <t>Q0240</t>
        </is>
      </c>
      <c r="D238" s="10" t="n">
        <v>46317</v>
      </c>
      <c r="E238" s="9" t="n">
        <v>112</v>
      </c>
      <c r="F238" t="str">
        <f>YEAR(D238)&amp;"-"&amp;TEXT(MONTH(D238),"00")</f>
        <v>2026-10</v>
      </c>
      <c r="G238" t="str">
        <f>IF(INDEX('QBO Templates'!$J$5:$J$293,MATCH(B238,'QBO Templates'!$A$5:$A$293,0))="(none)",B238,INDEX('QBO Templates'!$J$5:$J$293,MATCH(B238,'QBO Templates'!$A$5:$A$293,0)))</f>
        <v>J1098</v>
      </c>
    </row>
    <row r="239">
      <c r="A239" t="n">
        <v>10684</v>
      </c>
      <c r="B239" t="inlineStr">
        <is>
          <t>T0077</t>
        </is>
      </c>
      <c r="C239" t="inlineStr">
        <is>
          <t>Q0240</t>
        </is>
      </c>
      <c r="D239" s="10" t="n">
        <v>46235</v>
      </c>
      <c r="E239" s="9" t="n">
        <v>125</v>
      </c>
      <c r="F239" t="str">
        <f>YEAR(D239)&amp;"-"&amp;TEXT(MONTH(D239),"00")</f>
        <v>2026-08</v>
      </c>
      <c r="G239" t="str">
        <f>IF(INDEX('QBO Templates'!$J$5:$J$293,MATCH(B239,'QBO Templates'!$A$5:$A$293,0))="(none)",B239,INDEX('QBO Templates'!$J$5:$J$293,MATCH(B239,'QBO Templates'!$A$5:$A$293,0)))</f>
        <v>J1099</v>
      </c>
    </row>
    <row r="240">
      <c r="A240" t="n">
        <v>10685</v>
      </c>
      <c r="B240" t="inlineStr">
        <is>
          <t>T0077</t>
        </is>
      </c>
      <c r="C240" t="inlineStr">
        <is>
          <t>Q0240</t>
        </is>
      </c>
      <c r="D240" s="10" t="n">
        <v>46266</v>
      </c>
      <c r="E240" s="9" t="n">
        <v>125</v>
      </c>
      <c r="F240" t="str">
        <f>YEAR(D240)&amp;"-"&amp;TEXT(MONTH(D240),"00")</f>
        <v>2026-09</v>
      </c>
      <c r="G240" t="str">
        <f>IF(INDEX('QBO Templates'!$J$5:$J$293,MATCH(B240,'QBO Templates'!$A$5:$A$293,0))="(none)",B240,INDEX('QBO Templates'!$J$5:$J$293,MATCH(B240,'QBO Templates'!$A$5:$A$293,0)))</f>
        <v>J1099</v>
      </c>
    </row>
    <row r="241">
      <c r="A241" t="n">
        <v>10686</v>
      </c>
      <c r="B241" t="inlineStr">
        <is>
          <t>T0077</t>
        </is>
      </c>
      <c r="C241" t="inlineStr">
        <is>
          <t>Q0240</t>
        </is>
      </c>
      <c r="D241" s="10" t="n">
        <v>46296</v>
      </c>
      <c r="E241" s="9" t="n">
        <v>125</v>
      </c>
      <c r="F241" t="str">
        <f>YEAR(D241)&amp;"-"&amp;TEXT(MONTH(D241),"00")</f>
        <v>2026-10</v>
      </c>
      <c r="G241" t="str">
        <f>IF(INDEX('QBO Templates'!$J$5:$J$293,MATCH(B241,'QBO Templates'!$A$5:$A$293,0))="(none)",B241,INDEX('QBO Templates'!$J$5:$J$293,MATCH(B241,'QBO Templates'!$A$5:$A$293,0)))</f>
        <v>J1099</v>
      </c>
    </row>
    <row r="242">
      <c r="A242" t="n">
        <v>10687</v>
      </c>
      <c r="B242" t="inlineStr">
        <is>
          <t>T0078</t>
        </is>
      </c>
      <c r="C242" t="inlineStr">
        <is>
          <t>Q0241</t>
        </is>
      </c>
      <c r="D242" s="10" t="n">
        <v>46235</v>
      </c>
      <c r="E242" s="9" t="n">
        <v>1005.33</v>
      </c>
      <c r="F242" t="str">
        <f>YEAR(D242)&amp;"-"&amp;TEXT(MONTH(D242),"00")</f>
        <v>2026-08</v>
      </c>
      <c r="G242" t="str">
        <f>IF(INDEX('QBO Templates'!$J$5:$J$293,MATCH(B242,'QBO Templates'!$A$5:$A$293,0))="(none)",B242,INDEX('QBO Templates'!$J$5:$J$293,MATCH(B242,'QBO Templates'!$A$5:$A$293,0)))</f>
        <v>J1100</v>
      </c>
    </row>
    <row r="243">
      <c r="A243" t="n">
        <v>10688</v>
      </c>
      <c r="B243" t="inlineStr">
        <is>
          <t>T0078</t>
        </is>
      </c>
      <c r="C243" t="inlineStr">
        <is>
          <t>Q0241</t>
        </is>
      </c>
      <c r="D243" s="10" t="n">
        <v>46266</v>
      </c>
      <c r="E243" s="9" t="n">
        <v>1005.33</v>
      </c>
      <c r="F243" t="str">
        <f>YEAR(D243)&amp;"-"&amp;TEXT(MONTH(D243),"00")</f>
        <v>2026-09</v>
      </c>
      <c r="G243" t="str">
        <f>IF(INDEX('QBO Templates'!$J$5:$J$293,MATCH(B243,'QBO Templates'!$A$5:$A$293,0))="(none)",B243,INDEX('QBO Templates'!$J$5:$J$293,MATCH(B243,'QBO Templates'!$A$5:$A$293,0)))</f>
        <v>J1100</v>
      </c>
    </row>
    <row r="244">
      <c r="A244" t="n">
        <v>10689</v>
      </c>
      <c r="B244" t="inlineStr">
        <is>
          <t>T0078</t>
        </is>
      </c>
      <c r="C244" t="inlineStr">
        <is>
          <t>Q0241</t>
        </is>
      </c>
      <c r="D244" s="10" t="n">
        <v>46296</v>
      </c>
      <c r="E244" s="9" t="n">
        <v>1005.33</v>
      </c>
      <c r="F244" t="str">
        <f>YEAR(D244)&amp;"-"&amp;TEXT(MONTH(D244),"00")</f>
        <v>2026-10</v>
      </c>
      <c r="G244" t="str">
        <f>IF(INDEX('QBO Templates'!$J$5:$J$293,MATCH(B244,'QBO Templates'!$A$5:$A$293,0))="(none)",B244,INDEX('QBO Templates'!$J$5:$J$293,MATCH(B244,'QBO Templates'!$A$5:$A$293,0)))</f>
        <v>J1100</v>
      </c>
    </row>
    <row r="245">
      <c r="A245" t="n">
        <v>10690</v>
      </c>
      <c r="B245" t="inlineStr">
        <is>
          <t>T0079</t>
        </is>
      </c>
      <c r="C245" t="inlineStr">
        <is>
          <t>Q0242</t>
        </is>
      </c>
      <c r="D245" s="10" t="n">
        <v>46235</v>
      </c>
      <c r="E245" s="9" t="n">
        <v>85</v>
      </c>
      <c r="F245" t="str">
        <f>YEAR(D245)&amp;"-"&amp;TEXT(MONTH(D245),"00")</f>
        <v>2026-08</v>
      </c>
      <c r="G245" t="str">
        <f>IF(INDEX('QBO Templates'!$J$5:$J$293,MATCH(B245,'QBO Templates'!$A$5:$A$293,0))="(none)",B245,INDEX('QBO Templates'!$J$5:$J$293,MATCH(B245,'QBO Templates'!$A$5:$A$293,0)))</f>
        <v>J1103</v>
      </c>
    </row>
    <row r="246">
      <c r="A246" t="n">
        <v>10691</v>
      </c>
      <c r="B246" t="inlineStr">
        <is>
          <t>T0079</t>
        </is>
      </c>
      <c r="C246" t="inlineStr">
        <is>
          <t>Q0242</t>
        </is>
      </c>
      <c r="D246" s="10" t="n">
        <v>46266</v>
      </c>
      <c r="E246" s="9" t="n">
        <v>85</v>
      </c>
      <c r="F246" t="str">
        <f>YEAR(D246)&amp;"-"&amp;TEXT(MONTH(D246),"00")</f>
        <v>2026-09</v>
      </c>
      <c r="G246" t="str">
        <f>IF(INDEX('QBO Templates'!$J$5:$J$293,MATCH(B246,'QBO Templates'!$A$5:$A$293,0))="(none)",B246,INDEX('QBO Templates'!$J$5:$J$293,MATCH(B246,'QBO Templates'!$A$5:$A$293,0)))</f>
        <v>J1103</v>
      </c>
    </row>
    <row r="247">
      <c r="A247" t="n">
        <v>10692</v>
      </c>
      <c r="B247" t="inlineStr">
        <is>
          <t>T0079</t>
        </is>
      </c>
      <c r="C247" t="inlineStr">
        <is>
          <t>Q0242</t>
        </is>
      </c>
      <c r="D247" s="10" t="n">
        <v>46296</v>
      </c>
      <c r="E247" s="9" t="n">
        <v>85</v>
      </c>
      <c r="F247" t="str">
        <f>YEAR(D247)&amp;"-"&amp;TEXT(MONTH(D247),"00")</f>
        <v>2026-10</v>
      </c>
      <c r="G247" t="str">
        <f>IF(INDEX('QBO Templates'!$J$5:$J$293,MATCH(B247,'QBO Templates'!$A$5:$A$293,0))="(none)",B247,INDEX('QBO Templates'!$J$5:$J$293,MATCH(B247,'QBO Templates'!$A$5:$A$293,0)))</f>
        <v>J1103</v>
      </c>
    </row>
    <row r="248">
      <c r="A248" t="n">
        <v>10693</v>
      </c>
      <c r="B248" t="inlineStr">
        <is>
          <t>T0080</t>
        </is>
      </c>
      <c r="C248" t="inlineStr">
        <is>
          <t>Q0243</t>
        </is>
      </c>
      <c r="D248" s="10" t="n">
        <v>46235</v>
      </c>
      <c r="E248" s="9" t="n">
        <v>464</v>
      </c>
      <c r="F248" t="str">
        <f>YEAR(D248)&amp;"-"&amp;TEXT(MONTH(D248),"00")</f>
        <v>2026-08</v>
      </c>
      <c r="G248" t="str">
        <f>IF(INDEX('QBO Templates'!$J$5:$J$293,MATCH(B248,'QBO Templates'!$A$5:$A$293,0))="(none)",B248,INDEX('QBO Templates'!$J$5:$J$293,MATCH(B248,'QBO Templates'!$A$5:$A$293,0)))</f>
        <v>J1104</v>
      </c>
    </row>
    <row r="249">
      <c r="A249" t="n">
        <v>10694</v>
      </c>
      <c r="B249" t="inlineStr">
        <is>
          <t>T0080</t>
        </is>
      </c>
      <c r="C249" t="inlineStr">
        <is>
          <t>Q0243</t>
        </is>
      </c>
      <c r="D249" s="10" t="n">
        <v>46266</v>
      </c>
      <c r="E249" s="9" t="n">
        <v>464</v>
      </c>
      <c r="F249" t="str">
        <f>YEAR(D249)&amp;"-"&amp;TEXT(MONTH(D249),"00")</f>
        <v>2026-09</v>
      </c>
      <c r="G249" t="str">
        <f>IF(INDEX('QBO Templates'!$J$5:$J$293,MATCH(B249,'QBO Templates'!$A$5:$A$293,0))="(none)",B249,INDEX('QBO Templates'!$J$5:$J$293,MATCH(B249,'QBO Templates'!$A$5:$A$293,0)))</f>
        <v>J1104</v>
      </c>
    </row>
    <row r="250">
      <c r="A250" t="n">
        <v>10695</v>
      </c>
      <c r="B250" t="inlineStr">
        <is>
          <t>T0080</t>
        </is>
      </c>
      <c r="C250" t="inlineStr">
        <is>
          <t>Q0243</t>
        </is>
      </c>
      <c r="D250" s="10" t="n">
        <v>46296</v>
      </c>
      <c r="E250" s="9" t="n">
        <v>464</v>
      </c>
      <c r="F250" t="str">
        <f>YEAR(D250)&amp;"-"&amp;TEXT(MONTH(D250),"00")</f>
        <v>2026-10</v>
      </c>
      <c r="G250" t="str">
        <f>IF(INDEX('QBO Templates'!$J$5:$J$293,MATCH(B250,'QBO Templates'!$A$5:$A$293,0))="(none)",B250,INDEX('QBO Templates'!$J$5:$J$293,MATCH(B250,'QBO Templates'!$A$5:$A$293,0)))</f>
        <v>J1104</v>
      </c>
    </row>
    <row r="251">
      <c r="A251" t="n">
        <v>10696</v>
      </c>
      <c r="B251" t="inlineStr">
        <is>
          <t>T0081</t>
        </is>
      </c>
      <c r="C251" t="inlineStr">
        <is>
          <t>Q0243</t>
        </is>
      </c>
      <c r="D251" s="10" t="n">
        <v>46239</v>
      </c>
      <c r="E251" s="9" t="n">
        <v>218</v>
      </c>
      <c r="F251" t="str">
        <f>YEAR(D251)&amp;"-"&amp;TEXT(MONTH(D251),"00")</f>
        <v>2026-08</v>
      </c>
      <c r="G251" t="str">
        <f>IF(INDEX('QBO Templates'!$J$5:$J$293,MATCH(B251,'QBO Templates'!$A$5:$A$293,0))="(none)",B251,INDEX('QBO Templates'!$J$5:$J$293,MATCH(B251,'QBO Templates'!$A$5:$A$293,0)))</f>
        <v>J1105</v>
      </c>
    </row>
    <row r="252">
      <c r="A252" t="n">
        <v>10697</v>
      </c>
      <c r="B252" t="inlineStr">
        <is>
          <t>T0081</t>
        </is>
      </c>
      <c r="C252" t="inlineStr">
        <is>
          <t>Q0243</t>
        </is>
      </c>
      <c r="D252" s="10" t="n">
        <v>46267</v>
      </c>
      <c r="E252" s="9" t="n">
        <v>218</v>
      </c>
      <c r="F252" t="str">
        <f>YEAR(D252)&amp;"-"&amp;TEXT(MONTH(D252),"00")</f>
        <v>2026-09</v>
      </c>
      <c r="G252" t="str">
        <f>IF(INDEX('QBO Templates'!$J$5:$J$293,MATCH(B252,'QBO Templates'!$A$5:$A$293,0))="(none)",B252,INDEX('QBO Templates'!$J$5:$J$293,MATCH(B252,'QBO Templates'!$A$5:$A$293,0)))</f>
        <v>J1105</v>
      </c>
    </row>
    <row r="253">
      <c r="A253" t="n">
        <v>10698</v>
      </c>
      <c r="B253" t="inlineStr">
        <is>
          <t>T0081</t>
        </is>
      </c>
      <c r="C253" t="inlineStr">
        <is>
          <t>Q0243</t>
        </is>
      </c>
      <c r="D253" s="10" t="n">
        <v>46295</v>
      </c>
      <c r="E253" s="9" t="n">
        <v>218</v>
      </c>
      <c r="F253" t="str">
        <f>YEAR(D253)&amp;"-"&amp;TEXT(MONTH(D253),"00")</f>
        <v>2026-09</v>
      </c>
      <c r="G253" t="str">
        <f>IF(INDEX('QBO Templates'!$J$5:$J$293,MATCH(B253,'QBO Templates'!$A$5:$A$293,0))="(none)",B253,INDEX('QBO Templates'!$J$5:$J$293,MATCH(B253,'QBO Templates'!$A$5:$A$293,0)))</f>
        <v>J1105</v>
      </c>
    </row>
    <row r="254">
      <c r="A254" t="n">
        <v>10699</v>
      </c>
      <c r="B254" t="inlineStr">
        <is>
          <t>T0081</t>
        </is>
      </c>
      <c r="C254" t="inlineStr">
        <is>
          <t>Q0243</t>
        </is>
      </c>
      <c r="D254" s="10" t="n">
        <v>46323</v>
      </c>
      <c r="E254" s="9" t="n">
        <v>218</v>
      </c>
      <c r="F254" t="str">
        <f>YEAR(D254)&amp;"-"&amp;TEXT(MONTH(D254),"00")</f>
        <v>2026-10</v>
      </c>
      <c r="G254" t="str">
        <f>IF(INDEX('QBO Templates'!$J$5:$J$293,MATCH(B254,'QBO Templates'!$A$5:$A$293,0))="(none)",B254,INDEX('QBO Templates'!$J$5:$J$293,MATCH(B254,'QBO Templates'!$A$5:$A$293,0)))</f>
        <v>J1105</v>
      </c>
    </row>
    <row r="255">
      <c r="A255" t="n">
        <v>10700</v>
      </c>
      <c r="B255" t="inlineStr">
        <is>
          <t>T0082</t>
        </is>
      </c>
      <c r="C255" t="inlineStr">
        <is>
          <t>Q0245</t>
        </is>
      </c>
      <c r="D255" s="10" t="n">
        <v>46235</v>
      </c>
      <c r="E255" s="9" t="n">
        <v>2440</v>
      </c>
      <c r="F255" t="str">
        <f>YEAR(D255)&amp;"-"&amp;TEXT(MONTH(D255),"00")</f>
        <v>2026-08</v>
      </c>
      <c r="G255" t="str">
        <f>IF(INDEX('QBO Templates'!$J$5:$J$293,MATCH(B255,'QBO Templates'!$A$5:$A$293,0))="(none)",B255,INDEX('QBO Templates'!$J$5:$J$293,MATCH(B255,'QBO Templates'!$A$5:$A$293,0)))</f>
        <v>J1107</v>
      </c>
    </row>
    <row r="256">
      <c r="A256" t="n">
        <v>10701</v>
      </c>
      <c r="B256" t="inlineStr">
        <is>
          <t>T0082</t>
        </is>
      </c>
      <c r="C256" t="inlineStr">
        <is>
          <t>Q0245</t>
        </is>
      </c>
      <c r="D256" s="10" t="n">
        <v>46266</v>
      </c>
      <c r="E256" s="9" t="n">
        <v>2440</v>
      </c>
      <c r="F256" t="str">
        <f>YEAR(D256)&amp;"-"&amp;TEXT(MONTH(D256),"00")</f>
        <v>2026-09</v>
      </c>
      <c r="G256" t="str">
        <f>IF(INDEX('QBO Templates'!$J$5:$J$293,MATCH(B256,'QBO Templates'!$A$5:$A$293,0))="(none)",B256,INDEX('QBO Templates'!$J$5:$J$293,MATCH(B256,'QBO Templates'!$A$5:$A$293,0)))</f>
        <v>J1107</v>
      </c>
    </row>
    <row r="257">
      <c r="A257" t="n">
        <v>10702</v>
      </c>
      <c r="B257" t="inlineStr">
        <is>
          <t>T0082</t>
        </is>
      </c>
      <c r="C257" t="inlineStr">
        <is>
          <t>Q0245</t>
        </is>
      </c>
      <c r="D257" s="10" t="n">
        <v>46296</v>
      </c>
      <c r="E257" s="9" t="n">
        <v>2440</v>
      </c>
      <c r="F257" t="str">
        <f>YEAR(D257)&amp;"-"&amp;TEXT(MONTH(D257),"00")</f>
        <v>2026-10</v>
      </c>
      <c r="G257" t="str">
        <f>IF(INDEX('QBO Templates'!$J$5:$J$293,MATCH(B257,'QBO Templates'!$A$5:$A$293,0))="(none)",B257,INDEX('QBO Templates'!$J$5:$J$293,MATCH(B257,'QBO Templates'!$A$5:$A$293,0)))</f>
        <v>J1107</v>
      </c>
    </row>
    <row r="258">
      <c r="A258" t="n">
        <v>10703</v>
      </c>
      <c r="B258" t="inlineStr">
        <is>
          <t>T0083</t>
        </is>
      </c>
      <c r="C258" t="inlineStr">
        <is>
          <t>Q0245</t>
        </is>
      </c>
      <c r="D258" s="10" t="n">
        <v>46251</v>
      </c>
      <c r="E258" s="9" t="n">
        <v>116</v>
      </c>
      <c r="F258" t="str">
        <f>YEAR(D258)&amp;"-"&amp;TEXT(MONTH(D258),"00")</f>
        <v>2026-08</v>
      </c>
      <c r="G258" t="str">
        <f>IF(INDEX('QBO Templates'!$J$5:$J$293,MATCH(B258,'QBO Templates'!$A$5:$A$293,0))="(none)",B258,INDEX('QBO Templates'!$J$5:$J$293,MATCH(B258,'QBO Templates'!$A$5:$A$293,0)))</f>
        <v>J1108</v>
      </c>
    </row>
    <row r="259">
      <c r="A259" t="n">
        <v>10704</v>
      </c>
      <c r="B259" t="inlineStr">
        <is>
          <t>T0083</t>
        </is>
      </c>
      <c r="C259" t="inlineStr">
        <is>
          <t>Q0245</t>
        </is>
      </c>
      <c r="D259" s="10" t="n">
        <v>46279</v>
      </c>
      <c r="E259" s="9" t="n">
        <v>116</v>
      </c>
      <c r="F259" t="str">
        <f>YEAR(D259)&amp;"-"&amp;TEXT(MONTH(D259),"00")</f>
        <v>2026-09</v>
      </c>
      <c r="G259" t="str">
        <f>IF(INDEX('QBO Templates'!$J$5:$J$293,MATCH(B259,'QBO Templates'!$A$5:$A$293,0))="(none)",B259,INDEX('QBO Templates'!$J$5:$J$293,MATCH(B259,'QBO Templates'!$A$5:$A$293,0)))</f>
        <v>J1108</v>
      </c>
    </row>
    <row r="260">
      <c r="A260" t="n">
        <v>10705</v>
      </c>
      <c r="B260" t="inlineStr">
        <is>
          <t>T0083</t>
        </is>
      </c>
      <c r="C260" t="inlineStr">
        <is>
          <t>Q0245</t>
        </is>
      </c>
      <c r="D260" s="10" t="n">
        <v>46307</v>
      </c>
      <c r="E260" s="9" t="n">
        <v>116</v>
      </c>
      <c r="F260" t="str">
        <f>YEAR(D260)&amp;"-"&amp;TEXT(MONTH(D260),"00")</f>
        <v>2026-10</v>
      </c>
      <c r="G260" t="str">
        <f>IF(INDEX('QBO Templates'!$J$5:$J$293,MATCH(B260,'QBO Templates'!$A$5:$A$293,0))="(none)",B260,INDEX('QBO Templates'!$J$5:$J$293,MATCH(B260,'QBO Templates'!$A$5:$A$293,0)))</f>
        <v>J1108</v>
      </c>
    </row>
    <row r="261">
      <c r="A261" t="n">
        <v>10706</v>
      </c>
      <c r="B261" t="inlineStr">
        <is>
          <t>T0084</t>
        </is>
      </c>
      <c r="C261" t="inlineStr">
        <is>
          <t>Q0246</t>
        </is>
      </c>
      <c r="D261" s="10" t="n">
        <v>46235</v>
      </c>
      <c r="E261" s="9" t="n">
        <v>606.67</v>
      </c>
      <c r="F261" t="str">
        <f>YEAR(D261)&amp;"-"&amp;TEXT(MONTH(D261),"00")</f>
        <v>2026-08</v>
      </c>
      <c r="G261" t="str">
        <f>IF(INDEX('QBO Templates'!$J$5:$J$293,MATCH(B261,'QBO Templates'!$A$5:$A$293,0))="(none)",B261,INDEX('QBO Templates'!$J$5:$J$293,MATCH(B261,'QBO Templates'!$A$5:$A$293,0)))</f>
        <v>J1109</v>
      </c>
    </row>
    <row r="262">
      <c r="A262" t="n">
        <v>10707</v>
      </c>
      <c r="B262" t="inlineStr">
        <is>
          <t>T0084</t>
        </is>
      </c>
      <c r="C262" t="inlineStr">
        <is>
          <t>Q0246</t>
        </is>
      </c>
      <c r="D262" s="10" t="n">
        <v>46266</v>
      </c>
      <c r="E262" s="9" t="n">
        <v>606.67</v>
      </c>
      <c r="F262" t="str">
        <f>YEAR(D262)&amp;"-"&amp;TEXT(MONTH(D262),"00")</f>
        <v>2026-09</v>
      </c>
      <c r="G262" t="str">
        <f>IF(INDEX('QBO Templates'!$J$5:$J$293,MATCH(B262,'QBO Templates'!$A$5:$A$293,0))="(none)",B262,INDEX('QBO Templates'!$J$5:$J$293,MATCH(B262,'QBO Templates'!$A$5:$A$293,0)))</f>
        <v>J1109</v>
      </c>
    </row>
    <row r="263">
      <c r="A263" t="n">
        <v>10708</v>
      </c>
      <c r="B263" t="inlineStr">
        <is>
          <t>T0084</t>
        </is>
      </c>
      <c r="C263" t="inlineStr">
        <is>
          <t>Q0246</t>
        </is>
      </c>
      <c r="D263" s="10" t="n">
        <v>46296</v>
      </c>
      <c r="E263" s="9" t="n">
        <v>606.67</v>
      </c>
      <c r="F263" t="str">
        <f>YEAR(D263)&amp;"-"&amp;TEXT(MONTH(D263),"00")</f>
        <v>2026-10</v>
      </c>
      <c r="G263" t="str">
        <f>IF(INDEX('QBO Templates'!$J$5:$J$293,MATCH(B263,'QBO Templates'!$A$5:$A$293,0))="(none)",B263,INDEX('QBO Templates'!$J$5:$J$293,MATCH(B263,'QBO Templates'!$A$5:$A$293,0)))</f>
        <v>J1109</v>
      </c>
    </row>
    <row r="264">
      <c r="A264" t="n">
        <v>10709</v>
      </c>
      <c r="B264" t="inlineStr">
        <is>
          <t>T0085</t>
        </is>
      </c>
      <c r="C264" t="inlineStr">
        <is>
          <t>Q0247</t>
        </is>
      </c>
      <c r="D264" s="10" t="n">
        <v>46235</v>
      </c>
      <c r="E264" s="9" t="n">
        <v>2123.33</v>
      </c>
      <c r="F264" t="str">
        <f>YEAR(D264)&amp;"-"&amp;TEXT(MONTH(D264),"00")</f>
        <v>2026-08</v>
      </c>
      <c r="G264" t="str">
        <f>IF(INDEX('QBO Templates'!$J$5:$J$293,MATCH(B264,'QBO Templates'!$A$5:$A$293,0))="(none)",B264,INDEX('QBO Templates'!$J$5:$J$293,MATCH(B264,'QBO Templates'!$A$5:$A$293,0)))</f>
        <v>J1110</v>
      </c>
    </row>
    <row r="265">
      <c r="A265" t="n">
        <v>10710</v>
      </c>
      <c r="B265" t="inlineStr">
        <is>
          <t>T0085</t>
        </is>
      </c>
      <c r="C265" t="inlineStr">
        <is>
          <t>Q0247</t>
        </is>
      </c>
      <c r="D265" s="10" t="n">
        <v>46266</v>
      </c>
      <c r="E265" s="9" t="n">
        <v>2123.33</v>
      </c>
      <c r="F265" t="str">
        <f>YEAR(D265)&amp;"-"&amp;TEXT(MONTH(D265),"00")</f>
        <v>2026-09</v>
      </c>
      <c r="G265" t="str">
        <f>IF(INDEX('QBO Templates'!$J$5:$J$293,MATCH(B265,'QBO Templates'!$A$5:$A$293,0))="(none)",B265,INDEX('QBO Templates'!$J$5:$J$293,MATCH(B265,'QBO Templates'!$A$5:$A$293,0)))</f>
        <v>J1110</v>
      </c>
    </row>
    <row r="266">
      <c r="A266" t="n">
        <v>10711</v>
      </c>
      <c r="B266" t="inlineStr">
        <is>
          <t>T0085</t>
        </is>
      </c>
      <c r="C266" t="inlineStr">
        <is>
          <t>Q0247</t>
        </is>
      </c>
      <c r="D266" s="10" t="n">
        <v>46296</v>
      </c>
      <c r="E266" s="9" t="n">
        <v>2123.33</v>
      </c>
      <c r="F266" t="str">
        <f>YEAR(D266)&amp;"-"&amp;TEXT(MONTH(D266),"00")</f>
        <v>2026-10</v>
      </c>
      <c r="G266" t="str">
        <f>IF(INDEX('QBO Templates'!$J$5:$J$293,MATCH(B266,'QBO Templates'!$A$5:$A$293,0))="(none)",B266,INDEX('QBO Templates'!$J$5:$J$293,MATCH(B266,'QBO Templates'!$A$5:$A$293,0)))</f>
        <v>J1110</v>
      </c>
    </row>
    <row r="267">
      <c r="A267" t="n">
        <v>10712</v>
      </c>
      <c r="B267" t="inlineStr">
        <is>
          <t>T0086</t>
        </is>
      </c>
      <c r="C267" t="inlineStr">
        <is>
          <t>Q0247</t>
        </is>
      </c>
      <c r="D267" s="10" t="n">
        <v>46261</v>
      </c>
      <c r="E267" s="9" t="n">
        <v>105</v>
      </c>
      <c r="F267" t="str">
        <f>YEAR(D267)&amp;"-"&amp;TEXT(MONTH(D267),"00")</f>
        <v>2026-08</v>
      </c>
      <c r="G267" t="str">
        <f>IF(INDEX('QBO Templates'!$J$5:$J$293,MATCH(B267,'QBO Templates'!$A$5:$A$293,0))="(none)",B267,INDEX('QBO Templates'!$J$5:$J$293,MATCH(B267,'QBO Templates'!$A$5:$A$293,0)))</f>
        <v>J1111</v>
      </c>
    </row>
    <row r="268">
      <c r="A268" t="n">
        <v>10713</v>
      </c>
      <c r="B268" t="inlineStr">
        <is>
          <t>T0086</t>
        </is>
      </c>
      <c r="C268" t="inlineStr">
        <is>
          <t>Q0247</t>
        </is>
      </c>
      <c r="D268" s="10" t="n">
        <v>46289</v>
      </c>
      <c r="E268" s="9" t="n">
        <v>105</v>
      </c>
      <c r="F268" t="str">
        <f>YEAR(D268)&amp;"-"&amp;TEXT(MONTH(D268),"00")</f>
        <v>2026-09</v>
      </c>
      <c r="G268" t="str">
        <f>IF(INDEX('QBO Templates'!$J$5:$J$293,MATCH(B268,'QBO Templates'!$A$5:$A$293,0))="(none)",B268,INDEX('QBO Templates'!$J$5:$J$293,MATCH(B268,'QBO Templates'!$A$5:$A$293,0)))</f>
        <v>J1111</v>
      </c>
    </row>
    <row r="269">
      <c r="A269" t="n">
        <v>10714</v>
      </c>
      <c r="B269" t="inlineStr">
        <is>
          <t>T0086</t>
        </is>
      </c>
      <c r="C269" t="inlineStr">
        <is>
          <t>Q0247</t>
        </is>
      </c>
      <c r="D269" s="10" t="n">
        <v>46317</v>
      </c>
      <c r="E269" s="9" t="n">
        <v>105</v>
      </c>
      <c r="F269" t="str">
        <f>YEAR(D269)&amp;"-"&amp;TEXT(MONTH(D269),"00")</f>
        <v>2026-10</v>
      </c>
      <c r="G269" t="str">
        <f>IF(INDEX('QBO Templates'!$J$5:$J$293,MATCH(B269,'QBO Templates'!$A$5:$A$293,0))="(none)",B269,INDEX('QBO Templates'!$J$5:$J$293,MATCH(B269,'QBO Templates'!$A$5:$A$293,0)))</f>
        <v>J1111</v>
      </c>
    </row>
    <row r="270">
      <c r="A270" t="n">
        <v>10715</v>
      </c>
      <c r="B270" t="inlineStr">
        <is>
          <t>T0087</t>
        </is>
      </c>
      <c r="C270" t="inlineStr">
        <is>
          <t>Q0248</t>
        </is>
      </c>
      <c r="D270" s="10" t="n">
        <v>46235</v>
      </c>
      <c r="E270" s="9" t="n">
        <v>130</v>
      </c>
      <c r="F270" t="str">
        <f>YEAR(D270)&amp;"-"&amp;TEXT(MONTH(D270),"00")</f>
        <v>2026-08</v>
      </c>
      <c r="G270" t="str">
        <f>IF(INDEX('QBO Templates'!$J$5:$J$293,MATCH(B270,'QBO Templates'!$A$5:$A$293,0))="(none)",B270,INDEX('QBO Templates'!$J$5:$J$293,MATCH(B270,'QBO Templates'!$A$5:$A$293,0)))</f>
        <v>J1112</v>
      </c>
    </row>
    <row r="271">
      <c r="A271" t="n">
        <v>10716</v>
      </c>
      <c r="B271" t="inlineStr">
        <is>
          <t>T0087</t>
        </is>
      </c>
      <c r="C271" t="inlineStr">
        <is>
          <t>Q0248</t>
        </is>
      </c>
      <c r="D271" s="10" t="n">
        <v>46266</v>
      </c>
      <c r="E271" s="9" t="n">
        <v>130</v>
      </c>
      <c r="F271" t="str">
        <f>YEAR(D271)&amp;"-"&amp;TEXT(MONTH(D271),"00")</f>
        <v>2026-09</v>
      </c>
      <c r="G271" t="str">
        <f>IF(INDEX('QBO Templates'!$J$5:$J$293,MATCH(B271,'QBO Templates'!$A$5:$A$293,0))="(none)",B271,INDEX('QBO Templates'!$J$5:$J$293,MATCH(B271,'QBO Templates'!$A$5:$A$293,0)))</f>
        <v>J1112</v>
      </c>
    </row>
    <row r="272">
      <c r="A272" t="n">
        <v>10717</v>
      </c>
      <c r="B272" t="inlineStr">
        <is>
          <t>T0087</t>
        </is>
      </c>
      <c r="C272" t="inlineStr">
        <is>
          <t>Q0248</t>
        </is>
      </c>
      <c r="D272" s="10" t="n">
        <v>46296</v>
      </c>
      <c r="E272" s="9" t="n">
        <v>130</v>
      </c>
      <c r="F272" t="str">
        <f>YEAR(D272)&amp;"-"&amp;TEXT(MONTH(D272),"00")</f>
        <v>2026-10</v>
      </c>
      <c r="G272" t="str">
        <f>IF(INDEX('QBO Templates'!$J$5:$J$293,MATCH(B272,'QBO Templates'!$A$5:$A$293,0))="(none)",B272,INDEX('QBO Templates'!$J$5:$J$293,MATCH(B272,'QBO Templates'!$A$5:$A$293,0)))</f>
        <v>J1112</v>
      </c>
    </row>
    <row r="273">
      <c r="A273" t="n">
        <v>10718</v>
      </c>
      <c r="B273" t="inlineStr">
        <is>
          <t>T0088</t>
        </is>
      </c>
      <c r="C273" t="inlineStr">
        <is>
          <t>Q0249</t>
        </is>
      </c>
      <c r="D273" s="10" t="n">
        <v>46235</v>
      </c>
      <c r="E273" s="9" t="n">
        <v>125</v>
      </c>
      <c r="F273" t="str">
        <f>YEAR(D273)&amp;"-"&amp;TEXT(MONTH(D273),"00")</f>
        <v>2026-08</v>
      </c>
      <c r="G273" t="str">
        <f>IF(INDEX('QBO Templates'!$J$5:$J$293,MATCH(B273,'QBO Templates'!$A$5:$A$293,0))="(none)",B273,INDEX('QBO Templates'!$J$5:$J$293,MATCH(B273,'QBO Templates'!$A$5:$A$293,0)))</f>
        <v>J1114</v>
      </c>
    </row>
    <row r="274">
      <c r="A274" t="n">
        <v>10719</v>
      </c>
      <c r="B274" t="inlineStr">
        <is>
          <t>T0088</t>
        </is>
      </c>
      <c r="C274" t="inlineStr">
        <is>
          <t>Q0249</t>
        </is>
      </c>
      <c r="D274" s="10" t="n">
        <v>46266</v>
      </c>
      <c r="E274" s="9" t="n">
        <v>125</v>
      </c>
      <c r="F274" t="str">
        <f>YEAR(D274)&amp;"-"&amp;TEXT(MONTH(D274),"00")</f>
        <v>2026-09</v>
      </c>
      <c r="G274" t="str">
        <f>IF(INDEX('QBO Templates'!$J$5:$J$293,MATCH(B274,'QBO Templates'!$A$5:$A$293,0))="(none)",B274,INDEX('QBO Templates'!$J$5:$J$293,MATCH(B274,'QBO Templates'!$A$5:$A$293,0)))</f>
        <v>J1114</v>
      </c>
    </row>
    <row r="275">
      <c r="A275" t="n">
        <v>10720</v>
      </c>
      <c r="B275" t="inlineStr">
        <is>
          <t>T0088</t>
        </is>
      </c>
      <c r="C275" t="inlineStr">
        <is>
          <t>Q0249</t>
        </is>
      </c>
      <c r="D275" s="10" t="n">
        <v>46296</v>
      </c>
      <c r="E275" s="9" t="n">
        <v>125</v>
      </c>
      <c r="F275" t="str">
        <f>YEAR(D275)&amp;"-"&amp;TEXT(MONTH(D275),"00")</f>
        <v>2026-10</v>
      </c>
      <c r="G275" t="str">
        <f>IF(INDEX('QBO Templates'!$J$5:$J$293,MATCH(B275,'QBO Templates'!$A$5:$A$293,0))="(none)",B275,INDEX('QBO Templates'!$J$5:$J$293,MATCH(B275,'QBO Templates'!$A$5:$A$293,0)))</f>
        <v>J1114</v>
      </c>
    </row>
    <row r="276">
      <c r="A276" t="n">
        <v>10721</v>
      </c>
      <c r="B276" t="inlineStr">
        <is>
          <t>T0089</t>
        </is>
      </c>
      <c r="C276" t="inlineStr">
        <is>
          <t>Q0250</t>
        </is>
      </c>
      <c r="D276" s="10" t="n">
        <v>46235</v>
      </c>
      <c r="E276" s="9" t="n">
        <v>325</v>
      </c>
      <c r="F276" t="str">
        <f>YEAR(D276)&amp;"-"&amp;TEXT(MONTH(D276),"00")</f>
        <v>2026-08</v>
      </c>
      <c r="G276" t="str">
        <f>IF(INDEX('QBO Templates'!$J$5:$J$293,MATCH(B276,'QBO Templates'!$A$5:$A$293,0))="(none)",B276,INDEX('QBO Templates'!$J$5:$J$293,MATCH(B276,'QBO Templates'!$A$5:$A$293,0)))</f>
        <v>J1115</v>
      </c>
    </row>
    <row r="277">
      <c r="A277" t="n">
        <v>10722</v>
      </c>
      <c r="B277" t="inlineStr">
        <is>
          <t>T0089</t>
        </is>
      </c>
      <c r="C277" t="inlineStr">
        <is>
          <t>Q0250</t>
        </is>
      </c>
      <c r="D277" s="10" t="n">
        <v>46266</v>
      </c>
      <c r="E277" s="9" t="n">
        <v>325</v>
      </c>
      <c r="F277" t="str">
        <f>YEAR(D277)&amp;"-"&amp;TEXT(MONTH(D277),"00")</f>
        <v>2026-09</v>
      </c>
      <c r="G277" t="str">
        <f>IF(INDEX('QBO Templates'!$J$5:$J$293,MATCH(B277,'QBO Templates'!$A$5:$A$293,0))="(none)",B277,INDEX('QBO Templates'!$J$5:$J$293,MATCH(B277,'QBO Templates'!$A$5:$A$293,0)))</f>
        <v>J1115</v>
      </c>
    </row>
    <row r="278">
      <c r="A278" t="n">
        <v>10723</v>
      </c>
      <c r="B278" t="inlineStr">
        <is>
          <t>T0089</t>
        </is>
      </c>
      <c r="C278" t="inlineStr">
        <is>
          <t>Q0250</t>
        </is>
      </c>
      <c r="D278" s="10" t="n">
        <v>46296</v>
      </c>
      <c r="E278" s="9" t="n">
        <v>325</v>
      </c>
      <c r="F278" t="str">
        <f>YEAR(D278)&amp;"-"&amp;TEXT(MONTH(D278),"00")</f>
        <v>2026-10</v>
      </c>
      <c r="G278" t="str">
        <f>IF(INDEX('QBO Templates'!$J$5:$J$293,MATCH(B278,'QBO Templates'!$A$5:$A$293,0))="(none)",B278,INDEX('QBO Templates'!$J$5:$J$293,MATCH(B278,'QBO Templates'!$A$5:$A$293,0)))</f>
        <v>J1115</v>
      </c>
    </row>
    <row r="279">
      <c r="A279" t="n">
        <v>10724</v>
      </c>
      <c r="B279" t="inlineStr">
        <is>
          <t>T0090</t>
        </is>
      </c>
      <c r="C279" t="inlineStr">
        <is>
          <t>Q0251</t>
        </is>
      </c>
      <c r="D279" s="10" t="n">
        <v>46235</v>
      </c>
      <c r="E279" s="9" t="n">
        <v>801.67</v>
      </c>
      <c r="F279" t="str">
        <f>YEAR(D279)&amp;"-"&amp;TEXT(MONTH(D279),"00")</f>
        <v>2026-08</v>
      </c>
      <c r="G279" t="str">
        <f>IF(INDEX('QBO Templates'!$J$5:$J$293,MATCH(B279,'QBO Templates'!$A$5:$A$293,0))="(none)",B279,INDEX('QBO Templates'!$J$5:$J$293,MATCH(B279,'QBO Templates'!$A$5:$A$293,0)))</f>
        <v>J1116</v>
      </c>
    </row>
    <row r="280">
      <c r="A280" t="n">
        <v>10725</v>
      </c>
      <c r="B280" t="inlineStr">
        <is>
          <t>T0090</t>
        </is>
      </c>
      <c r="C280" t="inlineStr">
        <is>
          <t>Q0251</t>
        </is>
      </c>
      <c r="D280" s="10" t="n">
        <v>46266</v>
      </c>
      <c r="E280" s="9" t="n">
        <v>801.67</v>
      </c>
      <c r="F280" t="str">
        <f>YEAR(D280)&amp;"-"&amp;TEXT(MONTH(D280),"00")</f>
        <v>2026-09</v>
      </c>
      <c r="G280" t="str">
        <f>IF(INDEX('QBO Templates'!$J$5:$J$293,MATCH(B280,'QBO Templates'!$A$5:$A$293,0))="(none)",B280,INDEX('QBO Templates'!$J$5:$J$293,MATCH(B280,'QBO Templates'!$A$5:$A$293,0)))</f>
        <v>J1116</v>
      </c>
    </row>
    <row r="281">
      <c r="A281" t="n">
        <v>10726</v>
      </c>
      <c r="B281" t="inlineStr">
        <is>
          <t>T0090</t>
        </is>
      </c>
      <c r="C281" t="inlineStr">
        <is>
          <t>Q0251</t>
        </is>
      </c>
      <c r="D281" s="10" t="n">
        <v>46296</v>
      </c>
      <c r="E281" s="9" t="n">
        <v>801.67</v>
      </c>
      <c r="F281" t="str">
        <f>YEAR(D281)&amp;"-"&amp;TEXT(MONTH(D281),"00")</f>
        <v>2026-10</v>
      </c>
      <c r="G281" t="str">
        <f>IF(INDEX('QBO Templates'!$J$5:$J$293,MATCH(B281,'QBO Templates'!$A$5:$A$293,0))="(none)",B281,INDEX('QBO Templates'!$J$5:$J$293,MATCH(B281,'QBO Templates'!$A$5:$A$293,0)))</f>
        <v>J1116</v>
      </c>
    </row>
    <row r="282">
      <c r="A282" t="n">
        <v>10727</v>
      </c>
      <c r="B282" t="inlineStr">
        <is>
          <t>T0091</t>
        </is>
      </c>
      <c r="C282" t="inlineStr">
        <is>
          <t>Q0252</t>
        </is>
      </c>
      <c r="D282" s="10" t="n">
        <v>46235</v>
      </c>
      <c r="E282" s="9" t="n">
        <v>1100.67</v>
      </c>
      <c r="F282" t="str">
        <f>YEAR(D282)&amp;"-"&amp;TEXT(MONTH(D282),"00")</f>
        <v>2026-08</v>
      </c>
      <c r="G282" t="str">
        <f>IF(INDEX('QBO Templates'!$J$5:$J$293,MATCH(B282,'QBO Templates'!$A$5:$A$293,0))="(none)",B282,INDEX('QBO Templates'!$J$5:$J$293,MATCH(B282,'QBO Templates'!$A$5:$A$293,0)))</f>
        <v>J1117</v>
      </c>
    </row>
    <row r="283">
      <c r="A283" t="n">
        <v>10728</v>
      </c>
      <c r="B283" t="inlineStr">
        <is>
          <t>T0091</t>
        </is>
      </c>
      <c r="C283" t="inlineStr">
        <is>
          <t>Q0252</t>
        </is>
      </c>
      <c r="D283" s="10" t="n">
        <v>46266</v>
      </c>
      <c r="E283" s="9" t="n">
        <v>1100.67</v>
      </c>
      <c r="F283" t="str">
        <f>YEAR(D283)&amp;"-"&amp;TEXT(MONTH(D283),"00")</f>
        <v>2026-09</v>
      </c>
      <c r="G283" t="str">
        <f>IF(INDEX('QBO Templates'!$J$5:$J$293,MATCH(B283,'QBO Templates'!$A$5:$A$293,0))="(none)",B283,INDEX('QBO Templates'!$J$5:$J$293,MATCH(B283,'QBO Templates'!$A$5:$A$293,0)))</f>
        <v>J1117</v>
      </c>
    </row>
    <row r="284">
      <c r="A284" t="n">
        <v>10729</v>
      </c>
      <c r="B284" t="inlineStr">
        <is>
          <t>T0091</t>
        </is>
      </c>
      <c r="C284" t="inlineStr">
        <is>
          <t>Q0252</t>
        </is>
      </c>
      <c r="D284" s="10" t="n">
        <v>46296</v>
      </c>
      <c r="E284" s="9" t="n">
        <v>1100.67</v>
      </c>
      <c r="F284" t="str">
        <f>YEAR(D284)&amp;"-"&amp;TEXT(MONTH(D284),"00")</f>
        <v>2026-10</v>
      </c>
      <c r="G284" t="str">
        <f>IF(INDEX('QBO Templates'!$J$5:$J$293,MATCH(B284,'QBO Templates'!$A$5:$A$293,0))="(none)",B284,INDEX('QBO Templates'!$J$5:$J$293,MATCH(B284,'QBO Templates'!$A$5:$A$293,0)))</f>
        <v>J1117</v>
      </c>
    </row>
    <row r="285">
      <c r="A285" t="n">
        <v>10730</v>
      </c>
      <c r="B285" t="inlineStr">
        <is>
          <t>T0092</t>
        </is>
      </c>
      <c r="C285" t="inlineStr">
        <is>
          <t>Q0253</t>
        </is>
      </c>
      <c r="D285" s="10" t="n">
        <v>46235</v>
      </c>
      <c r="E285" s="9" t="n">
        <v>748</v>
      </c>
      <c r="F285" t="str">
        <f>YEAR(D285)&amp;"-"&amp;TEXT(MONTH(D285),"00")</f>
        <v>2026-08</v>
      </c>
      <c r="G285" t="str">
        <f>IF(INDEX('QBO Templates'!$J$5:$J$293,MATCH(B285,'QBO Templates'!$A$5:$A$293,0))="(none)",B285,INDEX('QBO Templates'!$J$5:$J$293,MATCH(B285,'QBO Templates'!$A$5:$A$293,0)))</f>
        <v>J1118</v>
      </c>
    </row>
    <row r="286">
      <c r="A286" t="n">
        <v>10731</v>
      </c>
      <c r="B286" t="inlineStr">
        <is>
          <t>T0092</t>
        </is>
      </c>
      <c r="C286" t="inlineStr">
        <is>
          <t>Q0253</t>
        </is>
      </c>
      <c r="D286" s="10" t="n">
        <v>46266</v>
      </c>
      <c r="E286" s="9" t="n">
        <v>748</v>
      </c>
      <c r="F286" t="str">
        <f>YEAR(D286)&amp;"-"&amp;TEXT(MONTH(D286),"00")</f>
        <v>2026-09</v>
      </c>
      <c r="G286" t="str">
        <f>IF(INDEX('QBO Templates'!$J$5:$J$293,MATCH(B286,'QBO Templates'!$A$5:$A$293,0))="(none)",B286,INDEX('QBO Templates'!$J$5:$J$293,MATCH(B286,'QBO Templates'!$A$5:$A$293,0)))</f>
        <v>J1118</v>
      </c>
    </row>
    <row r="287">
      <c r="A287" t="n">
        <v>10732</v>
      </c>
      <c r="B287" t="inlineStr">
        <is>
          <t>T0092</t>
        </is>
      </c>
      <c r="C287" t="inlineStr">
        <is>
          <t>Q0253</t>
        </is>
      </c>
      <c r="D287" s="10" t="n">
        <v>46296</v>
      </c>
      <c r="E287" s="9" t="n">
        <v>748</v>
      </c>
      <c r="F287" t="str">
        <f>YEAR(D287)&amp;"-"&amp;TEXT(MONTH(D287),"00")</f>
        <v>2026-10</v>
      </c>
      <c r="G287" t="str">
        <f>IF(INDEX('QBO Templates'!$J$5:$J$293,MATCH(B287,'QBO Templates'!$A$5:$A$293,0))="(none)",B287,INDEX('QBO Templates'!$J$5:$J$293,MATCH(B287,'QBO Templates'!$A$5:$A$293,0)))</f>
        <v>J1118</v>
      </c>
    </row>
    <row r="288">
      <c r="A288" t="n">
        <v>10733</v>
      </c>
      <c r="B288" t="inlineStr">
        <is>
          <t>T0093</t>
        </is>
      </c>
      <c r="C288" t="inlineStr">
        <is>
          <t>Q0253</t>
        </is>
      </c>
      <c r="D288" s="10" t="n">
        <v>46238</v>
      </c>
      <c r="E288" s="9" t="n">
        <v>116</v>
      </c>
      <c r="F288" t="str">
        <f>YEAR(D288)&amp;"-"&amp;TEXT(MONTH(D288),"00")</f>
        <v>2026-08</v>
      </c>
      <c r="G288" t="str">
        <f>IF(INDEX('QBO Templates'!$J$5:$J$293,MATCH(B288,'QBO Templates'!$A$5:$A$293,0))="(none)",B288,INDEX('QBO Templates'!$J$5:$J$293,MATCH(B288,'QBO Templates'!$A$5:$A$293,0)))</f>
        <v>J1119</v>
      </c>
    </row>
    <row r="289">
      <c r="A289" t="n">
        <v>10734</v>
      </c>
      <c r="B289" t="inlineStr">
        <is>
          <t>T0093</t>
        </is>
      </c>
      <c r="C289" t="inlineStr">
        <is>
          <t>Q0253</t>
        </is>
      </c>
      <c r="D289" s="10" t="n">
        <v>46266</v>
      </c>
      <c r="E289" s="9" t="n">
        <v>116</v>
      </c>
      <c r="F289" t="str">
        <f>YEAR(D289)&amp;"-"&amp;TEXT(MONTH(D289),"00")</f>
        <v>2026-09</v>
      </c>
      <c r="G289" t="str">
        <f>IF(INDEX('QBO Templates'!$J$5:$J$293,MATCH(B289,'QBO Templates'!$A$5:$A$293,0))="(none)",B289,INDEX('QBO Templates'!$J$5:$J$293,MATCH(B289,'QBO Templates'!$A$5:$A$293,0)))</f>
        <v>J1119</v>
      </c>
    </row>
    <row r="290">
      <c r="A290" t="n">
        <v>10735</v>
      </c>
      <c r="B290" t="inlineStr">
        <is>
          <t>T0093</t>
        </is>
      </c>
      <c r="C290" t="inlineStr">
        <is>
          <t>Q0253</t>
        </is>
      </c>
      <c r="D290" s="10" t="n">
        <v>46294</v>
      </c>
      <c r="E290" s="9" t="n">
        <v>116</v>
      </c>
      <c r="F290" t="str">
        <f>YEAR(D290)&amp;"-"&amp;TEXT(MONTH(D290),"00")</f>
        <v>2026-09</v>
      </c>
      <c r="G290" t="str">
        <f>IF(INDEX('QBO Templates'!$J$5:$J$293,MATCH(B290,'QBO Templates'!$A$5:$A$293,0))="(none)",B290,INDEX('QBO Templates'!$J$5:$J$293,MATCH(B290,'QBO Templates'!$A$5:$A$293,0)))</f>
        <v>J1119</v>
      </c>
    </row>
    <row r="291">
      <c r="A291" t="n">
        <v>10736</v>
      </c>
      <c r="B291" t="inlineStr">
        <is>
          <t>T0093</t>
        </is>
      </c>
      <c r="C291" t="inlineStr">
        <is>
          <t>Q0253</t>
        </is>
      </c>
      <c r="D291" s="10" t="n">
        <v>46322</v>
      </c>
      <c r="E291" s="9" t="n">
        <v>116</v>
      </c>
      <c r="F291" t="str">
        <f>YEAR(D291)&amp;"-"&amp;TEXT(MONTH(D291),"00")</f>
        <v>2026-10</v>
      </c>
      <c r="G291" t="str">
        <f>IF(INDEX('QBO Templates'!$J$5:$J$293,MATCH(B291,'QBO Templates'!$A$5:$A$293,0))="(none)",B291,INDEX('QBO Templates'!$J$5:$J$293,MATCH(B291,'QBO Templates'!$A$5:$A$293,0)))</f>
        <v>J1119</v>
      </c>
    </row>
    <row r="292">
      <c r="A292" t="n">
        <v>10737</v>
      </c>
      <c r="B292" t="inlineStr">
        <is>
          <t>T0094</t>
        </is>
      </c>
      <c r="C292" t="inlineStr">
        <is>
          <t>Q0254</t>
        </is>
      </c>
      <c r="D292" s="10" t="n">
        <v>46235</v>
      </c>
      <c r="E292" s="9" t="n">
        <v>502.67</v>
      </c>
      <c r="F292" t="str">
        <f>YEAR(D292)&amp;"-"&amp;TEXT(MONTH(D292),"00")</f>
        <v>2026-08</v>
      </c>
      <c r="G292" t="str">
        <f>IF(INDEX('QBO Templates'!$J$5:$J$293,MATCH(B292,'QBO Templates'!$A$5:$A$293,0))="(none)",B292,INDEX('QBO Templates'!$J$5:$J$293,MATCH(B292,'QBO Templates'!$A$5:$A$293,0)))</f>
        <v>J1120</v>
      </c>
    </row>
    <row r="293">
      <c r="A293" t="n">
        <v>10738</v>
      </c>
      <c r="B293" t="inlineStr">
        <is>
          <t>T0094</t>
        </is>
      </c>
      <c r="C293" t="inlineStr">
        <is>
          <t>Q0254</t>
        </is>
      </c>
      <c r="D293" s="10" t="n">
        <v>46266</v>
      </c>
      <c r="E293" s="9" t="n">
        <v>502.67</v>
      </c>
      <c r="F293" t="str">
        <f>YEAR(D293)&amp;"-"&amp;TEXT(MONTH(D293),"00")</f>
        <v>2026-09</v>
      </c>
      <c r="G293" t="str">
        <f>IF(INDEX('QBO Templates'!$J$5:$J$293,MATCH(B293,'QBO Templates'!$A$5:$A$293,0))="(none)",B293,INDEX('QBO Templates'!$J$5:$J$293,MATCH(B293,'QBO Templates'!$A$5:$A$293,0)))</f>
        <v>J1120</v>
      </c>
    </row>
    <row r="294">
      <c r="A294" t="n">
        <v>10739</v>
      </c>
      <c r="B294" t="inlineStr">
        <is>
          <t>T0094</t>
        </is>
      </c>
      <c r="C294" t="inlineStr">
        <is>
          <t>Q0254</t>
        </is>
      </c>
      <c r="D294" s="10" t="n">
        <v>46296</v>
      </c>
      <c r="E294" s="9" t="n">
        <v>502.67</v>
      </c>
      <c r="F294" t="str">
        <f>YEAR(D294)&amp;"-"&amp;TEXT(MONTH(D294),"00")</f>
        <v>2026-10</v>
      </c>
      <c r="G294" t="str">
        <f>IF(INDEX('QBO Templates'!$J$5:$J$293,MATCH(B294,'QBO Templates'!$A$5:$A$293,0))="(none)",B294,INDEX('QBO Templates'!$J$5:$J$293,MATCH(B294,'QBO Templates'!$A$5:$A$293,0)))</f>
        <v>J1120</v>
      </c>
    </row>
    <row r="295">
      <c r="A295" t="n">
        <v>10740</v>
      </c>
      <c r="B295" t="inlineStr">
        <is>
          <t>T0095</t>
        </is>
      </c>
      <c r="C295" t="inlineStr">
        <is>
          <t>Q0255</t>
        </is>
      </c>
      <c r="D295" s="10" t="n">
        <v>46235</v>
      </c>
      <c r="E295" s="9" t="n">
        <v>134.33</v>
      </c>
      <c r="F295" t="str">
        <f>YEAR(D295)&amp;"-"&amp;TEXT(MONTH(D295),"00")</f>
        <v>2026-08</v>
      </c>
      <c r="G295" t="str">
        <f>IF(INDEX('QBO Templates'!$J$5:$J$293,MATCH(B295,'QBO Templates'!$A$5:$A$293,0))="(none)",B295,INDEX('QBO Templates'!$J$5:$J$293,MATCH(B295,'QBO Templates'!$A$5:$A$293,0)))</f>
        <v>J1121</v>
      </c>
    </row>
    <row r="296">
      <c r="A296" t="n">
        <v>10741</v>
      </c>
      <c r="B296" t="inlineStr">
        <is>
          <t>T0095</t>
        </is>
      </c>
      <c r="C296" t="inlineStr">
        <is>
          <t>Q0255</t>
        </is>
      </c>
      <c r="D296" s="10" t="n">
        <v>46266</v>
      </c>
      <c r="E296" s="9" t="n">
        <v>134.33</v>
      </c>
      <c r="F296" t="str">
        <f>YEAR(D296)&amp;"-"&amp;TEXT(MONTH(D296),"00")</f>
        <v>2026-09</v>
      </c>
      <c r="G296" t="str">
        <f>IF(INDEX('QBO Templates'!$J$5:$J$293,MATCH(B296,'QBO Templates'!$A$5:$A$293,0))="(none)",B296,INDEX('QBO Templates'!$J$5:$J$293,MATCH(B296,'QBO Templates'!$A$5:$A$293,0)))</f>
        <v>J1121</v>
      </c>
    </row>
    <row r="297">
      <c r="A297" t="n">
        <v>10742</v>
      </c>
      <c r="B297" t="inlineStr">
        <is>
          <t>T0095</t>
        </is>
      </c>
      <c r="C297" t="inlineStr">
        <is>
          <t>Q0255</t>
        </is>
      </c>
      <c r="D297" s="10" t="n">
        <v>46296</v>
      </c>
      <c r="E297" s="9" t="n">
        <v>134.33</v>
      </c>
      <c r="F297" t="str">
        <f>YEAR(D297)&amp;"-"&amp;TEXT(MONTH(D297),"00")</f>
        <v>2026-10</v>
      </c>
      <c r="G297" t="str">
        <f>IF(INDEX('QBO Templates'!$J$5:$J$293,MATCH(B297,'QBO Templates'!$A$5:$A$293,0))="(none)",B297,INDEX('QBO Templates'!$J$5:$J$293,MATCH(B297,'QBO Templates'!$A$5:$A$293,0)))</f>
        <v>J1121</v>
      </c>
    </row>
    <row r="298">
      <c r="A298" t="n">
        <v>10743</v>
      </c>
      <c r="B298" t="inlineStr">
        <is>
          <t>T0096</t>
        </is>
      </c>
      <c r="C298" t="inlineStr">
        <is>
          <t>Q0256</t>
        </is>
      </c>
      <c r="D298" s="10" t="n">
        <v>46235</v>
      </c>
      <c r="E298" s="9" t="n">
        <v>559</v>
      </c>
      <c r="F298" t="str">
        <f>YEAR(D298)&amp;"-"&amp;TEXT(MONTH(D298),"00")</f>
        <v>2026-08</v>
      </c>
      <c r="G298" t="str">
        <f>IF(INDEX('QBO Templates'!$J$5:$J$293,MATCH(B298,'QBO Templates'!$A$5:$A$293,0))="(none)",B298,INDEX('QBO Templates'!$J$5:$J$293,MATCH(B298,'QBO Templates'!$A$5:$A$293,0)))</f>
        <v>J1122</v>
      </c>
    </row>
    <row r="299">
      <c r="A299" t="n">
        <v>10744</v>
      </c>
      <c r="B299" t="inlineStr">
        <is>
          <t>T0096</t>
        </is>
      </c>
      <c r="C299" t="inlineStr">
        <is>
          <t>Q0256</t>
        </is>
      </c>
      <c r="D299" s="10" t="n">
        <v>46266</v>
      </c>
      <c r="E299" s="9" t="n">
        <v>559</v>
      </c>
      <c r="F299" t="str">
        <f>YEAR(D299)&amp;"-"&amp;TEXT(MONTH(D299),"00")</f>
        <v>2026-09</v>
      </c>
      <c r="G299" t="str">
        <f>IF(INDEX('QBO Templates'!$J$5:$J$293,MATCH(B299,'QBO Templates'!$A$5:$A$293,0))="(none)",B299,INDEX('QBO Templates'!$J$5:$J$293,MATCH(B299,'QBO Templates'!$A$5:$A$293,0)))</f>
        <v>J1122</v>
      </c>
    </row>
    <row r="300">
      <c r="A300" t="n">
        <v>10745</v>
      </c>
      <c r="B300" t="inlineStr">
        <is>
          <t>T0096</t>
        </is>
      </c>
      <c r="C300" t="inlineStr">
        <is>
          <t>Q0256</t>
        </is>
      </c>
      <c r="D300" s="10" t="n">
        <v>46296</v>
      </c>
      <c r="E300" s="9" t="n">
        <v>559</v>
      </c>
      <c r="F300" t="str">
        <f>YEAR(D300)&amp;"-"&amp;TEXT(MONTH(D300),"00")</f>
        <v>2026-10</v>
      </c>
      <c r="G300" t="str">
        <f>IF(INDEX('QBO Templates'!$J$5:$J$293,MATCH(B300,'QBO Templates'!$A$5:$A$293,0))="(none)",B300,INDEX('QBO Templates'!$J$5:$J$293,MATCH(B300,'QBO Templates'!$A$5:$A$293,0)))</f>
        <v>J1122</v>
      </c>
    </row>
    <row r="301">
      <c r="A301" t="n">
        <v>10746</v>
      </c>
      <c r="B301" t="inlineStr">
        <is>
          <t>T0097</t>
        </is>
      </c>
      <c r="C301" t="inlineStr">
        <is>
          <t>Q0257</t>
        </is>
      </c>
      <c r="D301" s="10" t="n">
        <v>46235</v>
      </c>
      <c r="E301" s="9" t="n">
        <v>580.67</v>
      </c>
      <c r="F301" t="str">
        <f>YEAR(D301)&amp;"-"&amp;TEXT(MONTH(D301),"00")</f>
        <v>2026-08</v>
      </c>
      <c r="G301" t="str">
        <f>IF(INDEX('QBO Templates'!$J$5:$J$293,MATCH(B301,'QBO Templates'!$A$5:$A$293,0))="(none)",B301,INDEX('QBO Templates'!$J$5:$J$293,MATCH(B301,'QBO Templates'!$A$5:$A$293,0)))</f>
        <v>J1124</v>
      </c>
    </row>
    <row r="302">
      <c r="A302" t="n">
        <v>10747</v>
      </c>
      <c r="B302" t="inlineStr">
        <is>
          <t>T0097</t>
        </is>
      </c>
      <c r="C302" t="inlineStr">
        <is>
          <t>Q0257</t>
        </is>
      </c>
      <c r="D302" s="10" t="n">
        <v>46266</v>
      </c>
      <c r="E302" s="9" t="n">
        <v>580.67</v>
      </c>
      <c r="F302" t="str">
        <f>YEAR(D302)&amp;"-"&amp;TEXT(MONTH(D302),"00")</f>
        <v>2026-09</v>
      </c>
      <c r="G302" t="str">
        <f>IF(INDEX('QBO Templates'!$J$5:$J$293,MATCH(B302,'QBO Templates'!$A$5:$A$293,0))="(none)",B302,INDEX('QBO Templates'!$J$5:$J$293,MATCH(B302,'QBO Templates'!$A$5:$A$293,0)))</f>
        <v>J1124</v>
      </c>
    </row>
    <row r="303">
      <c r="A303" t="n">
        <v>10748</v>
      </c>
      <c r="B303" t="inlineStr">
        <is>
          <t>T0097</t>
        </is>
      </c>
      <c r="C303" t="inlineStr">
        <is>
          <t>Q0257</t>
        </is>
      </c>
      <c r="D303" s="10" t="n">
        <v>46296</v>
      </c>
      <c r="E303" s="9" t="n">
        <v>580.67</v>
      </c>
      <c r="F303" t="str">
        <f>YEAR(D303)&amp;"-"&amp;TEXT(MONTH(D303),"00")</f>
        <v>2026-10</v>
      </c>
      <c r="G303" t="str">
        <f>IF(INDEX('QBO Templates'!$J$5:$J$293,MATCH(B303,'QBO Templates'!$A$5:$A$293,0))="(none)",B303,INDEX('QBO Templates'!$J$5:$J$293,MATCH(B303,'QBO Templates'!$A$5:$A$293,0)))</f>
        <v>J1124</v>
      </c>
    </row>
    <row r="304">
      <c r="A304" t="n">
        <v>10749</v>
      </c>
      <c r="B304" t="inlineStr">
        <is>
          <t>T0098</t>
        </is>
      </c>
      <c r="C304" t="inlineStr">
        <is>
          <t>Q0258</t>
        </is>
      </c>
      <c r="D304" s="10" t="n">
        <v>46235</v>
      </c>
      <c r="E304" s="9" t="n">
        <v>1300</v>
      </c>
      <c r="F304" t="str">
        <f>YEAR(D304)&amp;"-"&amp;TEXT(MONTH(D304),"00")</f>
        <v>2026-08</v>
      </c>
      <c r="G304" t="str">
        <f>IF(INDEX('QBO Templates'!$J$5:$J$293,MATCH(B304,'QBO Templates'!$A$5:$A$293,0))="(none)",B304,INDEX('QBO Templates'!$J$5:$J$293,MATCH(B304,'QBO Templates'!$A$5:$A$293,0)))</f>
        <v>J1125</v>
      </c>
    </row>
    <row r="305">
      <c r="A305" t="n">
        <v>10750</v>
      </c>
      <c r="B305" t="inlineStr">
        <is>
          <t>T0098</t>
        </is>
      </c>
      <c r="C305" t="inlineStr">
        <is>
          <t>Q0258</t>
        </is>
      </c>
      <c r="D305" s="10" t="n">
        <v>46266</v>
      </c>
      <c r="E305" s="9" t="n">
        <v>1300</v>
      </c>
      <c r="F305" t="str">
        <f>YEAR(D305)&amp;"-"&amp;TEXT(MONTH(D305),"00")</f>
        <v>2026-09</v>
      </c>
      <c r="G305" t="str">
        <f>IF(INDEX('QBO Templates'!$J$5:$J$293,MATCH(B305,'QBO Templates'!$A$5:$A$293,0))="(none)",B305,INDEX('QBO Templates'!$J$5:$J$293,MATCH(B305,'QBO Templates'!$A$5:$A$293,0)))</f>
        <v>J1125</v>
      </c>
    </row>
    <row r="306">
      <c r="A306" t="n">
        <v>10751</v>
      </c>
      <c r="B306" t="inlineStr">
        <is>
          <t>T0098</t>
        </is>
      </c>
      <c r="C306" t="inlineStr">
        <is>
          <t>Q0258</t>
        </is>
      </c>
      <c r="D306" s="10" t="n">
        <v>46296</v>
      </c>
      <c r="E306" s="9" t="n">
        <v>1300</v>
      </c>
      <c r="F306" t="str">
        <f>YEAR(D306)&amp;"-"&amp;TEXT(MONTH(D306),"00")</f>
        <v>2026-10</v>
      </c>
      <c r="G306" t="str">
        <f>IF(INDEX('QBO Templates'!$J$5:$J$293,MATCH(B306,'QBO Templates'!$A$5:$A$293,0))="(none)",B306,INDEX('QBO Templates'!$J$5:$J$293,MATCH(B306,'QBO Templates'!$A$5:$A$293,0)))</f>
        <v>J1125</v>
      </c>
    </row>
    <row r="307">
      <c r="A307" t="n">
        <v>10752</v>
      </c>
      <c r="B307" t="inlineStr">
        <is>
          <t>T0099</t>
        </is>
      </c>
      <c r="C307" t="inlineStr">
        <is>
          <t>Q0259</t>
        </is>
      </c>
      <c r="D307" s="10" t="n">
        <v>46235</v>
      </c>
      <c r="E307" s="9" t="n">
        <v>1395.33</v>
      </c>
      <c r="F307" t="str">
        <f>YEAR(D307)&amp;"-"&amp;TEXT(MONTH(D307),"00")</f>
        <v>2026-08</v>
      </c>
      <c r="G307" t="str">
        <f>IF(INDEX('QBO Templates'!$J$5:$J$293,MATCH(B307,'QBO Templates'!$A$5:$A$293,0))="(none)",B307,INDEX('QBO Templates'!$J$5:$J$293,MATCH(B307,'QBO Templates'!$A$5:$A$293,0)))</f>
        <v>J1127</v>
      </c>
    </row>
    <row r="308">
      <c r="A308" t="n">
        <v>10753</v>
      </c>
      <c r="B308" t="inlineStr">
        <is>
          <t>T0099</t>
        </is>
      </c>
      <c r="C308" t="inlineStr">
        <is>
          <t>Q0259</t>
        </is>
      </c>
      <c r="D308" s="10" t="n">
        <v>46266</v>
      </c>
      <c r="E308" s="9" t="n">
        <v>1395.33</v>
      </c>
      <c r="F308" t="str">
        <f>YEAR(D308)&amp;"-"&amp;TEXT(MONTH(D308),"00")</f>
        <v>2026-09</v>
      </c>
      <c r="G308" t="str">
        <f>IF(INDEX('QBO Templates'!$J$5:$J$293,MATCH(B308,'QBO Templates'!$A$5:$A$293,0))="(none)",B308,INDEX('QBO Templates'!$J$5:$J$293,MATCH(B308,'QBO Templates'!$A$5:$A$293,0)))</f>
        <v>J1127</v>
      </c>
    </row>
    <row r="309">
      <c r="A309" t="n">
        <v>10754</v>
      </c>
      <c r="B309" t="inlineStr">
        <is>
          <t>T0099</t>
        </is>
      </c>
      <c r="C309" t="inlineStr">
        <is>
          <t>Q0259</t>
        </is>
      </c>
      <c r="D309" s="10" t="n">
        <v>46296</v>
      </c>
      <c r="E309" s="9" t="n">
        <v>1395.33</v>
      </c>
      <c r="F309" t="str">
        <f>YEAR(D309)&amp;"-"&amp;TEXT(MONTH(D309),"00")</f>
        <v>2026-10</v>
      </c>
      <c r="G309" t="str">
        <f>IF(INDEX('QBO Templates'!$J$5:$J$293,MATCH(B309,'QBO Templates'!$A$5:$A$293,0))="(none)",B309,INDEX('QBO Templates'!$J$5:$J$293,MATCH(B309,'QBO Templates'!$A$5:$A$293,0)))</f>
        <v>J1127</v>
      </c>
    </row>
    <row r="310">
      <c r="A310" t="n">
        <v>10755</v>
      </c>
      <c r="B310" t="inlineStr">
        <is>
          <t>T0100</t>
        </is>
      </c>
      <c r="C310" t="inlineStr">
        <is>
          <t>Q0260</t>
        </is>
      </c>
      <c r="D310" s="10" t="n">
        <v>46235</v>
      </c>
      <c r="E310" s="9" t="n">
        <v>650</v>
      </c>
      <c r="F310" t="str">
        <f>YEAR(D310)&amp;"-"&amp;TEXT(MONTH(D310),"00")</f>
        <v>2026-08</v>
      </c>
      <c r="G310" t="str">
        <f>IF(INDEX('QBO Templates'!$J$5:$J$293,MATCH(B310,'QBO Templates'!$A$5:$A$293,0))="(none)",B310,INDEX('QBO Templates'!$J$5:$J$293,MATCH(B310,'QBO Templates'!$A$5:$A$293,0)))</f>
        <v>J1128</v>
      </c>
    </row>
    <row r="311">
      <c r="A311" t="n">
        <v>10756</v>
      </c>
      <c r="B311" t="inlineStr">
        <is>
          <t>T0100</t>
        </is>
      </c>
      <c r="C311" t="inlineStr">
        <is>
          <t>Q0260</t>
        </is>
      </c>
      <c r="D311" s="10" t="n">
        <v>46266</v>
      </c>
      <c r="E311" s="9" t="n">
        <v>650</v>
      </c>
      <c r="F311" t="str">
        <f>YEAR(D311)&amp;"-"&amp;TEXT(MONTH(D311),"00")</f>
        <v>2026-09</v>
      </c>
      <c r="G311" t="str">
        <f>IF(INDEX('QBO Templates'!$J$5:$J$293,MATCH(B311,'QBO Templates'!$A$5:$A$293,0))="(none)",B311,INDEX('QBO Templates'!$J$5:$J$293,MATCH(B311,'QBO Templates'!$A$5:$A$293,0)))</f>
        <v>J1128</v>
      </c>
    </row>
    <row r="312">
      <c r="A312" t="n">
        <v>10757</v>
      </c>
      <c r="B312" t="inlineStr">
        <is>
          <t>T0100</t>
        </is>
      </c>
      <c r="C312" t="inlineStr">
        <is>
          <t>Q0260</t>
        </is>
      </c>
      <c r="D312" s="10" t="n">
        <v>46296</v>
      </c>
      <c r="E312" s="9" t="n">
        <v>650</v>
      </c>
      <c r="F312" t="str">
        <f>YEAR(D312)&amp;"-"&amp;TEXT(MONTH(D312),"00")</f>
        <v>2026-10</v>
      </c>
      <c r="G312" t="str">
        <f>IF(INDEX('QBO Templates'!$J$5:$J$293,MATCH(B312,'QBO Templates'!$A$5:$A$293,0))="(none)",B312,INDEX('QBO Templates'!$J$5:$J$293,MATCH(B312,'QBO Templates'!$A$5:$A$293,0)))</f>
        <v>J1128</v>
      </c>
    </row>
    <row r="313">
      <c r="A313" t="n">
        <v>10758</v>
      </c>
      <c r="B313" t="inlineStr">
        <is>
          <t>T0101</t>
        </is>
      </c>
      <c r="C313" t="inlineStr">
        <is>
          <t>Q0261</t>
        </is>
      </c>
      <c r="D313" s="10" t="n">
        <v>46235</v>
      </c>
      <c r="E313" s="9" t="n">
        <v>550.33</v>
      </c>
      <c r="F313" t="str">
        <f>YEAR(D313)&amp;"-"&amp;TEXT(MONTH(D313),"00")</f>
        <v>2026-08</v>
      </c>
      <c r="G313" t="str">
        <f>IF(INDEX('QBO Templates'!$J$5:$J$293,MATCH(B313,'QBO Templates'!$A$5:$A$293,0))="(none)",B313,INDEX('QBO Templates'!$J$5:$J$293,MATCH(B313,'QBO Templates'!$A$5:$A$293,0)))</f>
        <v>J1129</v>
      </c>
    </row>
    <row r="314">
      <c r="A314" t="n">
        <v>10759</v>
      </c>
      <c r="B314" t="inlineStr">
        <is>
          <t>T0101</t>
        </is>
      </c>
      <c r="C314" t="inlineStr">
        <is>
          <t>Q0261</t>
        </is>
      </c>
      <c r="D314" s="10" t="n">
        <v>46266</v>
      </c>
      <c r="E314" s="9" t="n">
        <v>550.33</v>
      </c>
      <c r="F314" t="str">
        <f>YEAR(D314)&amp;"-"&amp;TEXT(MONTH(D314),"00")</f>
        <v>2026-09</v>
      </c>
      <c r="G314" t="str">
        <f>IF(INDEX('QBO Templates'!$J$5:$J$293,MATCH(B314,'QBO Templates'!$A$5:$A$293,0))="(none)",B314,INDEX('QBO Templates'!$J$5:$J$293,MATCH(B314,'QBO Templates'!$A$5:$A$293,0)))</f>
        <v>J1129</v>
      </c>
    </row>
    <row r="315">
      <c r="A315" t="n">
        <v>10760</v>
      </c>
      <c r="B315" t="inlineStr">
        <is>
          <t>T0101</t>
        </is>
      </c>
      <c r="C315" t="inlineStr">
        <is>
          <t>Q0261</t>
        </is>
      </c>
      <c r="D315" s="10" t="n">
        <v>46296</v>
      </c>
      <c r="E315" s="9" t="n">
        <v>550.33</v>
      </c>
      <c r="F315" t="str">
        <f>YEAR(D315)&amp;"-"&amp;TEXT(MONTH(D315),"00")</f>
        <v>2026-10</v>
      </c>
      <c r="G315" t="str">
        <f>IF(INDEX('QBO Templates'!$J$5:$J$293,MATCH(B315,'QBO Templates'!$A$5:$A$293,0))="(none)",B315,INDEX('QBO Templates'!$J$5:$J$293,MATCH(B315,'QBO Templates'!$A$5:$A$293,0)))</f>
        <v>J1129</v>
      </c>
    </row>
    <row r="316">
      <c r="A316" t="n">
        <v>10761</v>
      </c>
      <c r="B316" t="inlineStr">
        <is>
          <t>T0102</t>
        </is>
      </c>
      <c r="C316" t="inlineStr">
        <is>
          <t>Q0261</t>
        </is>
      </c>
      <c r="D316" s="10" t="n">
        <v>46237</v>
      </c>
      <c r="E316" s="9" t="n">
        <v>203</v>
      </c>
      <c r="F316" t="str">
        <f>YEAR(D316)&amp;"-"&amp;TEXT(MONTH(D316),"00")</f>
        <v>2026-08</v>
      </c>
      <c r="G316" t="str">
        <f>IF(INDEX('QBO Templates'!$J$5:$J$293,MATCH(B316,'QBO Templates'!$A$5:$A$293,0))="(none)",B316,INDEX('QBO Templates'!$J$5:$J$293,MATCH(B316,'QBO Templates'!$A$5:$A$293,0)))</f>
        <v>J1130</v>
      </c>
    </row>
    <row r="317">
      <c r="A317" t="n">
        <v>10762</v>
      </c>
      <c r="B317" t="inlineStr">
        <is>
          <t>T0102</t>
        </is>
      </c>
      <c r="C317" t="inlineStr">
        <is>
          <t>Q0261</t>
        </is>
      </c>
      <c r="D317" s="10" t="n">
        <v>46265</v>
      </c>
      <c r="E317" s="9" t="n">
        <v>203</v>
      </c>
      <c r="F317" t="str">
        <f>YEAR(D317)&amp;"-"&amp;TEXT(MONTH(D317),"00")</f>
        <v>2026-08</v>
      </c>
      <c r="G317" t="str">
        <f>IF(INDEX('QBO Templates'!$J$5:$J$293,MATCH(B317,'QBO Templates'!$A$5:$A$293,0))="(none)",B317,INDEX('QBO Templates'!$J$5:$J$293,MATCH(B317,'QBO Templates'!$A$5:$A$293,0)))</f>
        <v>J1130</v>
      </c>
    </row>
    <row r="318">
      <c r="A318" t="n">
        <v>10763</v>
      </c>
      <c r="B318" t="inlineStr">
        <is>
          <t>T0102</t>
        </is>
      </c>
      <c r="C318" t="inlineStr">
        <is>
          <t>Q0261</t>
        </is>
      </c>
      <c r="D318" s="10" t="n">
        <v>46293</v>
      </c>
      <c r="E318" s="9" t="n">
        <v>203</v>
      </c>
      <c r="F318" t="str">
        <f>YEAR(D318)&amp;"-"&amp;TEXT(MONTH(D318),"00")</f>
        <v>2026-09</v>
      </c>
      <c r="G318" t="str">
        <f>IF(INDEX('QBO Templates'!$J$5:$J$293,MATCH(B318,'QBO Templates'!$A$5:$A$293,0))="(none)",B318,INDEX('QBO Templates'!$J$5:$J$293,MATCH(B318,'QBO Templates'!$A$5:$A$293,0)))</f>
        <v>J1130</v>
      </c>
    </row>
    <row r="319">
      <c r="A319" t="n">
        <v>10764</v>
      </c>
      <c r="B319" t="inlineStr">
        <is>
          <t>T0102</t>
        </is>
      </c>
      <c r="C319" t="inlineStr">
        <is>
          <t>Q0261</t>
        </is>
      </c>
      <c r="D319" s="10" t="n">
        <v>46321</v>
      </c>
      <c r="E319" s="9" t="n">
        <v>203</v>
      </c>
      <c r="F319" t="str">
        <f>YEAR(D319)&amp;"-"&amp;TEXT(MONTH(D319),"00")</f>
        <v>2026-10</v>
      </c>
      <c r="G319" t="str">
        <f>IF(INDEX('QBO Templates'!$J$5:$J$293,MATCH(B319,'QBO Templates'!$A$5:$A$293,0))="(none)",B319,INDEX('QBO Templates'!$J$5:$J$293,MATCH(B319,'QBO Templates'!$A$5:$A$293,0)))</f>
        <v>J1130</v>
      </c>
    </row>
    <row r="320">
      <c r="A320" t="n">
        <v>10765</v>
      </c>
      <c r="B320" t="inlineStr">
        <is>
          <t>T0103</t>
        </is>
      </c>
      <c r="C320" t="inlineStr">
        <is>
          <t>Q0262</t>
        </is>
      </c>
      <c r="D320" s="10" t="n">
        <v>46235</v>
      </c>
      <c r="E320" s="9" t="n">
        <v>589.33</v>
      </c>
      <c r="F320" t="str">
        <f>YEAR(D320)&amp;"-"&amp;TEXT(MONTH(D320),"00")</f>
        <v>2026-08</v>
      </c>
      <c r="G320" t="str">
        <f>IF(INDEX('QBO Templates'!$J$5:$J$293,MATCH(B320,'QBO Templates'!$A$5:$A$293,0))="(none)",B320,INDEX('QBO Templates'!$J$5:$J$293,MATCH(B320,'QBO Templates'!$A$5:$A$293,0)))</f>
        <v>J1131</v>
      </c>
    </row>
    <row r="321">
      <c r="A321" t="n">
        <v>10766</v>
      </c>
      <c r="B321" t="inlineStr">
        <is>
          <t>T0103</t>
        </is>
      </c>
      <c r="C321" t="inlineStr">
        <is>
          <t>Q0262</t>
        </is>
      </c>
      <c r="D321" s="10" t="n">
        <v>46266</v>
      </c>
      <c r="E321" s="9" t="n">
        <v>589.33</v>
      </c>
      <c r="F321" t="str">
        <f>YEAR(D321)&amp;"-"&amp;TEXT(MONTH(D321),"00")</f>
        <v>2026-09</v>
      </c>
      <c r="G321" t="str">
        <f>IF(INDEX('QBO Templates'!$J$5:$J$293,MATCH(B321,'QBO Templates'!$A$5:$A$293,0))="(none)",B321,INDEX('QBO Templates'!$J$5:$J$293,MATCH(B321,'QBO Templates'!$A$5:$A$293,0)))</f>
        <v>J1131</v>
      </c>
    </row>
    <row r="322">
      <c r="A322" t="n">
        <v>10767</v>
      </c>
      <c r="B322" t="inlineStr">
        <is>
          <t>T0103</t>
        </is>
      </c>
      <c r="C322" t="inlineStr">
        <is>
          <t>Q0262</t>
        </is>
      </c>
      <c r="D322" s="10" t="n">
        <v>46296</v>
      </c>
      <c r="E322" s="9" t="n">
        <v>589.33</v>
      </c>
      <c r="F322" t="str">
        <f>YEAR(D322)&amp;"-"&amp;TEXT(MONTH(D322),"00")</f>
        <v>2026-10</v>
      </c>
      <c r="G322" t="str">
        <f>IF(INDEX('QBO Templates'!$J$5:$J$293,MATCH(B322,'QBO Templates'!$A$5:$A$293,0))="(none)",B322,INDEX('QBO Templates'!$J$5:$J$293,MATCH(B322,'QBO Templates'!$A$5:$A$293,0)))</f>
        <v>J1131</v>
      </c>
    </row>
    <row r="323">
      <c r="A323" t="n">
        <v>10768</v>
      </c>
      <c r="B323" t="inlineStr">
        <is>
          <t>T0104</t>
        </is>
      </c>
      <c r="C323" t="inlineStr">
        <is>
          <t>Q0263</t>
        </is>
      </c>
      <c r="D323" s="10" t="n">
        <v>46262</v>
      </c>
      <c r="E323" s="9" t="n">
        <v>218</v>
      </c>
      <c r="F323" t="str">
        <f>YEAR(D323)&amp;"-"&amp;TEXT(MONTH(D323),"00")</f>
        <v>2026-08</v>
      </c>
      <c r="G323" t="str">
        <f>IF(INDEX('QBO Templates'!$J$5:$J$293,MATCH(B323,'QBO Templates'!$A$5:$A$293,0))="(none)",B323,INDEX('QBO Templates'!$J$5:$J$293,MATCH(B323,'QBO Templates'!$A$5:$A$293,0)))</f>
        <v>J1133</v>
      </c>
    </row>
    <row r="324">
      <c r="A324" t="n">
        <v>10769</v>
      </c>
      <c r="B324" t="inlineStr">
        <is>
          <t>T0104</t>
        </is>
      </c>
      <c r="C324" t="inlineStr">
        <is>
          <t>Q0263</t>
        </is>
      </c>
      <c r="D324" s="10" t="n">
        <v>46290</v>
      </c>
      <c r="E324" s="9" t="n">
        <v>218</v>
      </c>
      <c r="F324" t="str">
        <f>YEAR(D324)&amp;"-"&amp;TEXT(MONTH(D324),"00")</f>
        <v>2026-09</v>
      </c>
      <c r="G324" t="str">
        <f>IF(INDEX('QBO Templates'!$J$5:$J$293,MATCH(B324,'QBO Templates'!$A$5:$A$293,0))="(none)",B324,INDEX('QBO Templates'!$J$5:$J$293,MATCH(B324,'QBO Templates'!$A$5:$A$293,0)))</f>
        <v>J1133</v>
      </c>
    </row>
    <row r="325">
      <c r="A325" t="n">
        <v>10770</v>
      </c>
      <c r="B325" t="inlineStr">
        <is>
          <t>T0104</t>
        </is>
      </c>
      <c r="C325" t="inlineStr">
        <is>
          <t>Q0263</t>
        </is>
      </c>
      <c r="D325" s="10" t="n">
        <v>46318</v>
      </c>
      <c r="E325" s="9" t="n">
        <v>218</v>
      </c>
      <c r="F325" t="str">
        <f>YEAR(D325)&amp;"-"&amp;TEXT(MONTH(D325),"00")</f>
        <v>2026-10</v>
      </c>
      <c r="G325" t="str">
        <f>IF(INDEX('QBO Templates'!$J$5:$J$293,MATCH(B325,'QBO Templates'!$A$5:$A$293,0))="(none)",B325,INDEX('QBO Templates'!$J$5:$J$293,MATCH(B325,'QBO Templates'!$A$5:$A$293,0)))</f>
        <v>J1133</v>
      </c>
    </row>
    <row r="326">
      <c r="A326" t="n">
        <v>10771</v>
      </c>
      <c r="B326" t="inlineStr">
        <is>
          <t>T0105</t>
        </is>
      </c>
      <c r="C326" t="inlineStr">
        <is>
          <t>Q0264</t>
        </is>
      </c>
      <c r="D326" s="10" t="n">
        <v>46235</v>
      </c>
      <c r="E326" s="9" t="n">
        <v>251.33</v>
      </c>
      <c r="F326" t="str">
        <f>YEAR(D326)&amp;"-"&amp;TEXT(MONTH(D326),"00")</f>
        <v>2026-08</v>
      </c>
      <c r="G326" t="str">
        <f>IF(INDEX('QBO Templates'!$J$5:$J$293,MATCH(B326,'QBO Templates'!$A$5:$A$293,0))="(none)",B326,INDEX('QBO Templates'!$J$5:$J$293,MATCH(B326,'QBO Templates'!$A$5:$A$293,0)))</f>
        <v>J1134</v>
      </c>
    </row>
    <row r="327">
      <c r="A327" t="n">
        <v>10772</v>
      </c>
      <c r="B327" t="inlineStr">
        <is>
          <t>T0105</t>
        </is>
      </c>
      <c r="C327" t="inlineStr">
        <is>
          <t>Q0264</t>
        </is>
      </c>
      <c r="D327" s="10" t="n">
        <v>46266</v>
      </c>
      <c r="E327" s="9" t="n">
        <v>251.33</v>
      </c>
      <c r="F327" t="str">
        <f>YEAR(D327)&amp;"-"&amp;TEXT(MONTH(D327),"00")</f>
        <v>2026-09</v>
      </c>
      <c r="G327" t="str">
        <f>IF(INDEX('QBO Templates'!$J$5:$J$293,MATCH(B327,'QBO Templates'!$A$5:$A$293,0))="(none)",B327,INDEX('QBO Templates'!$J$5:$J$293,MATCH(B327,'QBO Templates'!$A$5:$A$293,0)))</f>
        <v>J1134</v>
      </c>
    </row>
    <row r="328">
      <c r="A328" t="n">
        <v>10773</v>
      </c>
      <c r="B328" t="inlineStr">
        <is>
          <t>T0105</t>
        </is>
      </c>
      <c r="C328" t="inlineStr">
        <is>
          <t>Q0264</t>
        </is>
      </c>
      <c r="D328" s="10" t="n">
        <v>46296</v>
      </c>
      <c r="E328" s="9" t="n">
        <v>251.33</v>
      </c>
      <c r="F328" t="str">
        <f>YEAR(D328)&amp;"-"&amp;TEXT(MONTH(D328),"00")</f>
        <v>2026-10</v>
      </c>
      <c r="G328" t="str">
        <f>IF(INDEX('QBO Templates'!$J$5:$J$293,MATCH(B328,'QBO Templates'!$A$5:$A$293,0))="(none)",B328,INDEX('QBO Templates'!$J$5:$J$293,MATCH(B328,'QBO Templates'!$A$5:$A$293,0)))</f>
        <v>J1134</v>
      </c>
    </row>
    <row r="329">
      <c r="A329" t="n">
        <v>10774</v>
      </c>
      <c r="B329" t="inlineStr">
        <is>
          <t>T0106</t>
        </is>
      </c>
      <c r="C329" t="inlineStr">
        <is>
          <t>Q0265</t>
        </is>
      </c>
      <c r="D329" s="10" t="n">
        <v>46235</v>
      </c>
      <c r="E329" s="9" t="n">
        <v>1438.67</v>
      </c>
      <c r="F329" t="str">
        <f>YEAR(D329)&amp;"-"&amp;TEXT(MONTH(D329),"00")</f>
        <v>2026-08</v>
      </c>
      <c r="G329" t="str">
        <f>IF(INDEX('QBO Templates'!$J$5:$J$293,MATCH(B329,'QBO Templates'!$A$5:$A$293,0))="(none)",B329,INDEX('QBO Templates'!$J$5:$J$293,MATCH(B329,'QBO Templates'!$A$5:$A$293,0)))</f>
        <v>J1135</v>
      </c>
    </row>
    <row r="330">
      <c r="A330" t="n">
        <v>10775</v>
      </c>
      <c r="B330" t="inlineStr">
        <is>
          <t>T0106</t>
        </is>
      </c>
      <c r="C330" t="inlineStr">
        <is>
          <t>Q0265</t>
        </is>
      </c>
      <c r="D330" s="10" t="n">
        <v>46266</v>
      </c>
      <c r="E330" s="9" t="n">
        <v>1438.67</v>
      </c>
      <c r="F330" t="str">
        <f>YEAR(D330)&amp;"-"&amp;TEXT(MONTH(D330),"00")</f>
        <v>2026-09</v>
      </c>
      <c r="G330" t="str">
        <f>IF(INDEX('QBO Templates'!$J$5:$J$293,MATCH(B330,'QBO Templates'!$A$5:$A$293,0))="(none)",B330,INDEX('QBO Templates'!$J$5:$J$293,MATCH(B330,'QBO Templates'!$A$5:$A$293,0)))</f>
        <v>J1135</v>
      </c>
    </row>
    <row r="331">
      <c r="A331" t="n">
        <v>10776</v>
      </c>
      <c r="B331" t="inlineStr">
        <is>
          <t>T0106</t>
        </is>
      </c>
      <c r="C331" t="inlineStr">
        <is>
          <t>Q0265</t>
        </is>
      </c>
      <c r="D331" s="10" t="n">
        <v>46296</v>
      </c>
      <c r="E331" s="9" t="n">
        <v>1438.67</v>
      </c>
      <c r="F331" t="str">
        <f>YEAR(D331)&amp;"-"&amp;TEXT(MONTH(D331),"00")</f>
        <v>2026-10</v>
      </c>
      <c r="G331" t="str">
        <f>IF(INDEX('QBO Templates'!$J$5:$J$293,MATCH(B331,'QBO Templates'!$A$5:$A$293,0))="(none)",B331,INDEX('QBO Templates'!$J$5:$J$293,MATCH(B331,'QBO Templates'!$A$5:$A$293,0)))</f>
        <v>J1135</v>
      </c>
    </row>
    <row r="332">
      <c r="A332" t="n">
        <v>10777</v>
      </c>
      <c r="B332" t="inlineStr">
        <is>
          <t>T0107</t>
        </is>
      </c>
      <c r="C332" t="inlineStr">
        <is>
          <t>Q0265</t>
        </is>
      </c>
      <c r="D332" s="10" t="n">
        <v>46251</v>
      </c>
      <c r="E332" s="9" t="n">
        <v>156</v>
      </c>
      <c r="F332" t="str">
        <f>YEAR(D332)&amp;"-"&amp;TEXT(MONTH(D332),"00")</f>
        <v>2026-08</v>
      </c>
      <c r="G332" t="str">
        <f>IF(INDEX('QBO Templates'!$J$5:$J$293,MATCH(B332,'QBO Templates'!$A$5:$A$293,0))="(none)",B332,INDEX('QBO Templates'!$J$5:$J$293,MATCH(B332,'QBO Templates'!$A$5:$A$293,0)))</f>
        <v>J1136</v>
      </c>
    </row>
    <row r="333">
      <c r="A333" t="n">
        <v>10778</v>
      </c>
      <c r="B333" t="inlineStr">
        <is>
          <t>T0107</t>
        </is>
      </c>
      <c r="C333" t="inlineStr">
        <is>
          <t>Q0265</t>
        </is>
      </c>
      <c r="D333" s="10" t="n">
        <v>46279</v>
      </c>
      <c r="E333" s="9" t="n">
        <v>156</v>
      </c>
      <c r="F333" t="str">
        <f>YEAR(D333)&amp;"-"&amp;TEXT(MONTH(D333),"00")</f>
        <v>2026-09</v>
      </c>
      <c r="G333" t="str">
        <f>IF(INDEX('QBO Templates'!$J$5:$J$293,MATCH(B333,'QBO Templates'!$A$5:$A$293,0))="(none)",B333,INDEX('QBO Templates'!$J$5:$J$293,MATCH(B333,'QBO Templates'!$A$5:$A$293,0)))</f>
        <v>J1136</v>
      </c>
    </row>
    <row r="334">
      <c r="A334" t="n">
        <v>10779</v>
      </c>
      <c r="B334" t="inlineStr">
        <is>
          <t>T0107</t>
        </is>
      </c>
      <c r="C334" t="inlineStr">
        <is>
          <t>Q0265</t>
        </is>
      </c>
      <c r="D334" s="10" t="n">
        <v>46307</v>
      </c>
      <c r="E334" s="9" t="n">
        <v>156</v>
      </c>
      <c r="F334" t="str">
        <f>YEAR(D334)&amp;"-"&amp;TEXT(MONTH(D334),"00")</f>
        <v>2026-10</v>
      </c>
      <c r="G334" t="str">
        <f>IF(INDEX('QBO Templates'!$J$5:$J$293,MATCH(B334,'QBO Templates'!$A$5:$A$293,0))="(none)",B334,INDEX('QBO Templates'!$J$5:$J$293,MATCH(B334,'QBO Templates'!$A$5:$A$293,0)))</f>
        <v>J1136</v>
      </c>
    </row>
    <row r="335">
      <c r="A335" t="n">
        <v>10780</v>
      </c>
      <c r="B335" t="inlineStr">
        <is>
          <t>T0108</t>
        </is>
      </c>
      <c r="C335" t="inlineStr">
        <is>
          <t>Q0266</t>
        </is>
      </c>
      <c r="D335" s="10" t="n">
        <v>46235</v>
      </c>
      <c r="E335" s="9" t="n">
        <v>502.67</v>
      </c>
      <c r="F335" t="str">
        <f>YEAR(D335)&amp;"-"&amp;TEXT(MONTH(D335),"00")</f>
        <v>2026-08</v>
      </c>
      <c r="G335" t="str">
        <f>IF(INDEX('QBO Templates'!$J$5:$J$293,MATCH(B335,'QBO Templates'!$A$5:$A$293,0))="(none)",B335,INDEX('QBO Templates'!$J$5:$J$293,MATCH(B335,'QBO Templates'!$A$5:$A$293,0)))</f>
        <v>J1137</v>
      </c>
    </row>
    <row r="336">
      <c r="A336" t="n">
        <v>10781</v>
      </c>
      <c r="B336" t="inlineStr">
        <is>
          <t>T0108</t>
        </is>
      </c>
      <c r="C336" t="inlineStr">
        <is>
          <t>Q0266</t>
        </is>
      </c>
      <c r="D336" s="10" t="n">
        <v>46266</v>
      </c>
      <c r="E336" s="9" t="n">
        <v>502.67</v>
      </c>
      <c r="F336" t="str">
        <f>YEAR(D336)&amp;"-"&amp;TEXT(MONTH(D336),"00")</f>
        <v>2026-09</v>
      </c>
      <c r="G336" t="str">
        <f>IF(INDEX('QBO Templates'!$J$5:$J$293,MATCH(B336,'QBO Templates'!$A$5:$A$293,0))="(none)",B336,INDEX('QBO Templates'!$J$5:$J$293,MATCH(B336,'QBO Templates'!$A$5:$A$293,0)))</f>
        <v>J1137</v>
      </c>
    </row>
    <row r="337">
      <c r="A337" t="n">
        <v>10782</v>
      </c>
      <c r="B337" t="inlineStr">
        <is>
          <t>T0108</t>
        </is>
      </c>
      <c r="C337" t="inlineStr">
        <is>
          <t>Q0266</t>
        </is>
      </c>
      <c r="D337" s="10" t="n">
        <v>46296</v>
      </c>
      <c r="E337" s="9" t="n">
        <v>502.67</v>
      </c>
      <c r="F337" t="str">
        <f>YEAR(D337)&amp;"-"&amp;TEXT(MONTH(D337),"00")</f>
        <v>2026-10</v>
      </c>
      <c r="G337" t="str">
        <f>IF(INDEX('QBO Templates'!$J$5:$J$293,MATCH(B337,'QBO Templates'!$A$5:$A$293,0))="(none)",B337,INDEX('QBO Templates'!$J$5:$J$293,MATCH(B337,'QBO Templates'!$A$5:$A$293,0)))</f>
        <v>J1137</v>
      </c>
    </row>
    <row r="338">
      <c r="A338" t="n">
        <v>10783</v>
      </c>
      <c r="B338" t="inlineStr">
        <is>
          <t>T0109</t>
        </is>
      </c>
      <c r="C338" t="inlineStr">
        <is>
          <t>Q0267</t>
        </is>
      </c>
      <c r="D338" s="10" t="n">
        <v>46235</v>
      </c>
      <c r="E338" s="9" t="n">
        <v>632.67</v>
      </c>
      <c r="F338" t="str">
        <f>YEAR(D338)&amp;"-"&amp;TEXT(MONTH(D338),"00")</f>
        <v>2026-08</v>
      </c>
      <c r="G338" t="str">
        <f>IF(INDEX('QBO Templates'!$J$5:$J$293,MATCH(B338,'QBO Templates'!$A$5:$A$293,0))="(none)",B338,INDEX('QBO Templates'!$J$5:$J$293,MATCH(B338,'QBO Templates'!$A$5:$A$293,0)))</f>
        <v>J1138</v>
      </c>
    </row>
    <row r="339">
      <c r="A339" t="n">
        <v>10784</v>
      </c>
      <c r="B339" t="inlineStr">
        <is>
          <t>T0109</t>
        </is>
      </c>
      <c r="C339" t="inlineStr">
        <is>
          <t>Q0267</t>
        </is>
      </c>
      <c r="D339" s="10" t="n">
        <v>46266</v>
      </c>
      <c r="E339" s="9" t="n">
        <v>632.67</v>
      </c>
      <c r="F339" t="str">
        <f>YEAR(D339)&amp;"-"&amp;TEXT(MONTH(D339),"00")</f>
        <v>2026-09</v>
      </c>
      <c r="G339" t="str">
        <f>IF(INDEX('QBO Templates'!$J$5:$J$293,MATCH(B339,'QBO Templates'!$A$5:$A$293,0))="(none)",B339,INDEX('QBO Templates'!$J$5:$J$293,MATCH(B339,'QBO Templates'!$A$5:$A$293,0)))</f>
        <v>J1138</v>
      </c>
    </row>
    <row r="340">
      <c r="A340" t="n">
        <v>10785</v>
      </c>
      <c r="B340" t="inlineStr">
        <is>
          <t>T0109</t>
        </is>
      </c>
      <c r="C340" t="inlineStr">
        <is>
          <t>Q0267</t>
        </is>
      </c>
      <c r="D340" s="10" t="n">
        <v>46296</v>
      </c>
      <c r="E340" s="9" t="n">
        <v>632.67</v>
      </c>
      <c r="F340" t="str">
        <f>YEAR(D340)&amp;"-"&amp;TEXT(MONTH(D340),"00")</f>
        <v>2026-10</v>
      </c>
      <c r="G340" t="str">
        <f>IF(INDEX('QBO Templates'!$J$5:$J$293,MATCH(B340,'QBO Templates'!$A$5:$A$293,0))="(none)",B340,INDEX('QBO Templates'!$J$5:$J$293,MATCH(B340,'QBO Templates'!$A$5:$A$293,0)))</f>
        <v>J1138</v>
      </c>
    </row>
    <row r="341">
      <c r="A341" t="n">
        <v>10786</v>
      </c>
      <c r="B341" t="inlineStr">
        <is>
          <t>T0110</t>
        </is>
      </c>
      <c r="C341" t="inlineStr">
        <is>
          <t>Q0268</t>
        </is>
      </c>
      <c r="D341" s="10" t="n">
        <v>46235</v>
      </c>
      <c r="E341" s="9" t="n">
        <v>1170</v>
      </c>
      <c r="F341" t="str">
        <f>YEAR(D341)&amp;"-"&amp;TEXT(MONTH(D341),"00")</f>
        <v>2026-08</v>
      </c>
      <c r="G341" t="str">
        <f>IF(INDEX('QBO Templates'!$J$5:$J$293,MATCH(B341,'QBO Templates'!$A$5:$A$293,0))="(none)",B341,INDEX('QBO Templates'!$J$5:$J$293,MATCH(B341,'QBO Templates'!$A$5:$A$293,0)))</f>
        <v>J1139</v>
      </c>
    </row>
    <row r="342">
      <c r="A342" t="n">
        <v>10787</v>
      </c>
      <c r="B342" t="inlineStr">
        <is>
          <t>T0110</t>
        </is>
      </c>
      <c r="C342" t="inlineStr">
        <is>
          <t>Q0268</t>
        </is>
      </c>
      <c r="D342" s="10" t="n">
        <v>46266</v>
      </c>
      <c r="E342" s="9" t="n">
        <v>1170</v>
      </c>
      <c r="F342" t="str">
        <f>YEAR(D342)&amp;"-"&amp;TEXT(MONTH(D342),"00")</f>
        <v>2026-09</v>
      </c>
      <c r="G342" t="str">
        <f>IF(INDEX('QBO Templates'!$J$5:$J$293,MATCH(B342,'QBO Templates'!$A$5:$A$293,0))="(none)",B342,INDEX('QBO Templates'!$J$5:$J$293,MATCH(B342,'QBO Templates'!$A$5:$A$293,0)))</f>
        <v>J1139</v>
      </c>
    </row>
    <row r="343">
      <c r="A343" t="n">
        <v>10788</v>
      </c>
      <c r="B343" t="inlineStr">
        <is>
          <t>T0110</t>
        </is>
      </c>
      <c r="C343" t="inlineStr">
        <is>
          <t>Q0268</t>
        </is>
      </c>
      <c r="D343" s="10" t="n">
        <v>46296</v>
      </c>
      <c r="E343" s="9" t="n">
        <v>1170</v>
      </c>
      <c r="F343" t="str">
        <f>YEAR(D343)&amp;"-"&amp;TEXT(MONTH(D343),"00")</f>
        <v>2026-10</v>
      </c>
      <c r="G343" t="str">
        <f>IF(INDEX('QBO Templates'!$J$5:$J$293,MATCH(B343,'QBO Templates'!$A$5:$A$293,0))="(none)",B343,INDEX('QBO Templates'!$J$5:$J$293,MATCH(B343,'QBO Templates'!$A$5:$A$293,0)))</f>
        <v>J1139</v>
      </c>
    </row>
    <row r="344">
      <c r="A344" t="n">
        <v>10789</v>
      </c>
      <c r="B344" t="inlineStr">
        <is>
          <t>T0111</t>
        </is>
      </c>
      <c r="C344" t="inlineStr">
        <is>
          <t>Q0269</t>
        </is>
      </c>
      <c r="D344" s="10" t="n">
        <v>46235</v>
      </c>
      <c r="E344" s="9" t="n">
        <v>650</v>
      </c>
      <c r="F344" t="str">
        <f>YEAR(D344)&amp;"-"&amp;TEXT(MONTH(D344),"00")</f>
        <v>2026-08</v>
      </c>
      <c r="G344" t="str">
        <f>IF(INDEX('QBO Templates'!$J$5:$J$293,MATCH(B344,'QBO Templates'!$A$5:$A$293,0))="(none)",B344,INDEX('QBO Templates'!$J$5:$J$293,MATCH(B344,'QBO Templates'!$A$5:$A$293,0)))</f>
        <v>J1140</v>
      </c>
    </row>
    <row r="345">
      <c r="A345" t="n">
        <v>10790</v>
      </c>
      <c r="B345" t="inlineStr">
        <is>
          <t>T0111</t>
        </is>
      </c>
      <c r="C345" t="inlineStr">
        <is>
          <t>Q0269</t>
        </is>
      </c>
      <c r="D345" s="10" t="n">
        <v>46266</v>
      </c>
      <c r="E345" s="9" t="n">
        <v>650</v>
      </c>
      <c r="F345" t="str">
        <f>YEAR(D345)&amp;"-"&amp;TEXT(MONTH(D345),"00")</f>
        <v>2026-09</v>
      </c>
      <c r="G345" t="str">
        <f>IF(INDEX('QBO Templates'!$J$5:$J$293,MATCH(B345,'QBO Templates'!$A$5:$A$293,0))="(none)",B345,INDEX('QBO Templates'!$J$5:$J$293,MATCH(B345,'QBO Templates'!$A$5:$A$293,0)))</f>
        <v>J1140</v>
      </c>
    </row>
    <row r="346">
      <c r="A346" t="n">
        <v>10791</v>
      </c>
      <c r="B346" t="inlineStr">
        <is>
          <t>T0111</t>
        </is>
      </c>
      <c r="C346" t="inlineStr">
        <is>
          <t>Q0269</t>
        </is>
      </c>
      <c r="D346" s="10" t="n">
        <v>46296</v>
      </c>
      <c r="E346" s="9" t="n">
        <v>650</v>
      </c>
      <c r="F346" t="str">
        <f>YEAR(D346)&amp;"-"&amp;TEXT(MONTH(D346),"00")</f>
        <v>2026-10</v>
      </c>
      <c r="G346" t="str">
        <f>IF(INDEX('QBO Templates'!$J$5:$J$293,MATCH(B346,'QBO Templates'!$A$5:$A$293,0))="(none)",B346,INDEX('QBO Templates'!$J$5:$J$293,MATCH(B346,'QBO Templates'!$A$5:$A$293,0)))</f>
        <v>J1140</v>
      </c>
    </row>
    <row r="347">
      <c r="A347" t="n">
        <v>10792</v>
      </c>
      <c r="B347" t="inlineStr">
        <is>
          <t>T0112</t>
        </is>
      </c>
      <c r="C347" t="inlineStr">
        <is>
          <t>Q0270</t>
        </is>
      </c>
      <c r="D347" s="10" t="n">
        <v>46235</v>
      </c>
      <c r="E347" s="9" t="n">
        <v>294.67</v>
      </c>
      <c r="F347" t="str">
        <f>YEAR(D347)&amp;"-"&amp;TEXT(MONTH(D347),"00")</f>
        <v>2026-08</v>
      </c>
      <c r="G347" t="str">
        <f>IF(INDEX('QBO Templates'!$J$5:$J$293,MATCH(B347,'QBO Templates'!$A$5:$A$293,0))="(none)",B347,INDEX('QBO Templates'!$J$5:$J$293,MATCH(B347,'QBO Templates'!$A$5:$A$293,0)))</f>
        <v>J1141</v>
      </c>
    </row>
    <row r="348">
      <c r="A348" t="n">
        <v>10793</v>
      </c>
      <c r="B348" t="inlineStr">
        <is>
          <t>T0112</t>
        </is>
      </c>
      <c r="C348" t="inlineStr">
        <is>
          <t>Q0270</t>
        </is>
      </c>
      <c r="D348" s="10" t="n">
        <v>46266</v>
      </c>
      <c r="E348" s="9" t="n">
        <v>294.67</v>
      </c>
      <c r="F348" t="str">
        <f>YEAR(D348)&amp;"-"&amp;TEXT(MONTH(D348),"00")</f>
        <v>2026-09</v>
      </c>
      <c r="G348" t="str">
        <f>IF(INDEX('QBO Templates'!$J$5:$J$293,MATCH(B348,'QBO Templates'!$A$5:$A$293,0))="(none)",B348,INDEX('QBO Templates'!$J$5:$J$293,MATCH(B348,'QBO Templates'!$A$5:$A$293,0)))</f>
        <v>J1141</v>
      </c>
    </row>
    <row r="349">
      <c r="A349" t="n">
        <v>10794</v>
      </c>
      <c r="B349" t="inlineStr">
        <is>
          <t>T0112</t>
        </is>
      </c>
      <c r="C349" t="inlineStr">
        <is>
          <t>Q0270</t>
        </is>
      </c>
      <c r="D349" s="10" t="n">
        <v>46296</v>
      </c>
      <c r="E349" s="9" t="n">
        <v>294.67</v>
      </c>
      <c r="F349" t="str">
        <f>YEAR(D349)&amp;"-"&amp;TEXT(MONTH(D349),"00")</f>
        <v>2026-10</v>
      </c>
      <c r="G349" t="str">
        <f>IF(INDEX('QBO Templates'!$J$5:$J$293,MATCH(B349,'QBO Templates'!$A$5:$A$293,0))="(none)",B349,INDEX('QBO Templates'!$J$5:$J$293,MATCH(B349,'QBO Templates'!$A$5:$A$293,0)))</f>
        <v>J1141</v>
      </c>
    </row>
    <row r="350">
      <c r="A350" t="n">
        <v>10795</v>
      </c>
      <c r="B350" t="inlineStr">
        <is>
          <t>T0113</t>
        </is>
      </c>
      <c r="C350" t="inlineStr">
        <is>
          <t>Q0270</t>
        </is>
      </c>
      <c r="D350" s="10" t="n">
        <v>46235</v>
      </c>
      <c r="E350" s="9" t="n">
        <v>99</v>
      </c>
      <c r="F350" t="str">
        <f>YEAR(D350)&amp;"-"&amp;TEXT(MONTH(D350),"00")</f>
        <v>2026-08</v>
      </c>
      <c r="G350" t="str">
        <f>IF(INDEX('QBO Templates'!$J$5:$J$293,MATCH(B350,'QBO Templates'!$A$5:$A$293,0))="(none)",B350,INDEX('QBO Templates'!$J$5:$J$293,MATCH(B350,'QBO Templates'!$A$5:$A$293,0)))</f>
        <v>J1142</v>
      </c>
    </row>
    <row r="351">
      <c r="A351" t="n">
        <v>10796</v>
      </c>
      <c r="B351" t="inlineStr">
        <is>
          <t>T0113</t>
        </is>
      </c>
      <c r="C351" t="inlineStr">
        <is>
          <t>Q0270</t>
        </is>
      </c>
      <c r="D351" s="10" t="n">
        <v>46266</v>
      </c>
      <c r="E351" s="9" t="n">
        <v>99</v>
      </c>
      <c r="F351" t="str">
        <f>YEAR(D351)&amp;"-"&amp;TEXT(MONTH(D351),"00")</f>
        <v>2026-09</v>
      </c>
      <c r="G351" t="str">
        <f>IF(INDEX('QBO Templates'!$J$5:$J$293,MATCH(B351,'QBO Templates'!$A$5:$A$293,0))="(none)",B351,INDEX('QBO Templates'!$J$5:$J$293,MATCH(B351,'QBO Templates'!$A$5:$A$293,0)))</f>
        <v>J1142</v>
      </c>
    </row>
    <row r="352">
      <c r="A352" t="n">
        <v>10797</v>
      </c>
      <c r="B352" t="inlineStr">
        <is>
          <t>T0113</t>
        </is>
      </c>
      <c r="C352" t="inlineStr">
        <is>
          <t>Q0270</t>
        </is>
      </c>
      <c r="D352" s="10" t="n">
        <v>46296</v>
      </c>
      <c r="E352" s="9" t="n">
        <v>99</v>
      </c>
      <c r="F352" t="str">
        <f>YEAR(D352)&amp;"-"&amp;TEXT(MONTH(D352),"00")</f>
        <v>2026-10</v>
      </c>
      <c r="G352" t="str">
        <f>IF(INDEX('QBO Templates'!$J$5:$J$293,MATCH(B352,'QBO Templates'!$A$5:$A$293,0))="(none)",B352,INDEX('QBO Templates'!$J$5:$J$293,MATCH(B352,'QBO Templates'!$A$5:$A$293,0)))</f>
        <v>J1142</v>
      </c>
    </row>
    <row r="353">
      <c r="A353" t="n">
        <v>10798</v>
      </c>
      <c r="B353" t="inlineStr">
        <is>
          <t>T0114</t>
        </is>
      </c>
      <c r="C353" t="inlineStr">
        <is>
          <t>Q0271</t>
        </is>
      </c>
      <c r="D353" s="10" t="n">
        <v>46235</v>
      </c>
      <c r="E353" s="9" t="n">
        <v>1092</v>
      </c>
      <c r="F353" t="str">
        <f>YEAR(D353)&amp;"-"&amp;TEXT(MONTH(D353),"00")</f>
        <v>2026-08</v>
      </c>
      <c r="G353" t="str">
        <f>IF(INDEX('QBO Templates'!$J$5:$J$293,MATCH(B353,'QBO Templates'!$A$5:$A$293,0))="(none)",B353,INDEX('QBO Templates'!$J$5:$J$293,MATCH(B353,'QBO Templates'!$A$5:$A$293,0)))</f>
        <v>J1143</v>
      </c>
    </row>
    <row r="354">
      <c r="A354" t="n">
        <v>10799</v>
      </c>
      <c r="B354" t="inlineStr">
        <is>
          <t>T0114</t>
        </is>
      </c>
      <c r="C354" t="inlineStr">
        <is>
          <t>Q0271</t>
        </is>
      </c>
      <c r="D354" s="10" t="n">
        <v>46266</v>
      </c>
      <c r="E354" s="9" t="n">
        <v>1092</v>
      </c>
      <c r="F354" t="str">
        <f>YEAR(D354)&amp;"-"&amp;TEXT(MONTH(D354),"00")</f>
        <v>2026-09</v>
      </c>
      <c r="G354" t="str">
        <f>IF(INDEX('QBO Templates'!$J$5:$J$293,MATCH(B354,'QBO Templates'!$A$5:$A$293,0))="(none)",B354,INDEX('QBO Templates'!$J$5:$J$293,MATCH(B354,'QBO Templates'!$A$5:$A$293,0)))</f>
        <v>J1143</v>
      </c>
    </row>
    <row r="355">
      <c r="A355" t="n">
        <v>10800</v>
      </c>
      <c r="B355" t="inlineStr">
        <is>
          <t>T0114</t>
        </is>
      </c>
      <c r="C355" t="inlineStr">
        <is>
          <t>Q0271</t>
        </is>
      </c>
      <c r="D355" s="10" t="n">
        <v>46296</v>
      </c>
      <c r="E355" s="9" t="n">
        <v>1092</v>
      </c>
      <c r="F355" t="str">
        <f>YEAR(D355)&amp;"-"&amp;TEXT(MONTH(D355),"00")</f>
        <v>2026-10</v>
      </c>
      <c r="G355" t="str">
        <f>IF(INDEX('QBO Templates'!$J$5:$J$293,MATCH(B355,'QBO Templates'!$A$5:$A$293,0))="(none)",B355,INDEX('QBO Templates'!$J$5:$J$293,MATCH(B355,'QBO Templates'!$A$5:$A$293,0)))</f>
        <v>J1143</v>
      </c>
    </row>
    <row r="356">
      <c r="A356" t="n">
        <v>10801</v>
      </c>
      <c r="B356" t="inlineStr">
        <is>
          <t>T0115</t>
        </is>
      </c>
      <c r="C356" t="inlineStr">
        <is>
          <t>Q0272</t>
        </is>
      </c>
      <c r="D356" s="10" t="n">
        <v>46235</v>
      </c>
      <c r="E356" s="9" t="n">
        <v>676</v>
      </c>
      <c r="F356" t="str">
        <f>YEAR(D356)&amp;"-"&amp;TEXT(MONTH(D356),"00")</f>
        <v>2026-08</v>
      </c>
      <c r="G356" t="str">
        <f>IF(INDEX('QBO Templates'!$J$5:$J$293,MATCH(B356,'QBO Templates'!$A$5:$A$293,0))="(none)",B356,INDEX('QBO Templates'!$J$5:$J$293,MATCH(B356,'QBO Templates'!$A$5:$A$293,0)))</f>
        <v>J1144</v>
      </c>
    </row>
    <row r="357">
      <c r="A357" t="n">
        <v>10802</v>
      </c>
      <c r="B357" t="inlineStr">
        <is>
          <t>T0115</t>
        </is>
      </c>
      <c r="C357" t="inlineStr">
        <is>
          <t>Q0272</t>
        </is>
      </c>
      <c r="D357" s="10" t="n">
        <v>46266</v>
      </c>
      <c r="E357" s="9" t="n">
        <v>676</v>
      </c>
      <c r="F357" t="str">
        <f>YEAR(D357)&amp;"-"&amp;TEXT(MONTH(D357),"00")</f>
        <v>2026-09</v>
      </c>
      <c r="G357" t="str">
        <f>IF(INDEX('QBO Templates'!$J$5:$J$293,MATCH(B357,'QBO Templates'!$A$5:$A$293,0))="(none)",B357,INDEX('QBO Templates'!$J$5:$J$293,MATCH(B357,'QBO Templates'!$A$5:$A$293,0)))</f>
        <v>J1144</v>
      </c>
    </row>
    <row r="358">
      <c r="A358" t="n">
        <v>10803</v>
      </c>
      <c r="B358" t="inlineStr">
        <is>
          <t>T0115</t>
        </is>
      </c>
      <c r="C358" t="inlineStr">
        <is>
          <t>Q0272</t>
        </is>
      </c>
      <c r="D358" s="10" t="n">
        <v>46296</v>
      </c>
      <c r="E358" s="9" t="n">
        <v>676</v>
      </c>
      <c r="F358" t="str">
        <f>YEAR(D358)&amp;"-"&amp;TEXT(MONTH(D358),"00")</f>
        <v>2026-10</v>
      </c>
      <c r="G358" t="str">
        <f>IF(INDEX('QBO Templates'!$J$5:$J$293,MATCH(B358,'QBO Templates'!$A$5:$A$293,0))="(none)",B358,INDEX('QBO Templates'!$J$5:$J$293,MATCH(B358,'QBO Templates'!$A$5:$A$293,0)))</f>
        <v>J1144</v>
      </c>
    </row>
    <row r="359">
      <c r="A359" t="n">
        <v>10804</v>
      </c>
      <c r="B359" t="inlineStr">
        <is>
          <t>T0116</t>
        </is>
      </c>
      <c r="C359" t="inlineStr">
        <is>
          <t>Q0272</t>
        </is>
      </c>
      <c r="D359" s="10" t="n">
        <v>46258</v>
      </c>
      <c r="E359" s="9" t="n">
        <v>109</v>
      </c>
      <c r="F359" t="str">
        <f>YEAR(D359)&amp;"-"&amp;TEXT(MONTH(D359),"00")</f>
        <v>2026-08</v>
      </c>
      <c r="G359" t="str">
        <f>IF(INDEX('QBO Templates'!$J$5:$J$293,MATCH(B359,'QBO Templates'!$A$5:$A$293,0))="(none)",B359,INDEX('QBO Templates'!$J$5:$J$293,MATCH(B359,'QBO Templates'!$A$5:$A$293,0)))</f>
        <v>J1145</v>
      </c>
    </row>
    <row r="360">
      <c r="A360" t="n">
        <v>10805</v>
      </c>
      <c r="B360" t="inlineStr">
        <is>
          <t>T0116</t>
        </is>
      </c>
      <c r="C360" t="inlineStr">
        <is>
          <t>Q0272</t>
        </is>
      </c>
      <c r="D360" s="10" t="n">
        <v>46286</v>
      </c>
      <c r="E360" s="9" t="n">
        <v>109</v>
      </c>
      <c r="F360" t="str">
        <f>YEAR(D360)&amp;"-"&amp;TEXT(MONTH(D360),"00")</f>
        <v>2026-09</v>
      </c>
      <c r="G360" t="str">
        <f>IF(INDEX('QBO Templates'!$J$5:$J$293,MATCH(B360,'QBO Templates'!$A$5:$A$293,0))="(none)",B360,INDEX('QBO Templates'!$J$5:$J$293,MATCH(B360,'QBO Templates'!$A$5:$A$293,0)))</f>
        <v>J1145</v>
      </c>
    </row>
    <row r="361">
      <c r="A361" t="n">
        <v>10806</v>
      </c>
      <c r="B361" t="inlineStr">
        <is>
          <t>T0116</t>
        </is>
      </c>
      <c r="C361" t="inlineStr">
        <is>
          <t>Q0272</t>
        </is>
      </c>
      <c r="D361" s="10" t="n">
        <v>46314</v>
      </c>
      <c r="E361" s="9" t="n">
        <v>109</v>
      </c>
      <c r="F361" t="str">
        <f>YEAR(D361)&amp;"-"&amp;TEXT(MONTH(D361),"00")</f>
        <v>2026-10</v>
      </c>
      <c r="G361" t="str">
        <f>IF(INDEX('QBO Templates'!$J$5:$J$293,MATCH(B361,'QBO Templates'!$A$5:$A$293,0))="(none)",B361,INDEX('QBO Templates'!$J$5:$J$293,MATCH(B361,'QBO Templates'!$A$5:$A$293,0)))</f>
        <v>J1145</v>
      </c>
    </row>
    <row r="362">
      <c r="A362" t="n">
        <v>10807</v>
      </c>
      <c r="B362" t="inlineStr">
        <is>
          <t>T0117</t>
        </is>
      </c>
      <c r="C362" t="inlineStr">
        <is>
          <t>Q0273</t>
        </is>
      </c>
      <c r="D362" s="10" t="n">
        <v>46235</v>
      </c>
      <c r="E362" s="9" t="n">
        <v>251.33</v>
      </c>
      <c r="F362" t="str">
        <f>YEAR(D362)&amp;"-"&amp;TEXT(MONTH(D362),"00")</f>
        <v>2026-08</v>
      </c>
      <c r="G362" t="str">
        <f>IF(INDEX('QBO Templates'!$J$5:$J$293,MATCH(B362,'QBO Templates'!$A$5:$A$293,0))="(none)",B362,INDEX('QBO Templates'!$J$5:$J$293,MATCH(B362,'QBO Templates'!$A$5:$A$293,0)))</f>
        <v>J1146</v>
      </c>
    </row>
    <row r="363">
      <c r="A363" t="n">
        <v>10808</v>
      </c>
      <c r="B363" t="inlineStr">
        <is>
          <t>T0117</t>
        </is>
      </c>
      <c r="C363" t="inlineStr">
        <is>
          <t>Q0273</t>
        </is>
      </c>
      <c r="D363" s="10" t="n">
        <v>46266</v>
      </c>
      <c r="E363" s="9" t="n">
        <v>251.33</v>
      </c>
      <c r="F363" t="str">
        <f>YEAR(D363)&amp;"-"&amp;TEXT(MONTH(D363),"00")</f>
        <v>2026-09</v>
      </c>
      <c r="G363" t="str">
        <f>IF(INDEX('QBO Templates'!$J$5:$J$293,MATCH(B363,'QBO Templates'!$A$5:$A$293,0))="(none)",B363,INDEX('QBO Templates'!$J$5:$J$293,MATCH(B363,'QBO Templates'!$A$5:$A$293,0)))</f>
        <v>J1146</v>
      </c>
    </row>
    <row r="364">
      <c r="A364" t="n">
        <v>10809</v>
      </c>
      <c r="B364" t="inlineStr">
        <is>
          <t>T0117</t>
        </is>
      </c>
      <c r="C364" t="inlineStr">
        <is>
          <t>Q0273</t>
        </is>
      </c>
      <c r="D364" s="10" t="n">
        <v>46296</v>
      </c>
      <c r="E364" s="9" t="n">
        <v>251.33</v>
      </c>
      <c r="F364" t="str">
        <f>YEAR(D364)&amp;"-"&amp;TEXT(MONTH(D364),"00")</f>
        <v>2026-10</v>
      </c>
      <c r="G364" t="str">
        <f>IF(INDEX('QBO Templates'!$J$5:$J$293,MATCH(B364,'QBO Templates'!$A$5:$A$293,0))="(none)",B364,INDEX('QBO Templates'!$J$5:$J$293,MATCH(B364,'QBO Templates'!$A$5:$A$293,0)))</f>
        <v>J1146</v>
      </c>
    </row>
    <row r="365">
      <c r="A365" t="n">
        <v>10810</v>
      </c>
      <c r="B365" t="inlineStr">
        <is>
          <t>T0118</t>
        </is>
      </c>
      <c r="C365" t="inlineStr">
        <is>
          <t>Q0274</t>
        </is>
      </c>
      <c r="D365" s="10" t="n">
        <v>46235</v>
      </c>
      <c r="E365" s="9" t="n">
        <v>923</v>
      </c>
      <c r="F365" t="str">
        <f>YEAR(D365)&amp;"-"&amp;TEXT(MONTH(D365),"00")</f>
        <v>2026-08</v>
      </c>
      <c r="G365" t="str">
        <f>IF(INDEX('QBO Templates'!$J$5:$J$293,MATCH(B365,'QBO Templates'!$A$5:$A$293,0))="(none)",B365,INDEX('QBO Templates'!$J$5:$J$293,MATCH(B365,'QBO Templates'!$A$5:$A$293,0)))</f>
        <v>J1147</v>
      </c>
    </row>
    <row r="366">
      <c r="A366" t="n">
        <v>10811</v>
      </c>
      <c r="B366" t="inlineStr">
        <is>
          <t>T0118</t>
        </is>
      </c>
      <c r="C366" t="inlineStr">
        <is>
          <t>Q0274</t>
        </is>
      </c>
      <c r="D366" s="10" t="n">
        <v>46266</v>
      </c>
      <c r="E366" s="9" t="n">
        <v>923</v>
      </c>
      <c r="F366" t="str">
        <f>YEAR(D366)&amp;"-"&amp;TEXT(MONTH(D366),"00")</f>
        <v>2026-09</v>
      </c>
      <c r="G366" t="str">
        <f>IF(INDEX('QBO Templates'!$J$5:$J$293,MATCH(B366,'QBO Templates'!$A$5:$A$293,0))="(none)",B366,INDEX('QBO Templates'!$J$5:$J$293,MATCH(B366,'QBO Templates'!$A$5:$A$293,0)))</f>
        <v>J1147</v>
      </c>
    </row>
    <row r="367">
      <c r="A367" t="n">
        <v>10812</v>
      </c>
      <c r="B367" t="inlineStr">
        <is>
          <t>T0118</t>
        </is>
      </c>
      <c r="C367" t="inlineStr">
        <is>
          <t>Q0274</t>
        </is>
      </c>
      <c r="D367" s="10" t="n">
        <v>46296</v>
      </c>
      <c r="E367" s="9" t="n">
        <v>923</v>
      </c>
      <c r="F367" t="str">
        <f>YEAR(D367)&amp;"-"&amp;TEXT(MONTH(D367),"00")</f>
        <v>2026-10</v>
      </c>
      <c r="G367" t="str">
        <f>IF(INDEX('QBO Templates'!$J$5:$J$293,MATCH(B367,'QBO Templates'!$A$5:$A$293,0))="(none)",B367,INDEX('QBO Templates'!$J$5:$J$293,MATCH(B367,'QBO Templates'!$A$5:$A$293,0)))</f>
        <v>J1147</v>
      </c>
    </row>
    <row r="368">
      <c r="A368" t="n">
        <v>10813</v>
      </c>
      <c r="B368" t="inlineStr">
        <is>
          <t>T0119</t>
        </is>
      </c>
      <c r="C368" t="inlineStr">
        <is>
          <t>Q0275</t>
        </is>
      </c>
      <c r="D368" s="10" t="n">
        <v>46235</v>
      </c>
      <c r="E368" s="9" t="n">
        <v>277.33</v>
      </c>
      <c r="F368" t="str">
        <f>YEAR(D368)&amp;"-"&amp;TEXT(MONTH(D368),"00")</f>
        <v>2026-08</v>
      </c>
      <c r="G368" t="str">
        <f>IF(INDEX('QBO Templates'!$J$5:$J$293,MATCH(B368,'QBO Templates'!$A$5:$A$293,0))="(none)",B368,INDEX('QBO Templates'!$J$5:$J$293,MATCH(B368,'QBO Templates'!$A$5:$A$293,0)))</f>
        <v>J1148</v>
      </c>
    </row>
    <row r="369">
      <c r="A369" t="n">
        <v>10814</v>
      </c>
      <c r="B369" t="inlineStr">
        <is>
          <t>T0119</t>
        </is>
      </c>
      <c r="C369" t="inlineStr">
        <is>
          <t>Q0275</t>
        </is>
      </c>
      <c r="D369" s="10" t="n">
        <v>46266</v>
      </c>
      <c r="E369" s="9" t="n">
        <v>277.33</v>
      </c>
      <c r="F369" t="str">
        <f>YEAR(D369)&amp;"-"&amp;TEXT(MONTH(D369),"00")</f>
        <v>2026-09</v>
      </c>
      <c r="G369" t="str">
        <f>IF(INDEX('QBO Templates'!$J$5:$J$293,MATCH(B369,'QBO Templates'!$A$5:$A$293,0))="(none)",B369,INDEX('QBO Templates'!$J$5:$J$293,MATCH(B369,'QBO Templates'!$A$5:$A$293,0)))</f>
        <v>J1148</v>
      </c>
    </row>
    <row r="370">
      <c r="A370" t="n">
        <v>10815</v>
      </c>
      <c r="B370" t="inlineStr">
        <is>
          <t>T0119</t>
        </is>
      </c>
      <c r="C370" t="inlineStr">
        <is>
          <t>Q0275</t>
        </is>
      </c>
      <c r="D370" s="10" t="n">
        <v>46296</v>
      </c>
      <c r="E370" s="9" t="n">
        <v>277.33</v>
      </c>
      <c r="F370" t="str">
        <f>YEAR(D370)&amp;"-"&amp;TEXT(MONTH(D370),"00")</f>
        <v>2026-10</v>
      </c>
      <c r="G370" t="str">
        <f>IF(INDEX('QBO Templates'!$J$5:$J$293,MATCH(B370,'QBO Templates'!$A$5:$A$293,0))="(none)",B370,INDEX('QBO Templates'!$J$5:$J$293,MATCH(B370,'QBO Templates'!$A$5:$A$293,0)))</f>
        <v>J1148</v>
      </c>
    </row>
    <row r="371">
      <c r="A371" t="n">
        <v>10816</v>
      </c>
      <c r="B371" t="inlineStr">
        <is>
          <t>T0120</t>
        </is>
      </c>
      <c r="C371" t="inlineStr">
        <is>
          <t>Q0275</t>
        </is>
      </c>
      <c r="D371" s="10" t="n">
        <v>46259</v>
      </c>
      <c r="E371" s="9" t="n">
        <v>135</v>
      </c>
      <c r="F371" t="str">
        <f>YEAR(D371)&amp;"-"&amp;TEXT(MONTH(D371),"00")</f>
        <v>2026-08</v>
      </c>
      <c r="G371" t="str">
        <f>IF(INDEX('QBO Templates'!$J$5:$J$293,MATCH(B371,'QBO Templates'!$A$5:$A$293,0))="(none)",B371,INDEX('QBO Templates'!$J$5:$J$293,MATCH(B371,'QBO Templates'!$A$5:$A$293,0)))</f>
        <v>J1149</v>
      </c>
    </row>
    <row r="372">
      <c r="A372" t="n">
        <v>10817</v>
      </c>
      <c r="B372" t="inlineStr">
        <is>
          <t>T0120</t>
        </is>
      </c>
      <c r="C372" t="inlineStr">
        <is>
          <t>Q0275</t>
        </is>
      </c>
      <c r="D372" s="10" t="n">
        <v>46287</v>
      </c>
      <c r="E372" s="9" t="n">
        <v>135</v>
      </c>
      <c r="F372" t="str">
        <f>YEAR(D372)&amp;"-"&amp;TEXT(MONTH(D372),"00")</f>
        <v>2026-09</v>
      </c>
      <c r="G372" t="str">
        <f>IF(INDEX('QBO Templates'!$J$5:$J$293,MATCH(B372,'QBO Templates'!$A$5:$A$293,0))="(none)",B372,INDEX('QBO Templates'!$J$5:$J$293,MATCH(B372,'QBO Templates'!$A$5:$A$293,0)))</f>
        <v>J1149</v>
      </c>
    </row>
    <row r="373">
      <c r="A373" t="n">
        <v>10818</v>
      </c>
      <c r="B373" t="inlineStr">
        <is>
          <t>T0120</t>
        </is>
      </c>
      <c r="C373" t="inlineStr">
        <is>
          <t>Q0275</t>
        </is>
      </c>
      <c r="D373" s="10" t="n">
        <v>46315</v>
      </c>
      <c r="E373" s="9" t="n">
        <v>135</v>
      </c>
      <c r="F373" t="str">
        <f>YEAR(D373)&amp;"-"&amp;TEXT(MONTH(D373),"00")</f>
        <v>2026-10</v>
      </c>
      <c r="G373" t="str">
        <f>IF(INDEX('QBO Templates'!$J$5:$J$293,MATCH(B373,'QBO Templates'!$A$5:$A$293,0))="(none)",B373,INDEX('QBO Templates'!$J$5:$J$293,MATCH(B373,'QBO Templates'!$A$5:$A$293,0)))</f>
        <v>J1149</v>
      </c>
    </row>
    <row r="374">
      <c r="A374" t="n">
        <v>10819</v>
      </c>
      <c r="B374" t="inlineStr">
        <is>
          <t>T0121</t>
        </is>
      </c>
      <c r="C374" t="inlineStr">
        <is>
          <t>Q0276</t>
        </is>
      </c>
      <c r="D374" s="10" t="n">
        <v>46235</v>
      </c>
      <c r="E374" s="9" t="n">
        <v>936</v>
      </c>
      <c r="F374" t="str">
        <f>YEAR(D374)&amp;"-"&amp;TEXT(MONTH(D374),"00")</f>
        <v>2026-08</v>
      </c>
      <c r="G374" t="str">
        <f>IF(INDEX('QBO Templates'!$J$5:$J$293,MATCH(B374,'QBO Templates'!$A$5:$A$293,0))="(none)",B374,INDEX('QBO Templates'!$J$5:$J$293,MATCH(B374,'QBO Templates'!$A$5:$A$293,0)))</f>
        <v>J1150</v>
      </c>
    </row>
    <row r="375">
      <c r="A375" t="n">
        <v>10820</v>
      </c>
      <c r="B375" t="inlineStr">
        <is>
          <t>T0121</t>
        </is>
      </c>
      <c r="C375" t="inlineStr">
        <is>
          <t>Q0276</t>
        </is>
      </c>
      <c r="D375" s="10" t="n">
        <v>46266</v>
      </c>
      <c r="E375" s="9" t="n">
        <v>936</v>
      </c>
      <c r="F375" t="str">
        <f>YEAR(D375)&amp;"-"&amp;TEXT(MONTH(D375),"00")</f>
        <v>2026-09</v>
      </c>
      <c r="G375" t="str">
        <f>IF(INDEX('QBO Templates'!$J$5:$J$293,MATCH(B375,'QBO Templates'!$A$5:$A$293,0))="(none)",B375,INDEX('QBO Templates'!$J$5:$J$293,MATCH(B375,'QBO Templates'!$A$5:$A$293,0)))</f>
        <v>J1150</v>
      </c>
    </row>
    <row r="376">
      <c r="A376" t="n">
        <v>10821</v>
      </c>
      <c r="B376" t="inlineStr">
        <is>
          <t>T0121</t>
        </is>
      </c>
      <c r="C376" t="inlineStr">
        <is>
          <t>Q0276</t>
        </is>
      </c>
      <c r="D376" s="10" t="n">
        <v>46296</v>
      </c>
      <c r="E376" s="9" t="n">
        <v>936</v>
      </c>
      <c r="F376" t="str">
        <f>YEAR(D376)&amp;"-"&amp;TEXT(MONTH(D376),"00")</f>
        <v>2026-10</v>
      </c>
      <c r="G376" t="str">
        <f>IF(INDEX('QBO Templates'!$J$5:$J$293,MATCH(B376,'QBO Templates'!$A$5:$A$293,0))="(none)",B376,INDEX('QBO Templates'!$J$5:$J$293,MATCH(B376,'QBO Templates'!$A$5:$A$293,0)))</f>
        <v>J1150</v>
      </c>
    </row>
    <row r="377">
      <c r="A377" t="n">
        <v>10822</v>
      </c>
      <c r="B377" t="inlineStr">
        <is>
          <t>T0122</t>
        </is>
      </c>
      <c r="C377" t="inlineStr">
        <is>
          <t>Q0276</t>
        </is>
      </c>
      <c r="D377" s="10" t="n">
        <v>46241</v>
      </c>
      <c r="E377" s="9" t="n">
        <v>203</v>
      </c>
      <c r="F377" t="str">
        <f>YEAR(D377)&amp;"-"&amp;TEXT(MONTH(D377),"00")</f>
        <v>2026-08</v>
      </c>
      <c r="G377" t="str">
        <f>IF(INDEX('QBO Templates'!$J$5:$J$293,MATCH(B377,'QBO Templates'!$A$5:$A$293,0))="(none)",B377,INDEX('QBO Templates'!$J$5:$J$293,MATCH(B377,'QBO Templates'!$A$5:$A$293,0)))</f>
        <v>J1151</v>
      </c>
    </row>
    <row r="378">
      <c r="A378" t="n">
        <v>10823</v>
      </c>
      <c r="B378" t="inlineStr">
        <is>
          <t>T0122</t>
        </is>
      </c>
      <c r="C378" t="inlineStr">
        <is>
          <t>Q0276</t>
        </is>
      </c>
      <c r="D378" s="10" t="n">
        <v>46269</v>
      </c>
      <c r="E378" s="9" t="n">
        <v>203</v>
      </c>
      <c r="F378" t="str">
        <f>YEAR(D378)&amp;"-"&amp;TEXT(MONTH(D378),"00")</f>
        <v>2026-09</v>
      </c>
      <c r="G378" t="str">
        <f>IF(INDEX('QBO Templates'!$J$5:$J$293,MATCH(B378,'QBO Templates'!$A$5:$A$293,0))="(none)",B378,INDEX('QBO Templates'!$J$5:$J$293,MATCH(B378,'QBO Templates'!$A$5:$A$293,0)))</f>
        <v>J1151</v>
      </c>
    </row>
    <row r="379">
      <c r="A379" t="n">
        <v>10824</v>
      </c>
      <c r="B379" t="inlineStr">
        <is>
          <t>T0122</t>
        </is>
      </c>
      <c r="C379" t="inlineStr">
        <is>
          <t>Q0276</t>
        </is>
      </c>
      <c r="D379" s="10" t="n">
        <v>46297</v>
      </c>
      <c r="E379" s="9" t="n">
        <v>203</v>
      </c>
      <c r="F379" t="str">
        <f>YEAR(D379)&amp;"-"&amp;TEXT(MONTH(D379),"00")</f>
        <v>2026-10</v>
      </c>
      <c r="G379" t="str">
        <f>IF(INDEX('QBO Templates'!$J$5:$J$293,MATCH(B379,'QBO Templates'!$A$5:$A$293,0))="(none)",B379,INDEX('QBO Templates'!$J$5:$J$293,MATCH(B379,'QBO Templates'!$A$5:$A$293,0)))</f>
        <v>J1151</v>
      </c>
    </row>
    <row r="380">
      <c r="A380" t="n">
        <v>10825</v>
      </c>
      <c r="B380" t="inlineStr">
        <is>
          <t>T0122</t>
        </is>
      </c>
      <c r="C380" t="inlineStr">
        <is>
          <t>Q0276</t>
        </is>
      </c>
      <c r="D380" s="10" t="n">
        <v>46325</v>
      </c>
      <c r="E380" s="9" t="n">
        <v>203</v>
      </c>
      <c r="F380" t="str">
        <f>YEAR(D380)&amp;"-"&amp;TEXT(MONTH(D380),"00")</f>
        <v>2026-10</v>
      </c>
      <c r="G380" t="str">
        <f>IF(INDEX('QBO Templates'!$J$5:$J$293,MATCH(B380,'QBO Templates'!$A$5:$A$293,0))="(none)",B380,INDEX('QBO Templates'!$J$5:$J$293,MATCH(B380,'QBO Templates'!$A$5:$A$293,0)))</f>
        <v>J1151</v>
      </c>
    </row>
    <row r="381">
      <c r="A381" t="n">
        <v>10826</v>
      </c>
      <c r="B381" t="inlineStr">
        <is>
          <t>T0123</t>
        </is>
      </c>
      <c r="C381" t="inlineStr">
        <is>
          <t>Q0277</t>
        </is>
      </c>
      <c r="D381" s="10" t="n">
        <v>46235</v>
      </c>
      <c r="E381" s="9" t="n">
        <v>1568.67</v>
      </c>
      <c r="F381" t="str">
        <f>YEAR(D381)&amp;"-"&amp;TEXT(MONTH(D381),"00")</f>
        <v>2026-08</v>
      </c>
      <c r="G381" t="str">
        <f>IF(INDEX('QBO Templates'!$J$5:$J$293,MATCH(B381,'QBO Templates'!$A$5:$A$293,0))="(none)",B381,INDEX('QBO Templates'!$J$5:$J$293,MATCH(B381,'QBO Templates'!$A$5:$A$293,0)))</f>
        <v>J1152</v>
      </c>
    </row>
    <row r="382">
      <c r="A382" t="n">
        <v>10827</v>
      </c>
      <c r="B382" t="inlineStr">
        <is>
          <t>T0123</t>
        </is>
      </c>
      <c r="C382" t="inlineStr">
        <is>
          <t>Q0277</t>
        </is>
      </c>
      <c r="D382" s="10" t="n">
        <v>46266</v>
      </c>
      <c r="E382" s="9" t="n">
        <v>1568.67</v>
      </c>
      <c r="F382" t="str">
        <f>YEAR(D382)&amp;"-"&amp;TEXT(MONTH(D382),"00")</f>
        <v>2026-09</v>
      </c>
      <c r="G382" t="str">
        <f>IF(INDEX('QBO Templates'!$J$5:$J$293,MATCH(B382,'QBO Templates'!$A$5:$A$293,0))="(none)",B382,INDEX('QBO Templates'!$J$5:$J$293,MATCH(B382,'QBO Templates'!$A$5:$A$293,0)))</f>
        <v>J1152</v>
      </c>
    </row>
    <row r="383">
      <c r="A383" t="n">
        <v>10828</v>
      </c>
      <c r="B383" t="inlineStr">
        <is>
          <t>T0123</t>
        </is>
      </c>
      <c r="C383" t="inlineStr">
        <is>
          <t>Q0277</t>
        </is>
      </c>
      <c r="D383" s="10" t="n">
        <v>46296</v>
      </c>
      <c r="E383" s="9" t="n">
        <v>1568.67</v>
      </c>
      <c r="F383" t="str">
        <f>YEAR(D383)&amp;"-"&amp;TEXT(MONTH(D383),"00")</f>
        <v>2026-10</v>
      </c>
      <c r="G383" t="str">
        <f>IF(INDEX('QBO Templates'!$J$5:$J$293,MATCH(B383,'QBO Templates'!$A$5:$A$293,0))="(none)",B383,INDEX('QBO Templates'!$J$5:$J$293,MATCH(B383,'QBO Templates'!$A$5:$A$293,0)))</f>
        <v>J1152</v>
      </c>
    </row>
    <row r="384">
      <c r="A384" t="n">
        <v>10829</v>
      </c>
      <c r="B384" t="inlineStr">
        <is>
          <t>T0124</t>
        </is>
      </c>
      <c r="C384" t="inlineStr">
        <is>
          <t>Q0277</t>
        </is>
      </c>
      <c r="D384" s="10" t="n">
        <v>46235</v>
      </c>
      <c r="E384" s="9" t="n">
        <v>95</v>
      </c>
      <c r="F384" t="str">
        <f>YEAR(D384)&amp;"-"&amp;TEXT(MONTH(D384),"00")</f>
        <v>2026-08</v>
      </c>
      <c r="G384" t="str">
        <f>IF(INDEX('QBO Templates'!$J$5:$J$293,MATCH(B384,'QBO Templates'!$A$5:$A$293,0))="(none)",B384,INDEX('QBO Templates'!$J$5:$J$293,MATCH(B384,'QBO Templates'!$A$5:$A$293,0)))</f>
        <v>J1153</v>
      </c>
    </row>
    <row r="385">
      <c r="A385" t="n">
        <v>10830</v>
      </c>
      <c r="B385" t="inlineStr">
        <is>
          <t>T0124</t>
        </is>
      </c>
      <c r="C385" t="inlineStr">
        <is>
          <t>Q0277</t>
        </is>
      </c>
      <c r="D385" s="10" t="n">
        <v>46266</v>
      </c>
      <c r="E385" s="9" t="n">
        <v>95</v>
      </c>
      <c r="F385" t="str">
        <f>YEAR(D385)&amp;"-"&amp;TEXT(MONTH(D385),"00")</f>
        <v>2026-09</v>
      </c>
      <c r="G385" t="str">
        <f>IF(INDEX('QBO Templates'!$J$5:$J$293,MATCH(B385,'QBO Templates'!$A$5:$A$293,0))="(none)",B385,INDEX('QBO Templates'!$J$5:$J$293,MATCH(B385,'QBO Templates'!$A$5:$A$293,0)))</f>
        <v>J1153</v>
      </c>
    </row>
    <row r="386">
      <c r="A386" t="n">
        <v>10831</v>
      </c>
      <c r="B386" t="inlineStr">
        <is>
          <t>T0124</t>
        </is>
      </c>
      <c r="C386" t="inlineStr">
        <is>
          <t>Q0277</t>
        </is>
      </c>
      <c r="D386" s="10" t="n">
        <v>46296</v>
      </c>
      <c r="E386" s="9" t="n">
        <v>95</v>
      </c>
      <c r="F386" t="str">
        <f>YEAR(D386)&amp;"-"&amp;TEXT(MONTH(D386),"00")</f>
        <v>2026-10</v>
      </c>
      <c r="G386" t="str">
        <f>IF(INDEX('QBO Templates'!$J$5:$J$293,MATCH(B386,'QBO Templates'!$A$5:$A$293,0))="(none)",B386,INDEX('QBO Templates'!$J$5:$J$293,MATCH(B386,'QBO Templates'!$A$5:$A$293,0)))</f>
        <v>J1153</v>
      </c>
    </row>
    <row r="387">
      <c r="A387" t="n">
        <v>10832</v>
      </c>
      <c r="B387" t="inlineStr">
        <is>
          <t>T0125</t>
        </is>
      </c>
      <c r="C387" t="inlineStr">
        <is>
          <t>Q0278</t>
        </is>
      </c>
      <c r="D387" s="10" t="n">
        <v>46235</v>
      </c>
      <c r="E387" s="9" t="n">
        <v>437.67</v>
      </c>
      <c r="F387" t="str">
        <f>YEAR(D387)&amp;"-"&amp;TEXT(MONTH(D387),"00")</f>
        <v>2026-08</v>
      </c>
      <c r="G387" t="str">
        <f>IF(INDEX('QBO Templates'!$J$5:$J$293,MATCH(B387,'QBO Templates'!$A$5:$A$293,0))="(none)",B387,INDEX('QBO Templates'!$J$5:$J$293,MATCH(B387,'QBO Templates'!$A$5:$A$293,0)))</f>
        <v>J1154</v>
      </c>
    </row>
    <row r="388">
      <c r="A388" t="n">
        <v>10833</v>
      </c>
      <c r="B388" t="inlineStr">
        <is>
          <t>T0125</t>
        </is>
      </c>
      <c r="C388" t="inlineStr">
        <is>
          <t>Q0278</t>
        </is>
      </c>
      <c r="D388" s="10" t="n">
        <v>46266</v>
      </c>
      <c r="E388" s="9" t="n">
        <v>437.67</v>
      </c>
      <c r="F388" t="str">
        <f>YEAR(D388)&amp;"-"&amp;TEXT(MONTH(D388),"00")</f>
        <v>2026-09</v>
      </c>
      <c r="G388" t="str">
        <f>IF(INDEX('QBO Templates'!$J$5:$J$293,MATCH(B388,'QBO Templates'!$A$5:$A$293,0))="(none)",B388,INDEX('QBO Templates'!$J$5:$J$293,MATCH(B388,'QBO Templates'!$A$5:$A$293,0)))</f>
        <v>J1154</v>
      </c>
    </row>
    <row r="389">
      <c r="A389" t="n">
        <v>10834</v>
      </c>
      <c r="B389" t="inlineStr">
        <is>
          <t>T0125</t>
        </is>
      </c>
      <c r="C389" t="inlineStr">
        <is>
          <t>Q0278</t>
        </is>
      </c>
      <c r="D389" s="10" t="n">
        <v>46296</v>
      </c>
      <c r="E389" s="9" t="n">
        <v>437.67</v>
      </c>
      <c r="F389" t="str">
        <f>YEAR(D389)&amp;"-"&amp;TEXT(MONTH(D389),"00")</f>
        <v>2026-10</v>
      </c>
      <c r="G389" t="str">
        <f>IF(INDEX('QBO Templates'!$J$5:$J$293,MATCH(B389,'QBO Templates'!$A$5:$A$293,0))="(none)",B389,INDEX('QBO Templates'!$J$5:$J$293,MATCH(B389,'QBO Templates'!$A$5:$A$293,0)))</f>
        <v>J1154</v>
      </c>
    </row>
    <row r="390">
      <c r="A390" t="n">
        <v>10835</v>
      </c>
      <c r="B390" t="inlineStr">
        <is>
          <t>T0126</t>
        </is>
      </c>
      <c r="C390" t="inlineStr">
        <is>
          <t>Q0279</t>
        </is>
      </c>
      <c r="D390" s="10" t="n">
        <v>46235</v>
      </c>
      <c r="E390" s="9" t="n">
        <v>528.67</v>
      </c>
      <c r="F390" t="str">
        <f>YEAR(D390)&amp;"-"&amp;TEXT(MONTH(D390),"00")</f>
        <v>2026-08</v>
      </c>
      <c r="G390" t="str">
        <f>IF(INDEX('QBO Templates'!$J$5:$J$293,MATCH(B390,'QBO Templates'!$A$5:$A$293,0))="(none)",B390,INDEX('QBO Templates'!$J$5:$J$293,MATCH(B390,'QBO Templates'!$A$5:$A$293,0)))</f>
        <v>J1155</v>
      </c>
    </row>
    <row r="391">
      <c r="A391" t="n">
        <v>10836</v>
      </c>
      <c r="B391" t="inlineStr">
        <is>
          <t>T0126</t>
        </is>
      </c>
      <c r="C391" t="inlineStr">
        <is>
          <t>Q0279</t>
        </is>
      </c>
      <c r="D391" s="10" t="n">
        <v>46266</v>
      </c>
      <c r="E391" s="9" t="n">
        <v>528.67</v>
      </c>
      <c r="F391" t="str">
        <f>YEAR(D391)&amp;"-"&amp;TEXT(MONTH(D391),"00")</f>
        <v>2026-09</v>
      </c>
      <c r="G391" t="str">
        <f>IF(INDEX('QBO Templates'!$J$5:$J$293,MATCH(B391,'QBO Templates'!$A$5:$A$293,0))="(none)",B391,INDEX('QBO Templates'!$J$5:$J$293,MATCH(B391,'QBO Templates'!$A$5:$A$293,0)))</f>
        <v>J1155</v>
      </c>
    </row>
    <row r="392">
      <c r="A392" t="n">
        <v>10837</v>
      </c>
      <c r="B392" t="inlineStr">
        <is>
          <t>T0126</t>
        </is>
      </c>
      <c r="C392" t="inlineStr">
        <is>
          <t>Q0279</t>
        </is>
      </c>
      <c r="D392" s="10" t="n">
        <v>46296</v>
      </c>
      <c r="E392" s="9" t="n">
        <v>528.67</v>
      </c>
      <c r="F392" t="str">
        <f>YEAR(D392)&amp;"-"&amp;TEXT(MONTH(D392),"00")</f>
        <v>2026-10</v>
      </c>
      <c r="G392" t="str">
        <f>IF(INDEX('QBO Templates'!$J$5:$J$293,MATCH(B392,'QBO Templates'!$A$5:$A$293,0))="(none)",B392,INDEX('QBO Templates'!$J$5:$J$293,MATCH(B392,'QBO Templates'!$A$5:$A$293,0)))</f>
        <v>J1155</v>
      </c>
    </row>
    <row r="393">
      <c r="A393" t="n">
        <v>10838</v>
      </c>
      <c r="B393" t="inlineStr">
        <is>
          <t>T0127</t>
        </is>
      </c>
      <c r="C393" t="inlineStr">
        <is>
          <t>Q0279</t>
        </is>
      </c>
      <c r="D393" s="10" t="n">
        <v>46235</v>
      </c>
      <c r="E393" s="9" t="n">
        <v>528.67</v>
      </c>
      <c r="F393" t="str">
        <f>YEAR(D393)&amp;"-"&amp;TEXT(MONTH(D393),"00")</f>
        <v>2026-08</v>
      </c>
      <c r="G393" t="str">
        <f>IF(INDEX('QBO Templates'!$J$5:$J$293,MATCH(B393,'QBO Templates'!$A$5:$A$293,0))="(none)",B393,INDEX('QBO Templates'!$J$5:$J$293,MATCH(B393,'QBO Templates'!$A$5:$A$293,0)))</f>
        <v>J1155</v>
      </c>
    </row>
    <row r="394">
      <c r="A394" t="n">
        <v>10839</v>
      </c>
      <c r="B394" t="inlineStr">
        <is>
          <t>T0127</t>
        </is>
      </c>
      <c r="C394" t="inlineStr">
        <is>
          <t>Q0279</t>
        </is>
      </c>
      <c r="D394" s="10" t="n">
        <v>46266</v>
      </c>
      <c r="E394" s="9" t="n">
        <v>528.67</v>
      </c>
      <c r="F394" t="str">
        <f>YEAR(D394)&amp;"-"&amp;TEXT(MONTH(D394),"00")</f>
        <v>2026-09</v>
      </c>
      <c r="G394" t="str">
        <f>IF(INDEX('QBO Templates'!$J$5:$J$293,MATCH(B394,'QBO Templates'!$A$5:$A$293,0))="(none)",B394,INDEX('QBO Templates'!$J$5:$J$293,MATCH(B394,'QBO Templates'!$A$5:$A$293,0)))</f>
        <v>J1155</v>
      </c>
    </row>
    <row r="395">
      <c r="A395" t="n">
        <v>10840</v>
      </c>
      <c r="B395" t="inlineStr">
        <is>
          <t>T0127</t>
        </is>
      </c>
      <c r="C395" t="inlineStr">
        <is>
          <t>Q0279</t>
        </is>
      </c>
      <c r="D395" s="10" t="n">
        <v>46296</v>
      </c>
      <c r="E395" s="9" t="n">
        <v>528.67</v>
      </c>
      <c r="F395" t="str">
        <f>YEAR(D395)&amp;"-"&amp;TEXT(MONTH(D395),"00")</f>
        <v>2026-10</v>
      </c>
      <c r="G395" t="str">
        <f>IF(INDEX('QBO Templates'!$J$5:$J$293,MATCH(B395,'QBO Templates'!$A$5:$A$293,0))="(none)",B395,INDEX('QBO Templates'!$J$5:$J$293,MATCH(B395,'QBO Templates'!$A$5:$A$293,0)))</f>
        <v>J1155</v>
      </c>
    </row>
    <row r="396">
      <c r="A396" t="n">
        <v>10841</v>
      </c>
      <c r="B396" t="inlineStr">
        <is>
          <t>T0128</t>
        </is>
      </c>
      <c r="C396" t="inlineStr">
        <is>
          <t>Q0280</t>
        </is>
      </c>
      <c r="D396" s="10" t="n">
        <v>46235</v>
      </c>
      <c r="E396" s="9" t="n">
        <v>1655.33</v>
      </c>
      <c r="F396" t="str">
        <f>YEAR(D396)&amp;"-"&amp;TEXT(MONTH(D396),"00")</f>
        <v>2026-08</v>
      </c>
      <c r="G396" t="str">
        <f>IF(INDEX('QBO Templates'!$J$5:$J$293,MATCH(B396,'QBO Templates'!$A$5:$A$293,0))="(none)",B396,INDEX('QBO Templates'!$J$5:$J$293,MATCH(B396,'QBO Templates'!$A$5:$A$293,0)))</f>
        <v>J1156</v>
      </c>
    </row>
    <row r="397">
      <c r="A397" t="n">
        <v>10842</v>
      </c>
      <c r="B397" t="inlineStr">
        <is>
          <t>T0128</t>
        </is>
      </c>
      <c r="C397" t="inlineStr">
        <is>
          <t>Q0280</t>
        </is>
      </c>
      <c r="D397" s="10" t="n">
        <v>46266</v>
      </c>
      <c r="E397" s="9" t="n">
        <v>1655.33</v>
      </c>
      <c r="F397" t="str">
        <f>YEAR(D397)&amp;"-"&amp;TEXT(MONTH(D397),"00")</f>
        <v>2026-09</v>
      </c>
      <c r="G397" t="str">
        <f>IF(INDEX('QBO Templates'!$J$5:$J$293,MATCH(B397,'QBO Templates'!$A$5:$A$293,0))="(none)",B397,INDEX('QBO Templates'!$J$5:$J$293,MATCH(B397,'QBO Templates'!$A$5:$A$293,0)))</f>
        <v>J1156</v>
      </c>
    </row>
    <row r="398">
      <c r="A398" t="n">
        <v>10843</v>
      </c>
      <c r="B398" t="inlineStr">
        <is>
          <t>T0128</t>
        </is>
      </c>
      <c r="C398" t="inlineStr">
        <is>
          <t>Q0280</t>
        </is>
      </c>
      <c r="D398" s="10" t="n">
        <v>46296</v>
      </c>
      <c r="E398" s="9" t="n">
        <v>1655.33</v>
      </c>
      <c r="F398" t="str">
        <f>YEAR(D398)&amp;"-"&amp;TEXT(MONTH(D398),"00")</f>
        <v>2026-10</v>
      </c>
      <c r="G398" t="str">
        <f>IF(INDEX('QBO Templates'!$J$5:$J$293,MATCH(B398,'QBO Templates'!$A$5:$A$293,0))="(none)",B398,INDEX('QBO Templates'!$J$5:$J$293,MATCH(B398,'QBO Templates'!$A$5:$A$293,0)))</f>
        <v>J1156</v>
      </c>
    </row>
    <row r="399">
      <c r="A399" t="n">
        <v>10844</v>
      </c>
      <c r="B399" t="inlineStr">
        <is>
          <t>T0129</t>
        </is>
      </c>
      <c r="C399" t="inlineStr">
        <is>
          <t>Q0281</t>
        </is>
      </c>
      <c r="D399" s="10" t="n">
        <v>46235</v>
      </c>
      <c r="E399" s="9" t="n">
        <v>1752</v>
      </c>
      <c r="F399" t="str">
        <f>YEAR(D399)&amp;"-"&amp;TEXT(MONTH(D399),"00")</f>
        <v>2026-08</v>
      </c>
      <c r="G399" t="str">
        <f>IF(INDEX('QBO Templates'!$J$5:$J$293,MATCH(B399,'QBO Templates'!$A$5:$A$293,0))="(none)",B399,INDEX('QBO Templates'!$J$5:$J$293,MATCH(B399,'QBO Templates'!$A$5:$A$293,0)))</f>
        <v>J1157</v>
      </c>
    </row>
    <row r="400">
      <c r="A400" t="n">
        <v>10845</v>
      </c>
      <c r="B400" t="inlineStr">
        <is>
          <t>T0129</t>
        </is>
      </c>
      <c r="C400" t="inlineStr">
        <is>
          <t>Q0281</t>
        </is>
      </c>
      <c r="D400" s="10" t="n">
        <v>46266</v>
      </c>
      <c r="E400" s="9" t="n">
        <v>1752</v>
      </c>
      <c r="F400" t="str">
        <f>YEAR(D400)&amp;"-"&amp;TEXT(MONTH(D400),"00")</f>
        <v>2026-09</v>
      </c>
      <c r="G400" t="str">
        <f>IF(INDEX('QBO Templates'!$J$5:$J$293,MATCH(B400,'QBO Templates'!$A$5:$A$293,0))="(none)",B400,INDEX('QBO Templates'!$J$5:$J$293,MATCH(B400,'QBO Templates'!$A$5:$A$293,0)))</f>
        <v>J1157</v>
      </c>
    </row>
    <row r="401">
      <c r="A401" t="n">
        <v>10846</v>
      </c>
      <c r="B401" t="inlineStr">
        <is>
          <t>T0129</t>
        </is>
      </c>
      <c r="C401" t="inlineStr">
        <is>
          <t>Q0281</t>
        </is>
      </c>
      <c r="D401" s="10" t="n">
        <v>46296</v>
      </c>
      <c r="E401" s="9" t="n">
        <v>1752</v>
      </c>
      <c r="F401" t="str">
        <f>YEAR(D401)&amp;"-"&amp;TEXT(MONTH(D401),"00")</f>
        <v>2026-10</v>
      </c>
      <c r="G401" t="str">
        <f>IF(INDEX('QBO Templates'!$J$5:$J$293,MATCH(B401,'QBO Templates'!$A$5:$A$293,0))="(none)",B401,INDEX('QBO Templates'!$J$5:$J$293,MATCH(B401,'QBO Templates'!$A$5:$A$293,0)))</f>
        <v>J1157</v>
      </c>
    </row>
    <row r="402">
      <c r="A402" t="n">
        <v>10847</v>
      </c>
      <c r="B402" t="inlineStr">
        <is>
          <t>T0130</t>
        </is>
      </c>
      <c r="C402" t="inlineStr">
        <is>
          <t>Q0282</t>
        </is>
      </c>
      <c r="D402" s="10" t="n">
        <v>46235</v>
      </c>
      <c r="E402" s="9" t="n">
        <v>1213.33</v>
      </c>
      <c r="F402" t="str">
        <f>YEAR(D402)&amp;"-"&amp;TEXT(MONTH(D402),"00")</f>
        <v>2026-08</v>
      </c>
      <c r="G402" t="str">
        <f>IF(INDEX('QBO Templates'!$J$5:$J$293,MATCH(B402,'QBO Templates'!$A$5:$A$293,0))="(none)",B402,INDEX('QBO Templates'!$J$5:$J$293,MATCH(B402,'QBO Templates'!$A$5:$A$293,0)))</f>
        <v>J1158</v>
      </c>
    </row>
    <row r="403">
      <c r="A403" t="n">
        <v>10848</v>
      </c>
      <c r="B403" t="inlineStr">
        <is>
          <t>T0130</t>
        </is>
      </c>
      <c r="C403" t="inlineStr">
        <is>
          <t>Q0282</t>
        </is>
      </c>
      <c r="D403" s="10" t="n">
        <v>46266</v>
      </c>
      <c r="E403" s="9" t="n">
        <v>1213.33</v>
      </c>
      <c r="F403" t="str">
        <f>YEAR(D403)&amp;"-"&amp;TEXT(MONTH(D403),"00")</f>
        <v>2026-09</v>
      </c>
      <c r="G403" t="str">
        <f>IF(INDEX('QBO Templates'!$J$5:$J$293,MATCH(B403,'QBO Templates'!$A$5:$A$293,0))="(none)",B403,INDEX('QBO Templates'!$J$5:$J$293,MATCH(B403,'QBO Templates'!$A$5:$A$293,0)))</f>
        <v>J1158</v>
      </c>
    </row>
    <row r="404">
      <c r="A404" t="n">
        <v>10849</v>
      </c>
      <c r="B404" t="inlineStr">
        <is>
          <t>T0130</t>
        </is>
      </c>
      <c r="C404" t="inlineStr">
        <is>
          <t>Q0282</t>
        </is>
      </c>
      <c r="D404" s="10" t="n">
        <v>46296</v>
      </c>
      <c r="E404" s="9" t="n">
        <v>1213.33</v>
      </c>
      <c r="F404" t="str">
        <f>YEAR(D404)&amp;"-"&amp;TEXT(MONTH(D404),"00")</f>
        <v>2026-10</v>
      </c>
      <c r="G404" t="str">
        <f>IF(INDEX('QBO Templates'!$J$5:$J$293,MATCH(B404,'QBO Templates'!$A$5:$A$293,0))="(none)",B404,INDEX('QBO Templates'!$J$5:$J$293,MATCH(B404,'QBO Templates'!$A$5:$A$293,0)))</f>
        <v>J1158</v>
      </c>
    </row>
    <row r="405">
      <c r="A405" t="n">
        <v>10850</v>
      </c>
      <c r="B405" t="inlineStr">
        <is>
          <t>T0131</t>
        </is>
      </c>
      <c r="C405" t="inlineStr">
        <is>
          <t>Q0283</t>
        </is>
      </c>
      <c r="D405" s="10" t="n">
        <v>46235</v>
      </c>
      <c r="E405" s="9" t="n">
        <v>277.33</v>
      </c>
      <c r="F405" t="str">
        <f>YEAR(D405)&amp;"-"&amp;TEXT(MONTH(D405),"00")</f>
        <v>2026-08</v>
      </c>
      <c r="G405" t="str">
        <f>IF(INDEX('QBO Templates'!$J$5:$J$293,MATCH(B405,'QBO Templates'!$A$5:$A$293,0))="(none)",B405,INDEX('QBO Templates'!$J$5:$J$293,MATCH(B405,'QBO Templates'!$A$5:$A$293,0)))</f>
        <v>J1159</v>
      </c>
    </row>
    <row r="406">
      <c r="A406" t="n">
        <v>10851</v>
      </c>
      <c r="B406" t="inlineStr">
        <is>
          <t>T0131</t>
        </is>
      </c>
      <c r="C406" t="inlineStr">
        <is>
          <t>Q0283</t>
        </is>
      </c>
      <c r="D406" s="10" t="n">
        <v>46266</v>
      </c>
      <c r="E406" s="9" t="n">
        <v>277.33</v>
      </c>
      <c r="F406" t="str">
        <f>YEAR(D406)&amp;"-"&amp;TEXT(MONTH(D406),"00")</f>
        <v>2026-09</v>
      </c>
      <c r="G406" t="str">
        <f>IF(INDEX('QBO Templates'!$J$5:$J$293,MATCH(B406,'QBO Templates'!$A$5:$A$293,0))="(none)",B406,INDEX('QBO Templates'!$J$5:$J$293,MATCH(B406,'QBO Templates'!$A$5:$A$293,0)))</f>
        <v>J1159</v>
      </c>
    </row>
    <row r="407">
      <c r="A407" t="n">
        <v>10852</v>
      </c>
      <c r="B407" t="inlineStr">
        <is>
          <t>T0131</t>
        </is>
      </c>
      <c r="C407" t="inlineStr">
        <is>
          <t>Q0283</t>
        </is>
      </c>
      <c r="D407" s="10" t="n">
        <v>46296</v>
      </c>
      <c r="E407" s="9" t="n">
        <v>277.33</v>
      </c>
      <c r="F407" t="str">
        <f>YEAR(D407)&amp;"-"&amp;TEXT(MONTH(D407),"00")</f>
        <v>2026-10</v>
      </c>
      <c r="G407" t="str">
        <f>IF(INDEX('QBO Templates'!$J$5:$J$293,MATCH(B407,'QBO Templates'!$A$5:$A$293,0))="(none)",B407,INDEX('QBO Templates'!$J$5:$J$293,MATCH(B407,'QBO Templates'!$A$5:$A$293,0)))</f>
        <v>J1159</v>
      </c>
    </row>
    <row r="408">
      <c r="A408" t="n">
        <v>10853</v>
      </c>
      <c r="B408" t="inlineStr">
        <is>
          <t>T0132</t>
        </is>
      </c>
      <c r="C408" t="inlineStr">
        <is>
          <t>Q0283</t>
        </is>
      </c>
      <c r="D408" s="10" t="n">
        <v>46235</v>
      </c>
      <c r="E408" s="9" t="n">
        <v>85</v>
      </c>
      <c r="F408" t="str">
        <f>YEAR(D408)&amp;"-"&amp;TEXT(MONTH(D408),"00")</f>
        <v>2026-08</v>
      </c>
      <c r="G408" t="str">
        <f>IF(INDEX('QBO Templates'!$J$5:$J$293,MATCH(B408,'QBO Templates'!$A$5:$A$293,0))="(none)",B408,INDEX('QBO Templates'!$J$5:$J$293,MATCH(B408,'QBO Templates'!$A$5:$A$293,0)))</f>
        <v>J1160</v>
      </c>
    </row>
    <row r="409">
      <c r="A409" t="n">
        <v>10854</v>
      </c>
      <c r="B409" t="inlineStr">
        <is>
          <t>T0132</t>
        </is>
      </c>
      <c r="C409" t="inlineStr">
        <is>
          <t>Q0283</t>
        </is>
      </c>
      <c r="D409" s="10" t="n">
        <v>46266</v>
      </c>
      <c r="E409" s="9" t="n">
        <v>85</v>
      </c>
      <c r="F409" t="str">
        <f>YEAR(D409)&amp;"-"&amp;TEXT(MONTH(D409),"00")</f>
        <v>2026-09</v>
      </c>
      <c r="G409" t="str">
        <f>IF(INDEX('QBO Templates'!$J$5:$J$293,MATCH(B409,'QBO Templates'!$A$5:$A$293,0))="(none)",B409,INDEX('QBO Templates'!$J$5:$J$293,MATCH(B409,'QBO Templates'!$A$5:$A$293,0)))</f>
        <v>J1160</v>
      </c>
    </row>
    <row r="410">
      <c r="A410" t="n">
        <v>10855</v>
      </c>
      <c r="B410" t="inlineStr">
        <is>
          <t>T0132</t>
        </is>
      </c>
      <c r="C410" t="inlineStr">
        <is>
          <t>Q0283</t>
        </is>
      </c>
      <c r="D410" s="10" t="n">
        <v>46296</v>
      </c>
      <c r="E410" s="9" t="n">
        <v>85</v>
      </c>
      <c r="F410" t="str">
        <f>YEAR(D410)&amp;"-"&amp;TEXT(MONTH(D410),"00")</f>
        <v>2026-10</v>
      </c>
      <c r="G410" t="str">
        <f>IF(INDEX('QBO Templates'!$J$5:$J$293,MATCH(B410,'QBO Templates'!$A$5:$A$293,0))="(none)",B410,INDEX('QBO Templates'!$J$5:$J$293,MATCH(B410,'QBO Templates'!$A$5:$A$293,0)))</f>
        <v>J1160</v>
      </c>
    </row>
    <row r="411">
      <c r="A411" t="n">
        <v>10856</v>
      </c>
      <c r="B411" t="inlineStr">
        <is>
          <t>T0133</t>
        </is>
      </c>
      <c r="C411" t="inlineStr">
        <is>
          <t>Q0284</t>
        </is>
      </c>
      <c r="D411" s="10" t="n">
        <v>46235</v>
      </c>
      <c r="E411" s="9" t="n">
        <v>268.67</v>
      </c>
      <c r="F411" t="str">
        <f>YEAR(D411)&amp;"-"&amp;TEXT(MONTH(D411),"00")</f>
        <v>2026-08</v>
      </c>
      <c r="G411" t="str">
        <f>IF(INDEX('QBO Templates'!$J$5:$J$293,MATCH(B411,'QBO Templates'!$A$5:$A$293,0))="(none)",B411,INDEX('QBO Templates'!$J$5:$J$293,MATCH(B411,'QBO Templates'!$A$5:$A$293,0)))</f>
        <v>J1161</v>
      </c>
    </row>
    <row r="412">
      <c r="A412" t="n">
        <v>10857</v>
      </c>
      <c r="B412" t="inlineStr">
        <is>
          <t>T0133</t>
        </is>
      </c>
      <c r="C412" t="inlineStr">
        <is>
          <t>Q0284</t>
        </is>
      </c>
      <c r="D412" s="10" t="n">
        <v>46266</v>
      </c>
      <c r="E412" s="9" t="n">
        <v>268.67</v>
      </c>
      <c r="F412" t="str">
        <f>YEAR(D412)&amp;"-"&amp;TEXT(MONTH(D412),"00")</f>
        <v>2026-09</v>
      </c>
      <c r="G412" t="str">
        <f>IF(INDEX('QBO Templates'!$J$5:$J$293,MATCH(B412,'QBO Templates'!$A$5:$A$293,0))="(none)",B412,INDEX('QBO Templates'!$J$5:$J$293,MATCH(B412,'QBO Templates'!$A$5:$A$293,0)))</f>
        <v>J1161</v>
      </c>
    </row>
    <row r="413">
      <c r="A413" t="n">
        <v>10858</v>
      </c>
      <c r="B413" t="inlineStr">
        <is>
          <t>T0133</t>
        </is>
      </c>
      <c r="C413" t="inlineStr">
        <is>
          <t>Q0284</t>
        </is>
      </c>
      <c r="D413" s="10" t="n">
        <v>46296</v>
      </c>
      <c r="E413" s="9" t="n">
        <v>268.67</v>
      </c>
      <c r="F413" t="str">
        <f>YEAR(D413)&amp;"-"&amp;TEXT(MONTH(D413),"00")</f>
        <v>2026-10</v>
      </c>
      <c r="G413" t="str">
        <f>IF(INDEX('QBO Templates'!$J$5:$J$293,MATCH(B413,'QBO Templates'!$A$5:$A$293,0))="(none)",B413,INDEX('QBO Templates'!$J$5:$J$293,MATCH(B413,'QBO Templates'!$A$5:$A$293,0)))</f>
        <v>J1161</v>
      </c>
    </row>
    <row r="414">
      <c r="A414" t="n">
        <v>10859</v>
      </c>
      <c r="B414" t="inlineStr">
        <is>
          <t>T0134</t>
        </is>
      </c>
      <c r="C414" t="inlineStr">
        <is>
          <t>Q0285</t>
        </is>
      </c>
      <c r="D414" s="10" t="n">
        <v>46235</v>
      </c>
      <c r="E414" s="9" t="n">
        <v>585</v>
      </c>
      <c r="F414" t="str">
        <f>YEAR(D414)&amp;"-"&amp;TEXT(MONTH(D414),"00")</f>
        <v>2026-08</v>
      </c>
      <c r="G414" t="str">
        <f>IF(INDEX('QBO Templates'!$J$5:$J$293,MATCH(B414,'QBO Templates'!$A$5:$A$293,0))="(none)",B414,INDEX('QBO Templates'!$J$5:$J$293,MATCH(B414,'QBO Templates'!$A$5:$A$293,0)))</f>
        <v>J1162</v>
      </c>
    </row>
    <row r="415">
      <c r="A415" t="n">
        <v>10860</v>
      </c>
      <c r="B415" t="inlineStr">
        <is>
          <t>T0134</t>
        </is>
      </c>
      <c r="C415" t="inlineStr">
        <is>
          <t>Q0285</t>
        </is>
      </c>
      <c r="D415" s="10" t="n">
        <v>46266</v>
      </c>
      <c r="E415" s="9" t="n">
        <v>585</v>
      </c>
      <c r="F415" t="str">
        <f>YEAR(D415)&amp;"-"&amp;TEXT(MONTH(D415),"00")</f>
        <v>2026-09</v>
      </c>
      <c r="G415" t="str">
        <f>IF(INDEX('QBO Templates'!$J$5:$J$293,MATCH(B415,'QBO Templates'!$A$5:$A$293,0))="(none)",B415,INDEX('QBO Templates'!$J$5:$J$293,MATCH(B415,'QBO Templates'!$A$5:$A$293,0)))</f>
        <v>J1162</v>
      </c>
    </row>
    <row r="416">
      <c r="A416" t="n">
        <v>10861</v>
      </c>
      <c r="B416" t="inlineStr">
        <is>
          <t>T0134</t>
        </is>
      </c>
      <c r="C416" t="inlineStr">
        <is>
          <t>Q0285</t>
        </is>
      </c>
      <c r="D416" s="10" t="n">
        <v>46296</v>
      </c>
      <c r="E416" s="9" t="n">
        <v>585</v>
      </c>
      <c r="F416" t="str">
        <f>YEAR(D416)&amp;"-"&amp;TEXT(MONTH(D416),"00")</f>
        <v>2026-10</v>
      </c>
      <c r="G416" t="str">
        <f>IF(INDEX('QBO Templates'!$J$5:$J$293,MATCH(B416,'QBO Templates'!$A$5:$A$293,0))="(none)",B416,INDEX('QBO Templates'!$J$5:$J$293,MATCH(B416,'QBO Templates'!$A$5:$A$293,0)))</f>
        <v>J1162</v>
      </c>
    </row>
    <row r="417">
      <c r="A417" t="n">
        <v>10862</v>
      </c>
      <c r="B417" t="inlineStr">
        <is>
          <t>T0135</t>
        </is>
      </c>
      <c r="C417" t="inlineStr">
        <is>
          <t>Q0286</t>
        </is>
      </c>
      <c r="D417" s="10" t="n">
        <v>46253</v>
      </c>
      <c r="E417" s="9" t="n">
        <v>146</v>
      </c>
      <c r="F417" t="str">
        <f>YEAR(D417)&amp;"-"&amp;TEXT(MONTH(D417),"00")</f>
        <v>2026-08</v>
      </c>
      <c r="G417" t="str">
        <f>IF(INDEX('QBO Templates'!$J$5:$J$293,MATCH(B417,'QBO Templates'!$A$5:$A$293,0))="(none)",B417,INDEX('QBO Templates'!$J$5:$J$293,MATCH(B417,'QBO Templates'!$A$5:$A$293,0)))</f>
        <v>J1164</v>
      </c>
    </row>
    <row r="418">
      <c r="A418" t="n">
        <v>10863</v>
      </c>
      <c r="B418" t="inlineStr">
        <is>
          <t>T0135</t>
        </is>
      </c>
      <c r="C418" t="inlineStr">
        <is>
          <t>Q0286</t>
        </is>
      </c>
      <c r="D418" s="10" t="n">
        <v>46281</v>
      </c>
      <c r="E418" s="9" t="n">
        <v>146</v>
      </c>
      <c r="F418" t="str">
        <f>YEAR(D418)&amp;"-"&amp;TEXT(MONTH(D418),"00")</f>
        <v>2026-09</v>
      </c>
      <c r="G418" t="str">
        <f>IF(INDEX('QBO Templates'!$J$5:$J$293,MATCH(B418,'QBO Templates'!$A$5:$A$293,0))="(none)",B418,INDEX('QBO Templates'!$J$5:$J$293,MATCH(B418,'QBO Templates'!$A$5:$A$293,0)))</f>
        <v>J1164</v>
      </c>
    </row>
    <row r="419">
      <c r="A419" t="n">
        <v>10864</v>
      </c>
      <c r="B419" t="inlineStr">
        <is>
          <t>T0135</t>
        </is>
      </c>
      <c r="C419" t="inlineStr">
        <is>
          <t>Q0286</t>
        </is>
      </c>
      <c r="D419" s="10" t="n">
        <v>46309</v>
      </c>
      <c r="E419" s="9" t="n">
        <v>146</v>
      </c>
      <c r="F419" t="str">
        <f>YEAR(D419)&amp;"-"&amp;TEXT(MONTH(D419),"00")</f>
        <v>2026-10</v>
      </c>
      <c r="G419" t="str">
        <f>IF(INDEX('QBO Templates'!$J$5:$J$293,MATCH(B419,'QBO Templates'!$A$5:$A$293,0))="(none)",B419,INDEX('QBO Templates'!$J$5:$J$293,MATCH(B419,'QBO Templates'!$A$5:$A$293,0)))</f>
        <v>J1164</v>
      </c>
    </row>
    <row r="420">
      <c r="A420" t="n">
        <v>10865</v>
      </c>
      <c r="B420" t="inlineStr">
        <is>
          <t>T0136</t>
        </is>
      </c>
      <c r="C420" t="inlineStr">
        <is>
          <t>Q0288</t>
        </is>
      </c>
      <c r="D420" s="10" t="n">
        <v>46235</v>
      </c>
      <c r="E420" s="9" t="n">
        <v>1438.67</v>
      </c>
      <c r="F420" t="str">
        <f>YEAR(D420)&amp;"-"&amp;TEXT(MONTH(D420),"00")</f>
        <v>2026-08</v>
      </c>
      <c r="G420" t="str">
        <f>IF(INDEX('QBO Templates'!$J$5:$J$293,MATCH(B420,'QBO Templates'!$A$5:$A$293,0))="(none)",B420,INDEX('QBO Templates'!$J$5:$J$293,MATCH(B420,'QBO Templates'!$A$5:$A$293,0)))</f>
        <v>J1166</v>
      </c>
    </row>
    <row r="421">
      <c r="A421" t="n">
        <v>10866</v>
      </c>
      <c r="B421" t="inlineStr">
        <is>
          <t>T0136</t>
        </is>
      </c>
      <c r="C421" t="inlineStr">
        <is>
          <t>Q0288</t>
        </is>
      </c>
      <c r="D421" s="10" t="n">
        <v>46266</v>
      </c>
      <c r="E421" s="9" t="n">
        <v>1438.67</v>
      </c>
      <c r="F421" t="str">
        <f>YEAR(D421)&amp;"-"&amp;TEXT(MONTH(D421),"00")</f>
        <v>2026-09</v>
      </c>
      <c r="G421" t="str">
        <f>IF(INDEX('QBO Templates'!$J$5:$J$293,MATCH(B421,'QBO Templates'!$A$5:$A$293,0))="(none)",B421,INDEX('QBO Templates'!$J$5:$J$293,MATCH(B421,'QBO Templates'!$A$5:$A$293,0)))</f>
        <v>J1166</v>
      </c>
    </row>
    <row r="422">
      <c r="A422" t="n">
        <v>10867</v>
      </c>
      <c r="B422" t="inlineStr">
        <is>
          <t>T0136</t>
        </is>
      </c>
      <c r="C422" t="inlineStr">
        <is>
          <t>Q0288</t>
        </is>
      </c>
      <c r="D422" s="10" t="n">
        <v>46296</v>
      </c>
      <c r="E422" s="9" t="n">
        <v>1438.67</v>
      </c>
      <c r="F422" t="str">
        <f>YEAR(D422)&amp;"-"&amp;TEXT(MONTH(D422),"00")</f>
        <v>2026-10</v>
      </c>
      <c r="G422" t="str">
        <f>IF(INDEX('QBO Templates'!$J$5:$J$293,MATCH(B422,'QBO Templates'!$A$5:$A$293,0))="(none)",B422,INDEX('QBO Templates'!$J$5:$J$293,MATCH(B422,'QBO Templates'!$A$5:$A$293,0)))</f>
        <v>J1166</v>
      </c>
    </row>
    <row r="423">
      <c r="A423" t="n">
        <v>10868</v>
      </c>
      <c r="B423" t="inlineStr">
        <is>
          <t>T0137</t>
        </is>
      </c>
      <c r="C423" t="inlineStr">
        <is>
          <t>Q0289</t>
        </is>
      </c>
      <c r="D423" s="10" t="n">
        <v>46235</v>
      </c>
      <c r="E423" s="9" t="n">
        <v>307.67</v>
      </c>
      <c r="F423" t="str">
        <f>YEAR(D423)&amp;"-"&amp;TEXT(MONTH(D423),"00")</f>
        <v>2026-08</v>
      </c>
      <c r="G423" t="str">
        <f>IF(INDEX('QBO Templates'!$J$5:$J$293,MATCH(B423,'QBO Templates'!$A$5:$A$293,0))="(none)",B423,INDEX('QBO Templates'!$J$5:$J$293,MATCH(B423,'QBO Templates'!$A$5:$A$293,0)))</f>
        <v>J1167</v>
      </c>
    </row>
    <row r="424">
      <c r="A424" t="n">
        <v>10869</v>
      </c>
      <c r="B424" t="inlineStr">
        <is>
          <t>T0137</t>
        </is>
      </c>
      <c r="C424" t="inlineStr">
        <is>
          <t>Q0289</t>
        </is>
      </c>
      <c r="D424" s="10" t="n">
        <v>46266</v>
      </c>
      <c r="E424" s="9" t="n">
        <v>307.67</v>
      </c>
      <c r="F424" t="str">
        <f>YEAR(D424)&amp;"-"&amp;TEXT(MONTH(D424),"00")</f>
        <v>2026-09</v>
      </c>
      <c r="G424" t="str">
        <f>IF(INDEX('QBO Templates'!$J$5:$J$293,MATCH(B424,'QBO Templates'!$A$5:$A$293,0))="(none)",B424,INDEX('QBO Templates'!$J$5:$J$293,MATCH(B424,'QBO Templates'!$A$5:$A$293,0)))</f>
        <v>J1167</v>
      </c>
    </row>
    <row r="425">
      <c r="A425" t="n">
        <v>10870</v>
      </c>
      <c r="B425" t="inlineStr">
        <is>
          <t>T0137</t>
        </is>
      </c>
      <c r="C425" t="inlineStr">
        <is>
          <t>Q0289</t>
        </is>
      </c>
      <c r="D425" s="10" t="n">
        <v>46296</v>
      </c>
      <c r="E425" s="9" t="n">
        <v>307.67</v>
      </c>
      <c r="F425" t="str">
        <f>YEAR(D425)&amp;"-"&amp;TEXT(MONTH(D425),"00")</f>
        <v>2026-10</v>
      </c>
      <c r="G425" t="str">
        <f>IF(INDEX('QBO Templates'!$J$5:$J$293,MATCH(B425,'QBO Templates'!$A$5:$A$293,0))="(none)",B425,INDEX('QBO Templates'!$J$5:$J$293,MATCH(B425,'QBO Templates'!$A$5:$A$293,0)))</f>
        <v>J1167</v>
      </c>
    </row>
    <row r="426">
      <c r="A426" t="n">
        <v>10871</v>
      </c>
      <c r="B426" t="inlineStr">
        <is>
          <t>T0138</t>
        </is>
      </c>
      <c r="C426" t="inlineStr">
        <is>
          <t>Q0290</t>
        </is>
      </c>
      <c r="D426" s="10" t="n">
        <v>46235</v>
      </c>
      <c r="E426" s="9" t="n">
        <v>1560</v>
      </c>
      <c r="F426" t="str">
        <f>YEAR(D426)&amp;"-"&amp;TEXT(MONTH(D426),"00")</f>
        <v>2026-08</v>
      </c>
      <c r="G426" t="str">
        <f>IF(INDEX('QBO Templates'!$J$5:$J$293,MATCH(B426,'QBO Templates'!$A$5:$A$293,0))="(none)",B426,INDEX('QBO Templates'!$J$5:$J$293,MATCH(B426,'QBO Templates'!$A$5:$A$293,0)))</f>
        <v>J1169</v>
      </c>
    </row>
    <row r="427">
      <c r="A427" t="n">
        <v>10872</v>
      </c>
      <c r="B427" t="inlineStr">
        <is>
          <t>T0138</t>
        </is>
      </c>
      <c r="C427" t="inlineStr">
        <is>
          <t>Q0290</t>
        </is>
      </c>
      <c r="D427" s="10" t="n">
        <v>46266</v>
      </c>
      <c r="E427" s="9" t="n">
        <v>1560</v>
      </c>
      <c r="F427" t="str">
        <f>YEAR(D427)&amp;"-"&amp;TEXT(MONTH(D427),"00")</f>
        <v>2026-09</v>
      </c>
      <c r="G427" t="str">
        <f>IF(INDEX('QBO Templates'!$J$5:$J$293,MATCH(B427,'QBO Templates'!$A$5:$A$293,0))="(none)",B427,INDEX('QBO Templates'!$J$5:$J$293,MATCH(B427,'QBO Templates'!$A$5:$A$293,0)))</f>
        <v>J1169</v>
      </c>
    </row>
    <row r="428">
      <c r="A428" t="n">
        <v>10873</v>
      </c>
      <c r="B428" t="inlineStr">
        <is>
          <t>T0138</t>
        </is>
      </c>
      <c r="C428" t="inlineStr">
        <is>
          <t>Q0290</t>
        </is>
      </c>
      <c r="D428" s="10" t="n">
        <v>46296</v>
      </c>
      <c r="E428" s="9" t="n">
        <v>1560</v>
      </c>
      <c r="F428" t="str">
        <f>YEAR(D428)&amp;"-"&amp;TEXT(MONTH(D428),"00")</f>
        <v>2026-10</v>
      </c>
      <c r="G428" t="str">
        <f>IF(INDEX('QBO Templates'!$J$5:$J$293,MATCH(B428,'QBO Templates'!$A$5:$A$293,0))="(none)",B428,INDEX('QBO Templates'!$J$5:$J$293,MATCH(B428,'QBO Templates'!$A$5:$A$293,0)))</f>
        <v>J1169</v>
      </c>
    </row>
    <row r="429">
      <c r="A429" t="n">
        <v>10874</v>
      </c>
      <c r="B429" t="inlineStr">
        <is>
          <t>T0139</t>
        </is>
      </c>
      <c r="C429" t="inlineStr">
        <is>
          <t>Q0291</t>
        </is>
      </c>
      <c r="D429" s="10" t="n">
        <v>46235</v>
      </c>
      <c r="E429" s="9" t="n">
        <v>251.33</v>
      </c>
      <c r="F429" t="str">
        <f>YEAR(D429)&amp;"-"&amp;TEXT(MONTH(D429),"00")</f>
        <v>2026-08</v>
      </c>
      <c r="G429" t="str">
        <f>IF(INDEX('QBO Templates'!$J$5:$J$293,MATCH(B429,'QBO Templates'!$A$5:$A$293,0))="(none)",B429,INDEX('QBO Templates'!$J$5:$J$293,MATCH(B429,'QBO Templates'!$A$5:$A$293,0)))</f>
        <v>J1170</v>
      </c>
    </row>
    <row r="430">
      <c r="A430" t="n">
        <v>10875</v>
      </c>
      <c r="B430" t="inlineStr">
        <is>
          <t>T0139</t>
        </is>
      </c>
      <c r="C430" t="inlineStr">
        <is>
          <t>Q0291</t>
        </is>
      </c>
      <c r="D430" s="10" t="n">
        <v>46266</v>
      </c>
      <c r="E430" s="9" t="n">
        <v>251.33</v>
      </c>
      <c r="F430" t="str">
        <f>YEAR(D430)&amp;"-"&amp;TEXT(MONTH(D430),"00")</f>
        <v>2026-09</v>
      </c>
      <c r="G430" t="str">
        <f>IF(INDEX('QBO Templates'!$J$5:$J$293,MATCH(B430,'QBO Templates'!$A$5:$A$293,0))="(none)",B430,INDEX('QBO Templates'!$J$5:$J$293,MATCH(B430,'QBO Templates'!$A$5:$A$293,0)))</f>
        <v>J1170</v>
      </c>
    </row>
    <row r="431">
      <c r="A431" t="n">
        <v>10876</v>
      </c>
      <c r="B431" t="inlineStr">
        <is>
          <t>T0139</t>
        </is>
      </c>
      <c r="C431" t="inlineStr">
        <is>
          <t>Q0291</t>
        </is>
      </c>
      <c r="D431" s="10" t="n">
        <v>46296</v>
      </c>
      <c r="E431" s="9" t="n">
        <v>251.33</v>
      </c>
      <c r="F431" t="str">
        <f>YEAR(D431)&amp;"-"&amp;TEXT(MONTH(D431),"00")</f>
        <v>2026-10</v>
      </c>
      <c r="G431" t="str">
        <f>IF(INDEX('QBO Templates'!$J$5:$J$293,MATCH(B431,'QBO Templates'!$A$5:$A$293,0))="(none)",B431,INDEX('QBO Templates'!$J$5:$J$293,MATCH(B431,'QBO Templates'!$A$5:$A$293,0)))</f>
        <v>J1170</v>
      </c>
    </row>
    <row r="432">
      <c r="A432" t="n">
        <v>10877</v>
      </c>
      <c r="B432" t="inlineStr">
        <is>
          <t>T0140</t>
        </is>
      </c>
      <c r="C432" t="inlineStr">
        <is>
          <t>Q0292</t>
        </is>
      </c>
      <c r="D432" s="10" t="n">
        <v>46235</v>
      </c>
      <c r="E432" s="9" t="n">
        <v>2513.33</v>
      </c>
      <c r="F432" t="str">
        <f>YEAR(D432)&amp;"-"&amp;TEXT(MONTH(D432),"00")</f>
        <v>2026-08</v>
      </c>
      <c r="G432" t="str">
        <f>IF(INDEX('QBO Templates'!$J$5:$J$293,MATCH(B432,'QBO Templates'!$A$5:$A$293,0))="(none)",B432,INDEX('QBO Templates'!$J$5:$J$293,MATCH(B432,'QBO Templates'!$A$5:$A$293,0)))</f>
        <v>J1171</v>
      </c>
    </row>
    <row r="433">
      <c r="A433" t="n">
        <v>10878</v>
      </c>
      <c r="B433" t="inlineStr">
        <is>
          <t>T0140</t>
        </is>
      </c>
      <c r="C433" t="inlineStr">
        <is>
          <t>Q0292</t>
        </is>
      </c>
      <c r="D433" s="10" t="n">
        <v>46266</v>
      </c>
      <c r="E433" s="9" t="n">
        <v>2513.33</v>
      </c>
      <c r="F433" t="str">
        <f>YEAR(D433)&amp;"-"&amp;TEXT(MONTH(D433),"00")</f>
        <v>2026-09</v>
      </c>
      <c r="G433" t="str">
        <f>IF(INDEX('QBO Templates'!$J$5:$J$293,MATCH(B433,'QBO Templates'!$A$5:$A$293,0))="(none)",B433,INDEX('QBO Templates'!$J$5:$J$293,MATCH(B433,'QBO Templates'!$A$5:$A$293,0)))</f>
        <v>J1171</v>
      </c>
    </row>
    <row r="434">
      <c r="A434" t="n">
        <v>10879</v>
      </c>
      <c r="B434" t="inlineStr">
        <is>
          <t>T0140</t>
        </is>
      </c>
      <c r="C434" t="inlineStr">
        <is>
          <t>Q0292</t>
        </is>
      </c>
      <c r="D434" s="10" t="n">
        <v>46296</v>
      </c>
      <c r="E434" s="9" t="n">
        <v>2513.33</v>
      </c>
      <c r="F434" t="str">
        <f>YEAR(D434)&amp;"-"&amp;TEXT(MONTH(D434),"00")</f>
        <v>2026-10</v>
      </c>
      <c r="G434" t="str">
        <f>IF(INDEX('QBO Templates'!$J$5:$J$293,MATCH(B434,'QBO Templates'!$A$5:$A$293,0))="(none)",B434,INDEX('QBO Templates'!$J$5:$J$293,MATCH(B434,'QBO Templates'!$A$5:$A$293,0)))</f>
        <v>J1171</v>
      </c>
    </row>
    <row r="435">
      <c r="A435" t="n">
        <v>10880</v>
      </c>
      <c r="B435" t="inlineStr">
        <is>
          <t>T0141</t>
        </is>
      </c>
      <c r="C435" t="inlineStr">
        <is>
          <t>Q0293</t>
        </is>
      </c>
      <c r="D435" s="10" t="n">
        <v>46235</v>
      </c>
      <c r="E435" s="9" t="n">
        <v>1343.33</v>
      </c>
      <c r="F435" t="str">
        <f>YEAR(D435)&amp;"-"&amp;TEXT(MONTH(D435),"00")</f>
        <v>2026-08</v>
      </c>
      <c r="G435" t="str">
        <f>IF(INDEX('QBO Templates'!$J$5:$J$293,MATCH(B435,'QBO Templates'!$A$5:$A$293,0))="(none)",B435,INDEX('QBO Templates'!$J$5:$J$293,MATCH(B435,'QBO Templates'!$A$5:$A$293,0)))</f>
        <v>J1172</v>
      </c>
    </row>
    <row r="436">
      <c r="A436" t="n">
        <v>10881</v>
      </c>
      <c r="B436" t="inlineStr">
        <is>
          <t>T0141</t>
        </is>
      </c>
      <c r="C436" t="inlineStr">
        <is>
          <t>Q0293</t>
        </is>
      </c>
      <c r="D436" s="10" t="n">
        <v>46266</v>
      </c>
      <c r="E436" s="9" t="n">
        <v>1343.33</v>
      </c>
      <c r="F436" t="str">
        <f>YEAR(D436)&amp;"-"&amp;TEXT(MONTH(D436),"00")</f>
        <v>2026-09</v>
      </c>
      <c r="G436" t="str">
        <f>IF(INDEX('QBO Templates'!$J$5:$J$293,MATCH(B436,'QBO Templates'!$A$5:$A$293,0))="(none)",B436,INDEX('QBO Templates'!$J$5:$J$293,MATCH(B436,'QBO Templates'!$A$5:$A$293,0)))</f>
        <v>J1172</v>
      </c>
    </row>
    <row r="437">
      <c r="A437" t="n">
        <v>10882</v>
      </c>
      <c r="B437" t="inlineStr">
        <is>
          <t>T0141</t>
        </is>
      </c>
      <c r="C437" t="inlineStr">
        <is>
          <t>Q0293</t>
        </is>
      </c>
      <c r="D437" s="10" t="n">
        <v>46296</v>
      </c>
      <c r="E437" s="9" t="n">
        <v>1343.33</v>
      </c>
      <c r="F437" t="str">
        <f>YEAR(D437)&amp;"-"&amp;TEXT(MONTH(D437),"00")</f>
        <v>2026-10</v>
      </c>
      <c r="G437" t="str">
        <f>IF(INDEX('QBO Templates'!$J$5:$J$293,MATCH(B437,'QBO Templates'!$A$5:$A$293,0))="(none)",B437,INDEX('QBO Templates'!$J$5:$J$293,MATCH(B437,'QBO Templates'!$A$5:$A$293,0)))</f>
        <v>J1172</v>
      </c>
    </row>
    <row r="438">
      <c r="A438" t="n">
        <v>10883</v>
      </c>
      <c r="B438" t="inlineStr">
        <is>
          <t>T0142</t>
        </is>
      </c>
      <c r="C438" t="inlineStr">
        <is>
          <t>Q0294</t>
        </is>
      </c>
      <c r="D438" s="10" t="n">
        <v>46235</v>
      </c>
      <c r="E438" s="9" t="n">
        <v>806</v>
      </c>
      <c r="F438" t="str">
        <f>YEAR(D438)&amp;"-"&amp;TEXT(MONTH(D438),"00")</f>
        <v>2026-08</v>
      </c>
      <c r="G438" t="str">
        <f>IF(INDEX('QBO Templates'!$J$5:$J$293,MATCH(B438,'QBO Templates'!$A$5:$A$293,0))="(none)",B438,INDEX('QBO Templates'!$J$5:$J$293,MATCH(B438,'QBO Templates'!$A$5:$A$293,0)))</f>
        <v>J1174</v>
      </c>
    </row>
    <row r="439">
      <c r="A439" t="n">
        <v>10884</v>
      </c>
      <c r="B439" t="inlineStr">
        <is>
          <t>T0142</t>
        </is>
      </c>
      <c r="C439" t="inlineStr">
        <is>
          <t>Q0294</t>
        </is>
      </c>
      <c r="D439" s="10" t="n">
        <v>46266</v>
      </c>
      <c r="E439" s="9" t="n">
        <v>806</v>
      </c>
      <c r="F439" t="str">
        <f>YEAR(D439)&amp;"-"&amp;TEXT(MONTH(D439),"00")</f>
        <v>2026-09</v>
      </c>
      <c r="G439" t="str">
        <f>IF(INDEX('QBO Templates'!$J$5:$J$293,MATCH(B439,'QBO Templates'!$A$5:$A$293,0))="(none)",B439,INDEX('QBO Templates'!$J$5:$J$293,MATCH(B439,'QBO Templates'!$A$5:$A$293,0)))</f>
        <v>J1174</v>
      </c>
    </row>
    <row r="440">
      <c r="A440" t="n">
        <v>10885</v>
      </c>
      <c r="B440" t="inlineStr">
        <is>
          <t>T0142</t>
        </is>
      </c>
      <c r="C440" t="inlineStr">
        <is>
          <t>Q0294</t>
        </is>
      </c>
      <c r="D440" s="10" t="n">
        <v>46296</v>
      </c>
      <c r="E440" s="9" t="n">
        <v>806</v>
      </c>
      <c r="F440" t="str">
        <f>YEAR(D440)&amp;"-"&amp;TEXT(MONTH(D440),"00")</f>
        <v>2026-10</v>
      </c>
      <c r="G440" t="str">
        <f>IF(INDEX('QBO Templates'!$J$5:$J$293,MATCH(B440,'QBO Templates'!$A$5:$A$293,0))="(none)",B440,INDEX('QBO Templates'!$J$5:$J$293,MATCH(B440,'QBO Templates'!$A$5:$A$293,0)))</f>
        <v>J1174</v>
      </c>
    </row>
    <row r="441">
      <c r="A441" t="n">
        <v>10886</v>
      </c>
      <c r="B441" t="inlineStr">
        <is>
          <t>T0143</t>
        </is>
      </c>
      <c r="C441" t="inlineStr">
        <is>
          <t>Q0295</t>
        </is>
      </c>
      <c r="D441" s="10" t="n">
        <v>46235</v>
      </c>
      <c r="E441" s="9" t="n">
        <v>420.33</v>
      </c>
      <c r="F441" t="str">
        <f>YEAR(D441)&amp;"-"&amp;TEXT(MONTH(D441),"00")</f>
        <v>2026-08</v>
      </c>
      <c r="G441" t="str">
        <f>IF(INDEX('QBO Templates'!$J$5:$J$293,MATCH(B441,'QBO Templates'!$A$5:$A$293,0))="(none)",B441,INDEX('QBO Templates'!$J$5:$J$293,MATCH(B441,'QBO Templates'!$A$5:$A$293,0)))</f>
        <v>J1175</v>
      </c>
    </row>
    <row r="442">
      <c r="A442" t="n">
        <v>10887</v>
      </c>
      <c r="B442" t="inlineStr">
        <is>
          <t>T0143</t>
        </is>
      </c>
      <c r="C442" t="inlineStr">
        <is>
          <t>Q0295</t>
        </is>
      </c>
      <c r="D442" s="10" t="n">
        <v>46266</v>
      </c>
      <c r="E442" s="9" t="n">
        <v>420.33</v>
      </c>
      <c r="F442" t="str">
        <f>YEAR(D442)&amp;"-"&amp;TEXT(MONTH(D442),"00")</f>
        <v>2026-09</v>
      </c>
      <c r="G442" t="str">
        <f>IF(INDEX('QBO Templates'!$J$5:$J$293,MATCH(B442,'QBO Templates'!$A$5:$A$293,0))="(none)",B442,INDEX('QBO Templates'!$J$5:$J$293,MATCH(B442,'QBO Templates'!$A$5:$A$293,0)))</f>
        <v>J1175</v>
      </c>
    </row>
    <row r="443">
      <c r="A443" t="n">
        <v>10888</v>
      </c>
      <c r="B443" t="inlineStr">
        <is>
          <t>T0143</t>
        </is>
      </c>
      <c r="C443" t="inlineStr">
        <is>
          <t>Q0295</t>
        </is>
      </c>
      <c r="D443" s="10" t="n">
        <v>46296</v>
      </c>
      <c r="E443" s="9" t="n">
        <v>420.33</v>
      </c>
      <c r="F443" t="str">
        <f>YEAR(D443)&amp;"-"&amp;TEXT(MONTH(D443),"00")</f>
        <v>2026-10</v>
      </c>
      <c r="G443" t="str">
        <f>IF(INDEX('QBO Templates'!$J$5:$J$293,MATCH(B443,'QBO Templates'!$A$5:$A$293,0))="(none)",B443,INDEX('QBO Templates'!$J$5:$J$293,MATCH(B443,'QBO Templates'!$A$5:$A$293,0)))</f>
        <v>J1175</v>
      </c>
    </row>
    <row r="444">
      <c r="A444" t="n">
        <v>10889</v>
      </c>
      <c r="B444" t="inlineStr">
        <is>
          <t>T0144</t>
        </is>
      </c>
      <c r="C444" t="inlineStr">
        <is>
          <t>Q0296</t>
        </is>
      </c>
      <c r="D444" s="10" t="n">
        <v>46235</v>
      </c>
      <c r="E444" s="9" t="n">
        <v>316.33</v>
      </c>
      <c r="F444" t="str">
        <f>YEAR(D444)&amp;"-"&amp;TEXT(MONTH(D444),"00")</f>
        <v>2026-08</v>
      </c>
      <c r="G444" t="str">
        <f>IF(INDEX('QBO Templates'!$J$5:$J$293,MATCH(B444,'QBO Templates'!$A$5:$A$293,0))="(none)",B444,INDEX('QBO Templates'!$J$5:$J$293,MATCH(B444,'QBO Templates'!$A$5:$A$293,0)))</f>
        <v>J1176</v>
      </c>
    </row>
    <row r="445">
      <c r="A445" t="n">
        <v>10890</v>
      </c>
      <c r="B445" t="inlineStr">
        <is>
          <t>T0144</t>
        </is>
      </c>
      <c r="C445" t="inlineStr">
        <is>
          <t>Q0296</t>
        </is>
      </c>
      <c r="D445" s="10" t="n">
        <v>46266</v>
      </c>
      <c r="E445" s="9" t="n">
        <v>316.33</v>
      </c>
      <c r="F445" t="str">
        <f>YEAR(D445)&amp;"-"&amp;TEXT(MONTH(D445),"00")</f>
        <v>2026-09</v>
      </c>
      <c r="G445" t="str">
        <f>IF(INDEX('QBO Templates'!$J$5:$J$293,MATCH(B445,'QBO Templates'!$A$5:$A$293,0))="(none)",B445,INDEX('QBO Templates'!$J$5:$J$293,MATCH(B445,'QBO Templates'!$A$5:$A$293,0)))</f>
        <v>J1176</v>
      </c>
    </row>
    <row r="446">
      <c r="A446" t="n">
        <v>10891</v>
      </c>
      <c r="B446" t="inlineStr">
        <is>
          <t>T0144</t>
        </is>
      </c>
      <c r="C446" t="inlineStr">
        <is>
          <t>Q0296</t>
        </is>
      </c>
      <c r="D446" s="10" t="n">
        <v>46296</v>
      </c>
      <c r="E446" s="9" t="n">
        <v>316.33</v>
      </c>
      <c r="F446" t="str">
        <f>YEAR(D446)&amp;"-"&amp;TEXT(MONTH(D446),"00")</f>
        <v>2026-10</v>
      </c>
      <c r="G446" t="str">
        <f>IF(INDEX('QBO Templates'!$J$5:$J$293,MATCH(B446,'QBO Templates'!$A$5:$A$293,0))="(none)",B446,INDEX('QBO Templates'!$J$5:$J$293,MATCH(B446,'QBO Templates'!$A$5:$A$293,0)))</f>
        <v>J1176</v>
      </c>
    </row>
    <row r="447">
      <c r="A447" t="n">
        <v>10892</v>
      </c>
      <c r="B447" t="inlineStr">
        <is>
          <t>T0145</t>
        </is>
      </c>
      <c r="C447" t="inlineStr">
        <is>
          <t>Q0296</t>
        </is>
      </c>
      <c r="D447" s="10" t="n">
        <v>46235</v>
      </c>
      <c r="E447" s="9" t="n">
        <v>303.33</v>
      </c>
      <c r="F447" t="str">
        <f>YEAR(D447)&amp;"-"&amp;TEXT(MONTH(D447),"00")</f>
        <v>2026-08</v>
      </c>
      <c r="G447" t="str">
        <f>IF(INDEX('QBO Templates'!$J$5:$J$293,MATCH(B447,'QBO Templates'!$A$5:$A$293,0))="(none)",B447,INDEX('QBO Templates'!$J$5:$J$293,MATCH(B447,'QBO Templates'!$A$5:$A$293,0)))</f>
        <v>J1176</v>
      </c>
    </row>
    <row r="448">
      <c r="A448" t="n">
        <v>10893</v>
      </c>
      <c r="B448" t="inlineStr">
        <is>
          <t>T0145</t>
        </is>
      </c>
      <c r="C448" t="inlineStr">
        <is>
          <t>Q0296</t>
        </is>
      </c>
      <c r="D448" s="10" t="n">
        <v>46266</v>
      </c>
      <c r="E448" s="9" t="n">
        <v>303.33</v>
      </c>
      <c r="F448" t="str">
        <f>YEAR(D448)&amp;"-"&amp;TEXT(MONTH(D448),"00")</f>
        <v>2026-09</v>
      </c>
      <c r="G448" t="str">
        <f>IF(INDEX('QBO Templates'!$J$5:$J$293,MATCH(B448,'QBO Templates'!$A$5:$A$293,0))="(none)",B448,INDEX('QBO Templates'!$J$5:$J$293,MATCH(B448,'QBO Templates'!$A$5:$A$293,0)))</f>
        <v>J1176</v>
      </c>
    </row>
    <row r="449">
      <c r="A449" t="n">
        <v>10894</v>
      </c>
      <c r="B449" t="inlineStr">
        <is>
          <t>T0145</t>
        </is>
      </c>
      <c r="C449" t="inlineStr">
        <is>
          <t>Q0296</t>
        </is>
      </c>
      <c r="D449" s="10" t="n">
        <v>46296</v>
      </c>
      <c r="E449" s="9" t="n">
        <v>303.33</v>
      </c>
      <c r="F449" t="str">
        <f>YEAR(D449)&amp;"-"&amp;TEXT(MONTH(D449),"00")</f>
        <v>2026-10</v>
      </c>
      <c r="G449" t="str">
        <f>IF(INDEX('QBO Templates'!$J$5:$J$293,MATCH(B449,'QBO Templates'!$A$5:$A$293,0))="(none)",B449,INDEX('QBO Templates'!$J$5:$J$293,MATCH(B449,'QBO Templates'!$A$5:$A$293,0)))</f>
        <v>J1176</v>
      </c>
    </row>
    <row r="450">
      <c r="A450" t="n">
        <v>10895</v>
      </c>
      <c r="B450" t="inlineStr">
        <is>
          <t>T0146</t>
        </is>
      </c>
      <c r="C450" t="inlineStr">
        <is>
          <t>Q0297</t>
        </is>
      </c>
      <c r="D450" s="10" t="n">
        <v>46235</v>
      </c>
      <c r="E450" s="9" t="n">
        <v>296</v>
      </c>
      <c r="F450" t="str">
        <f>YEAR(D450)&amp;"-"&amp;TEXT(MONTH(D450),"00")</f>
        <v>2026-08</v>
      </c>
      <c r="G450" t="str">
        <f>IF(INDEX('QBO Templates'!$J$5:$J$293,MATCH(B450,'QBO Templates'!$A$5:$A$293,0))="(none)",B450,INDEX('QBO Templates'!$J$5:$J$293,MATCH(B450,'QBO Templates'!$A$5:$A$293,0)))</f>
        <v>J1177</v>
      </c>
    </row>
    <row r="451">
      <c r="A451" t="n">
        <v>10896</v>
      </c>
      <c r="B451" t="inlineStr">
        <is>
          <t>T0146</t>
        </is>
      </c>
      <c r="C451" t="inlineStr">
        <is>
          <t>Q0297</t>
        </is>
      </c>
      <c r="D451" s="10" t="n">
        <v>46266</v>
      </c>
      <c r="E451" s="9" t="n">
        <v>296</v>
      </c>
      <c r="F451" t="str">
        <f>YEAR(D451)&amp;"-"&amp;TEXT(MONTH(D451),"00")</f>
        <v>2026-09</v>
      </c>
      <c r="G451" t="str">
        <f>IF(INDEX('QBO Templates'!$J$5:$J$293,MATCH(B451,'QBO Templates'!$A$5:$A$293,0))="(none)",B451,INDEX('QBO Templates'!$J$5:$J$293,MATCH(B451,'QBO Templates'!$A$5:$A$293,0)))</f>
        <v>J1177</v>
      </c>
    </row>
    <row r="452">
      <c r="A452" t="n">
        <v>10897</v>
      </c>
      <c r="B452" t="inlineStr">
        <is>
          <t>T0146</t>
        </is>
      </c>
      <c r="C452" t="inlineStr">
        <is>
          <t>Q0297</t>
        </is>
      </c>
      <c r="D452" s="10" t="n">
        <v>46296</v>
      </c>
      <c r="E452" s="9" t="n">
        <v>296</v>
      </c>
      <c r="F452" t="str">
        <f>YEAR(D452)&amp;"-"&amp;TEXT(MONTH(D452),"00")</f>
        <v>2026-10</v>
      </c>
      <c r="G452" t="str">
        <f>IF(INDEX('QBO Templates'!$J$5:$J$293,MATCH(B452,'QBO Templates'!$A$5:$A$293,0))="(none)",B452,INDEX('QBO Templates'!$J$5:$J$293,MATCH(B452,'QBO Templates'!$A$5:$A$293,0)))</f>
        <v>J1177</v>
      </c>
    </row>
    <row r="453">
      <c r="A453" t="n">
        <v>10898</v>
      </c>
      <c r="B453" t="inlineStr">
        <is>
          <t>T0147</t>
        </is>
      </c>
      <c r="C453" t="inlineStr">
        <is>
          <t>Q0297</t>
        </is>
      </c>
      <c r="D453" s="10" t="n">
        <v>46255</v>
      </c>
      <c r="E453" s="9" t="n">
        <v>135</v>
      </c>
      <c r="F453" t="str">
        <f>YEAR(D453)&amp;"-"&amp;TEXT(MONTH(D453),"00")</f>
        <v>2026-08</v>
      </c>
      <c r="G453" t="str">
        <f>IF(INDEX('QBO Templates'!$J$5:$J$293,MATCH(B453,'QBO Templates'!$A$5:$A$293,0))="(none)",B453,INDEX('QBO Templates'!$J$5:$J$293,MATCH(B453,'QBO Templates'!$A$5:$A$293,0)))</f>
        <v>J1178</v>
      </c>
    </row>
    <row r="454">
      <c r="A454" t="n">
        <v>10899</v>
      </c>
      <c r="B454" t="inlineStr">
        <is>
          <t>T0147</t>
        </is>
      </c>
      <c r="C454" t="inlineStr">
        <is>
          <t>Q0297</t>
        </is>
      </c>
      <c r="D454" s="10" t="n">
        <v>46283</v>
      </c>
      <c r="E454" s="9" t="n">
        <v>135</v>
      </c>
      <c r="F454" t="str">
        <f>YEAR(D454)&amp;"-"&amp;TEXT(MONTH(D454),"00")</f>
        <v>2026-09</v>
      </c>
      <c r="G454" t="str">
        <f>IF(INDEX('QBO Templates'!$J$5:$J$293,MATCH(B454,'QBO Templates'!$A$5:$A$293,0))="(none)",B454,INDEX('QBO Templates'!$J$5:$J$293,MATCH(B454,'QBO Templates'!$A$5:$A$293,0)))</f>
        <v>J1178</v>
      </c>
    </row>
    <row r="455">
      <c r="A455" t="n">
        <v>10900</v>
      </c>
      <c r="B455" t="inlineStr">
        <is>
          <t>T0147</t>
        </is>
      </c>
      <c r="C455" t="inlineStr">
        <is>
          <t>Q0297</t>
        </is>
      </c>
      <c r="D455" s="10" t="n">
        <v>46311</v>
      </c>
      <c r="E455" s="9" t="n">
        <v>135</v>
      </c>
      <c r="F455" t="str">
        <f>YEAR(D455)&amp;"-"&amp;TEXT(MONTH(D455),"00")</f>
        <v>2026-10</v>
      </c>
      <c r="G455" t="str">
        <f>IF(INDEX('QBO Templates'!$J$5:$J$293,MATCH(B455,'QBO Templates'!$A$5:$A$293,0))="(none)",B455,INDEX('QBO Templates'!$J$5:$J$293,MATCH(B455,'QBO Templates'!$A$5:$A$293,0)))</f>
        <v>J1178</v>
      </c>
    </row>
    <row r="456">
      <c r="A456" t="n">
        <v>10901</v>
      </c>
      <c r="B456" t="inlineStr">
        <is>
          <t>T0148</t>
        </is>
      </c>
      <c r="C456" t="inlineStr">
        <is>
          <t>Q0298</t>
        </is>
      </c>
      <c r="D456" s="10" t="n">
        <v>46235</v>
      </c>
      <c r="E456" s="9" t="n">
        <v>488</v>
      </c>
      <c r="F456" t="str">
        <f>YEAR(D456)&amp;"-"&amp;TEXT(MONTH(D456),"00")</f>
        <v>2026-08</v>
      </c>
      <c r="G456" t="str">
        <f>IF(INDEX('QBO Templates'!$J$5:$J$293,MATCH(B456,'QBO Templates'!$A$5:$A$293,0))="(none)",B456,INDEX('QBO Templates'!$J$5:$J$293,MATCH(B456,'QBO Templates'!$A$5:$A$293,0)))</f>
        <v>J1179</v>
      </c>
    </row>
    <row r="457">
      <c r="A457" t="n">
        <v>10902</v>
      </c>
      <c r="B457" t="inlineStr">
        <is>
          <t>T0148</t>
        </is>
      </c>
      <c r="C457" t="inlineStr">
        <is>
          <t>Q0298</t>
        </is>
      </c>
      <c r="D457" s="10" t="n">
        <v>46266</v>
      </c>
      <c r="E457" s="9" t="n">
        <v>488</v>
      </c>
      <c r="F457" t="str">
        <f>YEAR(D457)&amp;"-"&amp;TEXT(MONTH(D457),"00")</f>
        <v>2026-09</v>
      </c>
      <c r="G457" t="str">
        <f>IF(INDEX('QBO Templates'!$J$5:$J$293,MATCH(B457,'QBO Templates'!$A$5:$A$293,0))="(none)",B457,INDEX('QBO Templates'!$J$5:$J$293,MATCH(B457,'QBO Templates'!$A$5:$A$293,0)))</f>
        <v>J1179</v>
      </c>
    </row>
    <row r="458">
      <c r="A458" t="n">
        <v>10903</v>
      </c>
      <c r="B458" t="inlineStr">
        <is>
          <t>T0148</t>
        </is>
      </c>
      <c r="C458" t="inlineStr">
        <is>
          <t>Q0298</t>
        </is>
      </c>
      <c r="D458" s="10" t="n">
        <v>46296</v>
      </c>
      <c r="E458" s="9" t="n">
        <v>488</v>
      </c>
      <c r="F458" t="str">
        <f>YEAR(D458)&amp;"-"&amp;TEXT(MONTH(D458),"00")</f>
        <v>2026-10</v>
      </c>
      <c r="G458" t="str">
        <f>IF(INDEX('QBO Templates'!$J$5:$J$293,MATCH(B458,'QBO Templates'!$A$5:$A$293,0))="(none)",B458,INDEX('QBO Templates'!$J$5:$J$293,MATCH(B458,'QBO Templates'!$A$5:$A$293,0)))</f>
        <v>J1179</v>
      </c>
    </row>
    <row r="459">
      <c r="A459" t="n">
        <v>10904</v>
      </c>
      <c r="B459" t="inlineStr">
        <is>
          <t>T0149</t>
        </is>
      </c>
      <c r="C459" t="inlineStr">
        <is>
          <t>Q0299</t>
        </is>
      </c>
      <c r="D459" s="10" t="n">
        <v>46235</v>
      </c>
      <c r="E459" s="9" t="n">
        <v>1516.67</v>
      </c>
      <c r="F459" t="str">
        <f>YEAR(D459)&amp;"-"&amp;TEXT(MONTH(D459),"00")</f>
        <v>2026-08</v>
      </c>
      <c r="G459" t="str">
        <f>IF(INDEX('QBO Templates'!$J$5:$J$293,MATCH(B459,'QBO Templates'!$A$5:$A$293,0))="(none)",B459,INDEX('QBO Templates'!$J$5:$J$293,MATCH(B459,'QBO Templates'!$A$5:$A$293,0)))</f>
        <v>J1180</v>
      </c>
    </row>
    <row r="460">
      <c r="A460" t="n">
        <v>10905</v>
      </c>
      <c r="B460" t="inlineStr">
        <is>
          <t>T0149</t>
        </is>
      </c>
      <c r="C460" t="inlineStr">
        <is>
          <t>Q0299</t>
        </is>
      </c>
      <c r="D460" s="10" t="n">
        <v>46266</v>
      </c>
      <c r="E460" s="9" t="n">
        <v>1516.67</v>
      </c>
      <c r="F460" t="str">
        <f>YEAR(D460)&amp;"-"&amp;TEXT(MONTH(D460),"00")</f>
        <v>2026-09</v>
      </c>
      <c r="G460" t="str">
        <f>IF(INDEX('QBO Templates'!$J$5:$J$293,MATCH(B460,'QBO Templates'!$A$5:$A$293,0))="(none)",B460,INDEX('QBO Templates'!$J$5:$J$293,MATCH(B460,'QBO Templates'!$A$5:$A$293,0)))</f>
        <v>J1180</v>
      </c>
    </row>
    <row r="461">
      <c r="A461" t="n">
        <v>10906</v>
      </c>
      <c r="B461" t="inlineStr">
        <is>
          <t>T0149</t>
        </is>
      </c>
      <c r="C461" t="inlineStr">
        <is>
          <t>Q0299</t>
        </is>
      </c>
      <c r="D461" s="10" t="n">
        <v>46296</v>
      </c>
      <c r="E461" s="9" t="n">
        <v>1516.67</v>
      </c>
      <c r="F461" t="str">
        <f>YEAR(D461)&amp;"-"&amp;TEXT(MONTH(D461),"00")</f>
        <v>2026-10</v>
      </c>
      <c r="G461" t="str">
        <f>IF(INDEX('QBO Templates'!$J$5:$J$293,MATCH(B461,'QBO Templates'!$A$5:$A$293,0))="(none)",B461,INDEX('QBO Templates'!$J$5:$J$293,MATCH(B461,'QBO Templates'!$A$5:$A$293,0)))</f>
        <v>J1180</v>
      </c>
    </row>
    <row r="462">
      <c r="A462" t="n">
        <v>10907</v>
      </c>
      <c r="B462" t="inlineStr">
        <is>
          <t>T0150</t>
        </is>
      </c>
      <c r="C462" t="inlineStr">
        <is>
          <t>Q0300</t>
        </is>
      </c>
      <c r="D462" s="10" t="n">
        <v>46235</v>
      </c>
      <c r="E462" s="9" t="n">
        <v>884</v>
      </c>
      <c r="F462" t="str">
        <f>YEAR(D462)&amp;"-"&amp;TEXT(MONTH(D462),"00")</f>
        <v>2026-08</v>
      </c>
      <c r="G462" t="str">
        <f>IF(INDEX('QBO Templates'!$J$5:$J$293,MATCH(B462,'QBO Templates'!$A$5:$A$293,0))="(none)",B462,INDEX('QBO Templates'!$J$5:$J$293,MATCH(B462,'QBO Templates'!$A$5:$A$293,0)))</f>
        <v>J1181</v>
      </c>
    </row>
    <row r="463">
      <c r="A463" t="n">
        <v>10908</v>
      </c>
      <c r="B463" t="inlineStr">
        <is>
          <t>T0150</t>
        </is>
      </c>
      <c r="C463" t="inlineStr">
        <is>
          <t>Q0300</t>
        </is>
      </c>
      <c r="D463" s="10" t="n">
        <v>46266</v>
      </c>
      <c r="E463" s="9" t="n">
        <v>884</v>
      </c>
      <c r="F463" t="str">
        <f>YEAR(D463)&amp;"-"&amp;TEXT(MONTH(D463),"00")</f>
        <v>2026-09</v>
      </c>
      <c r="G463" t="str">
        <f>IF(INDEX('QBO Templates'!$J$5:$J$293,MATCH(B463,'QBO Templates'!$A$5:$A$293,0))="(none)",B463,INDEX('QBO Templates'!$J$5:$J$293,MATCH(B463,'QBO Templates'!$A$5:$A$293,0)))</f>
        <v>J1181</v>
      </c>
    </row>
    <row r="464">
      <c r="A464" t="n">
        <v>10909</v>
      </c>
      <c r="B464" t="inlineStr">
        <is>
          <t>T0150</t>
        </is>
      </c>
      <c r="C464" t="inlineStr">
        <is>
          <t>Q0300</t>
        </is>
      </c>
      <c r="D464" s="10" t="n">
        <v>46296</v>
      </c>
      <c r="E464" s="9" t="n">
        <v>884</v>
      </c>
      <c r="F464" t="str">
        <f>YEAR(D464)&amp;"-"&amp;TEXT(MONTH(D464),"00")</f>
        <v>2026-10</v>
      </c>
      <c r="G464" t="str">
        <f>IF(INDEX('QBO Templates'!$J$5:$J$293,MATCH(B464,'QBO Templates'!$A$5:$A$293,0))="(none)",B464,INDEX('QBO Templates'!$J$5:$J$293,MATCH(B464,'QBO Templates'!$A$5:$A$293,0)))</f>
        <v>J1181</v>
      </c>
    </row>
    <row r="465">
      <c r="A465" t="n">
        <v>10910</v>
      </c>
      <c r="B465" t="inlineStr">
        <is>
          <t>T0151</t>
        </is>
      </c>
      <c r="C465" t="inlineStr">
        <is>
          <t>Q0301</t>
        </is>
      </c>
      <c r="D465" s="10" t="n">
        <v>46235</v>
      </c>
      <c r="E465" s="9" t="n">
        <v>654.33</v>
      </c>
      <c r="F465" t="str">
        <f>YEAR(D465)&amp;"-"&amp;TEXT(MONTH(D465),"00")</f>
        <v>2026-08</v>
      </c>
      <c r="G465" t="str">
        <f>IF(INDEX('QBO Templates'!$J$5:$J$293,MATCH(B465,'QBO Templates'!$A$5:$A$293,0))="(none)",B465,INDEX('QBO Templates'!$J$5:$J$293,MATCH(B465,'QBO Templates'!$A$5:$A$293,0)))</f>
        <v>J1182</v>
      </c>
    </row>
    <row r="466">
      <c r="A466" t="n">
        <v>10911</v>
      </c>
      <c r="B466" t="inlineStr">
        <is>
          <t>T0151</t>
        </is>
      </c>
      <c r="C466" t="inlineStr">
        <is>
          <t>Q0301</t>
        </is>
      </c>
      <c r="D466" s="10" t="n">
        <v>46266</v>
      </c>
      <c r="E466" s="9" t="n">
        <v>654.33</v>
      </c>
      <c r="F466" t="str">
        <f>YEAR(D466)&amp;"-"&amp;TEXT(MONTH(D466),"00")</f>
        <v>2026-09</v>
      </c>
      <c r="G466" t="str">
        <f>IF(INDEX('QBO Templates'!$J$5:$J$293,MATCH(B466,'QBO Templates'!$A$5:$A$293,0))="(none)",B466,INDEX('QBO Templates'!$J$5:$J$293,MATCH(B466,'QBO Templates'!$A$5:$A$293,0)))</f>
        <v>J1182</v>
      </c>
    </row>
    <row r="467">
      <c r="A467" t="n">
        <v>10912</v>
      </c>
      <c r="B467" t="inlineStr">
        <is>
          <t>T0151</t>
        </is>
      </c>
      <c r="C467" t="inlineStr">
        <is>
          <t>Q0301</t>
        </is>
      </c>
      <c r="D467" s="10" t="n">
        <v>46296</v>
      </c>
      <c r="E467" s="9" t="n">
        <v>654.33</v>
      </c>
      <c r="F467" t="str">
        <f>YEAR(D467)&amp;"-"&amp;TEXT(MONTH(D467),"00")</f>
        <v>2026-10</v>
      </c>
      <c r="G467" t="str">
        <f>IF(INDEX('QBO Templates'!$J$5:$J$293,MATCH(B467,'QBO Templates'!$A$5:$A$293,0))="(none)",B467,INDEX('QBO Templates'!$J$5:$J$293,MATCH(B467,'QBO Templates'!$A$5:$A$293,0)))</f>
        <v>J1182</v>
      </c>
    </row>
    <row r="468">
      <c r="A468" t="n">
        <v>10913</v>
      </c>
      <c r="B468" t="inlineStr">
        <is>
          <t>T0152</t>
        </is>
      </c>
      <c r="C468" t="inlineStr">
        <is>
          <t>Q0302</t>
        </is>
      </c>
      <c r="D468" s="10" t="n">
        <v>46235</v>
      </c>
      <c r="E468" s="9" t="n">
        <v>1083.33</v>
      </c>
      <c r="F468" t="str">
        <f>YEAR(D468)&amp;"-"&amp;TEXT(MONTH(D468),"00")</f>
        <v>2026-08</v>
      </c>
      <c r="G468" t="str">
        <f>IF(INDEX('QBO Templates'!$J$5:$J$293,MATCH(B468,'QBO Templates'!$A$5:$A$293,0))="(none)",B468,INDEX('QBO Templates'!$J$5:$J$293,MATCH(B468,'QBO Templates'!$A$5:$A$293,0)))</f>
        <v>J1183</v>
      </c>
    </row>
    <row r="469">
      <c r="A469" t="n">
        <v>10914</v>
      </c>
      <c r="B469" t="inlineStr">
        <is>
          <t>T0152</t>
        </is>
      </c>
      <c r="C469" t="inlineStr">
        <is>
          <t>Q0302</t>
        </is>
      </c>
      <c r="D469" s="10" t="n">
        <v>46266</v>
      </c>
      <c r="E469" s="9" t="n">
        <v>1083.33</v>
      </c>
      <c r="F469" t="str">
        <f>YEAR(D469)&amp;"-"&amp;TEXT(MONTH(D469),"00")</f>
        <v>2026-09</v>
      </c>
      <c r="G469" t="str">
        <f>IF(INDEX('QBO Templates'!$J$5:$J$293,MATCH(B469,'QBO Templates'!$A$5:$A$293,0))="(none)",B469,INDEX('QBO Templates'!$J$5:$J$293,MATCH(B469,'QBO Templates'!$A$5:$A$293,0)))</f>
        <v>J1183</v>
      </c>
    </row>
    <row r="470">
      <c r="A470" t="n">
        <v>10915</v>
      </c>
      <c r="B470" t="inlineStr">
        <is>
          <t>T0152</t>
        </is>
      </c>
      <c r="C470" t="inlineStr">
        <is>
          <t>Q0302</t>
        </is>
      </c>
      <c r="D470" s="10" t="n">
        <v>46296</v>
      </c>
      <c r="E470" s="9" t="n">
        <v>1083.33</v>
      </c>
      <c r="F470" t="str">
        <f>YEAR(D470)&amp;"-"&amp;TEXT(MONTH(D470),"00")</f>
        <v>2026-10</v>
      </c>
      <c r="G470" t="str">
        <f>IF(INDEX('QBO Templates'!$J$5:$J$293,MATCH(B470,'QBO Templates'!$A$5:$A$293,0))="(none)",B470,INDEX('QBO Templates'!$J$5:$J$293,MATCH(B470,'QBO Templates'!$A$5:$A$293,0)))</f>
        <v>J1183</v>
      </c>
    </row>
    <row r="471">
      <c r="A471" t="n">
        <v>10916</v>
      </c>
      <c r="B471" t="inlineStr">
        <is>
          <t>T0153</t>
        </is>
      </c>
      <c r="C471" t="inlineStr">
        <is>
          <t>Q0303</t>
        </is>
      </c>
      <c r="D471" s="10" t="n">
        <v>46235</v>
      </c>
      <c r="E471" s="9" t="n">
        <v>1352</v>
      </c>
      <c r="F471" t="str">
        <f>YEAR(D471)&amp;"-"&amp;TEXT(MONTH(D471),"00")</f>
        <v>2026-08</v>
      </c>
      <c r="G471" t="str">
        <f>IF(INDEX('QBO Templates'!$J$5:$J$293,MATCH(B471,'QBO Templates'!$A$5:$A$293,0))="(none)",B471,INDEX('QBO Templates'!$J$5:$J$293,MATCH(B471,'QBO Templates'!$A$5:$A$293,0)))</f>
        <v>J1184</v>
      </c>
    </row>
    <row r="472">
      <c r="A472" t="n">
        <v>10917</v>
      </c>
      <c r="B472" t="inlineStr">
        <is>
          <t>T0153</t>
        </is>
      </c>
      <c r="C472" t="inlineStr">
        <is>
          <t>Q0303</t>
        </is>
      </c>
      <c r="D472" s="10" t="n">
        <v>46266</v>
      </c>
      <c r="E472" s="9" t="n">
        <v>1352</v>
      </c>
      <c r="F472" t="str">
        <f>YEAR(D472)&amp;"-"&amp;TEXT(MONTH(D472),"00")</f>
        <v>2026-09</v>
      </c>
      <c r="G472" t="str">
        <f>IF(INDEX('QBO Templates'!$J$5:$J$293,MATCH(B472,'QBO Templates'!$A$5:$A$293,0))="(none)",B472,INDEX('QBO Templates'!$J$5:$J$293,MATCH(B472,'QBO Templates'!$A$5:$A$293,0)))</f>
        <v>J1184</v>
      </c>
    </row>
    <row r="473">
      <c r="A473" t="n">
        <v>10918</v>
      </c>
      <c r="B473" t="inlineStr">
        <is>
          <t>T0153</t>
        </is>
      </c>
      <c r="C473" t="inlineStr">
        <is>
          <t>Q0303</t>
        </is>
      </c>
      <c r="D473" s="10" t="n">
        <v>46296</v>
      </c>
      <c r="E473" s="9" t="n">
        <v>1352</v>
      </c>
      <c r="F473" t="str">
        <f>YEAR(D473)&amp;"-"&amp;TEXT(MONTH(D473),"00")</f>
        <v>2026-10</v>
      </c>
      <c r="G473" t="str">
        <f>IF(INDEX('QBO Templates'!$J$5:$J$293,MATCH(B473,'QBO Templates'!$A$5:$A$293,0))="(none)",B473,INDEX('QBO Templates'!$J$5:$J$293,MATCH(B473,'QBO Templates'!$A$5:$A$293,0)))</f>
        <v>J1184</v>
      </c>
    </row>
    <row r="474">
      <c r="A474" t="n">
        <v>10919</v>
      </c>
      <c r="B474" t="inlineStr">
        <is>
          <t>T0154</t>
        </is>
      </c>
      <c r="C474" t="inlineStr">
        <is>
          <t>Q0304</t>
        </is>
      </c>
      <c r="D474" s="10" t="n">
        <v>46235</v>
      </c>
      <c r="E474" s="9" t="n">
        <v>541.67</v>
      </c>
      <c r="F474" t="str">
        <f>YEAR(D474)&amp;"-"&amp;TEXT(MONTH(D474),"00")</f>
        <v>2026-08</v>
      </c>
      <c r="G474" t="str">
        <f>IF(INDEX('QBO Templates'!$J$5:$J$293,MATCH(B474,'QBO Templates'!$A$5:$A$293,0))="(none)",B474,INDEX('QBO Templates'!$J$5:$J$293,MATCH(B474,'QBO Templates'!$A$5:$A$293,0)))</f>
        <v>J1186</v>
      </c>
    </row>
    <row r="475">
      <c r="A475" t="n">
        <v>10920</v>
      </c>
      <c r="B475" t="inlineStr">
        <is>
          <t>T0154</t>
        </is>
      </c>
      <c r="C475" t="inlineStr">
        <is>
          <t>Q0304</t>
        </is>
      </c>
      <c r="D475" s="10" t="n">
        <v>46266</v>
      </c>
      <c r="E475" s="9" t="n">
        <v>541.67</v>
      </c>
      <c r="F475" t="str">
        <f>YEAR(D475)&amp;"-"&amp;TEXT(MONTH(D475),"00")</f>
        <v>2026-09</v>
      </c>
      <c r="G475" t="str">
        <f>IF(INDEX('QBO Templates'!$J$5:$J$293,MATCH(B475,'QBO Templates'!$A$5:$A$293,0))="(none)",B475,INDEX('QBO Templates'!$J$5:$J$293,MATCH(B475,'QBO Templates'!$A$5:$A$293,0)))</f>
        <v>J1186</v>
      </c>
    </row>
    <row r="476">
      <c r="A476" t="n">
        <v>10921</v>
      </c>
      <c r="B476" t="inlineStr">
        <is>
          <t>T0154</t>
        </is>
      </c>
      <c r="C476" t="inlineStr">
        <is>
          <t>Q0304</t>
        </is>
      </c>
      <c r="D476" s="10" t="n">
        <v>46296</v>
      </c>
      <c r="E476" s="9" t="n">
        <v>541.67</v>
      </c>
      <c r="F476" t="str">
        <f>YEAR(D476)&amp;"-"&amp;TEXT(MONTH(D476),"00")</f>
        <v>2026-10</v>
      </c>
      <c r="G476" t="str">
        <f>IF(INDEX('QBO Templates'!$J$5:$J$293,MATCH(B476,'QBO Templates'!$A$5:$A$293,0))="(none)",B476,INDEX('QBO Templates'!$J$5:$J$293,MATCH(B476,'QBO Templates'!$A$5:$A$293,0)))</f>
        <v>J1186</v>
      </c>
    </row>
    <row r="477">
      <c r="A477" t="n">
        <v>10922</v>
      </c>
      <c r="B477" t="inlineStr">
        <is>
          <t>T0155</t>
        </is>
      </c>
      <c r="C477" t="inlineStr">
        <is>
          <t>Q0305</t>
        </is>
      </c>
      <c r="D477" s="10" t="n">
        <v>46235</v>
      </c>
      <c r="E477" s="9" t="n">
        <v>546</v>
      </c>
      <c r="F477" t="str">
        <f>YEAR(D477)&amp;"-"&amp;TEXT(MONTH(D477),"00")</f>
        <v>2026-08</v>
      </c>
      <c r="G477" t="str">
        <f>IF(INDEX('QBO Templates'!$J$5:$J$293,MATCH(B477,'QBO Templates'!$A$5:$A$293,0))="(none)",B477,INDEX('QBO Templates'!$J$5:$J$293,MATCH(B477,'QBO Templates'!$A$5:$A$293,0)))</f>
        <v>J1187</v>
      </c>
    </row>
    <row r="478">
      <c r="A478" t="n">
        <v>10923</v>
      </c>
      <c r="B478" t="inlineStr">
        <is>
          <t>T0155</t>
        </is>
      </c>
      <c r="C478" t="inlineStr">
        <is>
          <t>Q0305</t>
        </is>
      </c>
      <c r="D478" s="10" t="n">
        <v>46266</v>
      </c>
      <c r="E478" s="9" t="n">
        <v>546</v>
      </c>
      <c r="F478" t="str">
        <f>YEAR(D478)&amp;"-"&amp;TEXT(MONTH(D478),"00")</f>
        <v>2026-09</v>
      </c>
      <c r="G478" t="str">
        <f>IF(INDEX('QBO Templates'!$J$5:$J$293,MATCH(B478,'QBO Templates'!$A$5:$A$293,0))="(none)",B478,INDEX('QBO Templates'!$J$5:$J$293,MATCH(B478,'QBO Templates'!$A$5:$A$293,0)))</f>
        <v>J1187</v>
      </c>
    </row>
    <row r="479">
      <c r="A479" t="n">
        <v>10924</v>
      </c>
      <c r="B479" t="inlineStr">
        <is>
          <t>T0155</t>
        </is>
      </c>
      <c r="C479" t="inlineStr">
        <is>
          <t>Q0305</t>
        </is>
      </c>
      <c r="D479" s="10" t="n">
        <v>46296</v>
      </c>
      <c r="E479" s="9" t="n">
        <v>546</v>
      </c>
      <c r="F479" t="str">
        <f>YEAR(D479)&amp;"-"&amp;TEXT(MONTH(D479),"00")</f>
        <v>2026-10</v>
      </c>
      <c r="G479" t="str">
        <f>IF(INDEX('QBO Templates'!$J$5:$J$293,MATCH(B479,'QBO Templates'!$A$5:$A$293,0))="(none)",B479,INDEX('QBO Templates'!$J$5:$J$293,MATCH(B479,'QBO Templates'!$A$5:$A$293,0)))</f>
        <v>J1187</v>
      </c>
    </row>
    <row r="480">
      <c r="A480" t="n">
        <v>10925</v>
      </c>
      <c r="B480" t="inlineStr">
        <is>
          <t>T0156</t>
        </is>
      </c>
      <c r="C480" t="inlineStr">
        <is>
          <t>Q0306</t>
        </is>
      </c>
      <c r="D480" s="10" t="n">
        <v>46235</v>
      </c>
      <c r="E480" s="9" t="n">
        <v>1057.33</v>
      </c>
      <c r="F480" t="str">
        <f>YEAR(D480)&amp;"-"&amp;TEXT(MONTH(D480),"00")</f>
        <v>2026-08</v>
      </c>
      <c r="G480" t="str">
        <f>IF(INDEX('QBO Templates'!$J$5:$J$293,MATCH(B480,'QBO Templates'!$A$5:$A$293,0))="(none)",B480,INDEX('QBO Templates'!$J$5:$J$293,MATCH(B480,'QBO Templates'!$A$5:$A$293,0)))</f>
        <v>J1188</v>
      </c>
    </row>
    <row r="481">
      <c r="A481" t="n">
        <v>10926</v>
      </c>
      <c r="B481" t="inlineStr">
        <is>
          <t>T0156</t>
        </is>
      </c>
      <c r="C481" t="inlineStr">
        <is>
          <t>Q0306</t>
        </is>
      </c>
      <c r="D481" s="10" t="n">
        <v>46266</v>
      </c>
      <c r="E481" s="9" t="n">
        <v>1057.33</v>
      </c>
      <c r="F481" t="str">
        <f>YEAR(D481)&amp;"-"&amp;TEXT(MONTH(D481),"00")</f>
        <v>2026-09</v>
      </c>
      <c r="G481" t="str">
        <f>IF(INDEX('QBO Templates'!$J$5:$J$293,MATCH(B481,'QBO Templates'!$A$5:$A$293,0))="(none)",B481,INDEX('QBO Templates'!$J$5:$J$293,MATCH(B481,'QBO Templates'!$A$5:$A$293,0)))</f>
        <v>J1188</v>
      </c>
    </row>
    <row r="482">
      <c r="A482" t="n">
        <v>10927</v>
      </c>
      <c r="B482" t="inlineStr">
        <is>
          <t>T0156</t>
        </is>
      </c>
      <c r="C482" t="inlineStr">
        <is>
          <t>Q0306</t>
        </is>
      </c>
      <c r="D482" s="10" t="n">
        <v>46296</v>
      </c>
      <c r="E482" s="9" t="n">
        <v>1057.33</v>
      </c>
      <c r="F482" t="str">
        <f>YEAR(D482)&amp;"-"&amp;TEXT(MONTH(D482),"00")</f>
        <v>2026-10</v>
      </c>
      <c r="G482" t="str">
        <f>IF(INDEX('QBO Templates'!$J$5:$J$293,MATCH(B482,'QBO Templates'!$A$5:$A$293,0))="(none)",B482,INDEX('QBO Templates'!$J$5:$J$293,MATCH(B482,'QBO Templates'!$A$5:$A$293,0)))</f>
        <v>J1188</v>
      </c>
    </row>
    <row r="483">
      <c r="A483" t="n">
        <v>10928</v>
      </c>
      <c r="B483" t="inlineStr">
        <is>
          <t>T0157</t>
        </is>
      </c>
      <c r="C483" t="inlineStr">
        <is>
          <t>Q0306</t>
        </is>
      </c>
      <c r="D483" s="10" t="n">
        <v>46235</v>
      </c>
      <c r="E483" s="9" t="n">
        <v>88</v>
      </c>
      <c r="F483" t="str">
        <f>YEAR(D483)&amp;"-"&amp;TEXT(MONTH(D483),"00")</f>
        <v>2026-08</v>
      </c>
      <c r="G483" t="str">
        <f>IF(INDEX('QBO Templates'!$J$5:$J$293,MATCH(B483,'QBO Templates'!$A$5:$A$293,0))="(none)",B483,INDEX('QBO Templates'!$J$5:$J$293,MATCH(B483,'QBO Templates'!$A$5:$A$293,0)))</f>
        <v>J1189</v>
      </c>
    </row>
    <row r="484">
      <c r="A484" t="n">
        <v>10929</v>
      </c>
      <c r="B484" t="inlineStr">
        <is>
          <t>T0157</t>
        </is>
      </c>
      <c r="C484" t="inlineStr">
        <is>
          <t>Q0306</t>
        </is>
      </c>
      <c r="D484" s="10" t="n">
        <v>46266</v>
      </c>
      <c r="E484" s="9" t="n">
        <v>88</v>
      </c>
      <c r="F484" t="str">
        <f>YEAR(D484)&amp;"-"&amp;TEXT(MONTH(D484),"00")</f>
        <v>2026-09</v>
      </c>
      <c r="G484" t="str">
        <f>IF(INDEX('QBO Templates'!$J$5:$J$293,MATCH(B484,'QBO Templates'!$A$5:$A$293,0))="(none)",B484,INDEX('QBO Templates'!$J$5:$J$293,MATCH(B484,'QBO Templates'!$A$5:$A$293,0)))</f>
        <v>J1189</v>
      </c>
    </row>
    <row r="485">
      <c r="A485" t="n">
        <v>10930</v>
      </c>
      <c r="B485" t="inlineStr">
        <is>
          <t>T0157</t>
        </is>
      </c>
      <c r="C485" t="inlineStr">
        <is>
          <t>Q0306</t>
        </is>
      </c>
      <c r="D485" s="10" t="n">
        <v>46296</v>
      </c>
      <c r="E485" s="9" t="n">
        <v>88</v>
      </c>
      <c r="F485" t="str">
        <f>YEAR(D485)&amp;"-"&amp;TEXT(MONTH(D485),"00")</f>
        <v>2026-10</v>
      </c>
      <c r="G485" t="str">
        <f>IF(INDEX('QBO Templates'!$J$5:$J$293,MATCH(B485,'QBO Templates'!$A$5:$A$293,0))="(none)",B485,INDEX('QBO Templates'!$J$5:$J$293,MATCH(B485,'QBO Templates'!$A$5:$A$293,0)))</f>
        <v>J1189</v>
      </c>
    </row>
    <row r="486">
      <c r="A486" t="n">
        <v>10931</v>
      </c>
      <c r="B486" t="inlineStr">
        <is>
          <t>T0158</t>
        </is>
      </c>
      <c r="C486" t="inlineStr">
        <is>
          <t>Q0308</t>
        </is>
      </c>
      <c r="D486" s="10" t="n">
        <v>46235</v>
      </c>
      <c r="E486" s="9" t="n">
        <v>376</v>
      </c>
      <c r="F486" t="str">
        <f>YEAR(D486)&amp;"-"&amp;TEXT(MONTH(D486),"00")</f>
        <v>2026-08</v>
      </c>
      <c r="G486" t="str">
        <f>IF(INDEX('QBO Templates'!$J$5:$J$293,MATCH(B486,'QBO Templates'!$A$5:$A$293,0))="(none)",B486,INDEX('QBO Templates'!$J$5:$J$293,MATCH(B486,'QBO Templates'!$A$5:$A$293,0)))</f>
        <v>J1191</v>
      </c>
    </row>
    <row r="487">
      <c r="A487" t="n">
        <v>10932</v>
      </c>
      <c r="B487" t="inlineStr">
        <is>
          <t>T0158</t>
        </is>
      </c>
      <c r="C487" t="inlineStr">
        <is>
          <t>Q0308</t>
        </is>
      </c>
      <c r="D487" s="10" t="n">
        <v>46266</v>
      </c>
      <c r="E487" s="9" t="n">
        <v>376</v>
      </c>
      <c r="F487" t="str">
        <f>YEAR(D487)&amp;"-"&amp;TEXT(MONTH(D487),"00")</f>
        <v>2026-09</v>
      </c>
      <c r="G487" t="str">
        <f>IF(INDEX('QBO Templates'!$J$5:$J$293,MATCH(B487,'QBO Templates'!$A$5:$A$293,0))="(none)",B487,INDEX('QBO Templates'!$J$5:$J$293,MATCH(B487,'QBO Templates'!$A$5:$A$293,0)))</f>
        <v>J1191</v>
      </c>
    </row>
    <row r="488">
      <c r="A488" t="n">
        <v>10933</v>
      </c>
      <c r="B488" t="inlineStr">
        <is>
          <t>T0158</t>
        </is>
      </c>
      <c r="C488" t="inlineStr">
        <is>
          <t>Q0308</t>
        </is>
      </c>
      <c r="D488" s="10" t="n">
        <v>46296</v>
      </c>
      <c r="E488" s="9" t="n">
        <v>376</v>
      </c>
      <c r="F488" t="str">
        <f>YEAR(D488)&amp;"-"&amp;TEXT(MONTH(D488),"00")</f>
        <v>2026-10</v>
      </c>
      <c r="G488" t="str">
        <f>IF(INDEX('QBO Templates'!$J$5:$J$293,MATCH(B488,'QBO Templates'!$A$5:$A$293,0))="(none)",B488,INDEX('QBO Templates'!$J$5:$J$293,MATCH(B488,'QBO Templates'!$A$5:$A$293,0)))</f>
        <v>J1191</v>
      </c>
    </row>
    <row r="489">
      <c r="A489" t="n">
        <v>10934</v>
      </c>
      <c r="B489" t="inlineStr">
        <is>
          <t>T0159</t>
        </is>
      </c>
      <c r="C489" t="inlineStr">
        <is>
          <t>Q0309</t>
        </is>
      </c>
      <c r="D489" s="10" t="n">
        <v>46235</v>
      </c>
      <c r="E489" s="9" t="n">
        <v>862.33</v>
      </c>
      <c r="F489" t="str">
        <f>YEAR(D489)&amp;"-"&amp;TEXT(MONTH(D489),"00")</f>
        <v>2026-08</v>
      </c>
      <c r="G489" t="str">
        <f>IF(INDEX('QBO Templates'!$J$5:$J$293,MATCH(B489,'QBO Templates'!$A$5:$A$293,0))="(none)",B489,INDEX('QBO Templates'!$J$5:$J$293,MATCH(B489,'QBO Templates'!$A$5:$A$293,0)))</f>
        <v>J1192</v>
      </c>
    </row>
    <row r="490">
      <c r="A490" t="n">
        <v>10935</v>
      </c>
      <c r="B490" t="inlineStr">
        <is>
          <t>T0159</t>
        </is>
      </c>
      <c r="C490" t="inlineStr">
        <is>
          <t>Q0309</t>
        </is>
      </c>
      <c r="D490" s="10" t="n">
        <v>46266</v>
      </c>
      <c r="E490" s="9" t="n">
        <v>862.33</v>
      </c>
      <c r="F490" t="str">
        <f>YEAR(D490)&amp;"-"&amp;TEXT(MONTH(D490),"00")</f>
        <v>2026-09</v>
      </c>
      <c r="G490" t="str">
        <f>IF(INDEX('QBO Templates'!$J$5:$J$293,MATCH(B490,'QBO Templates'!$A$5:$A$293,0))="(none)",B490,INDEX('QBO Templates'!$J$5:$J$293,MATCH(B490,'QBO Templates'!$A$5:$A$293,0)))</f>
        <v>J1192</v>
      </c>
    </row>
    <row r="491">
      <c r="A491" t="n">
        <v>10936</v>
      </c>
      <c r="B491" t="inlineStr">
        <is>
          <t>T0159</t>
        </is>
      </c>
      <c r="C491" t="inlineStr">
        <is>
          <t>Q0309</t>
        </is>
      </c>
      <c r="D491" s="10" t="n">
        <v>46296</v>
      </c>
      <c r="E491" s="9" t="n">
        <v>862.33</v>
      </c>
      <c r="F491" t="str">
        <f>YEAR(D491)&amp;"-"&amp;TEXT(MONTH(D491),"00")</f>
        <v>2026-10</v>
      </c>
      <c r="G491" t="str">
        <f>IF(INDEX('QBO Templates'!$J$5:$J$293,MATCH(B491,'QBO Templates'!$A$5:$A$293,0))="(none)",B491,INDEX('QBO Templates'!$J$5:$J$293,MATCH(B491,'QBO Templates'!$A$5:$A$293,0)))</f>
        <v>J1192</v>
      </c>
    </row>
    <row r="492">
      <c r="A492" t="n">
        <v>10937</v>
      </c>
      <c r="B492" t="inlineStr">
        <is>
          <t>T0160</t>
        </is>
      </c>
      <c r="C492" t="inlineStr">
        <is>
          <t>Q0310</t>
        </is>
      </c>
      <c r="D492" s="10" t="n">
        <v>46235</v>
      </c>
      <c r="E492" s="9" t="n">
        <v>463.67</v>
      </c>
      <c r="F492" t="str">
        <f>YEAR(D492)&amp;"-"&amp;TEXT(MONTH(D492),"00")</f>
        <v>2026-08</v>
      </c>
      <c r="G492" t="str">
        <f>IF(INDEX('QBO Templates'!$J$5:$J$293,MATCH(B492,'QBO Templates'!$A$5:$A$293,0))="(none)",B492,INDEX('QBO Templates'!$J$5:$J$293,MATCH(B492,'QBO Templates'!$A$5:$A$293,0)))</f>
        <v>J1193</v>
      </c>
    </row>
    <row r="493">
      <c r="A493" t="n">
        <v>10938</v>
      </c>
      <c r="B493" t="inlineStr">
        <is>
          <t>T0160</t>
        </is>
      </c>
      <c r="C493" t="inlineStr">
        <is>
          <t>Q0310</t>
        </is>
      </c>
      <c r="D493" s="10" t="n">
        <v>46266</v>
      </c>
      <c r="E493" s="9" t="n">
        <v>463.67</v>
      </c>
      <c r="F493" t="str">
        <f>YEAR(D493)&amp;"-"&amp;TEXT(MONTH(D493),"00")</f>
        <v>2026-09</v>
      </c>
      <c r="G493" t="str">
        <f>IF(INDEX('QBO Templates'!$J$5:$J$293,MATCH(B493,'QBO Templates'!$A$5:$A$293,0))="(none)",B493,INDEX('QBO Templates'!$J$5:$J$293,MATCH(B493,'QBO Templates'!$A$5:$A$293,0)))</f>
        <v>J1193</v>
      </c>
    </row>
    <row r="494">
      <c r="A494" t="n">
        <v>10939</v>
      </c>
      <c r="B494" t="inlineStr">
        <is>
          <t>T0160</t>
        </is>
      </c>
      <c r="C494" t="inlineStr">
        <is>
          <t>Q0310</t>
        </is>
      </c>
      <c r="D494" s="10" t="n">
        <v>46296</v>
      </c>
      <c r="E494" s="9" t="n">
        <v>463.67</v>
      </c>
      <c r="F494" t="str">
        <f>YEAR(D494)&amp;"-"&amp;TEXT(MONTH(D494),"00")</f>
        <v>2026-10</v>
      </c>
      <c r="G494" t="str">
        <f>IF(INDEX('QBO Templates'!$J$5:$J$293,MATCH(B494,'QBO Templates'!$A$5:$A$293,0))="(none)",B494,INDEX('QBO Templates'!$J$5:$J$293,MATCH(B494,'QBO Templates'!$A$5:$A$293,0)))</f>
        <v>J1193</v>
      </c>
    </row>
    <row r="495">
      <c r="A495" t="n">
        <v>10940</v>
      </c>
      <c r="B495" t="inlineStr">
        <is>
          <t>T0161</t>
        </is>
      </c>
      <c r="C495" t="inlineStr">
        <is>
          <t>Q0311</t>
        </is>
      </c>
      <c r="D495" s="10" t="n">
        <v>46235</v>
      </c>
      <c r="E495" s="9" t="n">
        <v>1386.67</v>
      </c>
      <c r="F495" t="str">
        <f>YEAR(D495)&amp;"-"&amp;TEXT(MONTH(D495),"00")</f>
        <v>2026-08</v>
      </c>
      <c r="G495" t="str">
        <f>IF(INDEX('QBO Templates'!$J$5:$J$293,MATCH(B495,'QBO Templates'!$A$5:$A$293,0))="(none)",B495,INDEX('QBO Templates'!$J$5:$J$293,MATCH(B495,'QBO Templates'!$A$5:$A$293,0)))</f>
        <v>J1194</v>
      </c>
    </row>
    <row r="496">
      <c r="A496" t="n">
        <v>10941</v>
      </c>
      <c r="B496" t="inlineStr">
        <is>
          <t>T0161</t>
        </is>
      </c>
      <c r="C496" t="inlineStr">
        <is>
          <t>Q0311</t>
        </is>
      </c>
      <c r="D496" s="10" t="n">
        <v>46266</v>
      </c>
      <c r="E496" s="9" t="n">
        <v>1386.67</v>
      </c>
      <c r="F496" t="str">
        <f>YEAR(D496)&amp;"-"&amp;TEXT(MONTH(D496),"00")</f>
        <v>2026-09</v>
      </c>
      <c r="G496" t="str">
        <f>IF(INDEX('QBO Templates'!$J$5:$J$293,MATCH(B496,'QBO Templates'!$A$5:$A$293,0))="(none)",B496,INDEX('QBO Templates'!$J$5:$J$293,MATCH(B496,'QBO Templates'!$A$5:$A$293,0)))</f>
        <v>J1194</v>
      </c>
    </row>
    <row r="497">
      <c r="A497" t="n">
        <v>10942</v>
      </c>
      <c r="B497" t="inlineStr">
        <is>
          <t>T0161</t>
        </is>
      </c>
      <c r="C497" t="inlineStr">
        <is>
          <t>Q0311</t>
        </is>
      </c>
      <c r="D497" s="10" t="n">
        <v>46296</v>
      </c>
      <c r="E497" s="9" t="n">
        <v>1386.67</v>
      </c>
      <c r="F497" t="str">
        <f>YEAR(D497)&amp;"-"&amp;TEXT(MONTH(D497),"00")</f>
        <v>2026-10</v>
      </c>
      <c r="G497" t="str">
        <f>IF(INDEX('QBO Templates'!$J$5:$J$293,MATCH(B497,'QBO Templates'!$A$5:$A$293,0))="(none)",B497,INDEX('QBO Templates'!$J$5:$J$293,MATCH(B497,'QBO Templates'!$A$5:$A$293,0)))</f>
        <v>J1194</v>
      </c>
    </row>
    <row r="498">
      <c r="A498" t="n">
        <v>10943</v>
      </c>
      <c r="B498" t="inlineStr">
        <is>
          <t>T0162</t>
        </is>
      </c>
      <c r="C498" t="inlineStr">
        <is>
          <t>Q0312</t>
        </is>
      </c>
      <c r="D498" s="10" t="n">
        <v>46235</v>
      </c>
      <c r="E498" s="9" t="n">
        <v>156</v>
      </c>
      <c r="F498" t="str">
        <f>YEAR(D498)&amp;"-"&amp;TEXT(MONTH(D498),"00")</f>
        <v>2026-08</v>
      </c>
      <c r="G498" t="str">
        <f>IF(INDEX('QBO Templates'!$J$5:$J$293,MATCH(B498,'QBO Templates'!$A$5:$A$293,0))="(none)",B498,INDEX('QBO Templates'!$J$5:$J$293,MATCH(B498,'QBO Templates'!$A$5:$A$293,0)))</f>
        <v>J1195</v>
      </c>
    </row>
    <row r="499">
      <c r="A499" t="n">
        <v>10944</v>
      </c>
      <c r="B499" t="inlineStr">
        <is>
          <t>T0162</t>
        </is>
      </c>
      <c r="C499" t="inlineStr">
        <is>
          <t>Q0312</t>
        </is>
      </c>
      <c r="D499" s="10" t="n">
        <v>46266</v>
      </c>
      <c r="E499" s="9" t="n">
        <v>156</v>
      </c>
      <c r="F499" t="str">
        <f>YEAR(D499)&amp;"-"&amp;TEXT(MONTH(D499),"00")</f>
        <v>2026-09</v>
      </c>
      <c r="G499" t="str">
        <f>IF(INDEX('QBO Templates'!$J$5:$J$293,MATCH(B499,'QBO Templates'!$A$5:$A$293,0))="(none)",B499,INDEX('QBO Templates'!$J$5:$J$293,MATCH(B499,'QBO Templates'!$A$5:$A$293,0)))</f>
        <v>J1195</v>
      </c>
    </row>
    <row r="500">
      <c r="A500" t="n">
        <v>10945</v>
      </c>
      <c r="B500" t="inlineStr">
        <is>
          <t>T0162</t>
        </is>
      </c>
      <c r="C500" t="inlineStr">
        <is>
          <t>Q0312</t>
        </is>
      </c>
      <c r="D500" s="10" t="n">
        <v>46296</v>
      </c>
      <c r="E500" s="9" t="n">
        <v>156</v>
      </c>
      <c r="F500" t="str">
        <f>YEAR(D500)&amp;"-"&amp;TEXT(MONTH(D500),"00")</f>
        <v>2026-10</v>
      </c>
      <c r="G500" t="str">
        <f>IF(INDEX('QBO Templates'!$J$5:$J$293,MATCH(B500,'QBO Templates'!$A$5:$A$293,0))="(none)",B500,INDEX('QBO Templates'!$J$5:$J$293,MATCH(B500,'QBO Templates'!$A$5:$A$293,0)))</f>
        <v>J1195</v>
      </c>
    </row>
    <row r="501">
      <c r="A501" t="n">
        <v>10946</v>
      </c>
      <c r="B501" t="inlineStr">
        <is>
          <t>T0163</t>
        </is>
      </c>
      <c r="C501" t="inlineStr">
        <is>
          <t>Q0312</t>
        </is>
      </c>
      <c r="D501" s="10" t="n">
        <v>46235</v>
      </c>
      <c r="E501" s="9" t="n">
        <v>151.67</v>
      </c>
      <c r="F501" t="str">
        <f>YEAR(D501)&amp;"-"&amp;TEXT(MONTH(D501),"00")</f>
        <v>2026-08</v>
      </c>
      <c r="G501" t="str">
        <f>IF(INDEX('QBO Templates'!$J$5:$J$293,MATCH(B501,'QBO Templates'!$A$5:$A$293,0))="(none)",B501,INDEX('QBO Templates'!$J$5:$J$293,MATCH(B501,'QBO Templates'!$A$5:$A$293,0)))</f>
        <v>J1195</v>
      </c>
    </row>
    <row r="502">
      <c r="A502" t="n">
        <v>10947</v>
      </c>
      <c r="B502" t="inlineStr">
        <is>
          <t>T0163</t>
        </is>
      </c>
      <c r="C502" t="inlineStr">
        <is>
          <t>Q0312</t>
        </is>
      </c>
      <c r="D502" s="10" t="n">
        <v>46266</v>
      </c>
      <c r="E502" s="9" t="n">
        <v>151.67</v>
      </c>
      <c r="F502" t="str">
        <f>YEAR(D502)&amp;"-"&amp;TEXT(MONTH(D502),"00")</f>
        <v>2026-09</v>
      </c>
      <c r="G502" t="str">
        <f>IF(INDEX('QBO Templates'!$J$5:$J$293,MATCH(B502,'QBO Templates'!$A$5:$A$293,0))="(none)",B502,INDEX('QBO Templates'!$J$5:$J$293,MATCH(B502,'QBO Templates'!$A$5:$A$293,0)))</f>
        <v>J1195</v>
      </c>
    </row>
    <row r="503">
      <c r="A503" t="n">
        <v>10948</v>
      </c>
      <c r="B503" t="inlineStr">
        <is>
          <t>T0163</t>
        </is>
      </c>
      <c r="C503" t="inlineStr">
        <is>
          <t>Q0312</t>
        </is>
      </c>
      <c r="D503" s="10" t="n">
        <v>46296</v>
      </c>
      <c r="E503" s="9" t="n">
        <v>151.67</v>
      </c>
      <c r="F503" t="str">
        <f>YEAR(D503)&amp;"-"&amp;TEXT(MONTH(D503),"00")</f>
        <v>2026-10</v>
      </c>
      <c r="G503" t="str">
        <f>IF(INDEX('QBO Templates'!$J$5:$J$293,MATCH(B503,'QBO Templates'!$A$5:$A$293,0))="(none)",B503,INDEX('QBO Templates'!$J$5:$J$293,MATCH(B503,'QBO Templates'!$A$5:$A$293,0)))</f>
        <v>J1195</v>
      </c>
    </row>
    <row r="504">
      <c r="A504" t="n">
        <v>10949</v>
      </c>
      <c r="B504" t="inlineStr">
        <is>
          <t>T0164</t>
        </is>
      </c>
      <c r="C504" t="inlineStr">
        <is>
          <t>Q0313</t>
        </is>
      </c>
      <c r="D504" s="10" t="n">
        <v>46235</v>
      </c>
      <c r="E504" s="9" t="n">
        <v>1204.67</v>
      </c>
      <c r="F504" t="str">
        <f>YEAR(D504)&amp;"-"&amp;TEXT(MONTH(D504),"00")</f>
        <v>2026-08</v>
      </c>
      <c r="G504" t="str">
        <f>IF(INDEX('QBO Templates'!$J$5:$J$293,MATCH(B504,'QBO Templates'!$A$5:$A$293,0))="(none)",B504,INDEX('QBO Templates'!$J$5:$J$293,MATCH(B504,'QBO Templates'!$A$5:$A$293,0)))</f>
        <v>J1196</v>
      </c>
    </row>
    <row r="505">
      <c r="A505" t="n">
        <v>10950</v>
      </c>
      <c r="B505" t="inlineStr">
        <is>
          <t>T0164</t>
        </is>
      </c>
      <c r="C505" t="inlineStr">
        <is>
          <t>Q0313</t>
        </is>
      </c>
      <c r="D505" s="10" t="n">
        <v>46266</v>
      </c>
      <c r="E505" s="9" t="n">
        <v>1204.67</v>
      </c>
      <c r="F505" t="str">
        <f>YEAR(D505)&amp;"-"&amp;TEXT(MONTH(D505),"00")</f>
        <v>2026-09</v>
      </c>
      <c r="G505" t="str">
        <f>IF(INDEX('QBO Templates'!$J$5:$J$293,MATCH(B505,'QBO Templates'!$A$5:$A$293,0))="(none)",B505,INDEX('QBO Templates'!$J$5:$J$293,MATCH(B505,'QBO Templates'!$A$5:$A$293,0)))</f>
        <v>J1196</v>
      </c>
    </row>
    <row r="506">
      <c r="A506" t="n">
        <v>10951</v>
      </c>
      <c r="B506" t="inlineStr">
        <is>
          <t>T0164</t>
        </is>
      </c>
      <c r="C506" t="inlineStr">
        <is>
          <t>Q0313</t>
        </is>
      </c>
      <c r="D506" s="10" t="n">
        <v>46296</v>
      </c>
      <c r="E506" s="9" t="n">
        <v>1204.67</v>
      </c>
      <c r="F506" t="str">
        <f>YEAR(D506)&amp;"-"&amp;TEXT(MONTH(D506),"00")</f>
        <v>2026-10</v>
      </c>
      <c r="G506" t="str">
        <f>IF(INDEX('QBO Templates'!$J$5:$J$293,MATCH(B506,'QBO Templates'!$A$5:$A$293,0))="(none)",B506,INDEX('QBO Templates'!$J$5:$J$293,MATCH(B506,'QBO Templates'!$A$5:$A$293,0)))</f>
        <v>J1196</v>
      </c>
    </row>
    <row r="507">
      <c r="A507" t="n">
        <v>10952</v>
      </c>
      <c r="B507" t="inlineStr">
        <is>
          <t>T0165</t>
        </is>
      </c>
      <c r="C507" t="inlineStr">
        <is>
          <t>Q0313</t>
        </is>
      </c>
      <c r="D507" s="10" t="n">
        <v>46253</v>
      </c>
      <c r="E507" s="9" t="n">
        <v>218</v>
      </c>
      <c r="F507" t="str">
        <f>YEAR(D507)&amp;"-"&amp;TEXT(MONTH(D507),"00")</f>
        <v>2026-08</v>
      </c>
      <c r="G507" t="str">
        <f>IF(INDEX('QBO Templates'!$J$5:$J$293,MATCH(B507,'QBO Templates'!$A$5:$A$293,0))="(none)",B507,INDEX('QBO Templates'!$J$5:$J$293,MATCH(B507,'QBO Templates'!$A$5:$A$293,0)))</f>
        <v>J1197</v>
      </c>
    </row>
    <row r="508">
      <c r="A508" t="n">
        <v>10953</v>
      </c>
      <c r="B508" t="inlineStr">
        <is>
          <t>T0165</t>
        </is>
      </c>
      <c r="C508" t="inlineStr">
        <is>
          <t>Q0313</t>
        </is>
      </c>
      <c r="D508" s="10" t="n">
        <v>46281</v>
      </c>
      <c r="E508" s="9" t="n">
        <v>218</v>
      </c>
      <c r="F508" t="str">
        <f>YEAR(D508)&amp;"-"&amp;TEXT(MONTH(D508),"00")</f>
        <v>2026-09</v>
      </c>
      <c r="G508" t="str">
        <f>IF(INDEX('QBO Templates'!$J$5:$J$293,MATCH(B508,'QBO Templates'!$A$5:$A$293,0))="(none)",B508,INDEX('QBO Templates'!$J$5:$J$293,MATCH(B508,'QBO Templates'!$A$5:$A$293,0)))</f>
        <v>J1197</v>
      </c>
    </row>
    <row r="509">
      <c r="A509" t="n">
        <v>10954</v>
      </c>
      <c r="B509" t="inlineStr">
        <is>
          <t>T0165</t>
        </is>
      </c>
      <c r="C509" t="inlineStr">
        <is>
          <t>Q0313</t>
        </is>
      </c>
      <c r="D509" s="10" t="n">
        <v>46309</v>
      </c>
      <c r="E509" s="9" t="n">
        <v>218</v>
      </c>
      <c r="F509" t="str">
        <f>YEAR(D509)&amp;"-"&amp;TEXT(MONTH(D509),"00")</f>
        <v>2026-10</v>
      </c>
      <c r="G509" t="str">
        <f>IF(INDEX('QBO Templates'!$J$5:$J$293,MATCH(B509,'QBO Templates'!$A$5:$A$293,0))="(none)",B509,INDEX('QBO Templates'!$J$5:$J$293,MATCH(B509,'QBO Templates'!$A$5:$A$293,0)))</f>
        <v>J1197</v>
      </c>
    </row>
    <row r="510">
      <c r="A510" t="n">
        <v>10955</v>
      </c>
      <c r="B510" t="inlineStr">
        <is>
          <t>T0166</t>
        </is>
      </c>
      <c r="C510" t="inlineStr">
        <is>
          <t>Q0314</t>
        </is>
      </c>
      <c r="D510" s="10" t="n">
        <v>46235</v>
      </c>
      <c r="E510" s="9" t="n">
        <v>580.67</v>
      </c>
      <c r="F510" t="str">
        <f>YEAR(D510)&amp;"-"&amp;TEXT(MONTH(D510),"00")</f>
        <v>2026-08</v>
      </c>
      <c r="G510" t="str">
        <f>IF(INDEX('QBO Templates'!$J$5:$J$293,MATCH(B510,'QBO Templates'!$A$5:$A$293,0))="(none)",B510,INDEX('QBO Templates'!$J$5:$J$293,MATCH(B510,'QBO Templates'!$A$5:$A$293,0)))</f>
        <v>J1198</v>
      </c>
    </row>
    <row r="511">
      <c r="A511" t="n">
        <v>10956</v>
      </c>
      <c r="B511" t="inlineStr">
        <is>
          <t>T0166</t>
        </is>
      </c>
      <c r="C511" t="inlineStr">
        <is>
          <t>Q0314</t>
        </is>
      </c>
      <c r="D511" s="10" t="n">
        <v>46266</v>
      </c>
      <c r="E511" s="9" t="n">
        <v>580.67</v>
      </c>
      <c r="F511" t="str">
        <f>YEAR(D511)&amp;"-"&amp;TEXT(MONTH(D511),"00")</f>
        <v>2026-09</v>
      </c>
      <c r="G511" t="str">
        <f>IF(INDEX('QBO Templates'!$J$5:$J$293,MATCH(B511,'QBO Templates'!$A$5:$A$293,0))="(none)",B511,INDEX('QBO Templates'!$J$5:$J$293,MATCH(B511,'QBO Templates'!$A$5:$A$293,0)))</f>
        <v>J1198</v>
      </c>
    </row>
    <row r="512">
      <c r="A512" t="n">
        <v>10957</v>
      </c>
      <c r="B512" t="inlineStr">
        <is>
          <t>T0166</t>
        </is>
      </c>
      <c r="C512" t="inlineStr">
        <is>
          <t>Q0314</t>
        </is>
      </c>
      <c r="D512" s="10" t="n">
        <v>46296</v>
      </c>
      <c r="E512" s="9" t="n">
        <v>580.67</v>
      </c>
      <c r="F512" t="str">
        <f>YEAR(D512)&amp;"-"&amp;TEXT(MONTH(D512),"00")</f>
        <v>2026-10</v>
      </c>
      <c r="G512" t="str">
        <f>IF(INDEX('QBO Templates'!$J$5:$J$293,MATCH(B512,'QBO Templates'!$A$5:$A$293,0))="(none)",B512,INDEX('QBO Templates'!$J$5:$J$293,MATCH(B512,'QBO Templates'!$A$5:$A$293,0)))</f>
        <v>J1198</v>
      </c>
    </row>
    <row r="513">
      <c r="A513" t="n">
        <v>10958</v>
      </c>
      <c r="B513" t="inlineStr">
        <is>
          <t>T0167</t>
        </is>
      </c>
      <c r="C513" t="inlineStr">
        <is>
          <t>Q0315</t>
        </is>
      </c>
      <c r="D513" s="10" t="n">
        <v>46235</v>
      </c>
      <c r="E513" s="9" t="n">
        <v>320.67</v>
      </c>
      <c r="F513" t="str">
        <f>YEAR(D513)&amp;"-"&amp;TEXT(MONTH(D513),"00")</f>
        <v>2026-08</v>
      </c>
      <c r="G513" t="str">
        <f>IF(INDEX('QBO Templates'!$J$5:$J$293,MATCH(B513,'QBO Templates'!$A$5:$A$293,0))="(none)",B513,INDEX('QBO Templates'!$J$5:$J$293,MATCH(B513,'QBO Templates'!$A$5:$A$293,0)))</f>
        <v>J1199</v>
      </c>
    </row>
    <row r="514">
      <c r="A514" t="n">
        <v>10959</v>
      </c>
      <c r="B514" t="inlineStr">
        <is>
          <t>T0167</t>
        </is>
      </c>
      <c r="C514" t="inlineStr">
        <is>
          <t>Q0315</t>
        </is>
      </c>
      <c r="D514" s="10" t="n">
        <v>46266</v>
      </c>
      <c r="E514" s="9" t="n">
        <v>320.67</v>
      </c>
      <c r="F514" t="str">
        <f>YEAR(D514)&amp;"-"&amp;TEXT(MONTH(D514),"00")</f>
        <v>2026-09</v>
      </c>
      <c r="G514" t="str">
        <f>IF(INDEX('QBO Templates'!$J$5:$J$293,MATCH(B514,'QBO Templates'!$A$5:$A$293,0))="(none)",B514,INDEX('QBO Templates'!$J$5:$J$293,MATCH(B514,'QBO Templates'!$A$5:$A$293,0)))</f>
        <v>J1199</v>
      </c>
    </row>
    <row r="515">
      <c r="A515" t="n">
        <v>10960</v>
      </c>
      <c r="B515" t="inlineStr">
        <is>
          <t>T0167</t>
        </is>
      </c>
      <c r="C515" t="inlineStr">
        <is>
          <t>Q0315</t>
        </is>
      </c>
      <c r="D515" s="10" t="n">
        <v>46296</v>
      </c>
      <c r="E515" s="9" t="n">
        <v>320.67</v>
      </c>
      <c r="F515" t="str">
        <f>YEAR(D515)&amp;"-"&amp;TEXT(MONTH(D515),"00")</f>
        <v>2026-10</v>
      </c>
      <c r="G515" t="str">
        <f>IF(INDEX('QBO Templates'!$J$5:$J$293,MATCH(B515,'QBO Templates'!$A$5:$A$293,0))="(none)",B515,INDEX('QBO Templates'!$J$5:$J$293,MATCH(B515,'QBO Templates'!$A$5:$A$293,0)))</f>
        <v>J1199</v>
      </c>
    </row>
    <row r="516">
      <c r="A516" t="n">
        <v>10961</v>
      </c>
      <c r="B516" t="inlineStr">
        <is>
          <t>T0168</t>
        </is>
      </c>
      <c r="C516" t="inlineStr">
        <is>
          <t>Q0316</t>
        </is>
      </c>
      <c r="D516" s="10" t="n">
        <v>46235</v>
      </c>
      <c r="E516" s="9" t="n">
        <v>251.33</v>
      </c>
      <c r="F516" t="str">
        <f>YEAR(D516)&amp;"-"&amp;TEXT(MONTH(D516),"00")</f>
        <v>2026-08</v>
      </c>
      <c r="G516" t="str">
        <f>IF(INDEX('QBO Templates'!$J$5:$J$293,MATCH(B516,'QBO Templates'!$A$5:$A$293,0))="(none)",B516,INDEX('QBO Templates'!$J$5:$J$293,MATCH(B516,'QBO Templates'!$A$5:$A$293,0)))</f>
        <v>J1200</v>
      </c>
    </row>
    <row r="517">
      <c r="A517" t="n">
        <v>10962</v>
      </c>
      <c r="B517" t="inlineStr">
        <is>
          <t>T0168</t>
        </is>
      </c>
      <c r="C517" t="inlineStr">
        <is>
          <t>Q0316</t>
        </is>
      </c>
      <c r="D517" s="10" t="n">
        <v>46266</v>
      </c>
      <c r="E517" s="9" t="n">
        <v>251.33</v>
      </c>
      <c r="F517" t="str">
        <f>YEAR(D517)&amp;"-"&amp;TEXT(MONTH(D517),"00")</f>
        <v>2026-09</v>
      </c>
      <c r="G517" t="str">
        <f>IF(INDEX('QBO Templates'!$J$5:$J$293,MATCH(B517,'QBO Templates'!$A$5:$A$293,0))="(none)",B517,INDEX('QBO Templates'!$J$5:$J$293,MATCH(B517,'QBO Templates'!$A$5:$A$293,0)))</f>
        <v>J1200</v>
      </c>
    </row>
    <row r="518">
      <c r="A518" t="n">
        <v>10963</v>
      </c>
      <c r="B518" t="inlineStr">
        <is>
          <t>T0168</t>
        </is>
      </c>
      <c r="C518" t="inlineStr">
        <is>
          <t>Q0316</t>
        </is>
      </c>
      <c r="D518" s="10" t="n">
        <v>46296</v>
      </c>
      <c r="E518" s="9" t="n">
        <v>251.33</v>
      </c>
      <c r="F518" t="str">
        <f>YEAR(D518)&amp;"-"&amp;TEXT(MONTH(D518),"00")</f>
        <v>2026-10</v>
      </c>
      <c r="G518" t="str">
        <f>IF(INDEX('QBO Templates'!$J$5:$J$293,MATCH(B518,'QBO Templates'!$A$5:$A$293,0))="(none)",B518,INDEX('QBO Templates'!$J$5:$J$293,MATCH(B518,'QBO Templates'!$A$5:$A$293,0)))</f>
        <v>J1200</v>
      </c>
    </row>
    <row r="519">
      <c r="A519" t="n">
        <v>10964</v>
      </c>
      <c r="B519" t="inlineStr">
        <is>
          <t>T0169</t>
        </is>
      </c>
      <c r="C519" t="inlineStr">
        <is>
          <t>Q0317</t>
        </is>
      </c>
      <c r="D519" s="10" t="n">
        <v>46235</v>
      </c>
      <c r="E519" s="9" t="n">
        <v>563.33</v>
      </c>
      <c r="F519" t="str">
        <f>YEAR(D519)&amp;"-"&amp;TEXT(MONTH(D519),"00")</f>
        <v>2026-08</v>
      </c>
      <c r="G519" t="str">
        <f>IF(INDEX('QBO Templates'!$J$5:$J$293,MATCH(B519,'QBO Templates'!$A$5:$A$293,0))="(none)",B519,INDEX('QBO Templates'!$J$5:$J$293,MATCH(B519,'QBO Templates'!$A$5:$A$293,0)))</f>
        <v>J1201</v>
      </c>
    </row>
    <row r="520">
      <c r="A520" t="n">
        <v>10965</v>
      </c>
      <c r="B520" t="inlineStr">
        <is>
          <t>T0169</t>
        </is>
      </c>
      <c r="C520" t="inlineStr">
        <is>
          <t>Q0317</t>
        </is>
      </c>
      <c r="D520" s="10" t="n">
        <v>46266</v>
      </c>
      <c r="E520" s="9" t="n">
        <v>563.33</v>
      </c>
      <c r="F520" t="str">
        <f>YEAR(D520)&amp;"-"&amp;TEXT(MONTH(D520),"00")</f>
        <v>2026-09</v>
      </c>
      <c r="G520" t="str">
        <f>IF(INDEX('QBO Templates'!$J$5:$J$293,MATCH(B520,'QBO Templates'!$A$5:$A$293,0))="(none)",B520,INDEX('QBO Templates'!$J$5:$J$293,MATCH(B520,'QBO Templates'!$A$5:$A$293,0)))</f>
        <v>J1201</v>
      </c>
    </row>
    <row r="521">
      <c r="A521" t="n">
        <v>10966</v>
      </c>
      <c r="B521" t="inlineStr">
        <is>
          <t>T0169</t>
        </is>
      </c>
      <c r="C521" t="inlineStr">
        <is>
          <t>Q0317</t>
        </is>
      </c>
      <c r="D521" s="10" t="n">
        <v>46296</v>
      </c>
      <c r="E521" s="9" t="n">
        <v>563.33</v>
      </c>
      <c r="F521" t="str">
        <f>YEAR(D521)&amp;"-"&amp;TEXT(MONTH(D521),"00")</f>
        <v>2026-10</v>
      </c>
      <c r="G521" t="str">
        <f>IF(INDEX('QBO Templates'!$J$5:$J$293,MATCH(B521,'QBO Templates'!$A$5:$A$293,0))="(none)",B521,INDEX('QBO Templates'!$J$5:$J$293,MATCH(B521,'QBO Templates'!$A$5:$A$293,0)))</f>
        <v>J1201</v>
      </c>
    </row>
    <row r="522">
      <c r="A522" t="n">
        <v>10967</v>
      </c>
      <c r="B522" t="inlineStr">
        <is>
          <t>T0170</t>
        </is>
      </c>
      <c r="C522" t="inlineStr">
        <is>
          <t>Q0317</t>
        </is>
      </c>
      <c r="D522" s="10" t="n">
        <v>46261</v>
      </c>
      <c r="E522" s="9" t="n">
        <v>234</v>
      </c>
      <c r="F522" t="str">
        <f>YEAR(D522)&amp;"-"&amp;TEXT(MONTH(D522),"00")</f>
        <v>2026-08</v>
      </c>
      <c r="G522" t="str">
        <f>IF(INDEX('QBO Templates'!$J$5:$J$293,MATCH(B522,'QBO Templates'!$A$5:$A$293,0))="(none)",B522,INDEX('QBO Templates'!$J$5:$J$293,MATCH(B522,'QBO Templates'!$A$5:$A$293,0)))</f>
        <v>J1202</v>
      </c>
    </row>
    <row r="523">
      <c r="A523" t="n">
        <v>10968</v>
      </c>
      <c r="B523" t="inlineStr">
        <is>
          <t>T0170</t>
        </is>
      </c>
      <c r="C523" t="inlineStr">
        <is>
          <t>Q0317</t>
        </is>
      </c>
      <c r="D523" s="10" t="n">
        <v>46289</v>
      </c>
      <c r="E523" s="9" t="n">
        <v>234</v>
      </c>
      <c r="F523" t="str">
        <f>YEAR(D523)&amp;"-"&amp;TEXT(MONTH(D523),"00")</f>
        <v>2026-09</v>
      </c>
      <c r="G523" t="str">
        <f>IF(INDEX('QBO Templates'!$J$5:$J$293,MATCH(B523,'QBO Templates'!$A$5:$A$293,0))="(none)",B523,INDEX('QBO Templates'!$J$5:$J$293,MATCH(B523,'QBO Templates'!$A$5:$A$293,0)))</f>
        <v>J1202</v>
      </c>
    </row>
    <row r="524">
      <c r="A524" t="n">
        <v>10969</v>
      </c>
      <c r="B524" t="inlineStr">
        <is>
          <t>T0170</t>
        </is>
      </c>
      <c r="C524" t="inlineStr">
        <is>
          <t>Q0317</t>
        </is>
      </c>
      <c r="D524" s="10" t="n">
        <v>46317</v>
      </c>
      <c r="E524" s="9" t="n">
        <v>234</v>
      </c>
      <c r="F524" t="str">
        <f>YEAR(D524)&amp;"-"&amp;TEXT(MONTH(D524),"00")</f>
        <v>2026-10</v>
      </c>
      <c r="G524" t="str">
        <f>IF(INDEX('QBO Templates'!$J$5:$J$293,MATCH(B524,'QBO Templates'!$A$5:$A$293,0))="(none)",B524,INDEX('QBO Templates'!$J$5:$J$293,MATCH(B524,'QBO Templates'!$A$5:$A$293,0)))</f>
        <v>J1202</v>
      </c>
    </row>
    <row r="525">
      <c r="A525" t="n">
        <v>10970</v>
      </c>
      <c r="B525" t="inlineStr">
        <is>
          <t>T0171</t>
        </is>
      </c>
      <c r="C525" t="inlineStr">
        <is>
          <t>Q0318</t>
        </is>
      </c>
      <c r="D525" s="10" t="n">
        <v>46235</v>
      </c>
      <c r="E525" s="9" t="n">
        <v>1352</v>
      </c>
      <c r="F525" t="str">
        <f>YEAR(D525)&amp;"-"&amp;TEXT(MONTH(D525),"00")</f>
        <v>2026-08</v>
      </c>
      <c r="G525" t="str">
        <f>IF(INDEX('QBO Templates'!$J$5:$J$293,MATCH(B525,'QBO Templates'!$A$5:$A$293,0))="(none)",B525,INDEX('QBO Templates'!$J$5:$J$293,MATCH(B525,'QBO Templates'!$A$5:$A$293,0)))</f>
        <v>J1203</v>
      </c>
    </row>
    <row r="526">
      <c r="A526" t="n">
        <v>10971</v>
      </c>
      <c r="B526" t="inlineStr">
        <is>
          <t>T0171</t>
        </is>
      </c>
      <c r="C526" t="inlineStr">
        <is>
          <t>Q0318</t>
        </is>
      </c>
      <c r="D526" s="10" t="n">
        <v>46266</v>
      </c>
      <c r="E526" s="9" t="n">
        <v>1352</v>
      </c>
      <c r="F526" t="str">
        <f>YEAR(D526)&amp;"-"&amp;TEXT(MONTH(D526),"00")</f>
        <v>2026-09</v>
      </c>
      <c r="G526" t="str">
        <f>IF(INDEX('QBO Templates'!$J$5:$J$293,MATCH(B526,'QBO Templates'!$A$5:$A$293,0))="(none)",B526,INDEX('QBO Templates'!$J$5:$J$293,MATCH(B526,'QBO Templates'!$A$5:$A$293,0)))</f>
        <v>J1203</v>
      </c>
    </row>
    <row r="527">
      <c r="A527" t="n">
        <v>10972</v>
      </c>
      <c r="B527" t="inlineStr">
        <is>
          <t>T0171</t>
        </is>
      </c>
      <c r="C527" t="inlineStr">
        <is>
          <t>Q0318</t>
        </is>
      </c>
      <c r="D527" s="10" t="n">
        <v>46296</v>
      </c>
      <c r="E527" s="9" t="n">
        <v>1352</v>
      </c>
      <c r="F527" t="str">
        <f>YEAR(D527)&amp;"-"&amp;TEXT(MONTH(D527),"00")</f>
        <v>2026-10</v>
      </c>
      <c r="G527" t="str">
        <f>IF(INDEX('QBO Templates'!$J$5:$J$293,MATCH(B527,'QBO Templates'!$A$5:$A$293,0))="(none)",B527,INDEX('QBO Templates'!$J$5:$J$293,MATCH(B527,'QBO Templates'!$A$5:$A$293,0)))</f>
        <v>J1203</v>
      </c>
    </row>
    <row r="528">
      <c r="A528" t="n">
        <v>10973</v>
      </c>
      <c r="B528" t="inlineStr">
        <is>
          <t>T0172</t>
        </is>
      </c>
      <c r="C528" t="inlineStr">
        <is>
          <t>Q0320</t>
        </is>
      </c>
      <c r="D528" s="10" t="n">
        <v>46235</v>
      </c>
      <c r="E528" s="9" t="n">
        <v>1261</v>
      </c>
      <c r="F528" t="str">
        <f>YEAR(D528)&amp;"-"&amp;TEXT(MONTH(D528),"00")</f>
        <v>2026-08</v>
      </c>
      <c r="G528" t="str">
        <f>IF(INDEX('QBO Templates'!$J$5:$J$293,MATCH(B528,'QBO Templates'!$A$5:$A$293,0))="(none)",B528,INDEX('QBO Templates'!$J$5:$J$293,MATCH(B528,'QBO Templates'!$A$5:$A$293,0)))</f>
        <v>J1205</v>
      </c>
    </row>
    <row r="529">
      <c r="A529" t="n">
        <v>10974</v>
      </c>
      <c r="B529" t="inlineStr">
        <is>
          <t>T0172</t>
        </is>
      </c>
      <c r="C529" t="inlineStr">
        <is>
          <t>Q0320</t>
        </is>
      </c>
      <c r="D529" s="10" t="n">
        <v>46266</v>
      </c>
      <c r="E529" s="9" t="n">
        <v>1261</v>
      </c>
      <c r="F529" t="str">
        <f>YEAR(D529)&amp;"-"&amp;TEXT(MONTH(D529),"00")</f>
        <v>2026-09</v>
      </c>
      <c r="G529" t="str">
        <f>IF(INDEX('QBO Templates'!$J$5:$J$293,MATCH(B529,'QBO Templates'!$A$5:$A$293,0))="(none)",B529,INDEX('QBO Templates'!$J$5:$J$293,MATCH(B529,'QBO Templates'!$A$5:$A$293,0)))</f>
        <v>J1205</v>
      </c>
    </row>
    <row r="530">
      <c r="A530" t="n">
        <v>10975</v>
      </c>
      <c r="B530" t="inlineStr">
        <is>
          <t>T0172</t>
        </is>
      </c>
      <c r="C530" t="inlineStr">
        <is>
          <t>Q0320</t>
        </is>
      </c>
      <c r="D530" s="10" t="n">
        <v>46296</v>
      </c>
      <c r="E530" s="9" t="n">
        <v>1261</v>
      </c>
      <c r="F530" t="str">
        <f>YEAR(D530)&amp;"-"&amp;TEXT(MONTH(D530),"00")</f>
        <v>2026-10</v>
      </c>
      <c r="G530" t="str">
        <f>IF(INDEX('QBO Templates'!$J$5:$J$293,MATCH(B530,'QBO Templates'!$A$5:$A$293,0))="(none)",B530,INDEX('QBO Templates'!$J$5:$J$293,MATCH(B530,'QBO Templates'!$A$5:$A$293,0)))</f>
        <v>J1205</v>
      </c>
    </row>
    <row r="531">
      <c r="A531" t="n">
        <v>10976</v>
      </c>
      <c r="B531" t="inlineStr">
        <is>
          <t>T0173</t>
        </is>
      </c>
      <c r="C531" t="inlineStr">
        <is>
          <t>Q0321</t>
        </is>
      </c>
      <c r="D531" s="10" t="n">
        <v>46258</v>
      </c>
      <c r="E531" s="9" t="n">
        <v>218</v>
      </c>
      <c r="F531" t="str">
        <f>YEAR(D531)&amp;"-"&amp;TEXT(MONTH(D531),"00")</f>
        <v>2026-08</v>
      </c>
      <c r="G531" t="str">
        <f>IF(INDEX('QBO Templates'!$J$5:$J$293,MATCH(B531,'QBO Templates'!$A$5:$A$293,0))="(none)",B531,INDEX('QBO Templates'!$J$5:$J$293,MATCH(B531,'QBO Templates'!$A$5:$A$293,0)))</f>
        <v>J1208</v>
      </c>
    </row>
    <row r="532">
      <c r="A532" t="n">
        <v>10977</v>
      </c>
      <c r="B532" t="inlineStr">
        <is>
          <t>T0173</t>
        </is>
      </c>
      <c r="C532" t="inlineStr">
        <is>
          <t>Q0321</t>
        </is>
      </c>
      <c r="D532" s="10" t="n">
        <v>46286</v>
      </c>
      <c r="E532" s="9" t="n">
        <v>218</v>
      </c>
      <c r="F532" t="str">
        <f>YEAR(D532)&amp;"-"&amp;TEXT(MONTH(D532),"00")</f>
        <v>2026-09</v>
      </c>
      <c r="G532" t="str">
        <f>IF(INDEX('QBO Templates'!$J$5:$J$293,MATCH(B532,'QBO Templates'!$A$5:$A$293,0))="(none)",B532,INDEX('QBO Templates'!$J$5:$J$293,MATCH(B532,'QBO Templates'!$A$5:$A$293,0)))</f>
        <v>J1208</v>
      </c>
    </row>
    <row r="533">
      <c r="A533" t="n">
        <v>10978</v>
      </c>
      <c r="B533" t="inlineStr">
        <is>
          <t>T0173</t>
        </is>
      </c>
      <c r="C533" t="inlineStr">
        <is>
          <t>Q0321</t>
        </is>
      </c>
      <c r="D533" s="10" t="n">
        <v>46314</v>
      </c>
      <c r="E533" s="9" t="n">
        <v>218</v>
      </c>
      <c r="F533" t="str">
        <f>YEAR(D533)&amp;"-"&amp;TEXT(MONTH(D533),"00")</f>
        <v>2026-10</v>
      </c>
      <c r="G533" t="str">
        <f>IF(INDEX('QBO Templates'!$J$5:$J$293,MATCH(B533,'QBO Templates'!$A$5:$A$293,0))="(none)",B533,INDEX('QBO Templates'!$J$5:$J$293,MATCH(B533,'QBO Templates'!$A$5:$A$293,0)))</f>
        <v>J1208</v>
      </c>
    </row>
    <row r="534">
      <c r="A534" t="n">
        <v>10979</v>
      </c>
      <c r="B534" t="inlineStr">
        <is>
          <t>T0174</t>
        </is>
      </c>
      <c r="C534" t="inlineStr">
        <is>
          <t>Q0322</t>
        </is>
      </c>
      <c r="D534" s="10" t="n">
        <v>46235</v>
      </c>
      <c r="E534" s="9" t="n">
        <v>858</v>
      </c>
      <c r="F534" t="str">
        <f>YEAR(D534)&amp;"-"&amp;TEXT(MONTH(D534),"00")</f>
        <v>2026-08</v>
      </c>
      <c r="G534" t="str">
        <f>IF(INDEX('QBO Templates'!$J$5:$J$293,MATCH(B534,'QBO Templates'!$A$5:$A$293,0))="(none)",B534,INDEX('QBO Templates'!$J$5:$J$293,MATCH(B534,'QBO Templates'!$A$5:$A$293,0)))</f>
        <v>J1209</v>
      </c>
    </row>
    <row r="535">
      <c r="A535" t="n">
        <v>10980</v>
      </c>
      <c r="B535" t="inlineStr">
        <is>
          <t>T0174</t>
        </is>
      </c>
      <c r="C535" t="inlineStr">
        <is>
          <t>Q0322</t>
        </is>
      </c>
      <c r="D535" s="10" t="n">
        <v>46266</v>
      </c>
      <c r="E535" s="9" t="n">
        <v>858</v>
      </c>
      <c r="F535" t="str">
        <f>YEAR(D535)&amp;"-"&amp;TEXT(MONTH(D535),"00")</f>
        <v>2026-09</v>
      </c>
      <c r="G535" t="str">
        <f>IF(INDEX('QBO Templates'!$J$5:$J$293,MATCH(B535,'QBO Templates'!$A$5:$A$293,0))="(none)",B535,INDEX('QBO Templates'!$J$5:$J$293,MATCH(B535,'QBO Templates'!$A$5:$A$293,0)))</f>
        <v>J1209</v>
      </c>
    </row>
    <row r="536">
      <c r="A536" t="n">
        <v>10981</v>
      </c>
      <c r="B536" t="inlineStr">
        <is>
          <t>T0174</t>
        </is>
      </c>
      <c r="C536" t="inlineStr">
        <is>
          <t>Q0322</t>
        </is>
      </c>
      <c r="D536" s="10" t="n">
        <v>46296</v>
      </c>
      <c r="E536" s="9" t="n">
        <v>858</v>
      </c>
      <c r="F536" t="str">
        <f>YEAR(D536)&amp;"-"&amp;TEXT(MONTH(D536),"00")</f>
        <v>2026-10</v>
      </c>
      <c r="G536" t="str">
        <f>IF(INDEX('QBO Templates'!$J$5:$J$293,MATCH(B536,'QBO Templates'!$A$5:$A$293,0))="(none)",B536,INDEX('QBO Templates'!$J$5:$J$293,MATCH(B536,'QBO Templates'!$A$5:$A$293,0)))</f>
        <v>J1209</v>
      </c>
    </row>
    <row r="537">
      <c r="A537" t="n">
        <v>10982</v>
      </c>
      <c r="B537" t="inlineStr">
        <is>
          <t>T0175</t>
        </is>
      </c>
      <c r="C537" t="inlineStr">
        <is>
          <t>Q0323</t>
        </is>
      </c>
      <c r="D537" s="10" t="n">
        <v>46235</v>
      </c>
      <c r="E537" s="9" t="n">
        <v>392</v>
      </c>
      <c r="F537" t="str">
        <f>YEAR(D537)&amp;"-"&amp;TEXT(MONTH(D537),"00")</f>
        <v>2026-08</v>
      </c>
      <c r="G537" t="str">
        <f>IF(INDEX('QBO Templates'!$J$5:$J$293,MATCH(B537,'QBO Templates'!$A$5:$A$293,0))="(none)",B537,INDEX('QBO Templates'!$J$5:$J$293,MATCH(B537,'QBO Templates'!$A$5:$A$293,0)))</f>
        <v>J1210</v>
      </c>
    </row>
    <row r="538">
      <c r="A538" t="n">
        <v>10983</v>
      </c>
      <c r="B538" t="inlineStr">
        <is>
          <t>T0175</t>
        </is>
      </c>
      <c r="C538" t="inlineStr">
        <is>
          <t>Q0323</t>
        </is>
      </c>
      <c r="D538" s="10" t="n">
        <v>46266</v>
      </c>
      <c r="E538" s="9" t="n">
        <v>392</v>
      </c>
      <c r="F538" t="str">
        <f>YEAR(D538)&amp;"-"&amp;TEXT(MONTH(D538),"00")</f>
        <v>2026-09</v>
      </c>
      <c r="G538" t="str">
        <f>IF(INDEX('QBO Templates'!$J$5:$J$293,MATCH(B538,'QBO Templates'!$A$5:$A$293,0))="(none)",B538,INDEX('QBO Templates'!$J$5:$J$293,MATCH(B538,'QBO Templates'!$A$5:$A$293,0)))</f>
        <v>J1210</v>
      </c>
    </row>
    <row r="539">
      <c r="A539" t="n">
        <v>10984</v>
      </c>
      <c r="B539" t="inlineStr">
        <is>
          <t>T0175</t>
        </is>
      </c>
      <c r="C539" t="inlineStr">
        <is>
          <t>Q0323</t>
        </is>
      </c>
      <c r="D539" s="10" t="n">
        <v>46296</v>
      </c>
      <c r="E539" s="9" t="n">
        <v>392</v>
      </c>
      <c r="F539" t="str">
        <f>YEAR(D539)&amp;"-"&amp;TEXT(MONTH(D539),"00")</f>
        <v>2026-10</v>
      </c>
      <c r="G539" t="str">
        <f>IF(INDEX('QBO Templates'!$J$5:$J$293,MATCH(B539,'QBO Templates'!$A$5:$A$293,0))="(none)",B539,INDEX('QBO Templates'!$J$5:$J$293,MATCH(B539,'QBO Templates'!$A$5:$A$293,0)))</f>
        <v>J1210</v>
      </c>
    </row>
    <row r="540">
      <c r="A540" t="n">
        <v>10985</v>
      </c>
      <c r="B540" t="inlineStr">
        <is>
          <t>T0176</t>
        </is>
      </c>
      <c r="C540" t="inlineStr">
        <is>
          <t>Q0323</t>
        </is>
      </c>
      <c r="D540" s="10" t="n">
        <v>46262</v>
      </c>
      <c r="E540" s="9" t="n">
        <v>218</v>
      </c>
      <c r="F540" t="str">
        <f>YEAR(D540)&amp;"-"&amp;TEXT(MONTH(D540),"00")</f>
        <v>2026-08</v>
      </c>
      <c r="G540" t="str">
        <f>IF(INDEX('QBO Templates'!$J$5:$J$293,MATCH(B540,'QBO Templates'!$A$5:$A$293,0))="(none)",B540,INDEX('QBO Templates'!$J$5:$J$293,MATCH(B540,'QBO Templates'!$A$5:$A$293,0)))</f>
        <v>J1211</v>
      </c>
    </row>
    <row r="541">
      <c r="A541" t="n">
        <v>10986</v>
      </c>
      <c r="B541" t="inlineStr">
        <is>
          <t>T0176</t>
        </is>
      </c>
      <c r="C541" t="inlineStr">
        <is>
          <t>Q0323</t>
        </is>
      </c>
      <c r="D541" s="10" t="n">
        <v>46290</v>
      </c>
      <c r="E541" s="9" t="n">
        <v>218</v>
      </c>
      <c r="F541" t="str">
        <f>YEAR(D541)&amp;"-"&amp;TEXT(MONTH(D541),"00")</f>
        <v>2026-09</v>
      </c>
      <c r="G541" t="str">
        <f>IF(INDEX('QBO Templates'!$J$5:$J$293,MATCH(B541,'QBO Templates'!$A$5:$A$293,0))="(none)",B541,INDEX('QBO Templates'!$J$5:$J$293,MATCH(B541,'QBO Templates'!$A$5:$A$293,0)))</f>
        <v>J1211</v>
      </c>
    </row>
    <row r="542">
      <c r="A542" t="n">
        <v>10987</v>
      </c>
      <c r="B542" t="inlineStr">
        <is>
          <t>T0176</t>
        </is>
      </c>
      <c r="C542" t="inlineStr">
        <is>
          <t>Q0323</t>
        </is>
      </c>
      <c r="D542" s="10" t="n">
        <v>46318</v>
      </c>
      <c r="E542" s="9" t="n">
        <v>218</v>
      </c>
      <c r="F542" t="str">
        <f>YEAR(D542)&amp;"-"&amp;TEXT(MONTH(D542),"00")</f>
        <v>2026-10</v>
      </c>
      <c r="G542" t="str">
        <f>IF(INDEX('QBO Templates'!$J$5:$J$293,MATCH(B542,'QBO Templates'!$A$5:$A$293,0))="(none)",B542,INDEX('QBO Templates'!$J$5:$J$293,MATCH(B542,'QBO Templates'!$A$5:$A$293,0)))</f>
        <v>J1211</v>
      </c>
    </row>
    <row r="543">
      <c r="A543" t="n">
        <v>10988</v>
      </c>
      <c r="B543" t="inlineStr">
        <is>
          <t>T0177</t>
        </is>
      </c>
      <c r="C543" t="inlineStr">
        <is>
          <t>Q0324</t>
        </is>
      </c>
      <c r="D543" s="10" t="n">
        <v>46235</v>
      </c>
      <c r="E543" s="9" t="n">
        <v>3320</v>
      </c>
      <c r="F543" t="str">
        <f>YEAR(D543)&amp;"-"&amp;TEXT(MONTH(D543),"00")</f>
        <v>2026-08</v>
      </c>
      <c r="G543" t="str">
        <f>IF(INDEX('QBO Templates'!$J$5:$J$293,MATCH(B543,'QBO Templates'!$A$5:$A$293,0))="(none)",B543,INDEX('QBO Templates'!$J$5:$J$293,MATCH(B543,'QBO Templates'!$A$5:$A$293,0)))</f>
        <v>J1212</v>
      </c>
    </row>
    <row r="544">
      <c r="A544" t="n">
        <v>10989</v>
      </c>
      <c r="B544" t="inlineStr">
        <is>
          <t>T0177</t>
        </is>
      </c>
      <c r="C544" t="inlineStr">
        <is>
          <t>Q0324</t>
        </is>
      </c>
      <c r="D544" s="10" t="n">
        <v>46266</v>
      </c>
      <c r="E544" s="9" t="n">
        <v>3320</v>
      </c>
      <c r="F544" t="str">
        <f>YEAR(D544)&amp;"-"&amp;TEXT(MONTH(D544),"00")</f>
        <v>2026-09</v>
      </c>
      <c r="G544" t="str">
        <f>IF(INDEX('QBO Templates'!$J$5:$J$293,MATCH(B544,'QBO Templates'!$A$5:$A$293,0))="(none)",B544,INDEX('QBO Templates'!$J$5:$J$293,MATCH(B544,'QBO Templates'!$A$5:$A$293,0)))</f>
        <v>J1212</v>
      </c>
    </row>
    <row r="545">
      <c r="A545" t="n">
        <v>10990</v>
      </c>
      <c r="B545" t="inlineStr">
        <is>
          <t>T0177</t>
        </is>
      </c>
      <c r="C545" t="inlineStr">
        <is>
          <t>Q0324</t>
        </is>
      </c>
      <c r="D545" s="10" t="n">
        <v>46296</v>
      </c>
      <c r="E545" s="9" t="n">
        <v>3320</v>
      </c>
      <c r="F545" t="str">
        <f>YEAR(D545)&amp;"-"&amp;TEXT(MONTH(D545),"00")</f>
        <v>2026-10</v>
      </c>
      <c r="G545" t="str">
        <f>IF(INDEX('QBO Templates'!$J$5:$J$293,MATCH(B545,'QBO Templates'!$A$5:$A$293,0))="(none)",B545,INDEX('QBO Templates'!$J$5:$J$293,MATCH(B545,'QBO Templates'!$A$5:$A$293,0)))</f>
        <v>J1212</v>
      </c>
    </row>
    <row r="546">
      <c r="A546" t="n">
        <v>10991</v>
      </c>
      <c r="B546" t="inlineStr">
        <is>
          <t>T0178</t>
        </is>
      </c>
      <c r="C546" t="inlineStr">
        <is>
          <t>Q0326</t>
        </is>
      </c>
      <c r="D546" s="10" t="n">
        <v>46235</v>
      </c>
      <c r="E546" s="9" t="n">
        <v>463.67</v>
      </c>
      <c r="F546" t="str">
        <f>YEAR(D546)&amp;"-"&amp;TEXT(MONTH(D546),"00")</f>
        <v>2026-08</v>
      </c>
      <c r="G546" t="str">
        <f>IF(INDEX('QBO Templates'!$J$5:$J$293,MATCH(B546,'QBO Templates'!$A$5:$A$293,0))="(none)",B546,INDEX('QBO Templates'!$J$5:$J$293,MATCH(B546,'QBO Templates'!$A$5:$A$293,0)))</f>
        <v>J1214</v>
      </c>
    </row>
    <row r="547">
      <c r="A547" t="n">
        <v>10992</v>
      </c>
      <c r="B547" t="inlineStr">
        <is>
          <t>T0178</t>
        </is>
      </c>
      <c r="C547" t="inlineStr">
        <is>
          <t>Q0326</t>
        </is>
      </c>
      <c r="D547" s="10" t="n">
        <v>46266</v>
      </c>
      <c r="E547" s="9" t="n">
        <v>463.67</v>
      </c>
      <c r="F547" t="str">
        <f>YEAR(D547)&amp;"-"&amp;TEXT(MONTH(D547),"00")</f>
        <v>2026-09</v>
      </c>
      <c r="G547" t="str">
        <f>IF(INDEX('QBO Templates'!$J$5:$J$293,MATCH(B547,'QBO Templates'!$A$5:$A$293,0))="(none)",B547,INDEX('QBO Templates'!$J$5:$J$293,MATCH(B547,'QBO Templates'!$A$5:$A$293,0)))</f>
        <v>J1214</v>
      </c>
    </row>
    <row r="548">
      <c r="A548" t="n">
        <v>10993</v>
      </c>
      <c r="B548" t="inlineStr">
        <is>
          <t>T0178</t>
        </is>
      </c>
      <c r="C548" t="inlineStr">
        <is>
          <t>Q0326</t>
        </is>
      </c>
      <c r="D548" s="10" t="n">
        <v>46296</v>
      </c>
      <c r="E548" s="9" t="n">
        <v>463.67</v>
      </c>
      <c r="F548" t="str">
        <f>YEAR(D548)&amp;"-"&amp;TEXT(MONTH(D548),"00")</f>
        <v>2026-10</v>
      </c>
      <c r="G548" t="str">
        <f>IF(INDEX('QBO Templates'!$J$5:$J$293,MATCH(B548,'QBO Templates'!$A$5:$A$293,0))="(none)",B548,INDEX('QBO Templates'!$J$5:$J$293,MATCH(B548,'QBO Templates'!$A$5:$A$293,0)))</f>
        <v>J1214</v>
      </c>
    </row>
    <row r="549">
      <c r="A549" t="n">
        <v>10994</v>
      </c>
      <c r="B549" t="inlineStr">
        <is>
          <t>T0179</t>
        </is>
      </c>
      <c r="C549" t="inlineStr">
        <is>
          <t>Q0327</t>
        </is>
      </c>
      <c r="D549" s="10" t="n">
        <v>46235</v>
      </c>
      <c r="E549" s="9" t="n">
        <v>1495</v>
      </c>
      <c r="F549" t="str">
        <f>YEAR(D549)&amp;"-"&amp;TEXT(MONTH(D549),"00")</f>
        <v>2026-08</v>
      </c>
      <c r="G549" t="str">
        <f>IF(INDEX('QBO Templates'!$J$5:$J$293,MATCH(B549,'QBO Templates'!$A$5:$A$293,0))="(none)",B549,INDEX('QBO Templates'!$J$5:$J$293,MATCH(B549,'QBO Templates'!$A$5:$A$293,0)))</f>
        <v>J1215</v>
      </c>
    </row>
    <row r="550">
      <c r="A550" t="n">
        <v>10995</v>
      </c>
      <c r="B550" t="inlineStr">
        <is>
          <t>T0179</t>
        </is>
      </c>
      <c r="C550" t="inlineStr">
        <is>
          <t>Q0327</t>
        </is>
      </c>
      <c r="D550" s="10" t="n">
        <v>46266</v>
      </c>
      <c r="E550" s="9" t="n">
        <v>1495</v>
      </c>
      <c r="F550" t="str">
        <f>YEAR(D550)&amp;"-"&amp;TEXT(MONTH(D550),"00")</f>
        <v>2026-09</v>
      </c>
      <c r="G550" t="str">
        <f>IF(INDEX('QBO Templates'!$J$5:$J$293,MATCH(B550,'QBO Templates'!$A$5:$A$293,0))="(none)",B550,INDEX('QBO Templates'!$J$5:$J$293,MATCH(B550,'QBO Templates'!$A$5:$A$293,0)))</f>
        <v>J1215</v>
      </c>
    </row>
    <row r="551">
      <c r="A551" t="n">
        <v>10996</v>
      </c>
      <c r="B551" t="inlineStr">
        <is>
          <t>T0179</t>
        </is>
      </c>
      <c r="C551" t="inlineStr">
        <is>
          <t>Q0327</t>
        </is>
      </c>
      <c r="D551" s="10" t="n">
        <v>46296</v>
      </c>
      <c r="E551" s="9" t="n">
        <v>1495</v>
      </c>
      <c r="F551" t="str">
        <f>YEAR(D551)&amp;"-"&amp;TEXT(MONTH(D551),"00")</f>
        <v>2026-10</v>
      </c>
      <c r="G551" t="str">
        <f>IF(INDEX('QBO Templates'!$J$5:$J$293,MATCH(B551,'QBO Templates'!$A$5:$A$293,0))="(none)",B551,INDEX('QBO Templates'!$J$5:$J$293,MATCH(B551,'QBO Templates'!$A$5:$A$293,0)))</f>
        <v>J1215</v>
      </c>
    </row>
    <row r="552">
      <c r="A552" t="n">
        <v>10997</v>
      </c>
      <c r="B552" t="inlineStr">
        <is>
          <t>T0180</t>
        </is>
      </c>
      <c r="C552" t="inlineStr">
        <is>
          <t>Q0328</t>
        </is>
      </c>
      <c r="D552" s="10" t="n">
        <v>46235</v>
      </c>
      <c r="E552" s="9" t="n">
        <v>1261</v>
      </c>
      <c r="F552" t="str">
        <f>YEAR(D552)&amp;"-"&amp;TEXT(MONTH(D552),"00")</f>
        <v>2026-08</v>
      </c>
      <c r="G552" t="str">
        <f>IF(INDEX('QBO Templates'!$J$5:$J$293,MATCH(B552,'QBO Templates'!$A$5:$A$293,0))="(none)",B552,INDEX('QBO Templates'!$J$5:$J$293,MATCH(B552,'QBO Templates'!$A$5:$A$293,0)))</f>
        <v>J1216</v>
      </c>
    </row>
    <row r="553">
      <c r="A553" t="n">
        <v>10998</v>
      </c>
      <c r="B553" t="inlineStr">
        <is>
          <t>T0180</t>
        </is>
      </c>
      <c r="C553" t="inlineStr">
        <is>
          <t>Q0328</t>
        </is>
      </c>
      <c r="D553" s="10" t="n">
        <v>46266</v>
      </c>
      <c r="E553" s="9" t="n">
        <v>1261</v>
      </c>
      <c r="F553" t="str">
        <f>YEAR(D553)&amp;"-"&amp;TEXT(MONTH(D553),"00")</f>
        <v>2026-09</v>
      </c>
      <c r="G553" t="str">
        <f>IF(INDEX('QBO Templates'!$J$5:$J$293,MATCH(B553,'QBO Templates'!$A$5:$A$293,0))="(none)",B553,INDEX('QBO Templates'!$J$5:$J$293,MATCH(B553,'QBO Templates'!$A$5:$A$293,0)))</f>
        <v>J1216</v>
      </c>
    </row>
    <row r="554">
      <c r="A554" t="n">
        <v>10999</v>
      </c>
      <c r="B554" t="inlineStr">
        <is>
          <t>T0180</t>
        </is>
      </c>
      <c r="C554" t="inlineStr">
        <is>
          <t>Q0328</t>
        </is>
      </c>
      <c r="D554" s="10" t="n">
        <v>46296</v>
      </c>
      <c r="E554" s="9" t="n">
        <v>1261</v>
      </c>
      <c r="F554" t="str">
        <f>YEAR(D554)&amp;"-"&amp;TEXT(MONTH(D554),"00")</f>
        <v>2026-10</v>
      </c>
      <c r="G554" t="str">
        <f>IF(INDEX('QBO Templates'!$J$5:$J$293,MATCH(B554,'QBO Templates'!$A$5:$A$293,0))="(none)",B554,INDEX('QBO Templates'!$J$5:$J$293,MATCH(B554,'QBO Templates'!$A$5:$A$293,0)))</f>
        <v>J1216</v>
      </c>
    </row>
    <row r="555">
      <c r="A555" t="n">
        <v>11000</v>
      </c>
      <c r="B555" t="inlineStr">
        <is>
          <t>T0181</t>
        </is>
      </c>
      <c r="C555" t="inlineStr">
        <is>
          <t>Q0329</t>
        </is>
      </c>
      <c r="D555" s="10" t="n">
        <v>46235</v>
      </c>
      <c r="E555" s="9" t="n">
        <v>572</v>
      </c>
      <c r="F555" t="str">
        <f>YEAR(D555)&amp;"-"&amp;TEXT(MONTH(D555),"00")</f>
        <v>2026-08</v>
      </c>
      <c r="G555" t="str">
        <f>IF(INDEX('QBO Templates'!$J$5:$J$293,MATCH(B555,'QBO Templates'!$A$5:$A$293,0))="(none)",B555,INDEX('QBO Templates'!$J$5:$J$293,MATCH(B555,'QBO Templates'!$A$5:$A$293,0)))</f>
        <v>J1217</v>
      </c>
    </row>
    <row r="556">
      <c r="A556" t="n">
        <v>11001</v>
      </c>
      <c r="B556" t="inlineStr">
        <is>
          <t>T0181</t>
        </is>
      </c>
      <c r="C556" t="inlineStr">
        <is>
          <t>Q0329</t>
        </is>
      </c>
      <c r="D556" s="10" t="n">
        <v>46266</v>
      </c>
      <c r="E556" s="9" t="n">
        <v>572</v>
      </c>
      <c r="F556" t="str">
        <f>YEAR(D556)&amp;"-"&amp;TEXT(MONTH(D556),"00")</f>
        <v>2026-09</v>
      </c>
      <c r="G556" t="str">
        <f>IF(INDEX('QBO Templates'!$J$5:$J$293,MATCH(B556,'QBO Templates'!$A$5:$A$293,0))="(none)",B556,INDEX('QBO Templates'!$J$5:$J$293,MATCH(B556,'QBO Templates'!$A$5:$A$293,0)))</f>
        <v>J1217</v>
      </c>
    </row>
    <row r="557">
      <c r="A557" t="n">
        <v>11002</v>
      </c>
      <c r="B557" t="inlineStr">
        <is>
          <t>T0181</t>
        </is>
      </c>
      <c r="C557" t="inlineStr">
        <is>
          <t>Q0329</t>
        </is>
      </c>
      <c r="D557" s="10" t="n">
        <v>46296</v>
      </c>
      <c r="E557" s="9" t="n">
        <v>572</v>
      </c>
      <c r="F557" t="str">
        <f>YEAR(D557)&amp;"-"&amp;TEXT(MONTH(D557),"00")</f>
        <v>2026-10</v>
      </c>
      <c r="G557" t="str">
        <f>IF(INDEX('QBO Templates'!$J$5:$J$293,MATCH(B557,'QBO Templates'!$A$5:$A$293,0))="(none)",B557,INDEX('QBO Templates'!$J$5:$J$293,MATCH(B557,'QBO Templates'!$A$5:$A$293,0)))</f>
        <v>J1217</v>
      </c>
    </row>
    <row r="558">
      <c r="A558" t="n">
        <v>11003</v>
      </c>
      <c r="B558" t="inlineStr">
        <is>
          <t>T0182</t>
        </is>
      </c>
      <c r="C558" t="inlineStr">
        <is>
          <t>Q0330</t>
        </is>
      </c>
      <c r="D558" s="10" t="n">
        <v>46235</v>
      </c>
      <c r="E558" s="9" t="n">
        <v>814.67</v>
      </c>
      <c r="F558" t="str">
        <f>YEAR(D558)&amp;"-"&amp;TEXT(MONTH(D558),"00")</f>
        <v>2026-08</v>
      </c>
      <c r="G558" t="str">
        <f>IF(INDEX('QBO Templates'!$J$5:$J$293,MATCH(B558,'QBO Templates'!$A$5:$A$293,0))="(none)",B558,INDEX('QBO Templates'!$J$5:$J$293,MATCH(B558,'QBO Templates'!$A$5:$A$293,0)))</f>
        <v>J1218</v>
      </c>
    </row>
    <row r="559">
      <c r="A559" t="n">
        <v>11004</v>
      </c>
      <c r="B559" t="inlineStr">
        <is>
          <t>T0182</t>
        </is>
      </c>
      <c r="C559" t="inlineStr">
        <is>
          <t>Q0330</t>
        </is>
      </c>
      <c r="D559" s="10" t="n">
        <v>46266</v>
      </c>
      <c r="E559" s="9" t="n">
        <v>814.67</v>
      </c>
      <c r="F559" t="str">
        <f>YEAR(D559)&amp;"-"&amp;TEXT(MONTH(D559),"00")</f>
        <v>2026-09</v>
      </c>
      <c r="G559" t="str">
        <f>IF(INDEX('QBO Templates'!$J$5:$J$293,MATCH(B559,'QBO Templates'!$A$5:$A$293,0))="(none)",B559,INDEX('QBO Templates'!$J$5:$J$293,MATCH(B559,'QBO Templates'!$A$5:$A$293,0)))</f>
        <v>J1218</v>
      </c>
    </row>
    <row r="560">
      <c r="A560" t="n">
        <v>11005</v>
      </c>
      <c r="B560" t="inlineStr">
        <is>
          <t>T0182</t>
        </is>
      </c>
      <c r="C560" t="inlineStr">
        <is>
          <t>Q0330</t>
        </is>
      </c>
      <c r="D560" s="10" t="n">
        <v>46296</v>
      </c>
      <c r="E560" s="9" t="n">
        <v>814.67</v>
      </c>
      <c r="F560" t="str">
        <f>YEAR(D560)&amp;"-"&amp;TEXT(MONTH(D560),"00")</f>
        <v>2026-10</v>
      </c>
      <c r="G560" t="str">
        <f>IF(INDEX('QBO Templates'!$J$5:$J$293,MATCH(B560,'QBO Templates'!$A$5:$A$293,0))="(none)",B560,INDEX('QBO Templates'!$J$5:$J$293,MATCH(B560,'QBO Templates'!$A$5:$A$293,0)))</f>
        <v>J1218</v>
      </c>
    </row>
    <row r="561">
      <c r="A561" t="n">
        <v>11006</v>
      </c>
      <c r="B561" t="inlineStr">
        <is>
          <t>T0183</t>
        </is>
      </c>
      <c r="C561" t="inlineStr">
        <is>
          <t>Q0331</t>
        </is>
      </c>
      <c r="D561" s="10" t="n">
        <v>46235</v>
      </c>
      <c r="E561" s="9" t="n">
        <v>901.33</v>
      </c>
      <c r="F561" t="str">
        <f>YEAR(D561)&amp;"-"&amp;TEXT(MONTH(D561),"00")</f>
        <v>2026-08</v>
      </c>
      <c r="G561" t="str">
        <f>IF(INDEX('QBO Templates'!$J$5:$J$293,MATCH(B561,'QBO Templates'!$A$5:$A$293,0))="(none)",B561,INDEX('QBO Templates'!$J$5:$J$293,MATCH(B561,'QBO Templates'!$A$5:$A$293,0)))</f>
        <v>J1219</v>
      </c>
    </row>
    <row r="562">
      <c r="A562" t="n">
        <v>11007</v>
      </c>
      <c r="B562" t="inlineStr">
        <is>
          <t>T0183</t>
        </is>
      </c>
      <c r="C562" t="inlineStr">
        <is>
          <t>Q0331</t>
        </is>
      </c>
      <c r="D562" s="10" t="n">
        <v>46266</v>
      </c>
      <c r="E562" s="9" t="n">
        <v>901.33</v>
      </c>
      <c r="F562" t="str">
        <f>YEAR(D562)&amp;"-"&amp;TEXT(MONTH(D562),"00")</f>
        <v>2026-09</v>
      </c>
      <c r="G562" t="str">
        <f>IF(INDEX('QBO Templates'!$J$5:$J$293,MATCH(B562,'QBO Templates'!$A$5:$A$293,0))="(none)",B562,INDEX('QBO Templates'!$J$5:$J$293,MATCH(B562,'QBO Templates'!$A$5:$A$293,0)))</f>
        <v>J1219</v>
      </c>
    </row>
    <row r="563">
      <c r="A563" t="n">
        <v>11008</v>
      </c>
      <c r="B563" t="inlineStr">
        <is>
          <t>T0183</t>
        </is>
      </c>
      <c r="C563" t="inlineStr">
        <is>
          <t>Q0331</t>
        </is>
      </c>
      <c r="D563" s="10" t="n">
        <v>46296</v>
      </c>
      <c r="E563" s="9" t="n">
        <v>901.33</v>
      </c>
      <c r="F563" t="str">
        <f>YEAR(D563)&amp;"-"&amp;TEXT(MONTH(D563),"00")</f>
        <v>2026-10</v>
      </c>
      <c r="G563" t="str">
        <f>IF(INDEX('QBO Templates'!$J$5:$J$293,MATCH(B563,'QBO Templates'!$A$5:$A$293,0))="(none)",B563,INDEX('QBO Templates'!$J$5:$J$293,MATCH(B563,'QBO Templates'!$A$5:$A$293,0)))</f>
        <v>J1219</v>
      </c>
    </row>
    <row r="564">
      <c r="A564" t="n">
        <v>11009</v>
      </c>
      <c r="B564" t="inlineStr">
        <is>
          <t>T0184</t>
        </is>
      </c>
      <c r="C564" t="inlineStr">
        <is>
          <t>Q0332</t>
        </is>
      </c>
      <c r="D564" s="10" t="n">
        <v>46235</v>
      </c>
      <c r="E564" s="9" t="n">
        <v>780</v>
      </c>
      <c r="F564" t="str">
        <f>YEAR(D564)&amp;"-"&amp;TEXT(MONTH(D564),"00")</f>
        <v>2026-08</v>
      </c>
      <c r="G564" t="str">
        <f>IF(INDEX('QBO Templates'!$J$5:$J$293,MATCH(B564,'QBO Templates'!$A$5:$A$293,0))="(none)",B564,INDEX('QBO Templates'!$J$5:$J$293,MATCH(B564,'QBO Templates'!$A$5:$A$293,0)))</f>
        <v>J1221</v>
      </c>
    </row>
    <row r="565">
      <c r="A565" t="n">
        <v>11010</v>
      </c>
      <c r="B565" t="inlineStr">
        <is>
          <t>T0184</t>
        </is>
      </c>
      <c r="C565" t="inlineStr">
        <is>
          <t>Q0332</t>
        </is>
      </c>
      <c r="D565" s="10" t="n">
        <v>46266</v>
      </c>
      <c r="E565" s="9" t="n">
        <v>780</v>
      </c>
      <c r="F565" t="str">
        <f>YEAR(D565)&amp;"-"&amp;TEXT(MONTH(D565),"00")</f>
        <v>2026-09</v>
      </c>
      <c r="G565" t="str">
        <f>IF(INDEX('QBO Templates'!$J$5:$J$293,MATCH(B565,'QBO Templates'!$A$5:$A$293,0))="(none)",B565,INDEX('QBO Templates'!$J$5:$J$293,MATCH(B565,'QBO Templates'!$A$5:$A$293,0)))</f>
        <v>J1221</v>
      </c>
    </row>
    <row r="566">
      <c r="A566" t="n">
        <v>11011</v>
      </c>
      <c r="B566" t="inlineStr">
        <is>
          <t>T0184</t>
        </is>
      </c>
      <c r="C566" t="inlineStr">
        <is>
          <t>Q0332</t>
        </is>
      </c>
      <c r="D566" s="10" t="n">
        <v>46296</v>
      </c>
      <c r="E566" s="9" t="n">
        <v>780</v>
      </c>
      <c r="F566" t="str">
        <f>YEAR(D566)&amp;"-"&amp;TEXT(MONTH(D566),"00")</f>
        <v>2026-10</v>
      </c>
      <c r="G566" t="str">
        <f>IF(INDEX('QBO Templates'!$J$5:$J$293,MATCH(B566,'QBO Templates'!$A$5:$A$293,0))="(none)",B566,INDEX('QBO Templates'!$J$5:$J$293,MATCH(B566,'QBO Templates'!$A$5:$A$293,0)))</f>
        <v>J1221</v>
      </c>
    </row>
    <row r="567">
      <c r="A567" t="n">
        <v>11012</v>
      </c>
      <c r="B567" t="inlineStr">
        <is>
          <t>T0185</t>
        </is>
      </c>
      <c r="C567" t="inlineStr">
        <is>
          <t>Q0333</t>
        </is>
      </c>
      <c r="D567" s="10" t="n">
        <v>46235</v>
      </c>
      <c r="E567" s="9" t="n">
        <v>928</v>
      </c>
      <c r="F567" t="str">
        <f>YEAR(D567)&amp;"-"&amp;TEXT(MONTH(D567),"00")</f>
        <v>2026-08</v>
      </c>
      <c r="G567" t="str">
        <f>IF(INDEX('QBO Templates'!$J$5:$J$293,MATCH(B567,'QBO Templates'!$A$5:$A$293,0))="(none)",B567,INDEX('QBO Templates'!$J$5:$J$293,MATCH(B567,'QBO Templates'!$A$5:$A$293,0)))</f>
        <v>J1222</v>
      </c>
    </row>
    <row r="568">
      <c r="A568" t="n">
        <v>11013</v>
      </c>
      <c r="B568" t="inlineStr">
        <is>
          <t>T0185</t>
        </is>
      </c>
      <c r="C568" t="inlineStr">
        <is>
          <t>Q0333</t>
        </is>
      </c>
      <c r="D568" s="10" t="n">
        <v>46266</v>
      </c>
      <c r="E568" s="9" t="n">
        <v>928</v>
      </c>
      <c r="F568" t="str">
        <f>YEAR(D568)&amp;"-"&amp;TEXT(MONTH(D568),"00")</f>
        <v>2026-09</v>
      </c>
      <c r="G568" t="str">
        <f>IF(INDEX('QBO Templates'!$J$5:$J$293,MATCH(B568,'QBO Templates'!$A$5:$A$293,0))="(none)",B568,INDEX('QBO Templates'!$J$5:$J$293,MATCH(B568,'QBO Templates'!$A$5:$A$293,0)))</f>
        <v>J1222</v>
      </c>
    </row>
    <row r="569">
      <c r="A569" t="n">
        <v>11014</v>
      </c>
      <c r="B569" t="inlineStr">
        <is>
          <t>T0185</t>
        </is>
      </c>
      <c r="C569" t="inlineStr">
        <is>
          <t>Q0333</t>
        </is>
      </c>
      <c r="D569" s="10" t="n">
        <v>46296</v>
      </c>
      <c r="E569" s="9" t="n">
        <v>928</v>
      </c>
      <c r="F569" t="str">
        <f>YEAR(D569)&amp;"-"&amp;TEXT(MONTH(D569),"00")</f>
        <v>2026-10</v>
      </c>
      <c r="G569" t="str">
        <f>IF(INDEX('QBO Templates'!$J$5:$J$293,MATCH(B569,'QBO Templates'!$A$5:$A$293,0))="(none)",B569,INDEX('QBO Templates'!$J$5:$J$293,MATCH(B569,'QBO Templates'!$A$5:$A$293,0)))</f>
        <v>J1222</v>
      </c>
    </row>
    <row r="570">
      <c r="A570" t="n">
        <v>11015</v>
      </c>
      <c r="B570" t="inlineStr">
        <is>
          <t>T0186</t>
        </is>
      </c>
      <c r="C570" t="inlineStr">
        <is>
          <t>Q0333</t>
        </is>
      </c>
      <c r="D570" s="10" t="n">
        <v>46255</v>
      </c>
      <c r="E570" s="9" t="n">
        <v>135</v>
      </c>
      <c r="F570" t="str">
        <f>YEAR(D570)&amp;"-"&amp;TEXT(MONTH(D570),"00")</f>
        <v>2026-08</v>
      </c>
      <c r="G570" t="str">
        <f>IF(INDEX('QBO Templates'!$J$5:$J$293,MATCH(B570,'QBO Templates'!$A$5:$A$293,0))="(none)",B570,INDEX('QBO Templates'!$J$5:$J$293,MATCH(B570,'QBO Templates'!$A$5:$A$293,0)))</f>
        <v>J1223</v>
      </c>
    </row>
    <row r="571">
      <c r="A571" t="n">
        <v>11016</v>
      </c>
      <c r="B571" t="inlineStr">
        <is>
          <t>T0186</t>
        </is>
      </c>
      <c r="C571" t="inlineStr">
        <is>
          <t>Q0333</t>
        </is>
      </c>
      <c r="D571" s="10" t="n">
        <v>46283</v>
      </c>
      <c r="E571" s="9" t="n">
        <v>135</v>
      </c>
      <c r="F571" t="str">
        <f>YEAR(D571)&amp;"-"&amp;TEXT(MONTH(D571),"00")</f>
        <v>2026-09</v>
      </c>
      <c r="G571" t="str">
        <f>IF(INDEX('QBO Templates'!$J$5:$J$293,MATCH(B571,'QBO Templates'!$A$5:$A$293,0))="(none)",B571,INDEX('QBO Templates'!$J$5:$J$293,MATCH(B571,'QBO Templates'!$A$5:$A$293,0)))</f>
        <v>J1223</v>
      </c>
    </row>
    <row r="572">
      <c r="A572" t="n">
        <v>11017</v>
      </c>
      <c r="B572" t="inlineStr">
        <is>
          <t>T0186</t>
        </is>
      </c>
      <c r="C572" t="inlineStr">
        <is>
          <t>Q0333</t>
        </is>
      </c>
      <c r="D572" s="10" t="n">
        <v>46311</v>
      </c>
      <c r="E572" s="9" t="n">
        <v>135</v>
      </c>
      <c r="F572" t="str">
        <f>YEAR(D572)&amp;"-"&amp;TEXT(MONTH(D572),"00")</f>
        <v>2026-10</v>
      </c>
      <c r="G572" t="str">
        <f>IF(INDEX('QBO Templates'!$J$5:$J$293,MATCH(B572,'QBO Templates'!$A$5:$A$293,0))="(none)",B572,INDEX('QBO Templates'!$J$5:$J$293,MATCH(B572,'QBO Templates'!$A$5:$A$293,0)))</f>
        <v>J1223</v>
      </c>
    </row>
    <row r="573">
      <c r="A573" t="n">
        <v>11018</v>
      </c>
      <c r="B573" t="inlineStr">
        <is>
          <t>T0187</t>
        </is>
      </c>
      <c r="C573" t="inlineStr">
        <is>
          <t>Q0335</t>
        </is>
      </c>
      <c r="D573" s="10" t="n">
        <v>46235</v>
      </c>
      <c r="E573" s="9" t="n">
        <v>520</v>
      </c>
      <c r="F573" t="str">
        <f>YEAR(D573)&amp;"-"&amp;TEXT(MONTH(D573),"00")</f>
        <v>2026-08</v>
      </c>
      <c r="G573" t="str">
        <f>IF(INDEX('QBO Templates'!$J$5:$J$293,MATCH(B573,'QBO Templates'!$A$5:$A$293,0))="(none)",B573,INDEX('QBO Templates'!$J$5:$J$293,MATCH(B573,'QBO Templates'!$A$5:$A$293,0)))</f>
        <v>J1225</v>
      </c>
    </row>
    <row r="574">
      <c r="A574" t="n">
        <v>11019</v>
      </c>
      <c r="B574" t="inlineStr">
        <is>
          <t>T0187</t>
        </is>
      </c>
      <c r="C574" t="inlineStr">
        <is>
          <t>Q0335</t>
        </is>
      </c>
      <c r="D574" s="10" t="n">
        <v>46266</v>
      </c>
      <c r="E574" s="9" t="n">
        <v>520</v>
      </c>
      <c r="F574" t="str">
        <f>YEAR(D574)&amp;"-"&amp;TEXT(MONTH(D574),"00")</f>
        <v>2026-09</v>
      </c>
      <c r="G574" t="str">
        <f>IF(INDEX('QBO Templates'!$J$5:$J$293,MATCH(B574,'QBO Templates'!$A$5:$A$293,0))="(none)",B574,INDEX('QBO Templates'!$J$5:$J$293,MATCH(B574,'QBO Templates'!$A$5:$A$293,0)))</f>
        <v>J1225</v>
      </c>
    </row>
    <row r="575">
      <c r="A575" t="n">
        <v>11020</v>
      </c>
      <c r="B575" t="inlineStr">
        <is>
          <t>T0187</t>
        </is>
      </c>
      <c r="C575" t="inlineStr">
        <is>
          <t>Q0335</t>
        </is>
      </c>
      <c r="D575" s="10" t="n">
        <v>46296</v>
      </c>
      <c r="E575" s="9" t="n">
        <v>520</v>
      </c>
      <c r="F575" t="str">
        <f>YEAR(D575)&amp;"-"&amp;TEXT(MONTH(D575),"00")</f>
        <v>2026-10</v>
      </c>
      <c r="G575" t="str">
        <f>IF(INDEX('QBO Templates'!$J$5:$J$293,MATCH(B575,'QBO Templates'!$A$5:$A$293,0))="(none)",B575,INDEX('QBO Templates'!$J$5:$J$293,MATCH(B575,'QBO Templates'!$A$5:$A$293,0)))</f>
        <v>J1225</v>
      </c>
    </row>
    <row r="576">
      <c r="A576" t="n">
        <v>11021</v>
      </c>
      <c r="B576" t="inlineStr">
        <is>
          <t>T0188</t>
        </is>
      </c>
      <c r="C576" t="inlineStr">
        <is>
          <t>Q0336</t>
        </is>
      </c>
      <c r="D576" s="10" t="n">
        <v>46235</v>
      </c>
      <c r="E576" s="9" t="n">
        <v>2210</v>
      </c>
      <c r="F576" t="str">
        <f>YEAR(D576)&amp;"-"&amp;TEXT(MONTH(D576),"00")</f>
        <v>2026-08</v>
      </c>
      <c r="G576" t="str">
        <f>IF(INDEX('QBO Templates'!$J$5:$J$293,MATCH(B576,'QBO Templates'!$A$5:$A$293,0))="(none)",B576,INDEX('QBO Templates'!$J$5:$J$293,MATCH(B576,'QBO Templates'!$A$5:$A$293,0)))</f>
        <v>J1226</v>
      </c>
    </row>
    <row r="577">
      <c r="A577" t="n">
        <v>11022</v>
      </c>
      <c r="B577" t="inlineStr">
        <is>
          <t>T0188</t>
        </is>
      </c>
      <c r="C577" t="inlineStr">
        <is>
          <t>Q0336</t>
        </is>
      </c>
      <c r="D577" s="10" t="n">
        <v>46266</v>
      </c>
      <c r="E577" s="9" t="n">
        <v>2210</v>
      </c>
      <c r="F577" t="str">
        <f>YEAR(D577)&amp;"-"&amp;TEXT(MONTH(D577),"00")</f>
        <v>2026-09</v>
      </c>
      <c r="G577" t="str">
        <f>IF(INDEX('QBO Templates'!$J$5:$J$293,MATCH(B577,'QBO Templates'!$A$5:$A$293,0))="(none)",B577,INDEX('QBO Templates'!$J$5:$J$293,MATCH(B577,'QBO Templates'!$A$5:$A$293,0)))</f>
        <v>J1226</v>
      </c>
    </row>
    <row r="578">
      <c r="A578" t="n">
        <v>11023</v>
      </c>
      <c r="B578" t="inlineStr">
        <is>
          <t>T0188</t>
        </is>
      </c>
      <c r="C578" t="inlineStr">
        <is>
          <t>Q0336</t>
        </is>
      </c>
      <c r="D578" s="10" t="n">
        <v>46296</v>
      </c>
      <c r="E578" s="9" t="n">
        <v>2210</v>
      </c>
      <c r="F578" t="str">
        <f>YEAR(D578)&amp;"-"&amp;TEXT(MONTH(D578),"00")</f>
        <v>2026-10</v>
      </c>
      <c r="G578" t="str">
        <f>IF(INDEX('QBO Templates'!$J$5:$J$293,MATCH(B578,'QBO Templates'!$A$5:$A$293,0))="(none)",B578,INDEX('QBO Templates'!$J$5:$J$293,MATCH(B578,'QBO Templates'!$A$5:$A$293,0)))</f>
        <v>J1226</v>
      </c>
    </row>
    <row r="579">
      <c r="A579" t="n">
        <v>11024</v>
      </c>
      <c r="B579" t="inlineStr">
        <is>
          <t>T0189</t>
        </is>
      </c>
      <c r="C579" t="inlineStr">
        <is>
          <t>Q0337</t>
        </is>
      </c>
      <c r="D579" s="10" t="n">
        <v>46235</v>
      </c>
      <c r="E579" s="9" t="n">
        <v>512</v>
      </c>
      <c r="F579" t="str">
        <f>YEAR(D579)&amp;"-"&amp;TEXT(MONTH(D579),"00")</f>
        <v>2026-08</v>
      </c>
      <c r="G579" t="str">
        <f>IF(INDEX('QBO Templates'!$J$5:$J$293,MATCH(B579,'QBO Templates'!$A$5:$A$293,0))="(none)",B579,INDEX('QBO Templates'!$J$5:$J$293,MATCH(B579,'QBO Templates'!$A$5:$A$293,0)))</f>
        <v>J1227</v>
      </c>
    </row>
    <row r="580">
      <c r="A580" t="n">
        <v>11025</v>
      </c>
      <c r="B580" t="inlineStr">
        <is>
          <t>T0189</t>
        </is>
      </c>
      <c r="C580" t="inlineStr">
        <is>
          <t>Q0337</t>
        </is>
      </c>
      <c r="D580" s="10" t="n">
        <v>46266</v>
      </c>
      <c r="E580" s="9" t="n">
        <v>512</v>
      </c>
      <c r="F580" t="str">
        <f>YEAR(D580)&amp;"-"&amp;TEXT(MONTH(D580),"00")</f>
        <v>2026-09</v>
      </c>
      <c r="G580" t="str">
        <f>IF(INDEX('QBO Templates'!$J$5:$J$293,MATCH(B580,'QBO Templates'!$A$5:$A$293,0))="(none)",B580,INDEX('QBO Templates'!$J$5:$J$293,MATCH(B580,'QBO Templates'!$A$5:$A$293,0)))</f>
        <v>J1227</v>
      </c>
    </row>
    <row r="581">
      <c r="A581" t="n">
        <v>11026</v>
      </c>
      <c r="B581" t="inlineStr">
        <is>
          <t>T0189</t>
        </is>
      </c>
      <c r="C581" t="inlineStr">
        <is>
          <t>Q0337</t>
        </is>
      </c>
      <c r="D581" s="10" t="n">
        <v>46296</v>
      </c>
      <c r="E581" s="9" t="n">
        <v>512</v>
      </c>
      <c r="F581" t="str">
        <f>YEAR(D581)&amp;"-"&amp;TEXT(MONTH(D581),"00")</f>
        <v>2026-10</v>
      </c>
      <c r="G581" t="str">
        <f>IF(INDEX('QBO Templates'!$J$5:$J$293,MATCH(B581,'QBO Templates'!$A$5:$A$293,0))="(none)",B581,INDEX('QBO Templates'!$J$5:$J$293,MATCH(B581,'QBO Templates'!$A$5:$A$293,0)))</f>
        <v>J1227</v>
      </c>
    </row>
    <row r="582">
      <c r="A582" t="n">
        <v>11027</v>
      </c>
      <c r="B582" t="inlineStr">
        <is>
          <t>T0190</t>
        </is>
      </c>
      <c r="C582" t="inlineStr">
        <is>
          <t>Q0337</t>
        </is>
      </c>
      <c r="D582" s="10" t="n">
        <v>46246</v>
      </c>
      <c r="E582" s="9" t="n">
        <v>146</v>
      </c>
      <c r="F582" t="str">
        <f>YEAR(D582)&amp;"-"&amp;TEXT(MONTH(D582),"00")</f>
        <v>2026-08</v>
      </c>
      <c r="G582" t="str">
        <f>IF(INDEX('QBO Templates'!$J$5:$J$293,MATCH(B582,'QBO Templates'!$A$5:$A$293,0))="(none)",B582,INDEX('QBO Templates'!$J$5:$J$293,MATCH(B582,'QBO Templates'!$A$5:$A$293,0)))</f>
        <v>J1228</v>
      </c>
    </row>
    <row r="583">
      <c r="A583" t="n">
        <v>11028</v>
      </c>
      <c r="B583" t="inlineStr">
        <is>
          <t>T0190</t>
        </is>
      </c>
      <c r="C583" t="inlineStr">
        <is>
          <t>Q0337</t>
        </is>
      </c>
      <c r="D583" s="10" t="n">
        <v>46274</v>
      </c>
      <c r="E583" s="9" t="n">
        <v>146</v>
      </c>
      <c r="F583" t="str">
        <f>YEAR(D583)&amp;"-"&amp;TEXT(MONTH(D583),"00")</f>
        <v>2026-09</v>
      </c>
      <c r="G583" t="str">
        <f>IF(INDEX('QBO Templates'!$J$5:$J$293,MATCH(B583,'QBO Templates'!$A$5:$A$293,0))="(none)",B583,INDEX('QBO Templates'!$J$5:$J$293,MATCH(B583,'QBO Templates'!$A$5:$A$293,0)))</f>
        <v>J1228</v>
      </c>
    </row>
    <row r="584">
      <c r="A584" t="n">
        <v>11029</v>
      </c>
      <c r="B584" t="inlineStr">
        <is>
          <t>T0190</t>
        </is>
      </c>
      <c r="C584" t="inlineStr">
        <is>
          <t>Q0337</t>
        </is>
      </c>
      <c r="D584" s="10" t="n">
        <v>46302</v>
      </c>
      <c r="E584" s="9" t="n">
        <v>146</v>
      </c>
      <c r="F584" t="str">
        <f>YEAR(D584)&amp;"-"&amp;TEXT(MONTH(D584),"00")</f>
        <v>2026-10</v>
      </c>
      <c r="G584" t="str">
        <f>IF(INDEX('QBO Templates'!$J$5:$J$293,MATCH(B584,'QBO Templates'!$A$5:$A$293,0))="(none)",B584,INDEX('QBO Templates'!$J$5:$J$293,MATCH(B584,'QBO Templates'!$A$5:$A$293,0)))</f>
        <v>J1228</v>
      </c>
    </row>
    <row r="585">
      <c r="A585" t="n">
        <v>11030</v>
      </c>
      <c r="B585" t="inlineStr">
        <is>
          <t>T0191</t>
        </is>
      </c>
      <c r="C585" t="inlineStr">
        <is>
          <t>Q0338</t>
        </is>
      </c>
      <c r="D585" s="10" t="n">
        <v>46235</v>
      </c>
      <c r="E585" s="9" t="n">
        <v>116</v>
      </c>
      <c r="F585" t="str">
        <f>YEAR(D585)&amp;"-"&amp;TEXT(MONTH(D585),"00")</f>
        <v>2026-08</v>
      </c>
      <c r="G585" t="str">
        <f>IF(INDEX('QBO Templates'!$J$5:$J$293,MATCH(B585,'QBO Templates'!$A$5:$A$293,0))="(none)",B585,INDEX('QBO Templates'!$J$5:$J$293,MATCH(B585,'QBO Templates'!$A$5:$A$293,0)))</f>
        <v>J1229</v>
      </c>
    </row>
    <row r="586">
      <c r="A586" t="n">
        <v>11031</v>
      </c>
      <c r="B586" t="inlineStr">
        <is>
          <t>T0191</t>
        </is>
      </c>
      <c r="C586" t="inlineStr">
        <is>
          <t>Q0338</t>
        </is>
      </c>
      <c r="D586" s="10" t="n">
        <v>46266</v>
      </c>
      <c r="E586" s="9" t="n">
        <v>116</v>
      </c>
      <c r="F586" t="str">
        <f>YEAR(D586)&amp;"-"&amp;TEXT(MONTH(D586),"00")</f>
        <v>2026-09</v>
      </c>
      <c r="G586" t="str">
        <f>IF(INDEX('QBO Templates'!$J$5:$J$293,MATCH(B586,'QBO Templates'!$A$5:$A$293,0))="(none)",B586,INDEX('QBO Templates'!$J$5:$J$293,MATCH(B586,'QBO Templates'!$A$5:$A$293,0)))</f>
        <v>J1229</v>
      </c>
    </row>
    <row r="587">
      <c r="A587" t="n">
        <v>11032</v>
      </c>
      <c r="B587" t="inlineStr">
        <is>
          <t>T0191</t>
        </is>
      </c>
      <c r="C587" t="inlineStr">
        <is>
          <t>Q0338</t>
        </is>
      </c>
      <c r="D587" s="10" t="n">
        <v>46296</v>
      </c>
      <c r="E587" s="9" t="n">
        <v>116</v>
      </c>
      <c r="F587" t="str">
        <f>YEAR(D587)&amp;"-"&amp;TEXT(MONTH(D587),"00")</f>
        <v>2026-10</v>
      </c>
      <c r="G587" t="str">
        <f>IF(INDEX('QBO Templates'!$J$5:$J$293,MATCH(B587,'QBO Templates'!$A$5:$A$293,0))="(none)",B587,INDEX('QBO Templates'!$J$5:$J$293,MATCH(B587,'QBO Templates'!$A$5:$A$293,0)))</f>
        <v>J1229</v>
      </c>
    </row>
    <row r="588">
      <c r="A588" t="n">
        <v>11033</v>
      </c>
      <c r="B588" t="inlineStr">
        <is>
          <t>T0192</t>
        </is>
      </c>
      <c r="C588" t="inlineStr">
        <is>
          <t>Q0339</t>
        </is>
      </c>
      <c r="D588" s="10" t="n">
        <v>46235</v>
      </c>
      <c r="E588" s="9" t="n">
        <v>580.67</v>
      </c>
      <c r="F588" t="str">
        <f>YEAR(D588)&amp;"-"&amp;TEXT(MONTH(D588),"00")</f>
        <v>2026-08</v>
      </c>
      <c r="G588" t="str">
        <f>IF(INDEX('QBO Templates'!$J$5:$J$293,MATCH(B588,'QBO Templates'!$A$5:$A$293,0))="(none)",B588,INDEX('QBO Templates'!$J$5:$J$293,MATCH(B588,'QBO Templates'!$A$5:$A$293,0)))</f>
        <v>J1230</v>
      </c>
    </row>
    <row r="589">
      <c r="A589" t="n">
        <v>11034</v>
      </c>
      <c r="B589" t="inlineStr">
        <is>
          <t>T0192</t>
        </is>
      </c>
      <c r="C589" t="inlineStr">
        <is>
          <t>Q0339</t>
        </is>
      </c>
      <c r="D589" s="10" t="n">
        <v>46266</v>
      </c>
      <c r="E589" s="9" t="n">
        <v>580.67</v>
      </c>
      <c r="F589" t="str">
        <f>YEAR(D589)&amp;"-"&amp;TEXT(MONTH(D589),"00")</f>
        <v>2026-09</v>
      </c>
      <c r="G589" t="str">
        <f>IF(INDEX('QBO Templates'!$J$5:$J$293,MATCH(B589,'QBO Templates'!$A$5:$A$293,0))="(none)",B589,INDEX('QBO Templates'!$J$5:$J$293,MATCH(B589,'QBO Templates'!$A$5:$A$293,0)))</f>
        <v>J1230</v>
      </c>
    </row>
    <row r="590">
      <c r="A590" t="n">
        <v>11035</v>
      </c>
      <c r="B590" t="inlineStr">
        <is>
          <t>T0192</t>
        </is>
      </c>
      <c r="C590" t="inlineStr">
        <is>
          <t>Q0339</t>
        </is>
      </c>
      <c r="D590" s="10" t="n">
        <v>46296</v>
      </c>
      <c r="E590" s="9" t="n">
        <v>580.67</v>
      </c>
      <c r="F590" t="str">
        <f>YEAR(D590)&amp;"-"&amp;TEXT(MONTH(D590),"00")</f>
        <v>2026-10</v>
      </c>
      <c r="G590" t="str">
        <f>IF(INDEX('QBO Templates'!$J$5:$J$293,MATCH(B590,'QBO Templates'!$A$5:$A$293,0))="(none)",B590,INDEX('QBO Templates'!$J$5:$J$293,MATCH(B590,'QBO Templates'!$A$5:$A$293,0)))</f>
        <v>J1230</v>
      </c>
    </row>
    <row r="591">
      <c r="A591" t="n">
        <v>11036</v>
      </c>
      <c r="B591" t="inlineStr">
        <is>
          <t>T0193</t>
        </is>
      </c>
      <c r="C591" t="inlineStr">
        <is>
          <t>Q0339</t>
        </is>
      </c>
      <c r="D591" s="10" t="n">
        <v>46246</v>
      </c>
      <c r="E591" s="9" t="n">
        <v>218</v>
      </c>
      <c r="F591" t="str">
        <f>YEAR(D591)&amp;"-"&amp;TEXT(MONTH(D591),"00")</f>
        <v>2026-08</v>
      </c>
      <c r="G591" t="str">
        <f>IF(INDEX('QBO Templates'!$J$5:$J$293,MATCH(B591,'QBO Templates'!$A$5:$A$293,0))="(none)",B591,INDEX('QBO Templates'!$J$5:$J$293,MATCH(B591,'QBO Templates'!$A$5:$A$293,0)))</f>
        <v>J1231</v>
      </c>
    </row>
    <row r="592">
      <c r="A592" t="n">
        <v>11037</v>
      </c>
      <c r="B592" t="inlineStr">
        <is>
          <t>T0193</t>
        </is>
      </c>
      <c r="C592" t="inlineStr">
        <is>
          <t>Q0339</t>
        </is>
      </c>
      <c r="D592" s="10" t="n">
        <v>46274</v>
      </c>
      <c r="E592" s="9" t="n">
        <v>218</v>
      </c>
      <c r="F592" t="str">
        <f>YEAR(D592)&amp;"-"&amp;TEXT(MONTH(D592),"00")</f>
        <v>2026-09</v>
      </c>
      <c r="G592" t="str">
        <f>IF(INDEX('QBO Templates'!$J$5:$J$293,MATCH(B592,'QBO Templates'!$A$5:$A$293,0))="(none)",B592,INDEX('QBO Templates'!$J$5:$J$293,MATCH(B592,'QBO Templates'!$A$5:$A$293,0)))</f>
        <v>J1231</v>
      </c>
    </row>
    <row r="593">
      <c r="A593" t="n">
        <v>11038</v>
      </c>
      <c r="B593" t="inlineStr">
        <is>
          <t>T0193</t>
        </is>
      </c>
      <c r="C593" t="inlineStr">
        <is>
          <t>Q0339</t>
        </is>
      </c>
      <c r="D593" s="10" t="n">
        <v>46302</v>
      </c>
      <c r="E593" s="9" t="n">
        <v>218</v>
      </c>
      <c r="F593" t="str">
        <f>YEAR(D593)&amp;"-"&amp;TEXT(MONTH(D593),"00")</f>
        <v>2026-10</v>
      </c>
      <c r="G593" t="str">
        <f>IF(INDEX('QBO Templates'!$J$5:$J$293,MATCH(B593,'QBO Templates'!$A$5:$A$293,0))="(none)",B593,INDEX('QBO Templates'!$J$5:$J$293,MATCH(B593,'QBO Templates'!$A$5:$A$293,0)))</f>
        <v>J1231</v>
      </c>
    </row>
    <row r="594">
      <c r="A594" t="n">
        <v>11039</v>
      </c>
      <c r="B594" t="inlineStr">
        <is>
          <t>T0194</t>
        </is>
      </c>
      <c r="C594" t="inlineStr">
        <is>
          <t>Q0340</t>
        </is>
      </c>
      <c r="D594" s="10" t="n">
        <v>46235</v>
      </c>
      <c r="E594" s="9" t="n">
        <v>1672.67</v>
      </c>
      <c r="F594" t="str">
        <f>YEAR(D594)&amp;"-"&amp;TEXT(MONTH(D594),"00")</f>
        <v>2026-08</v>
      </c>
      <c r="G594" t="str">
        <f>IF(INDEX('QBO Templates'!$J$5:$J$293,MATCH(B594,'QBO Templates'!$A$5:$A$293,0))="(none)",B594,INDEX('QBO Templates'!$J$5:$J$293,MATCH(B594,'QBO Templates'!$A$5:$A$293,0)))</f>
        <v>J1232</v>
      </c>
    </row>
    <row r="595">
      <c r="A595" t="n">
        <v>11040</v>
      </c>
      <c r="B595" t="inlineStr">
        <is>
          <t>T0194</t>
        </is>
      </c>
      <c r="C595" t="inlineStr">
        <is>
          <t>Q0340</t>
        </is>
      </c>
      <c r="D595" s="10" t="n">
        <v>46266</v>
      </c>
      <c r="E595" s="9" t="n">
        <v>1672.67</v>
      </c>
      <c r="F595" t="str">
        <f>YEAR(D595)&amp;"-"&amp;TEXT(MONTH(D595),"00")</f>
        <v>2026-09</v>
      </c>
      <c r="G595" t="str">
        <f>IF(INDEX('QBO Templates'!$J$5:$J$293,MATCH(B595,'QBO Templates'!$A$5:$A$293,0))="(none)",B595,INDEX('QBO Templates'!$J$5:$J$293,MATCH(B595,'QBO Templates'!$A$5:$A$293,0)))</f>
        <v>J1232</v>
      </c>
    </row>
    <row r="596">
      <c r="A596" t="n">
        <v>11041</v>
      </c>
      <c r="B596" t="inlineStr">
        <is>
          <t>T0194</t>
        </is>
      </c>
      <c r="C596" t="inlineStr">
        <is>
          <t>Q0340</t>
        </is>
      </c>
      <c r="D596" s="10" t="n">
        <v>46296</v>
      </c>
      <c r="E596" s="9" t="n">
        <v>1672.67</v>
      </c>
      <c r="F596" t="str">
        <f>YEAR(D596)&amp;"-"&amp;TEXT(MONTH(D596),"00")</f>
        <v>2026-10</v>
      </c>
      <c r="G596" t="str">
        <f>IF(INDEX('QBO Templates'!$J$5:$J$293,MATCH(B596,'QBO Templates'!$A$5:$A$293,0))="(none)",B596,INDEX('QBO Templates'!$J$5:$J$293,MATCH(B596,'QBO Templates'!$A$5:$A$293,0)))</f>
        <v>J1232</v>
      </c>
    </row>
    <row r="597">
      <c r="A597" t="n">
        <v>11042</v>
      </c>
      <c r="B597" t="inlineStr">
        <is>
          <t>T0195</t>
        </is>
      </c>
      <c r="C597" t="inlineStr">
        <is>
          <t>Q0341</t>
        </is>
      </c>
      <c r="D597" s="10" t="n">
        <v>46235</v>
      </c>
      <c r="E597" s="9" t="n">
        <v>1395.33</v>
      </c>
      <c r="F597" t="str">
        <f>YEAR(D597)&amp;"-"&amp;TEXT(MONTH(D597),"00")</f>
        <v>2026-08</v>
      </c>
      <c r="G597" t="str">
        <f>IF(INDEX('QBO Templates'!$J$5:$J$293,MATCH(B597,'QBO Templates'!$A$5:$A$293,0))="(none)",B597,INDEX('QBO Templates'!$J$5:$J$293,MATCH(B597,'QBO Templates'!$A$5:$A$293,0)))</f>
        <v>J1233</v>
      </c>
    </row>
    <row r="598">
      <c r="A598" t="n">
        <v>11043</v>
      </c>
      <c r="B598" t="inlineStr">
        <is>
          <t>T0195</t>
        </is>
      </c>
      <c r="C598" t="inlineStr">
        <is>
          <t>Q0341</t>
        </is>
      </c>
      <c r="D598" s="10" t="n">
        <v>46266</v>
      </c>
      <c r="E598" s="9" t="n">
        <v>1395.33</v>
      </c>
      <c r="F598" t="str">
        <f>YEAR(D598)&amp;"-"&amp;TEXT(MONTH(D598),"00")</f>
        <v>2026-09</v>
      </c>
      <c r="G598" t="str">
        <f>IF(INDEX('QBO Templates'!$J$5:$J$293,MATCH(B598,'QBO Templates'!$A$5:$A$293,0))="(none)",B598,INDEX('QBO Templates'!$J$5:$J$293,MATCH(B598,'QBO Templates'!$A$5:$A$293,0)))</f>
        <v>J1233</v>
      </c>
    </row>
    <row r="599">
      <c r="A599" t="n">
        <v>11044</v>
      </c>
      <c r="B599" t="inlineStr">
        <is>
          <t>T0195</t>
        </is>
      </c>
      <c r="C599" t="inlineStr">
        <is>
          <t>Q0341</t>
        </is>
      </c>
      <c r="D599" s="10" t="n">
        <v>46296</v>
      </c>
      <c r="E599" s="9" t="n">
        <v>1395.33</v>
      </c>
      <c r="F599" t="str">
        <f>YEAR(D599)&amp;"-"&amp;TEXT(MONTH(D599),"00")</f>
        <v>2026-10</v>
      </c>
      <c r="G599" t="str">
        <f>IF(INDEX('QBO Templates'!$J$5:$J$293,MATCH(B599,'QBO Templates'!$A$5:$A$293,0))="(none)",B599,INDEX('QBO Templates'!$J$5:$J$293,MATCH(B599,'QBO Templates'!$A$5:$A$293,0)))</f>
        <v>J1233</v>
      </c>
    </row>
    <row r="600">
      <c r="A600" t="n">
        <v>11045</v>
      </c>
      <c r="B600" t="inlineStr">
        <is>
          <t>T0196</t>
        </is>
      </c>
      <c r="C600" t="inlineStr">
        <is>
          <t>Q0342</t>
        </is>
      </c>
      <c r="D600" s="10" t="n">
        <v>46235</v>
      </c>
      <c r="E600" s="9" t="n">
        <v>806</v>
      </c>
      <c r="F600" t="str">
        <f>YEAR(D600)&amp;"-"&amp;TEXT(MONTH(D600),"00")</f>
        <v>2026-08</v>
      </c>
      <c r="G600" t="str">
        <f>IF(INDEX('QBO Templates'!$J$5:$J$293,MATCH(B600,'QBO Templates'!$A$5:$A$293,0))="(none)",B600,INDEX('QBO Templates'!$J$5:$J$293,MATCH(B600,'QBO Templates'!$A$5:$A$293,0)))</f>
        <v>J1234</v>
      </c>
    </row>
    <row r="601">
      <c r="A601" t="n">
        <v>11046</v>
      </c>
      <c r="B601" t="inlineStr">
        <is>
          <t>T0196</t>
        </is>
      </c>
      <c r="C601" t="inlineStr">
        <is>
          <t>Q0342</t>
        </is>
      </c>
      <c r="D601" s="10" t="n">
        <v>46266</v>
      </c>
      <c r="E601" s="9" t="n">
        <v>806</v>
      </c>
      <c r="F601" t="str">
        <f>YEAR(D601)&amp;"-"&amp;TEXT(MONTH(D601),"00")</f>
        <v>2026-09</v>
      </c>
      <c r="G601" t="str">
        <f>IF(INDEX('QBO Templates'!$J$5:$J$293,MATCH(B601,'QBO Templates'!$A$5:$A$293,0))="(none)",B601,INDEX('QBO Templates'!$J$5:$J$293,MATCH(B601,'QBO Templates'!$A$5:$A$293,0)))</f>
        <v>J1234</v>
      </c>
    </row>
    <row r="602">
      <c r="A602" t="n">
        <v>11047</v>
      </c>
      <c r="B602" t="inlineStr">
        <is>
          <t>T0196</t>
        </is>
      </c>
      <c r="C602" t="inlineStr">
        <is>
          <t>Q0342</t>
        </is>
      </c>
      <c r="D602" s="10" t="n">
        <v>46296</v>
      </c>
      <c r="E602" s="9" t="n">
        <v>806</v>
      </c>
      <c r="F602" t="str">
        <f>YEAR(D602)&amp;"-"&amp;TEXT(MONTH(D602),"00")</f>
        <v>2026-10</v>
      </c>
      <c r="G602" t="str">
        <f>IF(INDEX('QBO Templates'!$J$5:$J$293,MATCH(B602,'QBO Templates'!$A$5:$A$293,0))="(none)",B602,INDEX('QBO Templates'!$J$5:$J$293,MATCH(B602,'QBO Templates'!$A$5:$A$293,0)))</f>
        <v>J1234</v>
      </c>
    </row>
    <row r="603">
      <c r="A603" t="n">
        <v>11048</v>
      </c>
      <c r="B603" t="inlineStr">
        <is>
          <t>T0197</t>
        </is>
      </c>
      <c r="C603" t="inlineStr">
        <is>
          <t>Q0343</t>
        </is>
      </c>
      <c r="D603" s="10" t="n">
        <v>46235</v>
      </c>
      <c r="E603" s="9" t="n">
        <v>1092</v>
      </c>
      <c r="F603" t="str">
        <f>YEAR(D603)&amp;"-"&amp;TEXT(MONTH(D603),"00")</f>
        <v>2026-08</v>
      </c>
      <c r="G603" t="str">
        <f>IF(INDEX('QBO Templates'!$J$5:$J$293,MATCH(B603,'QBO Templates'!$A$5:$A$293,0))="(none)",B603,INDEX('QBO Templates'!$J$5:$J$293,MATCH(B603,'QBO Templates'!$A$5:$A$293,0)))</f>
        <v>J1235</v>
      </c>
    </row>
    <row r="604">
      <c r="A604" t="n">
        <v>11049</v>
      </c>
      <c r="B604" t="inlineStr">
        <is>
          <t>T0197</t>
        </is>
      </c>
      <c r="C604" t="inlineStr">
        <is>
          <t>Q0343</t>
        </is>
      </c>
      <c r="D604" s="10" t="n">
        <v>46266</v>
      </c>
      <c r="E604" s="9" t="n">
        <v>1092</v>
      </c>
      <c r="F604" t="str">
        <f>YEAR(D604)&amp;"-"&amp;TEXT(MONTH(D604),"00")</f>
        <v>2026-09</v>
      </c>
      <c r="G604" t="str">
        <f>IF(INDEX('QBO Templates'!$J$5:$J$293,MATCH(B604,'QBO Templates'!$A$5:$A$293,0))="(none)",B604,INDEX('QBO Templates'!$J$5:$J$293,MATCH(B604,'QBO Templates'!$A$5:$A$293,0)))</f>
        <v>J1235</v>
      </c>
    </row>
    <row r="605">
      <c r="A605" t="n">
        <v>11050</v>
      </c>
      <c r="B605" t="inlineStr">
        <is>
          <t>T0197</t>
        </is>
      </c>
      <c r="C605" t="inlineStr">
        <is>
          <t>Q0343</t>
        </is>
      </c>
      <c r="D605" s="10" t="n">
        <v>46296</v>
      </c>
      <c r="E605" s="9" t="n">
        <v>1092</v>
      </c>
      <c r="F605" t="str">
        <f>YEAR(D605)&amp;"-"&amp;TEXT(MONTH(D605),"00")</f>
        <v>2026-10</v>
      </c>
      <c r="G605" t="str">
        <f>IF(INDEX('QBO Templates'!$J$5:$J$293,MATCH(B605,'QBO Templates'!$A$5:$A$293,0))="(none)",B605,INDEX('QBO Templates'!$J$5:$J$293,MATCH(B605,'QBO Templates'!$A$5:$A$293,0)))</f>
        <v>J1235</v>
      </c>
    </row>
    <row r="606">
      <c r="A606" t="n">
        <v>11051</v>
      </c>
      <c r="B606" t="inlineStr">
        <is>
          <t>T0198</t>
        </is>
      </c>
      <c r="C606" t="inlineStr">
        <is>
          <t>Q0344</t>
        </is>
      </c>
      <c r="D606" s="10" t="n">
        <v>46235</v>
      </c>
      <c r="E606" s="9" t="n">
        <v>832</v>
      </c>
      <c r="F606" t="str">
        <f>YEAR(D606)&amp;"-"&amp;TEXT(MONTH(D606),"00")</f>
        <v>2026-08</v>
      </c>
      <c r="G606" t="str">
        <f>IF(INDEX('QBO Templates'!$J$5:$J$293,MATCH(B606,'QBO Templates'!$A$5:$A$293,0))="(none)",B606,INDEX('QBO Templates'!$J$5:$J$293,MATCH(B606,'QBO Templates'!$A$5:$A$293,0)))</f>
        <v>J1236</v>
      </c>
    </row>
    <row r="607">
      <c r="A607" t="n">
        <v>11052</v>
      </c>
      <c r="B607" t="inlineStr">
        <is>
          <t>T0198</t>
        </is>
      </c>
      <c r="C607" t="inlineStr">
        <is>
          <t>Q0344</t>
        </is>
      </c>
      <c r="D607" s="10" t="n">
        <v>46266</v>
      </c>
      <c r="E607" s="9" t="n">
        <v>832</v>
      </c>
      <c r="F607" t="str">
        <f>YEAR(D607)&amp;"-"&amp;TEXT(MONTH(D607),"00")</f>
        <v>2026-09</v>
      </c>
      <c r="G607" t="str">
        <f>IF(INDEX('QBO Templates'!$J$5:$J$293,MATCH(B607,'QBO Templates'!$A$5:$A$293,0))="(none)",B607,INDEX('QBO Templates'!$J$5:$J$293,MATCH(B607,'QBO Templates'!$A$5:$A$293,0)))</f>
        <v>J1236</v>
      </c>
    </row>
    <row r="608">
      <c r="A608" t="n">
        <v>11053</v>
      </c>
      <c r="B608" t="inlineStr">
        <is>
          <t>T0198</t>
        </is>
      </c>
      <c r="C608" t="inlineStr">
        <is>
          <t>Q0344</t>
        </is>
      </c>
      <c r="D608" s="10" t="n">
        <v>46296</v>
      </c>
      <c r="E608" s="9" t="n">
        <v>832</v>
      </c>
      <c r="F608" t="str">
        <f>YEAR(D608)&amp;"-"&amp;TEXT(MONTH(D608),"00")</f>
        <v>2026-10</v>
      </c>
      <c r="G608" t="str">
        <f>IF(INDEX('QBO Templates'!$J$5:$J$293,MATCH(B608,'QBO Templates'!$A$5:$A$293,0))="(none)",B608,INDEX('QBO Templates'!$J$5:$J$293,MATCH(B608,'QBO Templates'!$A$5:$A$293,0)))</f>
        <v>J1236</v>
      </c>
    </row>
    <row r="609">
      <c r="A609" t="n">
        <v>11054</v>
      </c>
      <c r="B609" t="inlineStr">
        <is>
          <t>T0199</t>
        </is>
      </c>
      <c r="C609" t="inlineStr">
        <is>
          <t>Q0345</t>
        </is>
      </c>
      <c r="D609" s="10" t="n">
        <v>46235</v>
      </c>
      <c r="E609" s="9" t="n">
        <v>910</v>
      </c>
      <c r="F609" t="str">
        <f>YEAR(D609)&amp;"-"&amp;TEXT(MONTH(D609),"00")</f>
        <v>2026-08</v>
      </c>
      <c r="G609" t="str">
        <f>IF(INDEX('QBO Templates'!$J$5:$J$293,MATCH(B609,'QBO Templates'!$A$5:$A$293,0))="(none)",B609,INDEX('QBO Templates'!$J$5:$J$293,MATCH(B609,'QBO Templates'!$A$5:$A$293,0)))</f>
        <v>J1238</v>
      </c>
    </row>
    <row r="610">
      <c r="A610" t="n">
        <v>11055</v>
      </c>
      <c r="B610" t="inlineStr">
        <is>
          <t>T0199</t>
        </is>
      </c>
      <c r="C610" t="inlineStr">
        <is>
          <t>Q0345</t>
        </is>
      </c>
      <c r="D610" s="10" t="n">
        <v>46266</v>
      </c>
      <c r="E610" s="9" t="n">
        <v>910</v>
      </c>
      <c r="F610" t="str">
        <f>YEAR(D610)&amp;"-"&amp;TEXT(MONTH(D610),"00")</f>
        <v>2026-09</v>
      </c>
      <c r="G610" t="str">
        <f>IF(INDEX('QBO Templates'!$J$5:$J$293,MATCH(B610,'QBO Templates'!$A$5:$A$293,0))="(none)",B610,INDEX('QBO Templates'!$J$5:$J$293,MATCH(B610,'QBO Templates'!$A$5:$A$293,0)))</f>
        <v>J1238</v>
      </c>
    </row>
    <row r="611">
      <c r="A611" t="n">
        <v>11056</v>
      </c>
      <c r="B611" t="inlineStr">
        <is>
          <t>T0199</t>
        </is>
      </c>
      <c r="C611" t="inlineStr">
        <is>
          <t>Q0345</t>
        </is>
      </c>
      <c r="D611" s="10" t="n">
        <v>46296</v>
      </c>
      <c r="E611" s="9" t="n">
        <v>910</v>
      </c>
      <c r="F611" t="str">
        <f>YEAR(D611)&amp;"-"&amp;TEXT(MONTH(D611),"00")</f>
        <v>2026-10</v>
      </c>
      <c r="G611" t="str">
        <f>IF(INDEX('QBO Templates'!$J$5:$J$293,MATCH(B611,'QBO Templates'!$A$5:$A$293,0))="(none)",B611,INDEX('QBO Templates'!$J$5:$J$293,MATCH(B611,'QBO Templates'!$A$5:$A$293,0)))</f>
        <v>J1238</v>
      </c>
    </row>
    <row r="612">
      <c r="A612" t="n">
        <v>11057</v>
      </c>
      <c r="B612" t="inlineStr">
        <is>
          <t>T0200</t>
        </is>
      </c>
      <c r="C612" t="inlineStr">
        <is>
          <t>Q0346</t>
        </is>
      </c>
      <c r="D612" s="10" t="n">
        <v>46235</v>
      </c>
      <c r="E612" s="9" t="n">
        <v>1248</v>
      </c>
      <c r="F612" t="str">
        <f>YEAR(D612)&amp;"-"&amp;TEXT(MONTH(D612),"00")</f>
        <v>2026-08</v>
      </c>
      <c r="G612" t="str">
        <f>IF(INDEX('QBO Templates'!$J$5:$J$293,MATCH(B612,'QBO Templates'!$A$5:$A$293,0))="(none)",B612,INDEX('QBO Templates'!$J$5:$J$293,MATCH(B612,'QBO Templates'!$A$5:$A$293,0)))</f>
        <v>J1239</v>
      </c>
    </row>
    <row r="613">
      <c r="A613" t="n">
        <v>11058</v>
      </c>
      <c r="B613" t="inlineStr">
        <is>
          <t>T0200</t>
        </is>
      </c>
      <c r="C613" t="inlineStr">
        <is>
          <t>Q0346</t>
        </is>
      </c>
      <c r="D613" s="10" t="n">
        <v>46266</v>
      </c>
      <c r="E613" s="9" t="n">
        <v>1248</v>
      </c>
      <c r="F613" t="str">
        <f>YEAR(D613)&amp;"-"&amp;TEXT(MONTH(D613),"00")</f>
        <v>2026-09</v>
      </c>
      <c r="G613" t="str">
        <f>IF(INDEX('QBO Templates'!$J$5:$J$293,MATCH(B613,'QBO Templates'!$A$5:$A$293,0))="(none)",B613,INDEX('QBO Templates'!$J$5:$J$293,MATCH(B613,'QBO Templates'!$A$5:$A$293,0)))</f>
        <v>J1239</v>
      </c>
    </row>
    <row r="614">
      <c r="A614" t="n">
        <v>11059</v>
      </c>
      <c r="B614" t="inlineStr">
        <is>
          <t>T0200</t>
        </is>
      </c>
      <c r="C614" t="inlineStr">
        <is>
          <t>Q0346</t>
        </is>
      </c>
      <c r="D614" s="10" t="n">
        <v>46296</v>
      </c>
      <c r="E614" s="9" t="n">
        <v>1248</v>
      </c>
      <c r="F614" t="str">
        <f>YEAR(D614)&amp;"-"&amp;TEXT(MONTH(D614),"00")</f>
        <v>2026-10</v>
      </c>
      <c r="G614" t="str">
        <f>IF(INDEX('QBO Templates'!$J$5:$J$293,MATCH(B614,'QBO Templates'!$A$5:$A$293,0))="(none)",B614,INDEX('QBO Templates'!$J$5:$J$293,MATCH(B614,'QBO Templates'!$A$5:$A$293,0)))</f>
        <v>J1239</v>
      </c>
    </row>
    <row r="615">
      <c r="A615" t="n">
        <v>11060</v>
      </c>
      <c r="B615" t="inlineStr">
        <is>
          <t>T0201</t>
        </is>
      </c>
      <c r="C615" t="inlineStr">
        <is>
          <t>Q0347</t>
        </is>
      </c>
      <c r="D615" s="10" t="n">
        <v>46251</v>
      </c>
      <c r="E615" s="9" t="n">
        <v>146</v>
      </c>
      <c r="F615" t="str">
        <f>YEAR(D615)&amp;"-"&amp;TEXT(MONTH(D615),"00")</f>
        <v>2026-08</v>
      </c>
      <c r="G615" t="str">
        <f>IF(INDEX('QBO Templates'!$J$5:$J$293,MATCH(B615,'QBO Templates'!$A$5:$A$293,0))="(none)",B615,INDEX('QBO Templates'!$J$5:$J$293,MATCH(B615,'QBO Templates'!$A$5:$A$293,0)))</f>
        <v>J1241</v>
      </c>
    </row>
    <row r="616">
      <c r="A616" t="n">
        <v>11061</v>
      </c>
      <c r="B616" t="inlineStr">
        <is>
          <t>T0201</t>
        </is>
      </c>
      <c r="C616" t="inlineStr">
        <is>
          <t>Q0347</t>
        </is>
      </c>
      <c r="D616" s="10" t="n">
        <v>46279</v>
      </c>
      <c r="E616" s="9" t="n">
        <v>146</v>
      </c>
      <c r="F616" t="str">
        <f>YEAR(D616)&amp;"-"&amp;TEXT(MONTH(D616),"00")</f>
        <v>2026-09</v>
      </c>
      <c r="G616" t="str">
        <f>IF(INDEX('QBO Templates'!$J$5:$J$293,MATCH(B616,'QBO Templates'!$A$5:$A$293,0))="(none)",B616,INDEX('QBO Templates'!$J$5:$J$293,MATCH(B616,'QBO Templates'!$A$5:$A$293,0)))</f>
        <v>J1241</v>
      </c>
    </row>
    <row r="617">
      <c r="A617" t="n">
        <v>11062</v>
      </c>
      <c r="B617" t="inlineStr">
        <is>
          <t>T0201</t>
        </is>
      </c>
      <c r="C617" t="inlineStr">
        <is>
          <t>Q0347</t>
        </is>
      </c>
      <c r="D617" s="10" t="n">
        <v>46307</v>
      </c>
      <c r="E617" s="9" t="n">
        <v>146</v>
      </c>
      <c r="F617" t="str">
        <f>YEAR(D617)&amp;"-"&amp;TEXT(MONTH(D617),"00")</f>
        <v>2026-10</v>
      </c>
      <c r="G617" t="str">
        <f>IF(INDEX('QBO Templates'!$J$5:$J$293,MATCH(B617,'QBO Templates'!$A$5:$A$293,0))="(none)",B617,INDEX('QBO Templates'!$J$5:$J$293,MATCH(B617,'QBO Templates'!$A$5:$A$293,0)))</f>
        <v>J1241</v>
      </c>
    </row>
    <row r="618">
      <c r="A618" t="n">
        <v>11063</v>
      </c>
      <c r="B618" t="inlineStr">
        <is>
          <t>T0202</t>
        </is>
      </c>
      <c r="C618" t="inlineStr">
        <is>
          <t>Q0347</t>
        </is>
      </c>
      <c r="D618" s="10" t="n">
        <v>46235</v>
      </c>
      <c r="E618" s="9" t="n">
        <v>99</v>
      </c>
      <c r="F618" t="str">
        <f>YEAR(D618)&amp;"-"&amp;TEXT(MONTH(D618),"00")</f>
        <v>2026-08</v>
      </c>
      <c r="G618" t="str">
        <f>IF(INDEX('QBO Templates'!$J$5:$J$293,MATCH(B618,'QBO Templates'!$A$5:$A$293,0))="(none)",B618,INDEX('QBO Templates'!$J$5:$J$293,MATCH(B618,'QBO Templates'!$A$5:$A$293,0)))</f>
        <v>J1242</v>
      </c>
    </row>
    <row r="619">
      <c r="A619" t="n">
        <v>11064</v>
      </c>
      <c r="B619" t="inlineStr">
        <is>
          <t>T0202</t>
        </is>
      </c>
      <c r="C619" t="inlineStr">
        <is>
          <t>Q0347</t>
        </is>
      </c>
      <c r="D619" s="10" t="n">
        <v>46266</v>
      </c>
      <c r="E619" s="9" t="n">
        <v>99</v>
      </c>
      <c r="F619" t="str">
        <f>YEAR(D619)&amp;"-"&amp;TEXT(MONTH(D619),"00")</f>
        <v>2026-09</v>
      </c>
      <c r="G619" t="str">
        <f>IF(INDEX('QBO Templates'!$J$5:$J$293,MATCH(B619,'QBO Templates'!$A$5:$A$293,0))="(none)",B619,INDEX('QBO Templates'!$J$5:$J$293,MATCH(B619,'QBO Templates'!$A$5:$A$293,0)))</f>
        <v>J1242</v>
      </c>
    </row>
    <row r="620">
      <c r="A620" t="n">
        <v>11065</v>
      </c>
      <c r="B620" t="inlineStr">
        <is>
          <t>T0202</t>
        </is>
      </c>
      <c r="C620" t="inlineStr">
        <is>
          <t>Q0347</t>
        </is>
      </c>
      <c r="D620" s="10" t="n">
        <v>46296</v>
      </c>
      <c r="E620" s="9" t="n">
        <v>99</v>
      </c>
      <c r="F620" t="str">
        <f>YEAR(D620)&amp;"-"&amp;TEXT(MONTH(D620),"00")</f>
        <v>2026-10</v>
      </c>
      <c r="G620" t="str">
        <f>IF(INDEX('QBO Templates'!$J$5:$J$293,MATCH(B620,'QBO Templates'!$A$5:$A$293,0))="(none)",B620,INDEX('QBO Templates'!$J$5:$J$293,MATCH(B620,'QBO Templates'!$A$5:$A$293,0)))</f>
        <v>J1242</v>
      </c>
    </row>
    <row r="621">
      <c r="A621" t="n">
        <v>11066</v>
      </c>
      <c r="B621" t="inlineStr">
        <is>
          <t>T0203</t>
        </is>
      </c>
      <c r="C621" t="inlineStr">
        <is>
          <t>Q0348</t>
        </is>
      </c>
      <c r="D621" s="10" t="n">
        <v>46235</v>
      </c>
      <c r="E621" s="9" t="n">
        <v>1161.33</v>
      </c>
      <c r="F621" t="str">
        <f>YEAR(D621)&amp;"-"&amp;TEXT(MONTH(D621),"00")</f>
        <v>2026-08</v>
      </c>
      <c r="G621" t="str">
        <f>IF(INDEX('QBO Templates'!$J$5:$J$293,MATCH(B621,'QBO Templates'!$A$5:$A$293,0))="(none)",B621,INDEX('QBO Templates'!$J$5:$J$293,MATCH(B621,'QBO Templates'!$A$5:$A$293,0)))</f>
        <v>J1243</v>
      </c>
    </row>
    <row r="622">
      <c r="A622" t="n">
        <v>11067</v>
      </c>
      <c r="B622" t="inlineStr">
        <is>
          <t>T0203</t>
        </is>
      </c>
      <c r="C622" t="inlineStr">
        <is>
          <t>Q0348</t>
        </is>
      </c>
      <c r="D622" s="10" t="n">
        <v>46266</v>
      </c>
      <c r="E622" s="9" t="n">
        <v>1161.33</v>
      </c>
      <c r="F622" t="str">
        <f>YEAR(D622)&amp;"-"&amp;TEXT(MONTH(D622),"00")</f>
        <v>2026-09</v>
      </c>
      <c r="G622" t="str">
        <f>IF(INDEX('QBO Templates'!$J$5:$J$293,MATCH(B622,'QBO Templates'!$A$5:$A$293,0))="(none)",B622,INDEX('QBO Templates'!$J$5:$J$293,MATCH(B622,'QBO Templates'!$A$5:$A$293,0)))</f>
        <v>J1243</v>
      </c>
    </row>
    <row r="623">
      <c r="A623" t="n">
        <v>11068</v>
      </c>
      <c r="B623" t="inlineStr">
        <is>
          <t>T0203</t>
        </is>
      </c>
      <c r="C623" t="inlineStr">
        <is>
          <t>Q0348</t>
        </is>
      </c>
      <c r="D623" s="10" t="n">
        <v>46296</v>
      </c>
      <c r="E623" s="9" t="n">
        <v>1161.33</v>
      </c>
      <c r="F623" t="str">
        <f>YEAR(D623)&amp;"-"&amp;TEXT(MONTH(D623),"00")</f>
        <v>2026-10</v>
      </c>
      <c r="G623" t="str">
        <f>IF(INDEX('QBO Templates'!$J$5:$J$293,MATCH(B623,'QBO Templates'!$A$5:$A$293,0))="(none)",B623,INDEX('QBO Templates'!$J$5:$J$293,MATCH(B623,'QBO Templates'!$A$5:$A$293,0)))</f>
        <v>J1243</v>
      </c>
    </row>
    <row r="624">
      <c r="A624" t="n">
        <v>11069</v>
      </c>
      <c r="B624" t="inlineStr">
        <is>
          <t>T0204</t>
        </is>
      </c>
      <c r="C624" t="inlineStr">
        <is>
          <t>Q0350</t>
        </is>
      </c>
      <c r="D624" s="10" t="n">
        <v>46235</v>
      </c>
      <c r="E624" s="9" t="n">
        <v>1950</v>
      </c>
      <c r="F624" t="str">
        <f>YEAR(D624)&amp;"-"&amp;TEXT(MONTH(D624),"00")</f>
        <v>2026-08</v>
      </c>
      <c r="G624" t="str">
        <f>IF(INDEX('QBO Templates'!$J$5:$J$293,MATCH(B624,'QBO Templates'!$A$5:$A$293,0))="(none)",B624,INDEX('QBO Templates'!$J$5:$J$293,MATCH(B624,'QBO Templates'!$A$5:$A$293,0)))</f>
        <v>J1245</v>
      </c>
    </row>
    <row r="625">
      <c r="A625" t="n">
        <v>11070</v>
      </c>
      <c r="B625" t="inlineStr">
        <is>
          <t>T0204</t>
        </is>
      </c>
      <c r="C625" t="inlineStr">
        <is>
          <t>Q0350</t>
        </is>
      </c>
      <c r="D625" s="10" t="n">
        <v>46266</v>
      </c>
      <c r="E625" s="9" t="n">
        <v>1950</v>
      </c>
      <c r="F625" t="str">
        <f>YEAR(D625)&amp;"-"&amp;TEXT(MONTH(D625),"00")</f>
        <v>2026-09</v>
      </c>
      <c r="G625" t="str">
        <f>IF(INDEX('QBO Templates'!$J$5:$J$293,MATCH(B625,'QBO Templates'!$A$5:$A$293,0))="(none)",B625,INDEX('QBO Templates'!$J$5:$J$293,MATCH(B625,'QBO Templates'!$A$5:$A$293,0)))</f>
        <v>J1245</v>
      </c>
    </row>
    <row r="626">
      <c r="A626" t="n">
        <v>11071</v>
      </c>
      <c r="B626" t="inlineStr">
        <is>
          <t>T0204</t>
        </is>
      </c>
      <c r="C626" t="inlineStr">
        <is>
          <t>Q0350</t>
        </is>
      </c>
      <c r="D626" s="10" t="n">
        <v>46296</v>
      </c>
      <c r="E626" s="9" t="n">
        <v>1950</v>
      </c>
      <c r="F626" t="str">
        <f>YEAR(D626)&amp;"-"&amp;TEXT(MONTH(D626),"00")</f>
        <v>2026-10</v>
      </c>
      <c r="G626" t="str">
        <f>IF(INDEX('QBO Templates'!$J$5:$J$293,MATCH(B626,'QBO Templates'!$A$5:$A$293,0))="(none)",B626,INDEX('QBO Templates'!$J$5:$J$293,MATCH(B626,'QBO Templates'!$A$5:$A$293,0)))</f>
        <v>J1245</v>
      </c>
    </row>
    <row r="627">
      <c r="A627" t="n">
        <v>11072</v>
      </c>
      <c r="B627" t="inlineStr">
        <is>
          <t>T0205</t>
        </is>
      </c>
      <c r="C627" t="inlineStr">
        <is>
          <t>Q0353</t>
        </is>
      </c>
      <c r="D627" s="10" t="n">
        <v>46235</v>
      </c>
      <c r="E627" s="9" t="n">
        <v>390</v>
      </c>
      <c r="F627" t="str">
        <f>YEAR(D627)&amp;"-"&amp;TEXT(MONTH(D627),"00")</f>
        <v>2026-08</v>
      </c>
      <c r="G627" t="str">
        <f>IF(INDEX('QBO Templates'!$J$5:$J$293,MATCH(B627,'QBO Templates'!$A$5:$A$293,0))="(none)",B627,INDEX('QBO Templates'!$J$5:$J$293,MATCH(B627,'QBO Templates'!$A$5:$A$293,0)))</f>
        <v>J1248</v>
      </c>
    </row>
    <row r="628">
      <c r="A628" t="n">
        <v>11073</v>
      </c>
      <c r="B628" t="inlineStr">
        <is>
          <t>T0205</t>
        </is>
      </c>
      <c r="C628" t="inlineStr">
        <is>
          <t>Q0353</t>
        </is>
      </c>
      <c r="D628" s="10" t="n">
        <v>46266</v>
      </c>
      <c r="E628" s="9" t="n">
        <v>390</v>
      </c>
      <c r="F628" t="str">
        <f>YEAR(D628)&amp;"-"&amp;TEXT(MONTH(D628),"00")</f>
        <v>2026-09</v>
      </c>
      <c r="G628" t="str">
        <f>IF(INDEX('QBO Templates'!$J$5:$J$293,MATCH(B628,'QBO Templates'!$A$5:$A$293,0))="(none)",B628,INDEX('QBO Templates'!$J$5:$J$293,MATCH(B628,'QBO Templates'!$A$5:$A$293,0)))</f>
        <v>J1248</v>
      </c>
    </row>
    <row r="629">
      <c r="A629" t="n">
        <v>11074</v>
      </c>
      <c r="B629" t="inlineStr">
        <is>
          <t>T0205</t>
        </is>
      </c>
      <c r="C629" t="inlineStr">
        <is>
          <t>Q0353</t>
        </is>
      </c>
      <c r="D629" s="10" t="n">
        <v>46296</v>
      </c>
      <c r="E629" s="9" t="n">
        <v>390</v>
      </c>
      <c r="F629" t="str">
        <f>YEAR(D629)&amp;"-"&amp;TEXT(MONTH(D629),"00")</f>
        <v>2026-10</v>
      </c>
      <c r="G629" t="str">
        <f>IF(INDEX('QBO Templates'!$J$5:$J$293,MATCH(B629,'QBO Templates'!$A$5:$A$293,0))="(none)",B629,INDEX('QBO Templates'!$J$5:$J$293,MATCH(B629,'QBO Templates'!$A$5:$A$293,0)))</f>
        <v>J1248</v>
      </c>
    </row>
    <row r="630">
      <c r="A630" t="n">
        <v>11075</v>
      </c>
      <c r="B630" t="inlineStr">
        <is>
          <t>T0206</t>
        </is>
      </c>
      <c r="C630" t="inlineStr">
        <is>
          <t>Q0353</t>
        </is>
      </c>
      <c r="D630" s="10" t="n">
        <v>46254</v>
      </c>
      <c r="E630" s="9" t="n">
        <v>116</v>
      </c>
      <c r="F630" t="str">
        <f>YEAR(D630)&amp;"-"&amp;TEXT(MONTH(D630),"00")</f>
        <v>2026-08</v>
      </c>
      <c r="G630" t="str">
        <f>IF(INDEX('QBO Templates'!$J$5:$J$293,MATCH(B630,'QBO Templates'!$A$5:$A$293,0))="(none)",B630,INDEX('QBO Templates'!$J$5:$J$293,MATCH(B630,'QBO Templates'!$A$5:$A$293,0)))</f>
        <v>J1249</v>
      </c>
    </row>
    <row r="631">
      <c r="A631" t="n">
        <v>11076</v>
      </c>
      <c r="B631" t="inlineStr">
        <is>
          <t>T0206</t>
        </is>
      </c>
      <c r="C631" t="inlineStr">
        <is>
          <t>Q0353</t>
        </is>
      </c>
      <c r="D631" s="10" t="n">
        <v>46282</v>
      </c>
      <c r="E631" s="9" t="n">
        <v>116</v>
      </c>
      <c r="F631" t="str">
        <f>YEAR(D631)&amp;"-"&amp;TEXT(MONTH(D631),"00")</f>
        <v>2026-09</v>
      </c>
      <c r="G631" t="str">
        <f>IF(INDEX('QBO Templates'!$J$5:$J$293,MATCH(B631,'QBO Templates'!$A$5:$A$293,0))="(none)",B631,INDEX('QBO Templates'!$J$5:$J$293,MATCH(B631,'QBO Templates'!$A$5:$A$293,0)))</f>
        <v>J1249</v>
      </c>
    </row>
    <row r="632">
      <c r="A632" t="n">
        <v>11077</v>
      </c>
      <c r="B632" t="inlineStr">
        <is>
          <t>T0206</t>
        </is>
      </c>
      <c r="C632" t="inlineStr">
        <is>
          <t>Q0353</t>
        </is>
      </c>
      <c r="D632" s="10" t="n">
        <v>46310</v>
      </c>
      <c r="E632" s="9" t="n">
        <v>116</v>
      </c>
      <c r="F632" t="str">
        <f>YEAR(D632)&amp;"-"&amp;TEXT(MONTH(D632),"00")</f>
        <v>2026-10</v>
      </c>
      <c r="G632" t="str">
        <f>IF(INDEX('QBO Templates'!$J$5:$J$293,MATCH(B632,'QBO Templates'!$A$5:$A$293,0))="(none)",B632,INDEX('QBO Templates'!$J$5:$J$293,MATCH(B632,'QBO Templates'!$A$5:$A$293,0)))</f>
        <v>J1249</v>
      </c>
    </row>
    <row r="633">
      <c r="A633" t="n">
        <v>11078</v>
      </c>
      <c r="B633" t="inlineStr">
        <is>
          <t>T0207</t>
        </is>
      </c>
      <c r="C633" t="inlineStr">
        <is>
          <t>Q0354</t>
        </is>
      </c>
      <c r="D633" s="10" t="n">
        <v>46235</v>
      </c>
      <c r="E633" s="9" t="n">
        <v>312</v>
      </c>
      <c r="F633" t="str">
        <f>YEAR(D633)&amp;"-"&amp;TEXT(MONTH(D633),"00")</f>
        <v>2026-08</v>
      </c>
      <c r="G633" t="str">
        <f>IF(INDEX('QBO Templates'!$J$5:$J$293,MATCH(B633,'QBO Templates'!$A$5:$A$293,0))="(none)",B633,INDEX('QBO Templates'!$J$5:$J$293,MATCH(B633,'QBO Templates'!$A$5:$A$293,0)))</f>
        <v>J1250</v>
      </c>
    </row>
    <row r="634">
      <c r="A634" t="n">
        <v>11079</v>
      </c>
      <c r="B634" t="inlineStr">
        <is>
          <t>T0207</t>
        </is>
      </c>
      <c r="C634" t="inlineStr">
        <is>
          <t>Q0354</t>
        </is>
      </c>
      <c r="D634" s="10" t="n">
        <v>46266</v>
      </c>
      <c r="E634" s="9" t="n">
        <v>312</v>
      </c>
      <c r="F634" t="str">
        <f>YEAR(D634)&amp;"-"&amp;TEXT(MONTH(D634),"00")</f>
        <v>2026-09</v>
      </c>
      <c r="G634" t="str">
        <f>IF(INDEX('QBO Templates'!$J$5:$J$293,MATCH(B634,'QBO Templates'!$A$5:$A$293,0))="(none)",B634,INDEX('QBO Templates'!$J$5:$J$293,MATCH(B634,'QBO Templates'!$A$5:$A$293,0)))</f>
        <v>J1250</v>
      </c>
    </row>
    <row r="635">
      <c r="A635" t="n">
        <v>11080</v>
      </c>
      <c r="B635" t="inlineStr">
        <is>
          <t>T0207</t>
        </is>
      </c>
      <c r="C635" t="inlineStr">
        <is>
          <t>Q0354</t>
        </is>
      </c>
      <c r="D635" s="10" t="n">
        <v>46296</v>
      </c>
      <c r="E635" s="9" t="n">
        <v>312</v>
      </c>
      <c r="F635" t="str">
        <f>YEAR(D635)&amp;"-"&amp;TEXT(MONTH(D635),"00")</f>
        <v>2026-10</v>
      </c>
      <c r="G635" t="str">
        <f>IF(INDEX('QBO Templates'!$J$5:$J$293,MATCH(B635,'QBO Templates'!$A$5:$A$293,0))="(none)",B635,INDEX('QBO Templates'!$J$5:$J$293,MATCH(B635,'QBO Templates'!$A$5:$A$293,0)))</f>
        <v>J1250</v>
      </c>
    </row>
    <row r="636">
      <c r="A636" t="n">
        <v>11081</v>
      </c>
      <c r="B636" t="inlineStr">
        <is>
          <t>T0208</t>
        </is>
      </c>
      <c r="C636" t="inlineStr">
        <is>
          <t>Q0355</t>
        </is>
      </c>
      <c r="D636" s="10" t="n">
        <v>46235</v>
      </c>
      <c r="E636" s="9" t="n">
        <v>615.33</v>
      </c>
      <c r="F636" t="str">
        <f>YEAR(D636)&amp;"-"&amp;TEXT(MONTH(D636),"00")</f>
        <v>2026-08</v>
      </c>
      <c r="G636" t="str">
        <f>IF(INDEX('QBO Templates'!$J$5:$J$293,MATCH(B636,'QBO Templates'!$A$5:$A$293,0))="(none)",B636,INDEX('QBO Templates'!$J$5:$J$293,MATCH(B636,'QBO Templates'!$A$5:$A$293,0)))</f>
        <v>J1251</v>
      </c>
    </row>
    <row r="637">
      <c r="A637" t="n">
        <v>11082</v>
      </c>
      <c r="B637" t="inlineStr">
        <is>
          <t>T0208</t>
        </is>
      </c>
      <c r="C637" t="inlineStr">
        <is>
          <t>Q0355</t>
        </is>
      </c>
      <c r="D637" s="10" t="n">
        <v>46266</v>
      </c>
      <c r="E637" s="9" t="n">
        <v>615.33</v>
      </c>
      <c r="F637" t="str">
        <f>YEAR(D637)&amp;"-"&amp;TEXT(MONTH(D637),"00")</f>
        <v>2026-09</v>
      </c>
      <c r="G637" t="str">
        <f>IF(INDEX('QBO Templates'!$J$5:$J$293,MATCH(B637,'QBO Templates'!$A$5:$A$293,0))="(none)",B637,INDEX('QBO Templates'!$J$5:$J$293,MATCH(B637,'QBO Templates'!$A$5:$A$293,0)))</f>
        <v>J1251</v>
      </c>
    </row>
    <row r="638">
      <c r="A638" t="n">
        <v>11083</v>
      </c>
      <c r="B638" t="inlineStr">
        <is>
          <t>T0208</t>
        </is>
      </c>
      <c r="C638" t="inlineStr">
        <is>
          <t>Q0355</t>
        </is>
      </c>
      <c r="D638" s="10" t="n">
        <v>46296</v>
      </c>
      <c r="E638" s="9" t="n">
        <v>615.33</v>
      </c>
      <c r="F638" t="str">
        <f>YEAR(D638)&amp;"-"&amp;TEXT(MONTH(D638),"00")</f>
        <v>2026-10</v>
      </c>
      <c r="G638" t="str">
        <f>IF(INDEX('QBO Templates'!$J$5:$J$293,MATCH(B638,'QBO Templates'!$A$5:$A$293,0))="(none)",B638,INDEX('QBO Templates'!$J$5:$J$293,MATCH(B638,'QBO Templates'!$A$5:$A$293,0)))</f>
        <v>J1251</v>
      </c>
    </row>
    <row r="639">
      <c r="A639" t="n">
        <v>11084</v>
      </c>
      <c r="B639" t="inlineStr">
        <is>
          <t>T0209</t>
        </is>
      </c>
      <c r="C639" t="inlineStr">
        <is>
          <t>Q0357</t>
        </is>
      </c>
      <c r="D639" s="10" t="n">
        <v>46235</v>
      </c>
      <c r="E639" s="9" t="n">
        <v>554.67</v>
      </c>
      <c r="F639" t="str">
        <f>YEAR(D639)&amp;"-"&amp;TEXT(MONTH(D639),"00")</f>
        <v>2026-08</v>
      </c>
      <c r="G639" t="str">
        <f>IF(INDEX('QBO Templates'!$J$5:$J$293,MATCH(B639,'QBO Templates'!$A$5:$A$293,0))="(none)",B639,INDEX('QBO Templates'!$J$5:$J$293,MATCH(B639,'QBO Templates'!$A$5:$A$293,0)))</f>
        <v>J1254</v>
      </c>
    </row>
    <row r="640">
      <c r="A640" t="n">
        <v>11085</v>
      </c>
      <c r="B640" t="inlineStr">
        <is>
          <t>T0209</t>
        </is>
      </c>
      <c r="C640" t="inlineStr">
        <is>
          <t>Q0357</t>
        </is>
      </c>
      <c r="D640" s="10" t="n">
        <v>46266</v>
      </c>
      <c r="E640" s="9" t="n">
        <v>554.67</v>
      </c>
      <c r="F640" t="str">
        <f>YEAR(D640)&amp;"-"&amp;TEXT(MONTH(D640),"00")</f>
        <v>2026-09</v>
      </c>
      <c r="G640" t="str">
        <f>IF(INDEX('QBO Templates'!$J$5:$J$293,MATCH(B640,'QBO Templates'!$A$5:$A$293,0))="(none)",B640,INDEX('QBO Templates'!$J$5:$J$293,MATCH(B640,'QBO Templates'!$A$5:$A$293,0)))</f>
        <v>J1254</v>
      </c>
    </row>
    <row r="641">
      <c r="A641" t="n">
        <v>11086</v>
      </c>
      <c r="B641" t="inlineStr">
        <is>
          <t>T0209</t>
        </is>
      </c>
      <c r="C641" t="inlineStr">
        <is>
          <t>Q0357</t>
        </is>
      </c>
      <c r="D641" s="10" t="n">
        <v>46296</v>
      </c>
      <c r="E641" s="9" t="n">
        <v>554.67</v>
      </c>
      <c r="F641" t="str">
        <f>YEAR(D641)&amp;"-"&amp;TEXT(MONTH(D641),"00")</f>
        <v>2026-10</v>
      </c>
      <c r="G641" t="str">
        <f>IF(INDEX('QBO Templates'!$J$5:$J$293,MATCH(B641,'QBO Templates'!$A$5:$A$293,0))="(none)",B641,INDEX('QBO Templates'!$J$5:$J$293,MATCH(B641,'QBO Templates'!$A$5:$A$293,0)))</f>
        <v>J1254</v>
      </c>
    </row>
    <row r="642">
      <c r="A642" t="n">
        <v>11087</v>
      </c>
      <c r="B642" t="inlineStr">
        <is>
          <t>T0210</t>
        </is>
      </c>
      <c r="C642" t="inlineStr">
        <is>
          <t>Q0358</t>
        </is>
      </c>
      <c r="D642" s="10" t="n">
        <v>46235</v>
      </c>
      <c r="E642" s="9" t="n">
        <v>875.33</v>
      </c>
      <c r="F642" t="str">
        <f>YEAR(D642)&amp;"-"&amp;TEXT(MONTH(D642),"00")</f>
        <v>2026-08</v>
      </c>
      <c r="G642" t="str">
        <f>IF(INDEX('QBO Templates'!$J$5:$J$293,MATCH(B642,'QBO Templates'!$A$5:$A$293,0))="(none)",B642,INDEX('QBO Templates'!$J$5:$J$293,MATCH(B642,'QBO Templates'!$A$5:$A$293,0)))</f>
        <v>J1255</v>
      </c>
    </row>
    <row r="643">
      <c r="A643" t="n">
        <v>11088</v>
      </c>
      <c r="B643" t="inlineStr">
        <is>
          <t>T0210</t>
        </is>
      </c>
      <c r="C643" t="inlineStr">
        <is>
          <t>Q0358</t>
        </is>
      </c>
      <c r="D643" s="10" t="n">
        <v>46266</v>
      </c>
      <c r="E643" s="9" t="n">
        <v>875.33</v>
      </c>
      <c r="F643" t="str">
        <f>YEAR(D643)&amp;"-"&amp;TEXT(MONTH(D643),"00")</f>
        <v>2026-09</v>
      </c>
      <c r="G643" t="str">
        <f>IF(INDEX('QBO Templates'!$J$5:$J$293,MATCH(B643,'QBO Templates'!$A$5:$A$293,0))="(none)",B643,INDEX('QBO Templates'!$J$5:$J$293,MATCH(B643,'QBO Templates'!$A$5:$A$293,0)))</f>
        <v>J1255</v>
      </c>
    </row>
    <row r="644">
      <c r="A644" t="n">
        <v>11089</v>
      </c>
      <c r="B644" t="inlineStr">
        <is>
          <t>T0210</t>
        </is>
      </c>
      <c r="C644" t="inlineStr">
        <is>
          <t>Q0358</t>
        </is>
      </c>
      <c r="D644" s="10" t="n">
        <v>46296</v>
      </c>
      <c r="E644" s="9" t="n">
        <v>875.33</v>
      </c>
      <c r="F644" t="str">
        <f>YEAR(D644)&amp;"-"&amp;TEXT(MONTH(D644),"00")</f>
        <v>2026-10</v>
      </c>
      <c r="G644" t="str">
        <f>IF(INDEX('QBO Templates'!$J$5:$J$293,MATCH(B644,'QBO Templates'!$A$5:$A$293,0))="(none)",B644,INDEX('QBO Templates'!$J$5:$J$293,MATCH(B644,'QBO Templates'!$A$5:$A$293,0)))</f>
        <v>J1255</v>
      </c>
    </row>
    <row r="645">
      <c r="A645" t="n">
        <v>11090</v>
      </c>
      <c r="B645" t="inlineStr">
        <is>
          <t>T0211</t>
        </is>
      </c>
      <c r="C645" t="inlineStr">
        <is>
          <t>Q0359</t>
        </is>
      </c>
      <c r="D645" s="10" t="n">
        <v>46235</v>
      </c>
      <c r="E645" s="9" t="n">
        <v>1516.67</v>
      </c>
      <c r="F645" t="str">
        <f>YEAR(D645)&amp;"-"&amp;TEXT(MONTH(D645),"00")</f>
        <v>2026-08</v>
      </c>
      <c r="G645" t="str">
        <f>IF(INDEX('QBO Templates'!$J$5:$J$293,MATCH(B645,'QBO Templates'!$A$5:$A$293,0))="(none)",B645,INDEX('QBO Templates'!$J$5:$J$293,MATCH(B645,'QBO Templates'!$A$5:$A$293,0)))</f>
        <v>J1256</v>
      </c>
    </row>
    <row r="646">
      <c r="A646" t="n">
        <v>11091</v>
      </c>
      <c r="B646" t="inlineStr">
        <is>
          <t>T0211</t>
        </is>
      </c>
      <c r="C646" t="inlineStr">
        <is>
          <t>Q0359</t>
        </is>
      </c>
      <c r="D646" s="10" t="n">
        <v>46266</v>
      </c>
      <c r="E646" s="9" t="n">
        <v>1516.67</v>
      </c>
      <c r="F646" t="str">
        <f>YEAR(D646)&amp;"-"&amp;TEXT(MONTH(D646),"00")</f>
        <v>2026-09</v>
      </c>
      <c r="G646" t="str">
        <f>IF(INDEX('QBO Templates'!$J$5:$J$293,MATCH(B646,'QBO Templates'!$A$5:$A$293,0))="(none)",B646,INDEX('QBO Templates'!$J$5:$J$293,MATCH(B646,'QBO Templates'!$A$5:$A$293,0)))</f>
        <v>J1256</v>
      </c>
    </row>
    <row r="647">
      <c r="A647" t="n">
        <v>11092</v>
      </c>
      <c r="B647" t="inlineStr">
        <is>
          <t>T0211</t>
        </is>
      </c>
      <c r="C647" t="inlineStr">
        <is>
          <t>Q0359</t>
        </is>
      </c>
      <c r="D647" s="10" t="n">
        <v>46296</v>
      </c>
      <c r="E647" s="9" t="n">
        <v>1516.67</v>
      </c>
      <c r="F647" t="str">
        <f>YEAR(D647)&amp;"-"&amp;TEXT(MONTH(D647),"00")</f>
        <v>2026-10</v>
      </c>
      <c r="G647" t="str">
        <f>IF(INDEX('QBO Templates'!$J$5:$J$293,MATCH(B647,'QBO Templates'!$A$5:$A$293,0))="(none)",B647,INDEX('QBO Templates'!$J$5:$J$293,MATCH(B647,'QBO Templates'!$A$5:$A$293,0)))</f>
        <v>J1256</v>
      </c>
    </row>
    <row r="648">
      <c r="A648" t="n">
        <v>11093</v>
      </c>
      <c r="B648" t="inlineStr">
        <is>
          <t>T0212</t>
        </is>
      </c>
      <c r="C648" t="inlineStr">
        <is>
          <t>Q0361</t>
        </is>
      </c>
      <c r="D648" s="10" t="n">
        <v>46235</v>
      </c>
      <c r="E648" s="9" t="n">
        <v>849.33</v>
      </c>
      <c r="F648" t="str">
        <f>YEAR(D648)&amp;"-"&amp;TEXT(MONTH(D648),"00")</f>
        <v>2026-08</v>
      </c>
      <c r="G648" t="str">
        <f>IF(INDEX('QBO Templates'!$J$5:$J$293,MATCH(B648,'QBO Templates'!$A$5:$A$293,0))="(none)",B648,INDEX('QBO Templates'!$J$5:$J$293,MATCH(B648,'QBO Templates'!$A$5:$A$293,0)))</f>
        <v>J1258</v>
      </c>
    </row>
    <row r="649">
      <c r="A649" t="n">
        <v>11094</v>
      </c>
      <c r="B649" t="inlineStr">
        <is>
          <t>T0212</t>
        </is>
      </c>
      <c r="C649" t="inlineStr">
        <is>
          <t>Q0361</t>
        </is>
      </c>
      <c r="D649" s="10" t="n">
        <v>46266</v>
      </c>
      <c r="E649" s="9" t="n">
        <v>849.33</v>
      </c>
      <c r="F649" t="str">
        <f>YEAR(D649)&amp;"-"&amp;TEXT(MONTH(D649),"00")</f>
        <v>2026-09</v>
      </c>
      <c r="G649" t="str">
        <f>IF(INDEX('QBO Templates'!$J$5:$J$293,MATCH(B649,'QBO Templates'!$A$5:$A$293,0))="(none)",B649,INDEX('QBO Templates'!$J$5:$J$293,MATCH(B649,'QBO Templates'!$A$5:$A$293,0)))</f>
        <v>J1258</v>
      </c>
    </row>
    <row r="650">
      <c r="A650" t="n">
        <v>11095</v>
      </c>
      <c r="B650" t="inlineStr">
        <is>
          <t>T0212</t>
        </is>
      </c>
      <c r="C650" t="inlineStr">
        <is>
          <t>Q0361</t>
        </is>
      </c>
      <c r="D650" s="10" t="n">
        <v>46296</v>
      </c>
      <c r="E650" s="9" t="n">
        <v>849.33</v>
      </c>
      <c r="F650" t="str">
        <f>YEAR(D650)&amp;"-"&amp;TEXT(MONTH(D650),"00")</f>
        <v>2026-10</v>
      </c>
      <c r="G650" t="str">
        <f>IF(INDEX('QBO Templates'!$J$5:$J$293,MATCH(B650,'QBO Templates'!$A$5:$A$293,0))="(none)",B650,INDEX('QBO Templates'!$J$5:$J$293,MATCH(B650,'QBO Templates'!$A$5:$A$293,0)))</f>
        <v>J1258</v>
      </c>
    </row>
    <row r="651">
      <c r="A651" t="n">
        <v>11096</v>
      </c>
      <c r="B651" t="inlineStr">
        <is>
          <t>T0213</t>
        </is>
      </c>
      <c r="C651" t="inlineStr">
        <is>
          <t>Q0361</t>
        </is>
      </c>
      <c r="D651" s="10" t="n">
        <v>46258</v>
      </c>
      <c r="E651" s="9" t="n">
        <v>218</v>
      </c>
      <c r="F651" t="str">
        <f>YEAR(D651)&amp;"-"&amp;TEXT(MONTH(D651),"00")</f>
        <v>2026-08</v>
      </c>
      <c r="G651" t="str">
        <f>IF(INDEX('QBO Templates'!$J$5:$J$293,MATCH(B651,'QBO Templates'!$A$5:$A$293,0))="(none)",B651,INDEX('QBO Templates'!$J$5:$J$293,MATCH(B651,'QBO Templates'!$A$5:$A$293,0)))</f>
        <v>J1259</v>
      </c>
    </row>
    <row r="652">
      <c r="A652" t="n">
        <v>11097</v>
      </c>
      <c r="B652" t="inlineStr">
        <is>
          <t>T0213</t>
        </is>
      </c>
      <c r="C652" t="inlineStr">
        <is>
          <t>Q0361</t>
        </is>
      </c>
      <c r="D652" s="10" t="n">
        <v>46286</v>
      </c>
      <c r="E652" s="9" t="n">
        <v>218</v>
      </c>
      <c r="F652" t="str">
        <f>YEAR(D652)&amp;"-"&amp;TEXT(MONTH(D652),"00")</f>
        <v>2026-09</v>
      </c>
      <c r="G652" t="str">
        <f>IF(INDEX('QBO Templates'!$J$5:$J$293,MATCH(B652,'QBO Templates'!$A$5:$A$293,0))="(none)",B652,INDEX('QBO Templates'!$J$5:$J$293,MATCH(B652,'QBO Templates'!$A$5:$A$293,0)))</f>
        <v>J1259</v>
      </c>
    </row>
    <row r="653">
      <c r="A653" t="n">
        <v>11098</v>
      </c>
      <c r="B653" t="inlineStr">
        <is>
          <t>T0213</t>
        </is>
      </c>
      <c r="C653" t="inlineStr">
        <is>
          <t>Q0361</t>
        </is>
      </c>
      <c r="D653" s="10" t="n">
        <v>46314</v>
      </c>
      <c r="E653" s="9" t="n">
        <v>218</v>
      </c>
      <c r="F653" t="str">
        <f>YEAR(D653)&amp;"-"&amp;TEXT(MONTH(D653),"00")</f>
        <v>2026-10</v>
      </c>
      <c r="G653" t="str">
        <f>IF(INDEX('QBO Templates'!$J$5:$J$293,MATCH(B653,'QBO Templates'!$A$5:$A$293,0))="(none)",B653,INDEX('QBO Templates'!$J$5:$J$293,MATCH(B653,'QBO Templates'!$A$5:$A$293,0)))</f>
        <v>J1259</v>
      </c>
    </row>
    <row r="654">
      <c r="A654" t="n">
        <v>11099</v>
      </c>
      <c r="B654" t="inlineStr">
        <is>
          <t>T0214</t>
        </is>
      </c>
      <c r="C654" t="inlineStr">
        <is>
          <t>Q0363</t>
        </is>
      </c>
      <c r="D654" s="10" t="n">
        <v>46235</v>
      </c>
      <c r="E654" s="9" t="n">
        <v>849.33</v>
      </c>
      <c r="F654" t="str">
        <f>YEAR(D654)&amp;"-"&amp;TEXT(MONTH(D654),"00")</f>
        <v>2026-08</v>
      </c>
      <c r="G654" t="str">
        <f>IF(INDEX('QBO Templates'!$J$5:$J$293,MATCH(B654,'QBO Templates'!$A$5:$A$293,0))="(none)",B654,INDEX('QBO Templates'!$J$5:$J$293,MATCH(B654,'QBO Templates'!$A$5:$A$293,0)))</f>
        <v>J1262</v>
      </c>
    </row>
    <row r="655">
      <c r="A655" t="n">
        <v>11100</v>
      </c>
      <c r="B655" t="inlineStr">
        <is>
          <t>T0214</t>
        </is>
      </c>
      <c r="C655" t="inlineStr">
        <is>
          <t>Q0363</t>
        </is>
      </c>
      <c r="D655" s="10" t="n">
        <v>46266</v>
      </c>
      <c r="E655" s="9" t="n">
        <v>849.33</v>
      </c>
      <c r="F655" t="str">
        <f>YEAR(D655)&amp;"-"&amp;TEXT(MONTH(D655),"00")</f>
        <v>2026-09</v>
      </c>
      <c r="G655" t="str">
        <f>IF(INDEX('QBO Templates'!$J$5:$J$293,MATCH(B655,'QBO Templates'!$A$5:$A$293,0))="(none)",B655,INDEX('QBO Templates'!$J$5:$J$293,MATCH(B655,'QBO Templates'!$A$5:$A$293,0)))</f>
        <v>J1262</v>
      </c>
    </row>
    <row r="656">
      <c r="A656" t="n">
        <v>11101</v>
      </c>
      <c r="B656" t="inlineStr">
        <is>
          <t>T0214</t>
        </is>
      </c>
      <c r="C656" t="inlineStr">
        <is>
          <t>Q0363</t>
        </is>
      </c>
      <c r="D656" s="10" t="n">
        <v>46296</v>
      </c>
      <c r="E656" s="9" t="n">
        <v>849.33</v>
      </c>
      <c r="F656" t="str">
        <f>YEAR(D656)&amp;"-"&amp;TEXT(MONTH(D656),"00")</f>
        <v>2026-10</v>
      </c>
      <c r="G656" t="str">
        <f>IF(INDEX('QBO Templates'!$J$5:$J$293,MATCH(B656,'QBO Templates'!$A$5:$A$293,0))="(none)",B656,INDEX('QBO Templates'!$J$5:$J$293,MATCH(B656,'QBO Templates'!$A$5:$A$293,0)))</f>
        <v>J1262</v>
      </c>
    </row>
    <row r="657">
      <c r="A657" t="n">
        <v>11102</v>
      </c>
      <c r="B657" t="inlineStr">
        <is>
          <t>T0215</t>
        </is>
      </c>
      <c r="C657" t="inlineStr">
        <is>
          <t>Q0364</t>
        </is>
      </c>
      <c r="D657" s="10" t="n">
        <v>46235</v>
      </c>
      <c r="E657" s="9" t="n">
        <v>901.33</v>
      </c>
      <c r="F657" t="str">
        <f>YEAR(D657)&amp;"-"&amp;TEXT(MONTH(D657),"00")</f>
        <v>2026-08</v>
      </c>
      <c r="G657" t="str">
        <f>IF(INDEX('QBO Templates'!$J$5:$J$293,MATCH(B657,'QBO Templates'!$A$5:$A$293,0))="(none)",B657,INDEX('QBO Templates'!$J$5:$J$293,MATCH(B657,'QBO Templates'!$A$5:$A$293,0)))</f>
        <v>J1263</v>
      </c>
    </row>
    <row r="658">
      <c r="A658" t="n">
        <v>11103</v>
      </c>
      <c r="B658" t="inlineStr">
        <is>
          <t>T0215</t>
        </is>
      </c>
      <c r="C658" t="inlineStr">
        <is>
          <t>Q0364</t>
        </is>
      </c>
      <c r="D658" s="10" t="n">
        <v>46266</v>
      </c>
      <c r="E658" s="9" t="n">
        <v>901.33</v>
      </c>
      <c r="F658" t="str">
        <f>YEAR(D658)&amp;"-"&amp;TEXT(MONTH(D658),"00")</f>
        <v>2026-09</v>
      </c>
      <c r="G658" t="str">
        <f>IF(INDEX('QBO Templates'!$J$5:$J$293,MATCH(B658,'QBO Templates'!$A$5:$A$293,0))="(none)",B658,INDEX('QBO Templates'!$J$5:$J$293,MATCH(B658,'QBO Templates'!$A$5:$A$293,0)))</f>
        <v>J1263</v>
      </c>
    </row>
    <row r="659">
      <c r="A659" t="n">
        <v>11104</v>
      </c>
      <c r="B659" t="inlineStr">
        <is>
          <t>T0215</t>
        </is>
      </c>
      <c r="C659" t="inlineStr">
        <is>
          <t>Q0364</t>
        </is>
      </c>
      <c r="D659" s="10" t="n">
        <v>46296</v>
      </c>
      <c r="E659" s="9" t="n">
        <v>901.33</v>
      </c>
      <c r="F659" t="str">
        <f>YEAR(D659)&amp;"-"&amp;TEXT(MONTH(D659),"00")</f>
        <v>2026-10</v>
      </c>
      <c r="G659" t="str">
        <f>IF(INDEX('QBO Templates'!$J$5:$J$293,MATCH(B659,'QBO Templates'!$A$5:$A$293,0))="(none)",B659,INDEX('QBO Templates'!$J$5:$J$293,MATCH(B659,'QBO Templates'!$A$5:$A$293,0)))</f>
        <v>J1263</v>
      </c>
    </row>
    <row r="660">
      <c r="A660" t="n">
        <v>11105</v>
      </c>
      <c r="B660" t="inlineStr">
        <is>
          <t>T0216</t>
        </is>
      </c>
      <c r="C660" t="inlineStr">
        <is>
          <t>Q0365</t>
        </is>
      </c>
      <c r="D660" s="10" t="n">
        <v>46235</v>
      </c>
      <c r="E660" s="9" t="n">
        <v>2101.67</v>
      </c>
      <c r="F660" t="str">
        <f>YEAR(D660)&amp;"-"&amp;TEXT(MONTH(D660),"00")</f>
        <v>2026-08</v>
      </c>
      <c r="G660" t="str">
        <f>IF(INDEX('QBO Templates'!$J$5:$J$293,MATCH(B660,'QBO Templates'!$A$5:$A$293,0))="(none)",B660,INDEX('QBO Templates'!$J$5:$J$293,MATCH(B660,'QBO Templates'!$A$5:$A$293,0)))</f>
        <v>J1264</v>
      </c>
    </row>
    <row r="661">
      <c r="A661" t="n">
        <v>11106</v>
      </c>
      <c r="B661" t="inlineStr">
        <is>
          <t>T0216</t>
        </is>
      </c>
      <c r="C661" t="inlineStr">
        <is>
          <t>Q0365</t>
        </is>
      </c>
      <c r="D661" s="10" t="n">
        <v>46266</v>
      </c>
      <c r="E661" s="9" t="n">
        <v>2101.67</v>
      </c>
      <c r="F661" t="str">
        <f>YEAR(D661)&amp;"-"&amp;TEXT(MONTH(D661),"00")</f>
        <v>2026-09</v>
      </c>
      <c r="G661" t="str">
        <f>IF(INDEX('QBO Templates'!$J$5:$J$293,MATCH(B661,'QBO Templates'!$A$5:$A$293,0))="(none)",B661,INDEX('QBO Templates'!$J$5:$J$293,MATCH(B661,'QBO Templates'!$A$5:$A$293,0)))</f>
        <v>J1264</v>
      </c>
    </row>
    <row r="662">
      <c r="A662" t="n">
        <v>11107</v>
      </c>
      <c r="B662" t="inlineStr">
        <is>
          <t>T0216</t>
        </is>
      </c>
      <c r="C662" t="inlineStr">
        <is>
          <t>Q0365</t>
        </is>
      </c>
      <c r="D662" s="10" t="n">
        <v>46296</v>
      </c>
      <c r="E662" s="9" t="n">
        <v>2101.67</v>
      </c>
      <c r="F662" t="str">
        <f>YEAR(D662)&amp;"-"&amp;TEXT(MONTH(D662),"00")</f>
        <v>2026-10</v>
      </c>
      <c r="G662" t="str">
        <f>IF(INDEX('QBO Templates'!$J$5:$J$293,MATCH(B662,'QBO Templates'!$A$5:$A$293,0))="(none)",B662,INDEX('QBO Templates'!$J$5:$J$293,MATCH(B662,'QBO Templates'!$A$5:$A$293,0)))</f>
        <v>J1264</v>
      </c>
    </row>
    <row r="663">
      <c r="A663" t="n">
        <v>11108</v>
      </c>
      <c r="B663" t="inlineStr">
        <is>
          <t>T0217</t>
        </is>
      </c>
      <c r="C663" t="inlineStr">
        <is>
          <t>Q0367</t>
        </is>
      </c>
      <c r="D663" s="10" t="n">
        <v>46235</v>
      </c>
      <c r="E663" s="9" t="n">
        <v>1280</v>
      </c>
      <c r="F663" t="str">
        <f>YEAR(D663)&amp;"-"&amp;TEXT(MONTH(D663),"00")</f>
        <v>2026-08</v>
      </c>
      <c r="G663" t="str">
        <f>IF(INDEX('QBO Templates'!$J$5:$J$293,MATCH(B663,'QBO Templates'!$A$5:$A$293,0))="(none)",B663,INDEX('QBO Templates'!$J$5:$J$293,MATCH(B663,'QBO Templates'!$A$5:$A$293,0)))</f>
        <v>J1266</v>
      </c>
    </row>
    <row r="664">
      <c r="A664" t="n">
        <v>11109</v>
      </c>
      <c r="B664" t="inlineStr">
        <is>
          <t>T0217</t>
        </is>
      </c>
      <c r="C664" t="inlineStr">
        <is>
          <t>Q0367</t>
        </is>
      </c>
      <c r="D664" s="10" t="n">
        <v>46266</v>
      </c>
      <c r="E664" s="9" t="n">
        <v>1280</v>
      </c>
      <c r="F664" t="str">
        <f>YEAR(D664)&amp;"-"&amp;TEXT(MONTH(D664),"00")</f>
        <v>2026-09</v>
      </c>
      <c r="G664" t="str">
        <f>IF(INDEX('QBO Templates'!$J$5:$J$293,MATCH(B664,'QBO Templates'!$A$5:$A$293,0))="(none)",B664,INDEX('QBO Templates'!$J$5:$J$293,MATCH(B664,'QBO Templates'!$A$5:$A$293,0)))</f>
        <v>J1266</v>
      </c>
    </row>
    <row r="665">
      <c r="A665" t="n">
        <v>11110</v>
      </c>
      <c r="B665" t="inlineStr">
        <is>
          <t>T0217</t>
        </is>
      </c>
      <c r="C665" t="inlineStr">
        <is>
          <t>Q0367</t>
        </is>
      </c>
      <c r="D665" s="10" t="n">
        <v>46296</v>
      </c>
      <c r="E665" s="9" t="n">
        <v>1280</v>
      </c>
      <c r="F665" t="str">
        <f>YEAR(D665)&amp;"-"&amp;TEXT(MONTH(D665),"00")</f>
        <v>2026-10</v>
      </c>
      <c r="G665" t="str">
        <f>IF(INDEX('QBO Templates'!$J$5:$J$293,MATCH(B665,'QBO Templates'!$A$5:$A$293,0))="(none)",B665,INDEX('QBO Templates'!$J$5:$J$293,MATCH(B665,'QBO Templates'!$A$5:$A$293,0)))</f>
        <v>J1266</v>
      </c>
    </row>
    <row r="666">
      <c r="A666" t="n">
        <v>11111</v>
      </c>
      <c r="B666" t="inlineStr">
        <is>
          <t>T0218</t>
        </is>
      </c>
      <c r="C666" t="inlineStr">
        <is>
          <t>Q0367</t>
        </is>
      </c>
      <c r="D666" s="10" t="n">
        <v>46255</v>
      </c>
      <c r="E666" s="9" t="n">
        <v>203</v>
      </c>
      <c r="F666" t="str">
        <f>YEAR(D666)&amp;"-"&amp;TEXT(MONTH(D666),"00")</f>
        <v>2026-08</v>
      </c>
      <c r="G666" t="str">
        <f>IF(INDEX('QBO Templates'!$J$5:$J$293,MATCH(B666,'QBO Templates'!$A$5:$A$293,0))="(none)",B666,INDEX('QBO Templates'!$J$5:$J$293,MATCH(B666,'QBO Templates'!$A$5:$A$293,0)))</f>
        <v>J1267</v>
      </c>
    </row>
    <row r="667">
      <c r="A667" t="n">
        <v>11112</v>
      </c>
      <c r="B667" t="inlineStr">
        <is>
          <t>T0218</t>
        </is>
      </c>
      <c r="C667" t="inlineStr">
        <is>
          <t>Q0367</t>
        </is>
      </c>
      <c r="D667" s="10" t="n">
        <v>46283</v>
      </c>
      <c r="E667" s="9" t="n">
        <v>203</v>
      </c>
      <c r="F667" t="str">
        <f>YEAR(D667)&amp;"-"&amp;TEXT(MONTH(D667),"00")</f>
        <v>2026-09</v>
      </c>
      <c r="G667" t="str">
        <f>IF(INDEX('QBO Templates'!$J$5:$J$293,MATCH(B667,'QBO Templates'!$A$5:$A$293,0))="(none)",B667,INDEX('QBO Templates'!$J$5:$J$293,MATCH(B667,'QBO Templates'!$A$5:$A$293,0)))</f>
        <v>J1267</v>
      </c>
    </row>
    <row r="668">
      <c r="A668" t="n">
        <v>11113</v>
      </c>
      <c r="B668" t="inlineStr">
        <is>
          <t>T0218</t>
        </is>
      </c>
      <c r="C668" t="inlineStr">
        <is>
          <t>Q0367</t>
        </is>
      </c>
      <c r="D668" s="10" t="n">
        <v>46311</v>
      </c>
      <c r="E668" s="9" t="n">
        <v>203</v>
      </c>
      <c r="F668" t="str">
        <f>YEAR(D668)&amp;"-"&amp;TEXT(MONTH(D668),"00")</f>
        <v>2026-10</v>
      </c>
      <c r="G668" t="str">
        <f>IF(INDEX('QBO Templates'!$J$5:$J$293,MATCH(B668,'QBO Templates'!$A$5:$A$293,0))="(none)",B668,INDEX('QBO Templates'!$J$5:$J$293,MATCH(B668,'QBO Templates'!$A$5:$A$293,0)))</f>
        <v>J1267</v>
      </c>
    </row>
    <row r="669">
      <c r="A669" t="n">
        <v>11114</v>
      </c>
      <c r="B669" t="inlineStr">
        <is>
          <t>T0219</t>
        </is>
      </c>
      <c r="C669" t="inlineStr">
        <is>
          <t>Q0368</t>
        </is>
      </c>
      <c r="D669" s="10" t="n">
        <v>46245</v>
      </c>
      <c r="E669" s="9" t="n">
        <v>156</v>
      </c>
      <c r="F669" t="str">
        <f>YEAR(D669)&amp;"-"&amp;TEXT(MONTH(D669),"00")</f>
        <v>2026-08</v>
      </c>
      <c r="G669" t="str">
        <f>IF(INDEX('QBO Templates'!$J$5:$J$293,MATCH(B669,'QBO Templates'!$A$5:$A$293,0))="(none)",B669,INDEX('QBO Templates'!$J$5:$J$293,MATCH(B669,'QBO Templates'!$A$5:$A$293,0)))</f>
        <v>J1269</v>
      </c>
    </row>
    <row r="670">
      <c r="A670" t="n">
        <v>11115</v>
      </c>
      <c r="B670" t="inlineStr">
        <is>
          <t>T0219</t>
        </is>
      </c>
      <c r="C670" t="inlineStr">
        <is>
          <t>Q0368</t>
        </is>
      </c>
      <c r="D670" s="10" t="n">
        <v>46273</v>
      </c>
      <c r="E670" s="9" t="n">
        <v>156</v>
      </c>
      <c r="F670" t="str">
        <f>YEAR(D670)&amp;"-"&amp;TEXT(MONTH(D670),"00")</f>
        <v>2026-09</v>
      </c>
      <c r="G670" t="str">
        <f>IF(INDEX('QBO Templates'!$J$5:$J$293,MATCH(B670,'QBO Templates'!$A$5:$A$293,0))="(none)",B670,INDEX('QBO Templates'!$J$5:$J$293,MATCH(B670,'QBO Templates'!$A$5:$A$293,0)))</f>
        <v>J1269</v>
      </c>
    </row>
    <row r="671">
      <c r="A671" t="n">
        <v>11116</v>
      </c>
      <c r="B671" t="inlineStr">
        <is>
          <t>T0219</t>
        </is>
      </c>
      <c r="C671" t="inlineStr">
        <is>
          <t>Q0368</t>
        </is>
      </c>
      <c r="D671" s="10" t="n">
        <v>46301</v>
      </c>
      <c r="E671" s="9" t="n">
        <v>156</v>
      </c>
      <c r="F671" t="str">
        <f>YEAR(D671)&amp;"-"&amp;TEXT(MONTH(D671),"00")</f>
        <v>2026-10</v>
      </c>
      <c r="G671" t="str">
        <f>IF(INDEX('QBO Templates'!$J$5:$J$293,MATCH(B671,'QBO Templates'!$A$5:$A$293,0))="(none)",B671,INDEX('QBO Templates'!$J$5:$J$293,MATCH(B671,'QBO Templates'!$A$5:$A$293,0)))</f>
        <v>J1269</v>
      </c>
    </row>
    <row r="672">
      <c r="A672" t="n">
        <v>11117</v>
      </c>
      <c r="B672" t="inlineStr">
        <is>
          <t>T0220</t>
        </is>
      </c>
      <c r="C672" t="inlineStr">
        <is>
          <t>Q0369</t>
        </is>
      </c>
      <c r="D672" s="10" t="n">
        <v>46235</v>
      </c>
      <c r="E672" s="9" t="n">
        <v>1495</v>
      </c>
      <c r="F672" t="str">
        <f>YEAR(D672)&amp;"-"&amp;TEXT(MONTH(D672),"00")</f>
        <v>2026-08</v>
      </c>
      <c r="G672" t="str">
        <f>IF(INDEX('QBO Templates'!$J$5:$J$293,MATCH(B672,'QBO Templates'!$A$5:$A$293,0))="(none)",B672,INDEX('QBO Templates'!$J$5:$J$293,MATCH(B672,'QBO Templates'!$A$5:$A$293,0)))</f>
        <v>J1270</v>
      </c>
    </row>
    <row r="673">
      <c r="A673" t="n">
        <v>11118</v>
      </c>
      <c r="B673" t="inlineStr">
        <is>
          <t>T0220</t>
        </is>
      </c>
      <c r="C673" t="inlineStr">
        <is>
          <t>Q0369</t>
        </is>
      </c>
      <c r="D673" s="10" t="n">
        <v>46266</v>
      </c>
      <c r="E673" s="9" t="n">
        <v>1495</v>
      </c>
      <c r="F673" t="str">
        <f>YEAR(D673)&amp;"-"&amp;TEXT(MONTH(D673),"00")</f>
        <v>2026-09</v>
      </c>
      <c r="G673" t="str">
        <f>IF(INDEX('QBO Templates'!$J$5:$J$293,MATCH(B673,'QBO Templates'!$A$5:$A$293,0))="(none)",B673,INDEX('QBO Templates'!$J$5:$J$293,MATCH(B673,'QBO Templates'!$A$5:$A$293,0)))</f>
        <v>J1270</v>
      </c>
    </row>
    <row r="674">
      <c r="A674" t="n">
        <v>11119</v>
      </c>
      <c r="B674" t="inlineStr">
        <is>
          <t>T0220</t>
        </is>
      </c>
      <c r="C674" t="inlineStr">
        <is>
          <t>Q0369</t>
        </is>
      </c>
      <c r="D674" s="10" t="n">
        <v>46296</v>
      </c>
      <c r="E674" s="9" t="n">
        <v>1495</v>
      </c>
      <c r="F674" t="str">
        <f>YEAR(D674)&amp;"-"&amp;TEXT(MONTH(D674),"00")</f>
        <v>2026-10</v>
      </c>
      <c r="G674" t="str">
        <f>IF(INDEX('QBO Templates'!$J$5:$J$293,MATCH(B674,'QBO Templates'!$A$5:$A$293,0))="(none)",B674,INDEX('QBO Templates'!$J$5:$J$293,MATCH(B674,'QBO Templates'!$A$5:$A$293,0)))</f>
        <v>J1270</v>
      </c>
    </row>
    <row r="675">
      <c r="A675" t="n">
        <v>11120</v>
      </c>
      <c r="B675" t="inlineStr">
        <is>
          <t>T0221</t>
        </is>
      </c>
      <c r="C675" t="inlineStr">
        <is>
          <t>Q0371</t>
        </is>
      </c>
      <c r="D675" s="10" t="n">
        <v>46235</v>
      </c>
      <c r="E675" s="9" t="n">
        <v>754</v>
      </c>
      <c r="F675" t="str">
        <f>YEAR(D675)&amp;"-"&amp;TEXT(MONTH(D675),"00")</f>
        <v>2026-08</v>
      </c>
      <c r="G675" t="str">
        <f>IF(INDEX('QBO Templates'!$J$5:$J$293,MATCH(B675,'QBO Templates'!$A$5:$A$293,0))="(none)",B675,INDEX('QBO Templates'!$J$5:$J$293,MATCH(B675,'QBO Templates'!$A$5:$A$293,0)))</f>
        <v>J1272</v>
      </c>
    </row>
    <row r="676">
      <c r="A676" t="n">
        <v>11121</v>
      </c>
      <c r="B676" t="inlineStr">
        <is>
          <t>T0221</t>
        </is>
      </c>
      <c r="C676" t="inlineStr">
        <is>
          <t>Q0371</t>
        </is>
      </c>
      <c r="D676" s="10" t="n">
        <v>46266</v>
      </c>
      <c r="E676" s="9" t="n">
        <v>754</v>
      </c>
      <c r="F676" t="str">
        <f>YEAR(D676)&amp;"-"&amp;TEXT(MONTH(D676),"00")</f>
        <v>2026-09</v>
      </c>
      <c r="G676" t="str">
        <f>IF(INDEX('QBO Templates'!$J$5:$J$293,MATCH(B676,'QBO Templates'!$A$5:$A$293,0))="(none)",B676,INDEX('QBO Templates'!$J$5:$J$293,MATCH(B676,'QBO Templates'!$A$5:$A$293,0)))</f>
        <v>J1272</v>
      </c>
    </row>
    <row r="677">
      <c r="A677" t="n">
        <v>11122</v>
      </c>
      <c r="B677" t="inlineStr">
        <is>
          <t>T0221</t>
        </is>
      </c>
      <c r="C677" t="inlineStr">
        <is>
          <t>Q0371</t>
        </is>
      </c>
      <c r="D677" s="10" t="n">
        <v>46296</v>
      </c>
      <c r="E677" s="9" t="n">
        <v>754</v>
      </c>
      <c r="F677" t="str">
        <f>YEAR(D677)&amp;"-"&amp;TEXT(MONTH(D677),"00")</f>
        <v>2026-10</v>
      </c>
      <c r="G677" t="str">
        <f>IF(INDEX('QBO Templates'!$J$5:$J$293,MATCH(B677,'QBO Templates'!$A$5:$A$293,0))="(none)",B677,INDEX('QBO Templates'!$J$5:$J$293,MATCH(B677,'QBO Templates'!$A$5:$A$293,0)))</f>
        <v>J1272</v>
      </c>
    </row>
    <row r="678">
      <c r="A678" t="n">
        <v>11123</v>
      </c>
      <c r="B678" t="inlineStr">
        <is>
          <t>T0222</t>
        </is>
      </c>
      <c r="C678" t="inlineStr">
        <is>
          <t>Q0371</t>
        </is>
      </c>
      <c r="D678" s="10" t="n">
        <v>46240</v>
      </c>
      <c r="E678" s="9" t="n">
        <v>109</v>
      </c>
      <c r="F678" t="str">
        <f>YEAR(D678)&amp;"-"&amp;TEXT(MONTH(D678),"00")</f>
        <v>2026-08</v>
      </c>
      <c r="G678" t="str">
        <f>IF(INDEX('QBO Templates'!$J$5:$J$293,MATCH(B678,'QBO Templates'!$A$5:$A$293,0))="(none)",B678,INDEX('QBO Templates'!$J$5:$J$293,MATCH(B678,'QBO Templates'!$A$5:$A$293,0)))</f>
        <v>J1273</v>
      </c>
    </row>
    <row r="679">
      <c r="A679" t="n">
        <v>11124</v>
      </c>
      <c r="B679" t="inlineStr">
        <is>
          <t>T0222</t>
        </is>
      </c>
      <c r="C679" t="inlineStr">
        <is>
          <t>Q0371</t>
        </is>
      </c>
      <c r="D679" s="10" t="n">
        <v>46268</v>
      </c>
      <c r="E679" s="9" t="n">
        <v>109</v>
      </c>
      <c r="F679" t="str">
        <f>YEAR(D679)&amp;"-"&amp;TEXT(MONTH(D679),"00")</f>
        <v>2026-09</v>
      </c>
      <c r="G679" t="str">
        <f>IF(INDEX('QBO Templates'!$J$5:$J$293,MATCH(B679,'QBO Templates'!$A$5:$A$293,0))="(none)",B679,INDEX('QBO Templates'!$J$5:$J$293,MATCH(B679,'QBO Templates'!$A$5:$A$293,0)))</f>
        <v>J1273</v>
      </c>
    </row>
    <row r="680">
      <c r="A680" t="n">
        <v>11125</v>
      </c>
      <c r="B680" t="inlineStr">
        <is>
          <t>T0222</t>
        </is>
      </c>
      <c r="C680" t="inlineStr">
        <is>
          <t>Q0371</t>
        </is>
      </c>
      <c r="D680" s="10" t="n">
        <v>46296</v>
      </c>
      <c r="E680" s="9" t="n">
        <v>109</v>
      </c>
      <c r="F680" t="str">
        <f>YEAR(D680)&amp;"-"&amp;TEXT(MONTH(D680),"00")</f>
        <v>2026-10</v>
      </c>
      <c r="G680" t="str">
        <f>IF(INDEX('QBO Templates'!$J$5:$J$293,MATCH(B680,'QBO Templates'!$A$5:$A$293,0))="(none)",B680,INDEX('QBO Templates'!$J$5:$J$293,MATCH(B680,'QBO Templates'!$A$5:$A$293,0)))</f>
        <v>J1273</v>
      </c>
    </row>
    <row r="681">
      <c r="A681" t="n">
        <v>11126</v>
      </c>
      <c r="B681" t="inlineStr">
        <is>
          <t>T0222</t>
        </is>
      </c>
      <c r="C681" t="inlineStr">
        <is>
          <t>Q0371</t>
        </is>
      </c>
      <c r="D681" s="10" t="n">
        <v>46324</v>
      </c>
      <c r="E681" s="9" t="n">
        <v>109</v>
      </c>
      <c r="F681" t="str">
        <f>YEAR(D681)&amp;"-"&amp;TEXT(MONTH(D681),"00")</f>
        <v>2026-10</v>
      </c>
      <c r="G681" t="str">
        <f>IF(INDEX('QBO Templates'!$J$5:$J$293,MATCH(B681,'QBO Templates'!$A$5:$A$293,0))="(none)",B681,INDEX('QBO Templates'!$J$5:$J$293,MATCH(B681,'QBO Templates'!$A$5:$A$293,0)))</f>
        <v>J1273</v>
      </c>
    </row>
    <row r="682">
      <c r="A682" t="n">
        <v>11127</v>
      </c>
      <c r="B682" t="inlineStr">
        <is>
          <t>T0223</t>
        </is>
      </c>
      <c r="C682" t="inlineStr">
        <is>
          <t>Q0372</t>
        </is>
      </c>
      <c r="D682" s="10" t="n">
        <v>46235</v>
      </c>
      <c r="E682" s="9" t="n">
        <v>1265.33</v>
      </c>
      <c r="F682" t="str">
        <f>YEAR(D682)&amp;"-"&amp;TEXT(MONTH(D682),"00")</f>
        <v>2026-08</v>
      </c>
      <c r="G682" t="str">
        <f>IF(INDEX('QBO Templates'!$J$5:$J$293,MATCH(B682,'QBO Templates'!$A$5:$A$293,0))="(none)",B682,INDEX('QBO Templates'!$J$5:$J$293,MATCH(B682,'QBO Templates'!$A$5:$A$293,0)))</f>
        <v>J1274</v>
      </c>
    </row>
    <row r="683">
      <c r="A683" t="n">
        <v>11128</v>
      </c>
      <c r="B683" t="inlineStr">
        <is>
          <t>T0223</t>
        </is>
      </c>
      <c r="C683" t="inlineStr">
        <is>
          <t>Q0372</t>
        </is>
      </c>
      <c r="D683" s="10" t="n">
        <v>46266</v>
      </c>
      <c r="E683" s="9" t="n">
        <v>1265.33</v>
      </c>
      <c r="F683" t="str">
        <f>YEAR(D683)&amp;"-"&amp;TEXT(MONTH(D683),"00")</f>
        <v>2026-09</v>
      </c>
      <c r="G683" t="str">
        <f>IF(INDEX('QBO Templates'!$J$5:$J$293,MATCH(B683,'QBO Templates'!$A$5:$A$293,0))="(none)",B683,INDEX('QBO Templates'!$J$5:$J$293,MATCH(B683,'QBO Templates'!$A$5:$A$293,0)))</f>
        <v>J1274</v>
      </c>
    </row>
    <row r="684">
      <c r="A684" t="n">
        <v>11129</v>
      </c>
      <c r="B684" t="inlineStr">
        <is>
          <t>T0223</t>
        </is>
      </c>
      <c r="C684" t="inlineStr">
        <is>
          <t>Q0372</t>
        </is>
      </c>
      <c r="D684" s="10" t="n">
        <v>46296</v>
      </c>
      <c r="E684" s="9" t="n">
        <v>1265.33</v>
      </c>
      <c r="F684" t="str">
        <f>YEAR(D684)&amp;"-"&amp;TEXT(MONTH(D684),"00")</f>
        <v>2026-10</v>
      </c>
      <c r="G684" t="str">
        <f>IF(INDEX('QBO Templates'!$J$5:$J$293,MATCH(B684,'QBO Templates'!$A$5:$A$293,0))="(none)",B684,INDEX('QBO Templates'!$J$5:$J$293,MATCH(B684,'QBO Templates'!$A$5:$A$293,0)))</f>
        <v>J1274</v>
      </c>
    </row>
    <row r="685">
      <c r="A685" t="n">
        <v>11130</v>
      </c>
      <c r="B685" t="inlineStr">
        <is>
          <t>T0224</t>
        </is>
      </c>
      <c r="C685" t="inlineStr">
        <is>
          <t>Q0374</t>
        </is>
      </c>
      <c r="D685" s="10" t="n">
        <v>46235</v>
      </c>
      <c r="E685" s="9" t="n">
        <v>2327</v>
      </c>
      <c r="F685" t="str">
        <f>YEAR(D685)&amp;"-"&amp;TEXT(MONTH(D685),"00")</f>
        <v>2026-08</v>
      </c>
      <c r="G685" t="str">
        <f>IF(INDEX('QBO Templates'!$J$5:$J$293,MATCH(B685,'QBO Templates'!$A$5:$A$293,0))="(none)",B685,INDEX('QBO Templates'!$J$5:$J$293,MATCH(B685,'QBO Templates'!$A$5:$A$293,0)))</f>
        <v>J1276</v>
      </c>
    </row>
    <row r="686">
      <c r="A686" t="n">
        <v>11131</v>
      </c>
      <c r="B686" t="inlineStr">
        <is>
          <t>T0224</t>
        </is>
      </c>
      <c r="C686" t="inlineStr">
        <is>
          <t>Q0374</t>
        </is>
      </c>
      <c r="D686" s="10" t="n">
        <v>46266</v>
      </c>
      <c r="E686" s="9" t="n">
        <v>2327</v>
      </c>
      <c r="F686" t="str">
        <f>YEAR(D686)&amp;"-"&amp;TEXT(MONTH(D686),"00")</f>
        <v>2026-09</v>
      </c>
      <c r="G686" t="str">
        <f>IF(INDEX('QBO Templates'!$J$5:$J$293,MATCH(B686,'QBO Templates'!$A$5:$A$293,0))="(none)",B686,INDEX('QBO Templates'!$J$5:$J$293,MATCH(B686,'QBO Templates'!$A$5:$A$293,0)))</f>
        <v>J1276</v>
      </c>
    </row>
    <row r="687">
      <c r="A687" t="n">
        <v>11132</v>
      </c>
      <c r="B687" t="inlineStr">
        <is>
          <t>T0224</t>
        </is>
      </c>
      <c r="C687" t="inlineStr">
        <is>
          <t>Q0374</t>
        </is>
      </c>
      <c r="D687" s="10" t="n">
        <v>46296</v>
      </c>
      <c r="E687" s="9" t="n">
        <v>2327</v>
      </c>
      <c r="F687" t="str">
        <f>YEAR(D687)&amp;"-"&amp;TEXT(MONTH(D687),"00")</f>
        <v>2026-10</v>
      </c>
      <c r="G687" t="str">
        <f>IF(INDEX('QBO Templates'!$J$5:$J$293,MATCH(B687,'QBO Templates'!$A$5:$A$293,0))="(none)",B687,INDEX('QBO Templates'!$J$5:$J$293,MATCH(B687,'QBO Templates'!$A$5:$A$293,0)))</f>
        <v>J1276</v>
      </c>
    </row>
    <row r="688">
      <c r="A688" t="n">
        <v>11133</v>
      </c>
      <c r="B688" t="inlineStr">
        <is>
          <t>T0225</t>
        </is>
      </c>
      <c r="C688" t="inlineStr">
        <is>
          <t>Q0375</t>
        </is>
      </c>
      <c r="D688" s="10" t="n">
        <v>46235</v>
      </c>
      <c r="E688" s="9" t="n">
        <v>1287</v>
      </c>
      <c r="F688" t="str">
        <f>YEAR(D688)&amp;"-"&amp;TEXT(MONTH(D688),"00")</f>
        <v>2026-08</v>
      </c>
      <c r="G688" t="str">
        <f>IF(INDEX('QBO Templates'!$J$5:$J$293,MATCH(B688,'QBO Templates'!$A$5:$A$293,0))="(none)",B688,INDEX('QBO Templates'!$J$5:$J$293,MATCH(B688,'QBO Templates'!$A$5:$A$293,0)))</f>
        <v>J1277</v>
      </c>
    </row>
    <row r="689">
      <c r="A689" t="n">
        <v>11134</v>
      </c>
      <c r="B689" t="inlineStr">
        <is>
          <t>T0225</t>
        </is>
      </c>
      <c r="C689" t="inlineStr">
        <is>
          <t>Q0375</t>
        </is>
      </c>
      <c r="D689" s="10" t="n">
        <v>46266</v>
      </c>
      <c r="E689" s="9" t="n">
        <v>1287</v>
      </c>
      <c r="F689" t="str">
        <f>YEAR(D689)&amp;"-"&amp;TEXT(MONTH(D689),"00")</f>
        <v>2026-09</v>
      </c>
      <c r="G689" t="str">
        <f>IF(INDEX('QBO Templates'!$J$5:$J$293,MATCH(B689,'QBO Templates'!$A$5:$A$293,0))="(none)",B689,INDEX('QBO Templates'!$J$5:$J$293,MATCH(B689,'QBO Templates'!$A$5:$A$293,0)))</f>
        <v>J1277</v>
      </c>
    </row>
    <row r="690">
      <c r="A690" t="n">
        <v>11135</v>
      </c>
      <c r="B690" t="inlineStr">
        <is>
          <t>T0225</t>
        </is>
      </c>
      <c r="C690" t="inlineStr">
        <is>
          <t>Q0375</t>
        </is>
      </c>
      <c r="D690" s="10" t="n">
        <v>46296</v>
      </c>
      <c r="E690" s="9" t="n">
        <v>1287</v>
      </c>
      <c r="F690" t="str">
        <f>YEAR(D690)&amp;"-"&amp;TEXT(MONTH(D690),"00")</f>
        <v>2026-10</v>
      </c>
      <c r="G690" t="str">
        <f>IF(INDEX('QBO Templates'!$J$5:$J$293,MATCH(B690,'QBO Templates'!$A$5:$A$293,0))="(none)",B690,INDEX('QBO Templates'!$J$5:$J$293,MATCH(B690,'QBO Templates'!$A$5:$A$293,0)))</f>
        <v>J1277</v>
      </c>
    </row>
    <row r="691">
      <c r="A691" t="n">
        <v>11136</v>
      </c>
      <c r="B691" t="inlineStr">
        <is>
          <t>T0226</t>
        </is>
      </c>
      <c r="C691" t="inlineStr">
        <is>
          <t>Q0378</t>
        </is>
      </c>
      <c r="D691" s="10" t="n">
        <v>46235</v>
      </c>
      <c r="E691" s="9" t="n">
        <v>780</v>
      </c>
      <c r="F691" t="str">
        <f>YEAR(D691)&amp;"-"&amp;TEXT(MONTH(D691),"00")</f>
        <v>2026-08</v>
      </c>
      <c r="G691" t="str">
        <f>IF(INDEX('QBO Templates'!$J$5:$J$293,MATCH(B691,'QBO Templates'!$A$5:$A$293,0))="(none)",B691,INDEX('QBO Templates'!$J$5:$J$293,MATCH(B691,'QBO Templates'!$A$5:$A$293,0)))</f>
        <v>J1280</v>
      </c>
    </row>
    <row r="692">
      <c r="A692" t="n">
        <v>11137</v>
      </c>
      <c r="B692" t="inlineStr">
        <is>
          <t>T0226</t>
        </is>
      </c>
      <c r="C692" t="inlineStr">
        <is>
          <t>Q0378</t>
        </is>
      </c>
      <c r="D692" s="10" t="n">
        <v>46266</v>
      </c>
      <c r="E692" s="9" t="n">
        <v>780</v>
      </c>
      <c r="F692" t="str">
        <f>YEAR(D692)&amp;"-"&amp;TEXT(MONTH(D692),"00")</f>
        <v>2026-09</v>
      </c>
      <c r="G692" t="str">
        <f>IF(INDEX('QBO Templates'!$J$5:$J$293,MATCH(B692,'QBO Templates'!$A$5:$A$293,0))="(none)",B692,INDEX('QBO Templates'!$J$5:$J$293,MATCH(B692,'QBO Templates'!$A$5:$A$293,0)))</f>
        <v>J1280</v>
      </c>
    </row>
    <row r="693">
      <c r="A693" t="n">
        <v>11138</v>
      </c>
      <c r="B693" t="inlineStr">
        <is>
          <t>T0226</t>
        </is>
      </c>
      <c r="C693" t="inlineStr">
        <is>
          <t>Q0378</t>
        </is>
      </c>
      <c r="D693" s="10" t="n">
        <v>46296</v>
      </c>
      <c r="E693" s="9" t="n">
        <v>780</v>
      </c>
      <c r="F693" t="str">
        <f>YEAR(D693)&amp;"-"&amp;TEXT(MONTH(D693),"00")</f>
        <v>2026-10</v>
      </c>
      <c r="G693" t="str">
        <f>IF(INDEX('QBO Templates'!$J$5:$J$293,MATCH(B693,'QBO Templates'!$A$5:$A$293,0))="(none)",B693,INDEX('QBO Templates'!$J$5:$J$293,MATCH(B693,'QBO Templates'!$A$5:$A$293,0)))</f>
        <v>J1280</v>
      </c>
    </row>
    <row r="694">
      <c r="A694" t="n">
        <v>11139</v>
      </c>
      <c r="B694" t="inlineStr">
        <is>
          <t>T0227</t>
        </is>
      </c>
      <c r="C694" t="inlineStr">
        <is>
          <t>Q0378</t>
        </is>
      </c>
      <c r="D694" s="10" t="n">
        <v>46235</v>
      </c>
      <c r="E694" s="9" t="n">
        <v>754</v>
      </c>
      <c r="F694" t="str">
        <f>YEAR(D694)&amp;"-"&amp;TEXT(MONTH(D694),"00")</f>
        <v>2026-08</v>
      </c>
      <c r="G694" t="str">
        <f>IF(INDEX('QBO Templates'!$J$5:$J$293,MATCH(B694,'QBO Templates'!$A$5:$A$293,0))="(none)",B694,INDEX('QBO Templates'!$J$5:$J$293,MATCH(B694,'QBO Templates'!$A$5:$A$293,0)))</f>
        <v>J1280</v>
      </c>
    </row>
    <row r="695">
      <c r="A695" t="n">
        <v>11140</v>
      </c>
      <c r="B695" t="inlineStr">
        <is>
          <t>T0227</t>
        </is>
      </c>
      <c r="C695" t="inlineStr">
        <is>
          <t>Q0378</t>
        </is>
      </c>
      <c r="D695" s="10" t="n">
        <v>46266</v>
      </c>
      <c r="E695" s="9" t="n">
        <v>754</v>
      </c>
      <c r="F695" t="str">
        <f>YEAR(D695)&amp;"-"&amp;TEXT(MONTH(D695),"00")</f>
        <v>2026-09</v>
      </c>
      <c r="G695" t="str">
        <f>IF(INDEX('QBO Templates'!$J$5:$J$293,MATCH(B695,'QBO Templates'!$A$5:$A$293,0))="(none)",B695,INDEX('QBO Templates'!$J$5:$J$293,MATCH(B695,'QBO Templates'!$A$5:$A$293,0)))</f>
        <v>J1280</v>
      </c>
    </row>
    <row r="696">
      <c r="A696" t="n">
        <v>11141</v>
      </c>
      <c r="B696" t="inlineStr">
        <is>
          <t>T0227</t>
        </is>
      </c>
      <c r="C696" t="inlineStr">
        <is>
          <t>Q0378</t>
        </is>
      </c>
      <c r="D696" s="10" t="n">
        <v>46296</v>
      </c>
      <c r="E696" s="9" t="n">
        <v>754</v>
      </c>
      <c r="F696" t="str">
        <f>YEAR(D696)&amp;"-"&amp;TEXT(MONTH(D696),"00")</f>
        <v>2026-10</v>
      </c>
      <c r="G696" t="str">
        <f>IF(INDEX('QBO Templates'!$J$5:$J$293,MATCH(B696,'QBO Templates'!$A$5:$A$293,0))="(none)",B696,INDEX('QBO Templates'!$J$5:$J$293,MATCH(B696,'QBO Templates'!$A$5:$A$293,0)))</f>
        <v>J1280</v>
      </c>
    </row>
    <row r="697">
      <c r="A697" t="n">
        <v>11142</v>
      </c>
      <c r="B697" t="inlineStr">
        <is>
          <t>T0228</t>
        </is>
      </c>
      <c r="C697" t="inlineStr">
        <is>
          <t>Q0379</t>
        </is>
      </c>
      <c r="D697" s="10" t="n">
        <v>46235</v>
      </c>
      <c r="E697" s="9" t="n">
        <v>325</v>
      </c>
      <c r="F697" t="str">
        <f>YEAR(D697)&amp;"-"&amp;TEXT(MONTH(D697),"00")</f>
        <v>2026-08</v>
      </c>
      <c r="G697" t="str">
        <f>IF(INDEX('QBO Templates'!$J$5:$J$293,MATCH(B697,'QBO Templates'!$A$5:$A$293,0))="(none)",B697,INDEX('QBO Templates'!$J$5:$J$293,MATCH(B697,'QBO Templates'!$A$5:$A$293,0)))</f>
        <v>J1281</v>
      </c>
    </row>
    <row r="698">
      <c r="A698" t="n">
        <v>11143</v>
      </c>
      <c r="B698" t="inlineStr">
        <is>
          <t>T0228</t>
        </is>
      </c>
      <c r="C698" t="inlineStr">
        <is>
          <t>Q0379</t>
        </is>
      </c>
      <c r="D698" s="10" t="n">
        <v>46266</v>
      </c>
      <c r="E698" s="9" t="n">
        <v>325</v>
      </c>
      <c r="F698" t="str">
        <f>YEAR(D698)&amp;"-"&amp;TEXT(MONTH(D698),"00")</f>
        <v>2026-09</v>
      </c>
      <c r="G698" t="str">
        <f>IF(INDEX('QBO Templates'!$J$5:$J$293,MATCH(B698,'QBO Templates'!$A$5:$A$293,0))="(none)",B698,INDEX('QBO Templates'!$J$5:$J$293,MATCH(B698,'QBO Templates'!$A$5:$A$293,0)))</f>
        <v>J1281</v>
      </c>
    </row>
    <row r="699">
      <c r="A699" t="n">
        <v>11144</v>
      </c>
      <c r="B699" t="inlineStr">
        <is>
          <t>T0228</t>
        </is>
      </c>
      <c r="C699" t="inlineStr">
        <is>
          <t>Q0379</t>
        </is>
      </c>
      <c r="D699" s="10" t="n">
        <v>46296</v>
      </c>
      <c r="E699" s="9" t="n">
        <v>325</v>
      </c>
      <c r="F699" t="str">
        <f>YEAR(D699)&amp;"-"&amp;TEXT(MONTH(D699),"00")</f>
        <v>2026-10</v>
      </c>
      <c r="G699" t="str">
        <f>IF(INDEX('QBO Templates'!$J$5:$J$293,MATCH(B699,'QBO Templates'!$A$5:$A$293,0))="(none)",B699,INDEX('QBO Templates'!$J$5:$J$293,MATCH(B699,'QBO Templates'!$A$5:$A$293,0)))</f>
        <v>J1281</v>
      </c>
    </row>
    <row r="700">
      <c r="A700" t="n">
        <v>11145</v>
      </c>
      <c r="B700" t="inlineStr">
        <is>
          <t>T0229</t>
        </is>
      </c>
      <c r="C700" t="inlineStr">
        <is>
          <t>Q0379</t>
        </is>
      </c>
      <c r="D700" s="10" t="n">
        <v>46259</v>
      </c>
      <c r="E700" s="9" t="n">
        <v>146</v>
      </c>
      <c r="F700" t="str">
        <f>YEAR(D700)&amp;"-"&amp;TEXT(MONTH(D700),"00")</f>
        <v>2026-08</v>
      </c>
      <c r="G700" t="str">
        <f>IF(INDEX('QBO Templates'!$J$5:$J$293,MATCH(B700,'QBO Templates'!$A$5:$A$293,0))="(none)",B700,INDEX('QBO Templates'!$J$5:$J$293,MATCH(B700,'QBO Templates'!$A$5:$A$293,0)))</f>
        <v>J1282</v>
      </c>
    </row>
    <row r="701">
      <c r="A701" t="n">
        <v>11146</v>
      </c>
      <c r="B701" t="inlineStr">
        <is>
          <t>T0229</t>
        </is>
      </c>
      <c r="C701" t="inlineStr">
        <is>
          <t>Q0379</t>
        </is>
      </c>
      <c r="D701" s="10" t="n">
        <v>46287</v>
      </c>
      <c r="E701" s="9" t="n">
        <v>146</v>
      </c>
      <c r="F701" t="str">
        <f>YEAR(D701)&amp;"-"&amp;TEXT(MONTH(D701),"00")</f>
        <v>2026-09</v>
      </c>
      <c r="G701" t="str">
        <f>IF(INDEX('QBO Templates'!$J$5:$J$293,MATCH(B701,'QBO Templates'!$A$5:$A$293,0))="(none)",B701,INDEX('QBO Templates'!$J$5:$J$293,MATCH(B701,'QBO Templates'!$A$5:$A$293,0)))</f>
        <v>J1282</v>
      </c>
    </row>
    <row r="702">
      <c r="A702" t="n">
        <v>11147</v>
      </c>
      <c r="B702" t="inlineStr">
        <is>
          <t>T0229</t>
        </is>
      </c>
      <c r="C702" t="inlineStr">
        <is>
          <t>Q0379</t>
        </is>
      </c>
      <c r="D702" s="10" t="n">
        <v>46315</v>
      </c>
      <c r="E702" s="9" t="n">
        <v>146</v>
      </c>
      <c r="F702" t="str">
        <f>YEAR(D702)&amp;"-"&amp;TEXT(MONTH(D702),"00")</f>
        <v>2026-10</v>
      </c>
      <c r="G702" t="str">
        <f>IF(INDEX('QBO Templates'!$J$5:$J$293,MATCH(B702,'QBO Templates'!$A$5:$A$293,0))="(none)",B702,INDEX('QBO Templates'!$J$5:$J$293,MATCH(B702,'QBO Templates'!$A$5:$A$293,0)))</f>
        <v>J1282</v>
      </c>
    </row>
    <row r="703">
      <c r="A703" t="n">
        <v>11148</v>
      </c>
      <c r="B703" t="inlineStr">
        <is>
          <t>T0230</t>
        </is>
      </c>
      <c r="C703" t="inlineStr">
        <is>
          <t>Q0380</t>
        </is>
      </c>
      <c r="D703" s="10" t="n">
        <v>46235</v>
      </c>
      <c r="E703" s="9" t="n">
        <v>2015</v>
      </c>
      <c r="F703" t="str">
        <f>YEAR(D703)&amp;"-"&amp;TEXT(MONTH(D703),"00")</f>
        <v>2026-08</v>
      </c>
      <c r="G703" t="str">
        <f>IF(INDEX('QBO Templates'!$J$5:$J$293,MATCH(B703,'QBO Templates'!$A$5:$A$293,0))="(none)",B703,INDEX('QBO Templates'!$J$5:$J$293,MATCH(B703,'QBO Templates'!$A$5:$A$293,0)))</f>
        <v>J1283</v>
      </c>
    </row>
    <row r="704">
      <c r="A704" t="n">
        <v>11149</v>
      </c>
      <c r="B704" t="inlineStr">
        <is>
          <t>T0230</t>
        </is>
      </c>
      <c r="C704" t="inlineStr">
        <is>
          <t>Q0380</t>
        </is>
      </c>
      <c r="D704" s="10" t="n">
        <v>46266</v>
      </c>
      <c r="E704" s="9" t="n">
        <v>2015</v>
      </c>
      <c r="F704" t="str">
        <f>YEAR(D704)&amp;"-"&amp;TEXT(MONTH(D704),"00")</f>
        <v>2026-09</v>
      </c>
      <c r="G704" t="str">
        <f>IF(INDEX('QBO Templates'!$J$5:$J$293,MATCH(B704,'QBO Templates'!$A$5:$A$293,0))="(none)",B704,INDEX('QBO Templates'!$J$5:$J$293,MATCH(B704,'QBO Templates'!$A$5:$A$293,0)))</f>
        <v>J1283</v>
      </c>
    </row>
    <row r="705">
      <c r="A705" t="n">
        <v>11150</v>
      </c>
      <c r="B705" t="inlineStr">
        <is>
          <t>T0230</t>
        </is>
      </c>
      <c r="C705" t="inlineStr">
        <is>
          <t>Q0380</t>
        </is>
      </c>
      <c r="D705" s="10" t="n">
        <v>46296</v>
      </c>
      <c r="E705" s="9" t="n">
        <v>2015</v>
      </c>
      <c r="F705" t="str">
        <f>YEAR(D705)&amp;"-"&amp;TEXT(MONTH(D705),"00")</f>
        <v>2026-10</v>
      </c>
      <c r="G705" t="str">
        <f>IF(INDEX('QBO Templates'!$J$5:$J$293,MATCH(B705,'QBO Templates'!$A$5:$A$293,0))="(none)",B705,INDEX('QBO Templates'!$J$5:$J$293,MATCH(B705,'QBO Templates'!$A$5:$A$293,0)))</f>
        <v>J1283</v>
      </c>
    </row>
    <row r="706">
      <c r="A706" t="n">
        <v>11151</v>
      </c>
      <c r="B706" t="inlineStr">
        <is>
          <t>T0231</t>
        </is>
      </c>
      <c r="C706" t="inlineStr">
        <is>
          <t>Q0380</t>
        </is>
      </c>
      <c r="D706" s="10" t="n">
        <v>46241</v>
      </c>
      <c r="E706" s="9" t="n">
        <v>218</v>
      </c>
      <c r="F706" t="str">
        <f>YEAR(D706)&amp;"-"&amp;TEXT(MONTH(D706),"00")</f>
        <v>2026-08</v>
      </c>
      <c r="G706" t="str">
        <f>IF(INDEX('QBO Templates'!$J$5:$J$293,MATCH(B706,'QBO Templates'!$A$5:$A$293,0))="(none)",B706,INDEX('QBO Templates'!$J$5:$J$293,MATCH(B706,'QBO Templates'!$A$5:$A$293,0)))</f>
        <v>J1284</v>
      </c>
    </row>
    <row r="707">
      <c r="A707" t="n">
        <v>11152</v>
      </c>
      <c r="B707" t="inlineStr">
        <is>
          <t>T0231</t>
        </is>
      </c>
      <c r="C707" t="inlineStr">
        <is>
          <t>Q0380</t>
        </is>
      </c>
      <c r="D707" s="10" t="n">
        <v>46269</v>
      </c>
      <c r="E707" s="9" t="n">
        <v>218</v>
      </c>
      <c r="F707" t="str">
        <f>YEAR(D707)&amp;"-"&amp;TEXT(MONTH(D707),"00")</f>
        <v>2026-09</v>
      </c>
      <c r="G707" t="str">
        <f>IF(INDEX('QBO Templates'!$J$5:$J$293,MATCH(B707,'QBO Templates'!$A$5:$A$293,0))="(none)",B707,INDEX('QBO Templates'!$J$5:$J$293,MATCH(B707,'QBO Templates'!$A$5:$A$293,0)))</f>
        <v>J1284</v>
      </c>
    </row>
    <row r="708">
      <c r="A708" t="n">
        <v>11153</v>
      </c>
      <c r="B708" t="inlineStr">
        <is>
          <t>T0231</t>
        </is>
      </c>
      <c r="C708" t="inlineStr">
        <is>
          <t>Q0380</t>
        </is>
      </c>
      <c r="D708" s="10" t="n">
        <v>46297</v>
      </c>
      <c r="E708" s="9" t="n">
        <v>218</v>
      </c>
      <c r="F708" t="str">
        <f>YEAR(D708)&amp;"-"&amp;TEXT(MONTH(D708),"00")</f>
        <v>2026-10</v>
      </c>
      <c r="G708" t="str">
        <f>IF(INDEX('QBO Templates'!$J$5:$J$293,MATCH(B708,'QBO Templates'!$A$5:$A$293,0))="(none)",B708,INDEX('QBO Templates'!$J$5:$J$293,MATCH(B708,'QBO Templates'!$A$5:$A$293,0)))</f>
        <v>J1284</v>
      </c>
    </row>
    <row r="709">
      <c r="A709" t="n">
        <v>11154</v>
      </c>
      <c r="B709" t="inlineStr">
        <is>
          <t>T0231</t>
        </is>
      </c>
      <c r="C709" t="inlineStr">
        <is>
          <t>Q0380</t>
        </is>
      </c>
      <c r="D709" s="10" t="n">
        <v>46325</v>
      </c>
      <c r="E709" s="9" t="n">
        <v>218</v>
      </c>
      <c r="F709" t="str">
        <f>YEAR(D709)&amp;"-"&amp;TEXT(MONTH(D709),"00")</f>
        <v>2026-10</v>
      </c>
      <c r="G709" t="str">
        <f>IF(INDEX('QBO Templates'!$J$5:$J$293,MATCH(B709,'QBO Templates'!$A$5:$A$293,0))="(none)",B709,INDEX('QBO Templates'!$J$5:$J$293,MATCH(B709,'QBO Templates'!$A$5:$A$293,0)))</f>
        <v>J1284</v>
      </c>
    </row>
    <row r="710">
      <c r="A710" t="n">
        <v>11155</v>
      </c>
      <c r="B710" t="inlineStr">
        <is>
          <t>T0232</t>
        </is>
      </c>
      <c r="C710" t="inlineStr">
        <is>
          <t>Q0382</t>
        </is>
      </c>
      <c r="D710" s="10" t="n">
        <v>46235</v>
      </c>
      <c r="E710" s="9" t="n">
        <v>2513.33</v>
      </c>
      <c r="F710" t="str">
        <f>YEAR(D710)&amp;"-"&amp;TEXT(MONTH(D710),"00")</f>
        <v>2026-08</v>
      </c>
      <c r="G710" t="str">
        <f>IF(INDEX('QBO Templates'!$J$5:$J$293,MATCH(B710,'QBO Templates'!$A$5:$A$293,0))="(none)",B710,INDEX('QBO Templates'!$J$5:$J$293,MATCH(B710,'QBO Templates'!$A$5:$A$293,0)))</f>
        <v>J1286</v>
      </c>
    </row>
    <row r="711">
      <c r="A711" t="n">
        <v>11156</v>
      </c>
      <c r="B711" t="inlineStr">
        <is>
          <t>T0232</t>
        </is>
      </c>
      <c r="C711" t="inlineStr">
        <is>
          <t>Q0382</t>
        </is>
      </c>
      <c r="D711" s="10" t="n">
        <v>46266</v>
      </c>
      <c r="E711" s="9" t="n">
        <v>2513.33</v>
      </c>
      <c r="F711" t="str">
        <f>YEAR(D711)&amp;"-"&amp;TEXT(MONTH(D711),"00")</f>
        <v>2026-09</v>
      </c>
      <c r="G711" t="str">
        <f>IF(INDEX('QBO Templates'!$J$5:$J$293,MATCH(B711,'QBO Templates'!$A$5:$A$293,0))="(none)",B711,INDEX('QBO Templates'!$J$5:$J$293,MATCH(B711,'QBO Templates'!$A$5:$A$293,0)))</f>
        <v>J1286</v>
      </c>
    </row>
    <row r="712">
      <c r="A712" t="n">
        <v>11157</v>
      </c>
      <c r="B712" t="inlineStr">
        <is>
          <t>T0232</t>
        </is>
      </c>
      <c r="C712" t="inlineStr">
        <is>
          <t>Q0382</t>
        </is>
      </c>
      <c r="D712" s="10" t="n">
        <v>46296</v>
      </c>
      <c r="E712" s="9" t="n">
        <v>2513.33</v>
      </c>
      <c r="F712" t="str">
        <f>YEAR(D712)&amp;"-"&amp;TEXT(MONTH(D712),"00")</f>
        <v>2026-10</v>
      </c>
      <c r="G712" t="str">
        <f>IF(INDEX('QBO Templates'!$J$5:$J$293,MATCH(B712,'QBO Templates'!$A$5:$A$293,0))="(none)",B712,INDEX('QBO Templates'!$J$5:$J$293,MATCH(B712,'QBO Templates'!$A$5:$A$293,0)))</f>
        <v>J1286</v>
      </c>
    </row>
    <row r="713">
      <c r="A713" t="n">
        <v>11158</v>
      </c>
      <c r="B713" t="inlineStr">
        <is>
          <t>T0233</t>
        </is>
      </c>
      <c r="C713" t="inlineStr">
        <is>
          <t>Q0383</t>
        </is>
      </c>
      <c r="D713" s="10" t="n">
        <v>46235</v>
      </c>
      <c r="E713" s="9" t="n">
        <v>1326</v>
      </c>
      <c r="F713" t="str">
        <f>YEAR(D713)&amp;"-"&amp;TEXT(MONTH(D713),"00")</f>
        <v>2026-08</v>
      </c>
      <c r="G713" t="str">
        <f>IF(INDEX('QBO Templates'!$J$5:$J$293,MATCH(B713,'QBO Templates'!$A$5:$A$293,0))="(none)",B713,INDEX('QBO Templates'!$J$5:$J$293,MATCH(B713,'QBO Templates'!$A$5:$A$293,0)))</f>
        <v>J1287</v>
      </c>
    </row>
    <row r="714">
      <c r="A714" t="n">
        <v>11159</v>
      </c>
      <c r="B714" t="inlineStr">
        <is>
          <t>T0233</t>
        </is>
      </c>
      <c r="C714" t="inlineStr">
        <is>
          <t>Q0383</t>
        </is>
      </c>
      <c r="D714" s="10" t="n">
        <v>46266</v>
      </c>
      <c r="E714" s="9" t="n">
        <v>1326</v>
      </c>
      <c r="F714" t="str">
        <f>YEAR(D714)&amp;"-"&amp;TEXT(MONTH(D714),"00")</f>
        <v>2026-09</v>
      </c>
      <c r="G714" t="str">
        <f>IF(INDEX('QBO Templates'!$J$5:$J$293,MATCH(B714,'QBO Templates'!$A$5:$A$293,0))="(none)",B714,INDEX('QBO Templates'!$J$5:$J$293,MATCH(B714,'QBO Templates'!$A$5:$A$293,0)))</f>
        <v>J1287</v>
      </c>
    </row>
    <row r="715">
      <c r="A715" t="n">
        <v>11160</v>
      </c>
      <c r="B715" t="inlineStr">
        <is>
          <t>T0233</t>
        </is>
      </c>
      <c r="C715" t="inlineStr">
        <is>
          <t>Q0383</t>
        </is>
      </c>
      <c r="D715" s="10" t="n">
        <v>46296</v>
      </c>
      <c r="E715" s="9" t="n">
        <v>1326</v>
      </c>
      <c r="F715" t="str">
        <f>YEAR(D715)&amp;"-"&amp;TEXT(MONTH(D715),"00")</f>
        <v>2026-10</v>
      </c>
      <c r="G715" t="str">
        <f>IF(INDEX('QBO Templates'!$J$5:$J$293,MATCH(B715,'QBO Templates'!$A$5:$A$293,0))="(none)",B715,INDEX('QBO Templates'!$J$5:$J$293,MATCH(B715,'QBO Templates'!$A$5:$A$293,0)))</f>
        <v>J1287</v>
      </c>
    </row>
    <row r="716">
      <c r="A716" t="n">
        <v>11161</v>
      </c>
      <c r="B716" t="inlineStr">
        <is>
          <t>T0234</t>
        </is>
      </c>
      <c r="C716" t="inlineStr">
        <is>
          <t>Q0384</t>
        </is>
      </c>
      <c r="D716" s="10" t="n">
        <v>46235</v>
      </c>
      <c r="E716" s="9" t="n">
        <v>572</v>
      </c>
      <c r="F716" t="str">
        <f>YEAR(D716)&amp;"-"&amp;TEXT(MONTH(D716),"00")</f>
        <v>2026-08</v>
      </c>
      <c r="G716" t="str">
        <f>IF(INDEX('QBO Templates'!$J$5:$J$293,MATCH(B716,'QBO Templates'!$A$5:$A$293,0))="(none)",B716,INDEX('QBO Templates'!$J$5:$J$293,MATCH(B716,'QBO Templates'!$A$5:$A$293,0)))</f>
        <v>J1288</v>
      </c>
    </row>
    <row r="717">
      <c r="A717" t="n">
        <v>11162</v>
      </c>
      <c r="B717" t="inlineStr">
        <is>
          <t>T0234</t>
        </is>
      </c>
      <c r="C717" t="inlineStr">
        <is>
          <t>Q0384</t>
        </is>
      </c>
      <c r="D717" s="10" t="n">
        <v>46266</v>
      </c>
      <c r="E717" s="9" t="n">
        <v>572</v>
      </c>
      <c r="F717" t="str">
        <f>YEAR(D717)&amp;"-"&amp;TEXT(MONTH(D717),"00")</f>
        <v>2026-09</v>
      </c>
      <c r="G717" t="str">
        <f>IF(INDEX('QBO Templates'!$J$5:$J$293,MATCH(B717,'QBO Templates'!$A$5:$A$293,0))="(none)",B717,INDEX('QBO Templates'!$J$5:$J$293,MATCH(B717,'QBO Templates'!$A$5:$A$293,0)))</f>
        <v>J1288</v>
      </c>
    </row>
    <row r="718">
      <c r="A718" t="n">
        <v>11163</v>
      </c>
      <c r="B718" t="inlineStr">
        <is>
          <t>T0234</t>
        </is>
      </c>
      <c r="C718" t="inlineStr">
        <is>
          <t>Q0384</t>
        </is>
      </c>
      <c r="D718" s="10" t="n">
        <v>46296</v>
      </c>
      <c r="E718" s="9" t="n">
        <v>572</v>
      </c>
      <c r="F718" t="str">
        <f>YEAR(D718)&amp;"-"&amp;TEXT(MONTH(D718),"00")</f>
        <v>2026-10</v>
      </c>
      <c r="G718" t="str">
        <f>IF(INDEX('QBO Templates'!$J$5:$J$293,MATCH(B718,'QBO Templates'!$A$5:$A$293,0))="(none)",B718,INDEX('QBO Templates'!$J$5:$J$293,MATCH(B718,'QBO Templates'!$A$5:$A$293,0)))</f>
        <v>J1288</v>
      </c>
    </row>
    <row r="719">
      <c r="A719" t="n">
        <v>11164</v>
      </c>
      <c r="B719" t="inlineStr">
        <is>
          <t>T0235</t>
        </is>
      </c>
      <c r="C719" t="inlineStr">
        <is>
          <t>Q0384</t>
        </is>
      </c>
      <c r="D719" s="10" t="n">
        <v>46235</v>
      </c>
      <c r="E719" s="9" t="n">
        <v>572</v>
      </c>
      <c r="F719" t="str">
        <f>YEAR(D719)&amp;"-"&amp;TEXT(MONTH(D719),"00")</f>
        <v>2026-08</v>
      </c>
      <c r="G719" t="str">
        <f>IF(INDEX('QBO Templates'!$J$5:$J$293,MATCH(B719,'QBO Templates'!$A$5:$A$293,0))="(none)",B719,INDEX('QBO Templates'!$J$5:$J$293,MATCH(B719,'QBO Templates'!$A$5:$A$293,0)))</f>
        <v>J1288</v>
      </c>
    </row>
    <row r="720">
      <c r="A720" t="n">
        <v>11165</v>
      </c>
      <c r="B720" t="inlineStr">
        <is>
          <t>T0235</t>
        </is>
      </c>
      <c r="C720" t="inlineStr">
        <is>
          <t>Q0384</t>
        </is>
      </c>
      <c r="D720" s="10" t="n">
        <v>46266</v>
      </c>
      <c r="E720" s="9" t="n">
        <v>572</v>
      </c>
      <c r="F720" t="str">
        <f>YEAR(D720)&amp;"-"&amp;TEXT(MONTH(D720),"00")</f>
        <v>2026-09</v>
      </c>
      <c r="G720" t="str">
        <f>IF(INDEX('QBO Templates'!$J$5:$J$293,MATCH(B720,'QBO Templates'!$A$5:$A$293,0))="(none)",B720,INDEX('QBO Templates'!$J$5:$J$293,MATCH(B720,'QBO Templates'!$A$5:$A$293,0)))</f>
        <v>J1288</v>
      </c>
    </row>
    <row r="721">
      <c r="A721" t="n">
        <v>11166</v>
      </c>
      <c r="B721" t="inlineStr">
        <is>
          <t>T0235</t>
        </is>
      </c>
      <c r="C721" t="inlineStr">
        <is>
          <t>Q0384</t>
        </is>
      </c>
      <c r="D721" s="10" t="n">
        <v>46296</v>
      </c>
      <c r="E721" s="9" t="n">
        <v>572</v>
      </c>
      <c r="F721" t="str">
        <f>YEAR(D721)&amp;"-"&amp;TEXT(MONTH(D721),"00")</f>
        <v>2026-10</v>
      </c>
      <c r="G721" t="str">
        <f>IF(INDEX('QBO Templates'!$J$5:$J$293,MATCH(B721,'QBO Templates'!$A$5:$A$293,0))="(none)",B721,INDEX('QBO Templates'!$J$5:$J$293,MATCH(B721,'QBO Templates'!$A$5:$A$293,0)))</f>
        <v>J1288</v>
      </c>
    </row>
    <row r="722">
      <c r="A722" t="n">
        <v>11167</v>
      </c>
      <c r="B722" t="inlineStr">
        <is>
          <t>T0236</t>
        </is>
      </c>
      <c r="C722" t="inlineStr">
        <is>
          <t>Q0385</t>
        </is>
      </c>
      <c r="D722" s="10" t="n">
        <v>46244</v>
      </c>
      <c r="E722" s="9" t="n">
        <v>225</v>
      </c>
      <c r="F722" t="str">
        <f>YEAR(D722)&amp;"-"&amp;TEXT(MONTH(D722),"00")</f>
        <v>2026-08</v>
      </c>
      <c r="G722" t="str">
        <f>IF(INDEX('QBO Templates'!$J$5:$J$293,MATCH(B722,'QBO Templates'!$A$5:$A$293,0))="(none)",B722,INDEX('QBO Templates'!$J$5:$J$293,MATCH(B722,'QBO Templates'!$A$5:$A$293,0)))</f>
        <v>J1290</v>
      </c>
    </row>
    <row r="723">
      <c r="A723" t="n">
        <v>11168</v>
      </c>
      <c r="B723" t="inlineStr">
        <is>
          <t>T0236</t>
        </is>
      </c>
      <c r="C723" t="inlineStr">
        <is>
          <t>Q0385</t>
        </is>
      </c>
      <c r="D723" s="10" t="n">
        <v>46272</v>
      </c>
      <c r="E723" s="9" t="n">
        <v>225</v>
      </c>
      <c r="F723" t="str">
        <f>YEAR(D723)&amp;"-"&amp;TEXT(MONTH(D723),"00")</f>
        <v>2026-09</v>
      </c>
      <c r="G723" t="str">
        <f>IF(INDEX('QBO Templates'!$J$5:$J$293,MATCH(B723,'QBO Templates'!$A$5:$A$293,0))="(none)",B723,INDEX('QBO Templates'!$J$5:$J$293,MATCH(B723,'QBO Templates'!$A$5:$A$293,0)))</f>
        <v>J1290</v>
      </c>
    </row>
    <row r="724">
      <c r="A724" t="n">
        <v>11169</v>
      </c>
      <c r="B724" t="inlineStr">
        <is>
          <t>T0236</t>
        </is>
      </c>
      <c r="C724" t="inlineStr">
        <is>
          <t>Q0385</t>
        </is>
      </c>
      <c r="D724" s="10" t="n">
        <v>46300</v>
      </c>
      <c r="E724" s="9" t="n">
        <v>225</v>
      </c>
      <c r="F724" t="str">
        <f>YEAR(D724)&amp;"-"&amp;TEXT(MONTH(D724),"00")</f>
        <v>2026-10</v>
      </c>
      <c r="G724" t="str">
        <f>IF(INDEX('QBO Templates'!$J$5:$J$293,MATCH(B724,'QBO Templates'!$A$5:$A$293,0))="(none)",B724,INDEX('QBO Templates'!$J$5:$J$293,MATCH(B724,'QBO Templates'!$A$5:$A$293,0)))</f>
        <v>J1290</v>
      </c>
    </row>
    <row r="725">
      <c r="A725" t="n">
        <v>11170</v>
      </c>
      <c r="B725" t="inlineStr">
        <is>
          <t>T0237</t>
        </is>
      </c>
      <c r="C725" t="inlineStr">
        <is>
          <t>Q0385</t>
        </is>
      </c>
      <c r="D725" s="10" t="n">
        <v>46235</v>
      </c>
      <c r="E725" s="9" t="n">
        <v>99</v>
      </c>
      <c r="F725" t="str">
        <f>YEAR(D725)&amp;"-"&amp;TEXT(MONTH(D725),"00")</f>
        <v>2026-08</v>
      </c>
      <c r="G725" t="str">
        <f>IF(INDEX('QBO Templates'!$J$5:$J$293,MATCH(B725,'QBO Templates'!$A$5:$A$293,0))="(none)",B725,INDEX('QBO Templates'!$J$5:$J$293,MATCH(B725,'QBO Templates'!$A$5:$A$293,0)))</f>
        <v>J1291</v>
      </c>
    </row>
    <row r="726">
      <c r="A726" t="n">
        <v>11171</v>
      </c>
      <c r="B726" t="inlineStr">
        <is>
          <t>T0237</t>
        </is>
      </c>
      <c r="C726" t="inlineStr">
        <is>
          <t>Q0385</t>
        </is>
      </c>
      <c r="D726" s="10" t="n">
        <v>46266</v>
      </c>
      <c r="E726" s="9" t="n">
        <v>99</v>
      </c>
      <c r="F726" t="str">
        <f>YEAR(D726)&amp;"-"&amp;TEXT(MONTH(D726),"00")</f>
        <v>2026-09</v>
      </c>
      <c r="G726" t="str">
        <f>IF(INDEX('QBO Templates'!$J$5:$J$293,MATCH(B726,'QBO Templates'!$A$5:$A$293,0))="(none)",B726,INDEX('QBO Templates'!$J$5:$J$293,MATCH(B726,'QBO Templates'!$A$5:$A$293,0)))</f>
        <v>J1291</v>
      </c>
    </row>
    <row r="727">
      <c r="A727" t="n">
        <v>11172</v>
      </c>
      <c r="B727" t="inlineStr">
        <is>
          <t>T0237</t>
        </is>
      </c>
      <c r="C727" t="inlineStr">
        <is>
          <t>Q0385</t>
        </is>
      </c>
      <c r="D727" s="10" t="n">
        <v>46296</v>
      </c>
      <c r="E727" s="9" t="n">
        <v>99</v>
      </c>
      <c r="F727" t="str">
        <f>YEAR(D727)&amp;"-"&amp;TEXT(MONTH(D727),"00")</f>
        <v>2026-10</v>
      </c>
      <c r="G727" t="str">
        <f>IF(INDEX('QBO Templates'!$J$5:$J$293,MATCH(B727,'QBO Templates'!$A$5:$A$293,0))="(none)",B727,INDEX('QBO Templates'!$J$5:$J$293,MATCH(B727,'QBO Templates'!$A$5:$A$293,0)))</f>
        <v>J1291</v>
      </c>
    </row>
    <row r="728">
      <c r="A728" t="n">
        <v>11173</v>
      </c>
      <c r="B728" t="inlineStr">
        <is>
          <t>T0238</t>
        </is>
      </c>
      <c r="C728" t="inlineStr">
        <is>
          <t>Q0386</t>
        </is>
      </c>
      <c r="D728" s="10" t="n">
        <v>46235</v>
      </c>
      <c r="E728" s="9" t="n">
        <v>1005.33</v>
      </c>
      <c r="F728" t="str">
        <f>YEAR(D728)&amp;"-"&amp;TEXT(MONTH(D728),"00")</f>
        <v>2026-08</v>
      </c>
      <c r="G728" t="str">
        <f>IF(INDEX('QBO Templates'!$J$5:$J$293,MATCH(B728,'QBO Templates'!$A$5:$A$293,0))="(none)",B728,INDEX('QBO Templates'!$J$5:$J$293,MATCH(B728,'QBO Templates'!$A$5:$A$293,0)))</f>
        <v>J1292</v>
      </c>
    </row>
    <row r="729">
      <c r="A729" t="n">
        <v>11174</v>
      </c>
      <c r="B729" t="inlineStr">
        <is>
          <t>T0238</t>
        </is>
      </c>
      <c r="C729" t="inlineStr">
        <is>
          <t>Q0386</t>
        </is>
      </c>
      <c r="D729" s="10" t="n">
        <v>46266</v>
      </c>
      <c r="E729" s="9" t="n">
        <v>1005.33</v>
      </c>
      <c r="F729" t="str">
        <f>YEAR(D729)&amp;"-"&amp;TEXT(MONTH(D729),"00")</f>
        <v>2026-09</v>
      </c>
      <c r="G729" t="str">
        <f>IF(INDEX('QBO Templates'!$J$5:$J$293,MATCH(B729,'QBO Templates'!$A$5:$A$293,0))="(none)",B729,INDEX('QBO Templates'!$J$5:$J$293,MATCH(B729,'QBO Templates'!$A$5:$A$293,0)))</f>
        <v>J1292</v>
      </c>
    </row>
    <row r="730">
      <c r="A730" t="n">
        <v>11175</v>
      </c>
      <c r="B730" t="inlineStr">
        <is>
          <t>T0238</t>
        </is>
      </c>
      <c r="C730" t="inlineStr">
        <is>
          <t>Q0386</t>
        </is>
      </c>
      <c r="D730" s="10" t="n">
        <v>46296</v>
      </c>
      <c r="E730" s="9" t="n">
        <v>1005.33</v>
      </c>
      <c r="F730" t="str">
        <f>YEAR(D730)&amp;"-"&amp;TEXT(MONTH(D730),"00")</f>
        <v>2026-10</v>
      </c>
      <c r="G730" t="str">
        <f>IF(INDEX('QBO Templates'!$J$5:$J$293,MATCH(B730,'QBO Templates'!$A$5:$A$293,0))="(none)",B730,INDEX('QBO Templates'!$J$5:$J$293,MATCH(B730,'QBO Templates'!$A$5:$A$293,0)))</f>
        <v>J1292</v>
      </c>
    </row>
    <row r="731">
      <c r="A731" t="n">
        <v>11176</v>
      </c>
      <c r="B731" t="inlineStr">
        <is>
          <t>T0239</t>
        </is>
      </c>
      <c r="C731" t="inlineStr">
        <is>
          <t>Q0386</t>
        </is>
      </c>
      <c r="D731" s="10" t="n">
        <v>46254</v>
      </c>
      <c r="E731" s="9" t="n">
        <v>116</v>
      </c>
      <c r="F731" t="str">
        <f>YEAR(D731)&amp;"-"&amp;TEXT(MONTH(D731),"00")</f>
        <v>2026-08</v>
      </c>
      <c r="G731" t="str">
        <f>IF(INDEX('QBO Templates'!$J$5:$J$293,MATCH(B731,'QBO Templates'!$A$5:$A$293,0))="(none)",B731,INDEX('QBO Templates'!$J$5:$J$293,MATCH(B731,'QBO Templates'!$A$5:$A$293,0)))</f>
        <v>J1293</v>
      </c>
    </row>
    <row r="732">
      <c r="A732" t="n">
        <v>11177</v>
      </c>
      <c r="B732" t="inlineStr">
        <is>
          <t>T0239</t>
        </is>
      </c>
      <c r="C732" t="inlineStr">
        <is>
          <t>Q0386</t>
        </is>
      </c>
      <c r="D732" s="10" t="n">
        <v>46282</v>
      </c>
      <c r="E732" s="9" t="n">
        <v>116</v>
      </c>
      <c r="F732" t="str">
        <f>YEAR(D732)&amp;"-"&amp;TEXT(MONTH(D732),"00")</f>
        <v>2026-09</v>
      </c>
      <c r="G732" t="str">
        <f>IF(INDEX('QBO Templates'!$J$5:$J$293,MATCH(B732,'QBO Templates'!$A$5:$A$293,0))="(none)",B732,INDEX('QBO Templates'!$J$5:$J$293,MATCH(B732,'QBO Templates'!$A$5:$A$293,0)))</f>
        <v>J1293</v>
      </c>
    </row>
    <row r="733">
      <c r="A733" t="n">
        <v>11178</v>
      </c>
      <c r="B733" t="inlineStr">
        <is>
          <t>T0239</t>
        </is>
      </c>
      <c r="C733" t="inlineStr">
        <is>
          <t>Q0386</t>
        </is>
      </c>
      <c r="D733" s="10" t="n">
        <v>46310</v>
      </c>
      <c r="E733" s="9" t="n">
        <v>116</v>
      </c>
      <c r="F733" t="str">
        <f>YEAR(D733)&amp;"-"&amp;TEXT(MONTH(D733),"00")</f>
        <v>2026-10</v>
      </c>
      <c r="G733" t="str">
        <f>IF(INDEX('QBO Templates'!$J$5:$J$293,MATCH(B733,'QBO Templates'!$A$5:$A$293,0))="(none)",B733,INDEX('QBO Templates'!$J$5:$J$293,MATCH(B733,'QBO Templates'!$A$5:$A$293,0)))</f>
        <v>J1293</v>
      </c>
    </row>
    <row r="734">
      <c r="A734" t="n">
        <v>11179</v>
      </c>
      <c r="B734" t="inlineStr">
        <is>
          <t>T0240</t>
        </is>
      </c>
      <c r="C734" t="inlineStr">
        <is>
          <t>Q0387</t>
        </is>
      </c>
      <c r="D734" s="10" t="n">
        <v>46235</v>
      </c>
      <c r="E734" s="9" t="n">
        <v>671.67</v>
      </c>
      <c r="F734" t="str">
        <f>YEAR(D734)&amp;"-"&amp;TEXT(MONTH(D734),"00")</f>
        <v>2026-08</v>
      </c>
      <c r="G734" t="str">
        <f>IF(INDEX('QBO Templates'!$J$5:$J$293,MATCH(B734,'QBO Templates'!$A$5:$A$293,0))="(none)",B734,INDEX('QBO Templates'!$J$5:$J$293,MATCH(B734,'QBO Templates'!$A$5:$A$293,0)))</f>
        <v>J1294</v>
      </c>
    </row>
    <row r="735">
      <c r="A735" t="n">
        <v>11180</v>
      </c>
      <c r="B735" t="inlineStr">
        <is>
          <t>T0240</t>
        </is>
      </c>
      <c r="C735" t="inlineStr">
        <is>
          <t>Q0387</t>
        </is>
      </c>
      <c r="D735" s="10" t="n">
        <v>46266</v>
      </c>
      <c r="E735" s="9" t="n">
        <v>671.67</v>
      </c>
      <c r="F735" t="str">
        <f>YEAR(D735)&amp;"-"&amp;TEXT(MONTH(D735),"00")</f>
        <v>2026-09</v>
      </c>
      <c r="G735" t="str">
        <f>IF(INDEX('QBO Templates'!$J$5:$J$293,MATCH(B735,'QBO Templates'!$A$5:$A$293,0))="(none)",B735,INDEX('QBO Templates'!$J$5:$J$293,MATCH(B735,'QBO Templates'!$A$5:$A$293,0)))</f>
        <v>J1294</v>
      </c>
    </row>
    <row r="736">
      <c r="A736" t="n">
        <v>11181</v>
      </c>
      <c r="B736" t="inlineStr">
        <is>
          <t>T0240</t>
        </is>
      </c>
      <c r="C736" t="inlineStr">
        <is>
          <t>Q0387</t>
        </is>
      </c>
      <c r="D736" s="10" t="n">
        <v>46296</v>
      </c>
      <c r="E736" s="9" t="n">
        <v>671.67</v>
      </c>
      <c r="F736" t="str">
        <f>YEAR(D736)&amp;"-"&amp;TEXT(MONTH(D736),"00")</f>
        <v>2026-10</v>
      </c>
      <c r="G736" t="str">
        <f>IF(INDEX('QBO Templates'!$J$5:$J$293,MATCH(B736,'QBO Templates'!$A$5:$A$293,0))="(none)",B736,INDEX('QBO Templates'!$J$5:$J$293,MATCH(B736,'QBO Templates'!$A$5:$A$293,0)))</f>
        <v>J1294</v>
      </c>
    </row>
    <row r="737">
      <c r="A737" t="n">
        <v>11182</v>
      </c>
      <c r="B737" t="inlineStr">
        <is>
          <t>T0241</t>
        </is>
      </c>
      <c r="C737" t="inlineStr">
        <is>
          <t>Q0387</t>
        </is>
      </c>
      <c r="D737" s="10" t="n">
        <v>46235</v>
      </c>
      <c r="E737" s="9" t="n">
        <v>151</v>
      </c>
      <c r="F737" t="str">
        <f>YEAR(D737)&amp;"-"&amp;TEXT(MONTH(D737),"00")</f>
        <v>2026-08</v>
      </c>
      <c r="G737" t="str">
        <f>IF(INDEX('QBO Templates'!$J$5:$J$293,MATCH(B737,'QBO Templates'!$A$5:$A$293,0))="(none)",B737,INDEX('QBO Templates'!$J$5:$J$293,MATCH(B737,'QBO Templates'!$A$5:$A$293,0)))</f>
        <v>J1295</v>
      </c>
    </row>
    <row r="738">
      <c r="A738" t="n">
        <v>11183</v>
      </c>
      <c r="B738" t="inlineStr">
        <is>
          <t>T0241</t>
        </is>
      </c>
      <c r="C738" t="inlineStr">
        <is>
          <t>Q0387</t>
        </is>
      </c>
      <c r="D738" s="10" t="n">
        <v>46266</v>
      </c>
      <c r="E738" s="9" t="n">
        <v>151</v>
      </c>
      <c r="F738" t="str">
        <f>YEAR(D738)&amp;"-"&amp;TEXT(MONTH(D738),"00")</f>
        <v>2026-09</v>
      </c>
      <c r="G738" t="str">
        <f>IF(INDEX('QBO Templates'!$J$5:$J$293,MATCH(B738,'QBO Templates'!$A$5:$A$293,0))="(none)",B738,INDEX('QBO Templates'!$J$5:$J$293,MATCH(B738,'QBO Templates'!$A$5:$A$293,0)))</f>
        <v>J1295</v>
      </c>
    </row>
    <row r="739">
      <c r="A739" t="n">
        <v>11184</v>
      </c>
      <c r="B739" t="inlineStr">
        <is>
          <t>T0241</t>
        </is>
      </c>
      <c r="C739" t="inlineStr">
        <is>
          <t>Q0387</t>
        </is>
      </c>
      <c r="D739" s="10" t="n">
        <v>46296</v>
      </c>
      <c r="E739" s="9" t="n">
        <v>151</v>
      </c>
      <c r="F739" t="str">
        <f>YEAR(D739)&amp;"-"&amp;TEXT(MONTH(D739),"00")</f>
        <v>2026-10</v>
      </c>
      <c r="G739" t="str">
        <f>IF(INDEX('QBO Templates'!$J$5:$J$293,MATCH(B739,'QBO Templates'!$A$5:$A$293,0))="(none)",B739,INDEX('QBO Templates'!$J$5:$J$293,MATCH(B739,'QBO Templates'!$A$5:$A$293,0)))</f>
        <v>J1295</v>
      </c>
    </row>
    <row r="740">
      <c r="A740" t="n">
        <v>11185</v>
      </c>
      <c r="B740" t="inlineStr">
        <is>
          <t>T0242</t>
        </is>
      </c>
      <c r="C740" t="inlineStr">
        <is>
          <t>Q0388</t>
        </is>
      </c>
      <c r="D740" s="10" t="n">
        <v>46235</v>
      </c>
      <c r="E740" s="9" t="n">
        <v>303.33</v>
      </c>
      <c r="F740" t="str">
        <f>YEAR(D740)&amp;"-"&amp;TEXT(MONTH(D740),"00")</f>
        <v>2026-08</v>
      </c>
      <c r="G740" t="str">
        <f>IF(INDEX('QBO Templates'!$J$5:$J$293,MATCH(B740,'QBO Templates'!$A$5:$A$293,0))="(none)",B740,INDEX('QBO Templates'!$J$5:$J$293,MATCH(B740,'QBO Templates'!$A$5:$A$293,0)))</f>
        <v>J1296</v>
      </c>
    </row>
    <row r="741">
      <c r="A741" t="n">
        <v>11186</v>
      </c>
      <c r="B741" t="inlineStr">
        <is>
          <t>T0242</t>
        </is>
      </c>
      <c r="C741" t="inlineStr">
        <is>
          <t>Q0388</t>
        </is>
      </c>
      <c r="D741" s="10" t="n">
        <v>46266</v>
      </c>
      <c r="E741" s="9" t="n">
        <v>303.33</v>
      </c>
      <c r="F741" t="str">
        <f>YEAR(D741)&amp;"-"&amp;TEXT(MONTH(D741),"00")</f>
        <v>2026-09</v>
      </c>
      <c r="G741" t="str">
        <f>IF(INDEX('QBO Templates'!$J$5:$J$293,MATCH(B741,'QBO Templates'!$A$5:$A$293,0))="(none)",B741,INDEX('QBO Templates'!$J$5:$J$293,MATCH(B741,'QBO Templates'!$A$5:$A$293,0)))</f>
        <v>J1296</v>
      </c>
    </row>
    <row r="742">
      <c r="A742" t="n">
        <v>11187</v>
      </c>
      <c r="B742" t="inlineStr">
        <is>
          <t>T0242</t>
        </is>
      </c>
      <c r="C742" t="inlineStr">
        <is>
          <t>Q0388</t>
        </is>
      </c>
      <c r="D742" s="10" t="n">
        <v>46296</v>
      </c>
      <c r="E742" s="9" t="n">
        <v>303.33</v>
      </c>
      <c r="F742" t="str">
        <f>YEAR(D742)&amp;"-"&amp;TEXT(MONTH(D742),"00")</f>
        <v>2026-10</v>
      </c>
      <c r="G742" t="str">
        <f>IF(INDEX('QBO Templates'!$J$5:$J$293,MATCH(B742,'QBO Templates'!$A$5:$A$293,0))="(none)",B742,INDEX('QBO Templates'!$J$5:$J$293,MATCH(B742,'QBO Templates'!$A$5:$A$293,0)))</f>
        <v>J1296</v>
      </c>
    </row>
    <row r="743">
      <c r="A743" t="n">
        <v>11188</v>
      </c>
      <c r="B743" t="inlineStr">
        <is>
          <t>T0243</t>
        </is>
      </c>
      <c r="C743" t="inlineStr">
        <is>
          <t>Q0390</t>
        </is>
      </c>
      <c r="D743" s="10" t="n">
        <v>46235</v>
      </c>
      <c r="E743" s="9" t="n">
        <v>810.33</v>
      </c>
      <c r="F743" t="str">
        <f>YEAR(D743)&amp;"-"&amp;TEXT(MONTH(D743),"00")</f>
        <v>2026-08</v>
      </c>
      <c r="G743" t="str">
        <f>IF(INDEX('QBO Templates'!$J$5:$J$293,MATCH(B743,'QBO Templates'!$A$5:$A$293,0))="(none)",B743,INDEX('QBO Templates'!$J$5:$J$293,MATCH(B743,'QBO Templates'!$A$5:$A$293,0)))</f>
        <v>J1298</v>
      </c>
    </row>
    <row r="744">
      <c r="A744" t="n">
        <v>11189</v>
      </c>
      <c r="B744" t="inlineStr">
        <is>
          <t>T0243</t>
        </is>
      </c>
      <c r="C744" t="inlineStr">
        <is>
          <t>Q0390</t>
        </is>
      </c>
      <c r="D744" s="10" t="n">
        <v>46266</v>
      </c>
      <c r="E744" s="9" t="n">
        <v>810.33</v>
      </c>
      <c r="F744" t="str">
        <f>YEAR(D744)&amp;"-"&amp;TEXT(MONTH(D744),"00")</f>
        <v>2026-09</v>
      </c>
      <c r="G744" t="str">
        <f>IF(INDEX('QBO Templates'!$J$5:$J$293,MATCH(B744,'QBO Templates'!$A$5:$A$293,0))="(none)",B744,INDEX('QBO Templates'!$J$5:$J$293,MATCH(B744,'QBO Templates'!$A$5:$A$293,0)))</f>
        <v>J1298</v>
      </c>
    </row>
    <row r="745">
      <c r="A745" t="n">
        <v>11190</v>
      </c>
      <c r="B745" t="inlineStr">
        <is>
          <t>T0243</t>
        </is>
      </c>
      <c r="C745" t="inlineStr">
        <is>
          <t>Q0390</t>
        </is>
      </c>
      <c r="D745" s="10" t="n">
        <v>46296</v>
      </c>
      <c r="E745" s="9" t="n">
        <v>810.33</v>
      </c>
      <c r="F745" t="str">
        <f>YEAR(D745)&amp;"-"&amp;TEXT(MONTH(D745),"00")</f>
        <v>2026-10</v>
      </c>
      <c r="G745" t="str">
        <f>IF(INDEX('QBO Templates'!$J$5:$J$293,MATCH(B745,'QBO Templates'!$A$5:$A$293,0))="(none)",B745,INDEX('QBO Templates'!$J$5:$J$293,MATCH(B745,'QBO Templates'!$A$5:$A$293,0)))</f>
        <v>J1298</v>
      </c>
    </row>
    <row r="746">
      <c r="A746" t="n">
        <v>11191</v>
      </c>
      <c r="B746" t="inlineStr">
        <is>
          <t>T0244</t>
        </is>
      </c>
      <c r="C746" t="inlineStr">
        <is>
          <t>Q0392</t>
        </is>
      </c>
      <c r="D746" s="10" t="n">
        <v>46235</v>
      </c>
      <c r="E746" s="9" t="n">
        <v>923</v>
      </c>
      <c r="F746" t="str">
        <f>YEAR(D746)&amp;"-"&amp;TEXT(MONTH(D746),"00")</f>
        <v>2026-08</v>
      </c>
      <c r="G746" t="str">
        <f>IF(INDEX('QBO Templates'!$J$5:$J$293,MATCH(B746,'QBO Templates'!$A$5:$A$293,0))="(none)",B746,INDEX('QBO Templates'!$J$5:$J$293,MATCH(B746,'QBO Templates'!$A$5:$A$293,0)))</f>
        <v>J1300</v>
      </c>
    </row>
    <row r="747">
      <c r="A747" t="n">
        <v>11192</v>
      </c>
      <c r="B747" t="inlineStr">
        <is>
          <t>T0244</t>
        </is>
      </c>
      <c r="C747" t="inlineStr">
        <is>
          <t>Q0392</t>
        </is>
      </c>
      <c r="D747" s="10" t="n">
        <v>46266</v>
      </c>
      <c r="E747" s="9" t="n">
        <v>923</v>
      </c>
      <c r="F747" t="str">
        <f>YEAR(D747)&amp;"-"&amp;TEXT(MONTH(D747),"00")</f>
        <v>2026-09</v>
      </c>
      <c r="G747" t="str">
        <f>IF(INDEX('QBO Templates'!$J$5:$J$293,MATCH(B747,'QBO Templates'!$A$5:$A$293,0))="(none)",B747,INDEX('QBO Templates'!$J$5:$J$293,MATCH(B747,'QBO Templates'!$A$5:$A$293,0)))</f>
        <v>J1300</v>
      </c>
    </row>
    <row r="748">
      <c r="A748" t="n">
        <v>11193</v>
      </c>
      <c r="B748" t="inlineStr">
        <is>
          <t>T0244</t>
        </is>
      </c>
      <c r="C748" t="inlineStr">
        <is>
          <t>Q0392</t>
        </is>
      </c>
      <c r="D748" s="10" t="n">
        <v>46296</v>
      </c>
      <c r="E748" s="9" t="n">
        <v>923</v>
      </c>
      <c r="F748" t="str">
        <f>YEAR(D748)&amp;"-"&amp;TEXT(MONTH(D748),"00")</f>
        <v>2026-10</v>
      </c>
      <c r="G748" t="str">
        <f>IF(INDEX('QBO Templates'!$J$5:$J$293,MATCH(B748,'QBO Templates'!$A$5:$A$293,0))="(none)",B748,INDEX('QBO Templates'!$J$5:$J$293,MATCH(B748,'QBO Templates'!$A$5:$A$293,0)))</f>
        <v>J1300</v>
      </c>
    </row>
    <row r="749">
      <c r="A749" t="n">
        <v>11194</v>
      </c>
      <c r="B749" t="inlineStr">
        <is>
          <t>T0245</t>
        </is>
      </c>
      <c r="C749" t="inlineStr">
        <is>
          <t>Q0395</t>
        </is>
      </c>
      <c r="D749" s="10" t="n">
        <v>46245</v>
      </c>
      <c r="E749" s="9" t="n">
        <v>135</v>
      </c>
      <c r="F749" t="str">
        <f>YEAR(D749)&amp;"-"&amp;TEXT(MONTH(D749),"00")</f>
        <v>2026-08</v>
      </c>
      <c r="G749" t="str">
        <f>IF(INDEX('QBO Templates'!$J$5:$J$293,MATCH(B749,'QBO Templates'!$A$5:$A$293,0))="(none)",B749,INDEX('QBO Templates'!$J$5:$J$293,MATCH(B749,'QBO Templates'!$A$5:$A$293,0)))</f>
        <v>J1304</v>
      </c>
    </row>
    <row r="750">
      <c r="A750" t="n">
        <v>11195</v>
      </c>
      <c r="B750" t="inlineStr">
        <is>
          <t>T0245</t>
        </is>
      </c>
      <c r="C750" t="inlineStr">
        <is>
          <t>Q0395</t>
        </is>
      </c>
      <c r="D750" s="10" t="n">
        <v>46273</v>
      </c>
      <c r="E750" s="9" t="n">
        <v>135</v>
      </c>
      <c r="F750" t="str">
        <f>YEAR(D750)&amp;"-"&amp;TEXT(MONTH(D750),"00")</f>
        <v>2026-09</v>
      </c>
      <c r="G750" t="str">
        <f>IF(INDEX('QBO Templates'!$J$5:$J$293,MATCH(B750,'QBO Templates'!$A$5:$A$293,0))="(none)",B750,INDEX('QBO Templates'!$J$5:$J$293,MATCH(B750,'QBO Templates'!$A$5:$A$293,0)))</f>
        <v>J1304</v>
      </c>
    </row>
    <row r="751">
      <c r="A751" t="n">
        <v>11196</v>
      </c>
      <c r="B751" t="inlineStr">
        <is>
          <t>T0245</t>
        </is>
      </c>
      <c r="C751" t="inlineStr">
        <is>
          <t>Q0395</t>
        </is>
      </c>
      <c r="D751" s="10" t="n">
        <v>46301</v>
      </c>
      <c r="E751" s="9" t="n">
        <v>135</v>
      </c>
      <c r="F751" t="str">
        <f>YEAR(D751)&amp;"-"&amp;TEXT(MONTH(D751),"00")</f>
        <v>2026-10</v>
      </c>
      <c r="G751" t="str">
        <f>IF(INDEX('QBO Templates'!$J$5:$J$293,MATCH(B751,'QBO Templates'!$A$5:$A$293,0))="(none)",B751,INDEX('QBO Templates'!$J$5:$J$293,MATCH(B751,'QBO Templates'!$A$5:$A$293,0)))</f>
        <v>J1304</v>
      </c>
    </row>
    <row r="752">
      <c r="A752" t="n">
        <v>11197</v>
      </c>
      <c r="B752" t="inlineStr">
        <is>
          <t>T0246</t>
        </is>
      </c>
      <c r="C752" t="inlineStr">
        <is>
          <t>Q0396</t>
        </is>
      </c>
      <c r="D752" s="10" t="n">
        <v>46235</v>
      </c>
      <c r="E752" s="9" t="n">
        <v>2015</v>
      </c>
      <c r="F752" t="str">
        <f>YEAR(D752)&amp;"-"&amp;TEXT(MONTH(D752),"00")</f>
        <v>2026-08</v>
      </c>
      <c r="G752" t="str">
        <f>IF(INDEX('QBO Templates'!$J$5:$J$293,MATCH(B752,'QBO Templates'!$A$5:$A$293,0))="(none)",B752,INDEX('QBO Templates'!$J$5:$J$293,MATCH(B752,'QBO Templates'!$A$5:$A$293,0)))</f>
        <v>J1305</v>
      </c>
    </row>
    <row r="753">
      <c r="A753" t="n">
        <v>11198</v>
      </c>
      <c r="B753" t="inlineStr">
        <is>
          <t>T0246</t>
        </is>
      </c>
      <c r="C753" t="inlineStr">
        <is>
          <t>Q0396</t>
        </is>
      </c>
      <c r="D753" s="10" t="n">
        <v>46266</v>
      </c>
      <c r="E753" s="9" t="n">
        <v>2015</v>
      </c>
      <c r="F753" t="str">
        <f>YEAR(D753)&amp;"-"&amp;TEXT(MONTH(D753),"00")</f>
        <v>2026-09</v>
      </c>
      <c r="G753" t="str">
        <f>IF(INDEX('QBO Templates'!$J$5:$J$293,MATCH(B753,'QBO Templates'!$A$5:$A$293,0))="(none)",B753,INDEX('QBO Templates'!$J$5:$J$293,MATCH(B753,'QBO Templates'!$A$5:$A$293,0)))</f>
        <v>J1305</v>
      </c>
    </row>
    <row r="754">
      <c r="A754" t="n">
        <v>11199</v>
      </c>
      <c r="B754" t="inlineStr">
        <is>
          <t>T0246</t>
        </is>
      </c>
      <c r="C754" t="inlineStr">
        <is>
          <t>Q0396</t>
        </is>
      </c>
      <c r="D754" s="10" t="n">
        <v>46296</v>
      </c>
      <c r="E754" s="9" t="n">
        <v>2015</v>
      </c>
      <c r="F754" t="str">
        <f>YEAR(D754)&amp;"-"&amp;TEXT(MONTH(D754),"00")</f>
        <v>2026-10</v>
      </c>
      <c r="G754" t="str">
        <f>IF(INDEX('QBO Templates'!$J$5:$J$293,MATCH(B754,'QBO Templates'!$A$5:$A$293,0))="(none)",B754,INDEX('QBO Templates'!$J$5:$J$293,MATCH(B754,'QBO Templates'!$A$5:$A$293,0)))</f>
        <v>J1305</v>
      </c>
    </row>
    <row r="755">
      <c r="A755" t="n">
        <v>11200</v>
      </c>
      <c r="B755" t="inlineStr">
        <is>
          <t>T0247</t>
        </is>
      </c>
      <c r="C755" t="inlineStr">
        <is>
          <t>Q0396</t>
        </is>
      </c>
      <c r="D755" s="10" t="n">
        <v>46240</v>
      </c>
      <c r="E755" s="9" t="n">
        <v>146</v>
      </c>
      <c r="F755" t="str">
        <f>YEAR(D755)&amp;"-"&amp;TEXT(MONTH(D755),"00")</f>
        <v>2026-08</v>
      </c>
      <c r="G755" t="str">
        <f>IF(INDEX('QBO Templates'!$J$5:$J$293,MATCH(B755,'QBO Templates'!$A$5:$A$293,0))="(none)",B755,INDEX('QBO Templates'!$J$5:$J$293,MATCH(B755,'QBO Templates'!$A$5:$A$293,0)))</f>
        <v>J1306</v>
      </c>
    </row>
    <row r="756">
      <c r="A756" t="n">
        <v>11201</v>
      </c>
      <c r="B756" t="inlineStr">
        <is>
          <t>T0247</t>
        </is>
      </c>
      <c r="C756" t="inlineStr">
        <is>
          <t>Q0396</t>
        </is>
      </c>
      <c r="D756" s="10" t="n">
        <v>46268</v>
      </c>
      <c r="E756" s="9" t="n">
        <v>146</v>
      </c>
      <c r="F756" t="str">
        <f>YEAR(D756)&amp;"-"&amp;TEXT(MONTH(D756),"00")</f>
        <v>2026-09</v>
      </c>
      <c r="G756" t="str">
        <f>IF(INDEX('QBO Templates'!$J$5:$J$293,MATCH(B756,'QBO Templates'!$A$5:$A$293,0))="(none)",B756,INDEX('QBO Templates'!$J$5:$J$293,MATCH(B756,'QBO Templates'!$A$5:$A$293,0)))</f>
        <v>J1306</v>
      </c>
    </row>
    <row r="757">
      <c r="A757" t="n">
        <v>11202</v>
      </c>
      <c r="B757" t="inlineStr">
        <is>
          <t>T0247</t>
        </is>
      </c>
      <c r="C757" t="inlineStr">
        <is>
          <t>Q0396</t>
        </is>
      </c>
      <c r="D757" s="10" t="n">
        <v>46296</v>
      </c>
      <c r="E757" s="9" t="n">
        <v>146</v>
      </c>
      <c r="F757" t="str">
        <f>YEAR(D757)&amp;"-"&amp;TEXT(MONTH(D757),"00")</f>
        <v>2026-10</v>
      </c>
      <c r="G757" t="str">
        <f>IF(INDEX('QBO Templates'!$J$5:$J$293,MATCH(B757,'QBO Templates'!$A$5:$A$293,0))="(none)",B757,INDEX('QBO Templates'!$J$5:$J$293,MATCH(B757,'QBO Templates'!$A$5:$A$293,0)))</f>
        <v>J1306</v>
      </c>
    </row>
    <row r="758">
      <c r="A758" t="n">
        <v>11203</v>
      </c>
      <c r="B758" t="inlineStr">
        <is>
          <t>T0247</t>
        </is>
      </c>
      <c r="C758" t="inlineStr">
        <is>
          <t>Q0396</t>
        </is>
      </c>
      <c r="D758" s="10" t="n">
        <v>46324</v>
      </c>
      <c r="E758" s="9" t="n">
        <v>146</v>
      </c>
      <c r="F758" t="str">
        <f>YEAR(D758)&amp;"-"&amp;TEXT(MONTH(D758),"00")</f>
        <v>2026-10</v>
      </c>
      <c r="G758" t="str">
        <f>IF(INDEX('QBO Templates'!$J$5:$J$293,MATCH(B758,'QBO Templates'!$A$5:$A$293,0))="(none)",B758,INDEX('QBO Templates'!$J$5:$J$293,MATCH(B758,'QBO Templates'!$A$5:$A$293,0)))</f>
        <v>J1306</v>
      </c>
    </row>
    <row r="759">
      <c r="A759" t="n">
        <v>11204</v>
      </c>
      <c r="B759" t="inlineStr">
        <is>
          <t>T0248</t>
        </is>
      </c>
      <c r="C759" t="inlineStr">
        <is>
          <t>Q0396</t>
        </is>
      </c>
      <c r="D759" s="10" t="n">
        <v>46235</v>
      </c>
      <c r="E759" s="9" t="n">
        <v>88</v>
      </c>
      <c r="F759" t="str">
        <f>YEAR(D759)&amp;"-"&amp;TEXT(MONTH(D759),"00")</f>
        <v>2026-08</v>
      </c>
      <c r="G759" t="str">
        <f>IF(INDEX('QBO Templates'!$J$5:$J$293,MATCH(B759,'QBO Templates'!$A$5:$A$293,0))="(none)",B759,INDEX('QBO Templates'!$J$5:$J$293,MATCH(B759,'QBO Templates'!$A$5:$A$293,0)))</f>
        <v>J1307</v>
      </c>
    </row>
    <row r="760">
      <c r="A760" t="n">
        <v>11205</v>
      </c>
      <c r="B760" t="inlineStr">
        <is>
          <t>T0248</t>
        </is>
      </c>
      <c r="C760" t="inlineStr">
        <is>
          <t>Q0396</t>
        </is>
      </c>
      <c r="D760" s="10" t="n">
        <v>46266</v>
      </c>
      <c r="E760" s="9" t="n">
        <v>88</v>
      </c>
      <c r="F760" t="str">
        <f>YEAR(D760)&amp;"-"&amp;TEXT(MONTH(D760),"00")</f>
        <v>2026-09</v>
      </c>
      <c r="G760" t="str">
        <f>IF(INDEX('QBO Templates'!$J$5:$J$293,MATCH(B760,'QBO Templates'!$A$5:$A$293,0))="(none)",B760,INDEX('QBO Templates'!$J$5:$J$293,MATCH(B760,'QBO Templates'!$A$5:$A$293,0)))</f>
        <v>J1307</v>
      </c>
    </row>
    <row r="761">
      <c r="A761" t="n">
        <v>11206</v>
      </c>
      <c r="B761" t="inlineStr">
        <is>
          <t>T0248</t>
        </is>
      </c>
      <c r="C761" t="inlineStr">
        <is>
          <t>Q0396</t>
        </is>
      </c>
      <c r="D761" s="10" t="n">
        <v>46296</v>
      </c>
      <c r="E761" s="9" t="n">
        <v>88</v>
      </c>
      <c r="F761" t="str">
        <f>YEAR(D761)&amp;"-"&amp;TEXT(MONTH(D761),"00")</f>
        <v>2026-10</v>
      </c>
      <c r="G761" t="str">
        <f>IF(INDEX('QBO Templates'!$J$5:$J$293,MATCH(B761,'QBO Templates'!$A$5:$A$293,0))="(none)",B761,INDEX('QBO Templates'!$J$5:$J$293,MATCH(B761,'QBO Templates'!$A$5:$A$293,0)))</f>
        <v>J1307</v>
      </c>
    </row>
    <row r="762">
      <c r="A762" t="n">
        <v>11207</v>
      </c>
      <c r="B762" t="inlineStr">
        <is>
          <t>T0249</t>
        </is>
      </c>
      <c r="C762" t="inlineStr">
        <is>
          <t>Q0397</t>
        </is>
      </c>
      <c r="D762" s="10" t="n">
        <v>46237</v>
      </c>
      <c r="E762" s="9" t="n">
        <v>146</v>
      </c>
      <c r="F762" t="str">
        <f>YEAR(D762)&amp;"-"&amp;TEXT(MONTH(D762),"00")</f>
        <v>2026-08</v>
      </c>
      <c r="G762" t="str">
        <f>IF(INDEX('QBO Templates'!$J$5:$J$293,MATCH(B762,'QBO Templates'!$A$5:$A$293,0))="(none)",B762,INDEX('QBO Templates'!$J$5:$J$293,MATCH(B762,'QBO Templates'!$A$5:$A$293,0)))</f>
        <v>J1309</v>
      </c>
    </row>
    <row r="763">
      <c r="A763" t="n">
        <v>11208</v>
      </c>
      <c r="B763" t="inlineStr">
        <is>
          <t>T0249</t>
        </is>
      </c>
      <c r="C763" t="inlineStr">
        <is>
          <t>Q0397</t>
        </is>
      </c>
      <c r="D763" s="10" t="n">
        <v>46265</v>
      </c>
      <c r="E763" s="9" t="n">
        <v>146</v>
      </c>
      <c r="F763" t="str">
        <f>YEAR(D763)&amp;"-"&amp;TEXT(MONTH(D763),"00")</f>
        <v>2026-08</v>
      </c>
      <c r="G763" t="str">
        <f>IF(INDEX('QBO Templates'!$J$5:$J$293,MATCH(B763,'QBO Templates'!$A$5:$A$293,0))="(none)",B763,INDEX('QBO Templates'!$J$5:$J$293,MATCH(B763,'QBO Templates'!$A$5:$A$293,0)))</f>
        <v>J1309</v>
      </c>
    </row>
    <row r="764">
      <c r="A764" t="n">
        <v>11209</v>
      </c>
      <c r="B764" t="inlineStr">
        <is>
          <t>T0249</t>
        </is>
      </c>
      <c r="C764" t="inlineStr">
        <is>
          <t>Q0397</t>
        </is>
      </c>
      <c r="D764" s="10" t="n">
        <v>46293</v>
      </c>
      <c r="E764" s="9" t="n">
        <v>146</v>
      </c>
      <c r="F764" t="str">
        <f>YEAR(D764)&amp;"-"&amp;TEXT(MONTH(D764),"00")</f>
        <v>2026-09</v>
      </c>
      <c r="G764" t="str">
        <f>IF(INDEX('QBO Templates'!$J$5:$J$293,MATCH(B764,'QBO Templates'!$A$5:$A$293,0))="(none)",B764,INDEX('QBO Templates'!$J$5:$J$293,MATCH(B764,'QBO Templates'!$A$5:$A$293,0)))</f>
        <v>J1309</v>
      </c>
    </row>
    <row r="765">
      <c r="A765" t="n">
        <v>11210</v>
      </c>
      <c r="B765" t="inlineStr">
        <is>
          <t>T0249</t>
        </is>
      </c>
      <c r="C765" t="inlineStr">
        <is>
          <t>Q0397</t>
        </is>
      </c>
      <c r="D765" s="10" t="n">
        <v>46321</v>
      </c>
      <c r="E765" s="9" t="n">
        <v>146</v>
      </c>
      <c r="F765" t="str">
        <f>YEAR(D765)&amp;"-"&amp;TEXT(MONTH(D765),"00")</f>
        <v>2026-10</v>
      </c>
      <c r="G765" t="str">
        <f>IF(INDEX('QBO Templates'!$J$5:$J$293,MATCH(B765,'QBO Templates'!$A$5:$A$293,0))="(none)",B765,INDEX('QBO Templates'!$J$5:$J$293,MATCH(B765,'QBO Templates'!$A$5:$A$293,0)))</f>
        <v>J1309</v>
      </c>
    </row>
    <row r="766">
      <c r="A766" t="n">
        <v>11211</v>
      </c>
      <c r="B766" t="inlineStr">
        <is>
          <t>T0250</t>
        </is>
      </c>
      <c r="C766" t="inlineStr">
        <is>
          <t>Q0397</t>
        </is>
      </c>
      <c r="D766" s="10" t="n">
        <v>46237</v>
      </c>
      <c r="E766" s="9" t="n">
        <v>146</v>
      </c>
      <c r="F766" t="str">
        <f>YEAR(D766)&amp;"-"&amp;TEXT(MONTH(D766),"00")</f>
        <v>2026-08</v>
      </c>
      <c r="G766" t="str">
        <f>IF(INDEX('QBO Templates'!$J$5:$J$293,MATCH(B766,'QBO Templates'!$A$5:$A$293,0))="(none)",B766,INDEX('QBO Templates'!$J$5:$J$293,MATCH(B766,'QBO Templates'!$A$5:$A$293,0)))</f>
        <v>J1309</v>
      </c>
    </row>
    <row r="767">
      <c r="A767" t="n">
        <v>11212</v>
      </c>
      <c r="B767" t="inlineStr">
        <is>
          <t>T0250</t>
        </is>
      </c>
      <c r="C767" t="inlineStr">
        <is>
          <t>Q0397</t>
        </is>
      </c>
      <c r="D767" s="10" t="n">
        <v>46265</v>
      </c>
      <c r="E767" s="9" t="n">
        <v>146</v>
      </c>
      <c r="F767" t="str">
        <f>YEAR(D767)&amp;"-"&amp;TEXT(MONTH(D767),"00")</f>
        <v>2026-08</v>
      </c>
      <c r="G767" t="str">
        <f>IF(INDEX('QBO Templates'!$J$5:$J$293,MATCH(B767,'QBO Templates'!$A$5:$A$293,0))="(none)",B767,INDEX('QBO Templates'!$J$5:$J$293,MATCH(B767,'QBO Templates'!$A$5:$A$293,0)))</f>
        <v>J1309</v>
      </c>
    </row>
    <row r="768">
      <c r="A768" t="n">
        <v>11213</v>
      </c>
      <c r="B768" t="inlineStr">
        <is>
          <t>T0250</t>
        </is>
      </c>
      <c r="C768" t="inlineStr">
        <is>
          <t>Q0397</t>
        </is>
      </c>
      <c r="D768" s="10" t="n">
        <v>46293</v>
      </c>
      <c r="E768" s="9" t="n">
        <v>146</v>
      </c>
      <c r="F768" t="str">
        <f>YEAR(D768)&amp;"-"&amp;TEXT(MONTH(D768),"00")</f>
        <v>2026-09</v>
      </c>
      <c r="G768" t="str">
        <f>IF(INDEX('QBO Templates'!$J$5:$J$293,MATCH(B768,'QBO Templates'!$A$5:$A$293,0))="(none)",B768,INDEX('QBO Templates'!$J$5:$J$293,MATCH(B768,'QBO Templates'!$A$5:$A$293,0)))</f>
        <v>J1309</v>
      </c>
    </row>
    <row r="769">
      <c r="A769" t="n">
        <v>11214</v>
      </c>
      <c r="B769" t="inlineStr">
        <is>
          <t>T0250</t>
        </is>
      </c>
      <c r="C769" t="inlineStr">
        <is>
          <t>Q0397</t>
        </is>
      </c>
      <c r="D769" s="10" t="n">
        <v>46321</v>
      </c>
      <c r="E769" s="9" t="n">
        <v>146</v>
      </c>
      <c r="F769" t="str">
        <f>YEAR(D769)&amp;"-"&amp;TEXT(MONTH(D769),"00")</f>
        <v>2026-10</v>
      </c>
      <c r="G769" t="str">
        <f>IF(INDEX('QBO Templates'!$J$5:$J$293,MATCH(B769,'QBO Templates'!$A$5:$A$293,0))="(none)",B769,INDEX('QBO Templates'!$J$5:$J$293,MATCH(B769,'QBO Templates'!$A$5:$A$293,0)))</f>
        <v>J1309</v>
      </c>
    </row>
    <row r="770">
      <c r="A770" t="n">
        <v>11215</v>
      </c>
      <c r="B770" t="inlineStr">
        <is>
          <t>T0251</t>
        </is>
      </c>
      <c r="C770" t="inlineStr">
        <is>
          <t>Q0397</t>
        </is>
      </c>
      <c r="D770" s="10" t="n">
        <v>46235</v>
      </c>
      <c r="E770" s="9" t="n">
        <v>99</v>
      </c>
      <c r="F770" t="str">
        <f>YEAR(D770)&amp;"-"&amp;TEXT(MONTH(D770),"00")</f>
        <v>2026-08</v>
      </c>
      <c r="G770" t="str">
        <f>IF(INDEX('QBO Templates'!$J$5:$J$293,MATCH(B770,'QBO Templates'!$A$5:$A$293,0))="(none)",B770,INDEX('QBO Templates'!$J$5:$J$293,MATCH(B770,'QBO Templates'!$A$5:$A$293,0)))</f>
        <v>J1310</v>
      </c>
    </row>
    <row r="771">
      <c r="A771" t="n">
        <v>11216</v>
      </c>
      <c r="B771" t="inlineStr">
        <is>
          <t>T0251</t>
        </is>
      </c>
      <c r="C771" t="inlineStr">
        <is>
          <t>Q0397</t>
        </is>
      </c>
      <c r="D771" s="10" t="n">
        <v>46266</v>
      </c>
      <c r="E771" s="9" t="n">
        <v>99</v>
      </c>
      <c r="F771" t="str">
        <f>YEAR(D771)&amp;"-"&amp;TEXT(MONTH(D771),"00")</f>
        <v>2026-09</v>
      </c>
      <c r="G771" t="str">
        <f>IF(INDEX('QBO Templates'!$J$5:$J$293,MATCH(B771,'QBO Templates'!$A$5:$A$293,0))="(none)",B771,INDEX('QBO Templates'!$J$5:$J$293,MATCH(B771,'QBO Templates'!$A$5:$A$293,0)))</f>
        <v>J1310</v>
      </c>
    </row>
    <row r="772">
      <c r="A772" t="n">
        <v>11217</v>
      </c>
      <c r="B772" t="inlineStr">
        <is>
          <t>T0251</t>
        </is>
      </c>
      <c r="C772" t="inlineStr">
        <is>
          <t>Q0397</t>
        </is>
      </c>
      <c r="D772" s="10" t="n">
        <v>46296</v>
      </c>
      <c r="E772" s="9" t="n">
        <v>99</v>
      </c>
      <c r="F772" t="str">
        <f>YEAR(D772)&amp;"-"&amp;TEXT(MONTH(D772),"00")</f>
        <v>2026-10</v>
      </c>
      <c r="G772" t="str">
        <f>IF(INDEX('QBO Templates'!$J$5:$J$293,MATCH(B772,'QBO Templates'!$A$5:$A$293,0))="(none)",B772,INDEX('QBO Templates'!$J$5:$J$293,MATCH(B772,'QBO Templates'!$A$5:$A$293,0)))</f>
        <v>J1310</v>
      </c>
    </row>
    <row r="773">
      <c r="A773" t="n">
        <v>11218</v>
      </c>
      <c r="B773" t="inlineStr">
        <is>
          <t>T0252</t>
        </is>
      </c>
      <c r="C773" t="inlineStr">
        <is>
          <t>Q0398</t>
        </is>
      </c>
      <c r="D773" s="10" t="n">
        <v>46235</v>
      </c>
      <c r="E773" s="9" t="n">
        <v>294.67</v>
      </c>
      <c r="F773" t="str">
        <f>YEAR(D773)&amp;"-"&amp;TEXT(MONTH(D773),"00")</f>
        <v>2026-08</v>
      </c>
      <c r="G773" t="str">
        <f>IF(INDEX('QBO Templates'!$J$5:$J$293,MATCH(B773,'QBO Templates'!$A$5:$A$293,0))="(none)",B773,INDEX('QBO Templates'!$J$5:$J$293,MATCH(B773,'QBO Templates'!$A$5:$A$293,0)))</f>
        <v>J1311</v>
      </c>
    </row>
    <row r="774">
      <c r="A774" t="n">
        <v>11219</v>
      </c>
      <c r="B774" t="inlineStr">
        <is>
          <t>T0252</t>
        </is>
      </c>
      <c r="C774" t="inlineStr">
        <is>
          <t>Q0398</t>
        </is>
      </c>
      <c r="D774" s="10" t="n">
        <v>46266</v>
      </c>
      <c r="E774" s="9" t="n">
        <v>294.67</v>
      </c>
      <c r="F774" t="str">
        <f>YEAR(D774)&amp;"-"&amp;TEXT(MONTH(D774),"00")</f>
        <v>2026-09</v>
      </c>
      <c r="G774" t="str">
        <f>IF(INDEX('QBO Templates'!$J$5:$J$293,MATCH(B774,'QBO Templates'!$A$5:$A$293,0))="(none)",B774,INDEX('QBO Templates'!$J$5:$J$293,MATCH(B774,'QBO Templates'!$A$5:$A$293,0)))</f>
        <v>J1311</v>
      </c>
    </row>
    <row r="775">
      <c r="A775" t="n">
        <v>11220</v>
      </c>
      <c r="B775" t="inlineStr">
        <is>
          <t>T0252</t>
        </is>
      </c>
      <c r="C775" t="inlineStr">
        <is>
          <t>Q0398</t>
        </is>
      </c>
      <c r="D775" s="10" t="n">
        <v>46296</v>
      </c>
      <c r="E775" s="9" t="n">
        <v>294.67</v>
      </c>
      <c r="F775" t="str">
        <f>YEAR(D775)&amp;"-"&amp;TEXT(MONTH(D775),"00")</f>
        <v>2026-10</v>
      </c>
      <c r="G775" t="str">
        <f>IF(INDEX('QBO Templates'!$J$5:$J$293,MATCH(B775,'QBO Templates'!$A$5:$A$293,0))="(none)",B775,INDEX('QBO Templates'!$J$5:$J$293,MATCH(B775,'QBO Templates'!$A$5:$A$293,0)))</f>
        <v>J1311</v>
      </c>
    </row>
    <row r="776">
      <c r="A776" t="n">
        <v>11221</v>
      </c>
      <c r="B776" t="inlineStr">
        <is>
          <t>T0253</t>
        </is>
      </c>
      <c r="C776" t="inlineStr">
        <is>
          <t>Q0399</t>
        </is>
      </c>
      <c r="D776" s="10" t="n">
        <v>46235</v>
      </c>
      <c r="E776" s="9" t="n">
        <v>589.33</v>
      </c>
      <c r="F776" t="str">
        <f>YEAR(D776)&amp;"-"&amp;TEXT(MONTH(D776),"00")</f>
        <v>2026-08</v>
      </c>
      <c r="G776" t="str">
        <f>IF(INDEX('QBO Templates'!$J$5:$J$293,MATCH(B776,'QBO Templates'!$A$5:$A$293,0))="(none)",B776,INDEX('QBO Templates'!$J$5:$J$293,MATCH(B776,'QBO Templates'!$A$5:$A$293,0)))</f>
        <v>J1312</v>
      </c>
    </row>
    <row r="777">
      <c r="A777" t="n">
        <v>11222</v>
      </c>
      <c r="B777" t="inlineStr">
        <is>
          <t>T0253</t>
        </is>
      </c>
      <c r="C777" t="inlineStr">
        <is>
          <t>Q0399</t>
        </is>
      </c>
      <c r="D777" s="10" t="n">
        <v>46266</v>
      </c>
      <c r="E777" s="9" t="n">
        <v>589.33</v>
      </c>
      <c r="F777" t="str">
        <f>YEAR(D777)&amp;"-"&amp;TEXT(MONTH(D777),"00")</f>
        <v>2026-09</v>
      </c>
      <c r="G777" t="str">
        <f>IF(INDEX('QBO Templates'!$J$5:$J$293,MATCH(B777,'QBO Templates'!$A$5:$A$293,0))="(none)",B777,INDEX('QBO Templates'!$J$5:$J$293,MATCH(B777,'QBO Templates'!$A$5:$A$293,0)))</f>
        <v>J1312</v>
      </c>
    </row>
    <row r="778">
      <c r="A778" t="n">
        <v>11223</v>
      </c>
      <c r="B778" t="inlineStr">
        <is>
          <t>T0253</t>
        </is>
      </c>
      <c r="C778" t="inlineStr">
        <is>
          <t>Q0399</t>
        </is>
      </c>
      <c r="D778" s="10" t="n">
        <v>46296</v>
      </c>
      <c r="E778" s="9" t="n">
        <v>589.33</v>
      </c>
      <c r="F778" t="str">
        <f>YEAR(D778)&amp;"-"&amp;TEXT(MONTH(D778),"00")</f>
        <v>2026-10</v>
      </c>
      <c r="G778" t="str">
        <f>IF(INDEX('QBO Templates'!$J$5:$J$293,MATCH(B778,'QBO Templates'!$A$5:$A$293,0))="(none)",B778,INDEX('QBO Templates'!$J$5:$J$293,MATCH(B778,'QBO Templates'!$A$5:$A$293,0)))</f>
        <v>J1312</v>
      </c>
    </row>
    <row r="779">
      <c r="A779" t="n">
        <v>11224</v>
      </c>
      <c r="B779" t="inlineStr">
        <is>
          <t>T0254</t>
        </is>
      </c>
      <c r="C779" t="inlineStr">
        <is>
          <t>Q0401</t>
        </is>
      </c>
      <c r="D779" s="10" t="n">
        <v>46235</v>
      </c>
      <c r="E779" s="9" t="n">
        <v>364</v>
      </c>
      <c r="F779" t="str">
        <f>YEAR(D779)&amp;"-"&amp;TEXT(MONTH(D779),"00")</f>
        <v>2026-08</v>
      </c>
      <c r="G779" t="str">
        <f>IF(INDEX('QBO Templates'!$J$5:$J$293,MATCH(B779,'QBO Templates'!$A$5:$A$293,0))="(none)",B779,INDEX('QBO Templates'!$J$5:$J$293,MATCH(B779,'QBO Templates'!$A$5:$A$293,0)))</f>
        <v>J1314</v>
      </c>
    </row>
    <row r="780">
      <c r="A780" t="n">
        <v>11225</v>
      </c>
      <c r="B780" t="inlineStr">
        <is>
          <t>T0254</t>
        </is>
      </c>
      <c r="C780" t="inlineStr">
        <is>
          <t>Q0401</t>
        </is>
      </c>
      <c r="D780" s="10" t="n">
        <v>46266</v>
      </c>
      <c r="E780" s="9" t="n">
        <v>364</v>
      </c>
      <c r="F780" t="str">
        <f>YEAR(D780)&amp;"-"&amp;TEXT(MONTH(D780),"00")</f>
        <v>2026-09</v>
      </c>
      <c r="G780" t="str">
        <f>IF(INDEX('QBO Templates'!$J$5:$J$293,MATCH(B780,'QBO Templates'!$A$5:$A$293,0))="(none)",B780,INDEX('QBO Templates'!$J$5:$J$293,MATCH(B780,'QBO Templates'!$A$5:$A$293,0)))</f>
        <v>J1314</v>
      </c>
    </row>
    <row r="781">
      <c r="A781" t="n">
        <v>11226</v>
      </c>
      <c r="B781" t="inlineStr">
        <is>
          <t>T0254</t>
        </is>
      </c>
      <c r="C781" t="inlineStr">
        <is>
          <t>Q0401</t>
        </is>
      </c>
      <c r="D781" s="10" t="n">
        <v>46296</v>
      </c>
      <c r="E781" s="9" t="n">
        <v>364</v>
      </c>
      <c r="F781" t="str">
        <f>YEAR(D781)&amp;"-"&amp;TEXT(MONTH(D781),"00")</f>
        <v>2026-10</v>
      </c>
      <c r="G781" t="str">
        <f>IF(INDEX('QBO Templates'!$J$5:$J$293,MATCH(B781,'QBO Templates'!$A$5:$A$293,0))="(none)",B781,INDEX('QBO Templates'!$J$5:$J$293,MATCH(B781,'QBO Templates'!$A$5:$A$293,0)))</f>
        <v>J1314</v>
      </c>
    </row>
    <row r="782">
      <c r="A782" t="n">
        <v>11227</v>
      </c>
      <c r="B782" t="inlineStr">
        <is>
          <t>T0255</t>
        </is>
      </c>
      <c r="C782" t="inlineStr">
        <is>
          <t>Q0402</t>
        </is>
      </c>
      <c r="D782" s="10" t="n">
        <v>46235</v>
      </c>
      <c r="E782" s="9" t="n">
        <v>151</v>
      </c>
      <c r="F782" t="str">
        <f>YEAR(D782)&amp;"-"&amp;TEXT(MONTH(D782),"00")</f>
        <v>2026-08</v>
      </c>
      <c r="G782" t="str">
        <f>IF(INDEX('QBO Templates'!$J$5:$J$293,MATCH(B782,'QBO Templates'!$A$5:$A$293,0))="(none)",B782,INDEX('QBO Templates'!$J$5:$J$293,MATCH(B782,'QBO Templates'!$A$5:$A$293,0)))</f>
        <v>J1316</v>
      </c>
    </row>
    <row r="783">
      <c r="A783" t="n">
        <v>11228</v>
      </c>
      <c r="B783" t="inlineStr">
        <is>
          <t>T0255</t>
        </is>
      </c>
      <c r="C783" t="inlineStr">
        <is>
          <t>Q0402</t>
        </is>
      </c>
      <c r="D783" s="10" t="n">
        <v>46266</v>
      </c>
      <c r="E783" s="9" t="n">
        <v>151</v>
      </c>
      <c r="F783" t="str">
        <f>YEAR(D783)&amp;"-"&amp;TEXT(MONTH(D783),"00")</f>
        <v>2026-09</v>
      </c>
      <c r="G783" t="str">
        <f>IF(INDEX('QBO Templates'!$J$5:$J$293,MATCH(B783,'QBO Templates'!$A$5:$A$293,0))="(none)",B783,INDEX('QBO Templates'!$J$5:$J$293,MATCH(B783,'QBO Templates'!$A$5:$A$293,0)))</f>
        <v>J1316</v>
      </c>
    </row>
    <row r="784">
      <c r="A784" t="n">
        <v>11229</v>
      </c>
      <c r="B784" t="inlineStr">
        <is>
          <t>T0255</t>
        </is>
      </c>
      <c r="C784" t="inlineStr">
        <is>
          <t>Q0402</t>
        </is>
      </c>
      <c r="D784" s="10" t="n">
        <v>46296</v>
      </c>
      <c r="E784" s="9" t="n">
        <v>151</v>
      </c>
      <c r="F784" t="str">
        <f>YEAR(D784)&amp;"-"&amp;TEXT(MONTH(D784),"00")</f>
        <v>2026-10</v>
      </c>
      <c r="G784" t="str">
        <f>IF(INDEX('QBO Templates'!$J$5:$J$293,MATCH(B784,'QBO Templates'!$A$5:$A$293,0))="(none)",B784,INDEX('QBO Templates'!$J$5:$J$293,MATCH(B784,'QBO Templates'!$A$5:$A$293,0)))</f>
        <v>J1316</v>
      </c>
    </row>
    <row r="785">
      <c r="A785" t="n">
        <v>11230</v>
      </c>
      <c r="B785" t="inlineStr">
        <is>
          <t>T0256</t>
        </is>
      </c>
      <c r="C785" t="inlineStr">
        <is>
          <t>Q0403</t>
        </is>
      </c>
      <c r="D785" s="10" t="n">
        <v>46235</v>
      </c>
      <c r="E785" s="9" t="n">
        <v>1048.67</v>
      </c>
      <c r="F785" t="str">
        <f>YEAR(D785)&amp;"-"&amp;TEXT(MONTH(D785),"00")</f>
        <v>2026-08</v>
      </c>
      <c r="G785" t="str">
        <f>IF(INDEX('QBO Templates'!$J$5:$J$293,MATCH(B785,'QBO Templates'!$A$5:$A$293,0))="(none)",B785,INDEX('QBO Templates'!$J$5:$J$293,MATCH(B785,'QBO Templates'!$A$5:$A$293,0)))</f>
        <v>J1317</v>
      </c>
    </row>
    <row r="786">
      <c r="A786" t="n">
        <v>11231</v>
      </c>
      <c r="B786" t="inlineStr">
        <is>
          <t>T0256</t>
        </is>
      </c>
      <c r="C786" t="inlineStr">
        <is>
          <t>Q0403</t>
        </is>
      </c>
      <c r="D786" s="10" t="n">
        <v>46266</v>
      </c>
      <c r="E786" s="9" t="n">
        <v>1048.67</v>
      </c>
      <c r="F786" t="str">
        <f>YEAR(D786)&amp;"-"&amp;TEXT(MONTH(D786),"00")</f>
        <v>2026-09</v>
      </c>
      <c r="G786" t="str">
        <f>IF(INDEX('QBO Templates'!$J$5:$J$293,MATCH(B786,'QBO Templates'!$A$5:$A$293,0))="(none)",B786,INDEX('QBO Templates'!$J$5:$J$293,MATCH(B786,'QBO Templates'!$A$5:$A$293,0)))</f>
        <v>J1317</v>
      </c>
    </row>
    <row r="787">
      <c r="A787" t="n">
        <v>11232</v>
      </c>
      <c r="B787" t="inlineStr">
        <is>
          <t>T0256</t>
        </is>
      </c>
      <c r="C787" t="inlineStr">
        <is>
          <t>Q0403</t>
        </is>
      </c>
      <c r="D787" s="10" t="n">
        <v>46296</v>
      </c>
      <c r="E787" s="9" t="n">
        <v>1048.67</v>
      </c>
      <c r="F787" t="str">
        <f>YEAR(D787)&amp;"-"&amp;TEXT(MONTH(D787),"00")</f>
        <v>2026-10</v>
      </c>
      <c r="G787" t="str">
        <f>IF(INDEX('QBO Templates'!$J$5:$J$293,MATCH(B787,'QBO Templates'!$A$5:$A$293,0))="(none)",B787,INDEX('QBO Templates'!$J$5:$J$293,MATCH(B787,'QBO Templates'!$A$5:$A$293,0)))</f>
        <v>J1317</v>
      </c>
    </row>
    <row r="788">
      <c r="A788" t="n">
        <v>11233</v>
      </c>
      <c r="B788" t="inlineStr">
        <is>
          <t>T0257</t>
        </is>
      </c>
      <c r="C788" t="inlineStr">
        <is>
          <t>Q0403</t>
        </is>
      </c>
      <c r="D788" s="10" t="n">
        <v>46252</v>
      </c>
      <c r="E788" s="9" t="n">
        <v>218</v>
      </c>
      <c r="F788" t="str">
        <f>YEAR(D788)&amp;"-"&amp;TEXT(MONTH(D788),"00")</f>
        <v>2026-08</v>
      </c>
      <c r="G788" t="str">
        <f>IF(INDEX('QBO Templates'!$J$5:$J$293,MATCH(B788,'QBO Templates'!$A$5:$A$293,0))="(none)",B788,INDEX('QBO Templates'!$J$5:$J$293,MATCH(B788,'QBO Templates'!$A$5:$A$293,0)))</f>
        <v>J1318</v>
      </c>
    </row>
    <row r="789">
      <c r="A789" t="n">
        <v>11234</v>
      </c>
      <c r="B789" t="inlineStr">
        <is>
          <t>T0257</t>
        </is>
      </c>
      <c r="C789" t="inlineStr">
        <is>
          <t>Q0403</t>
        </is>
      </c>
      <c r="D789" s="10" t="n">
        <v>46280</v>
      </c>
      <c r="E789" s="9" t="n">
        <v>218</v>
      </c>
      <c r="F789" t="str">
        <f>YEAR(D789)&amp;"-"&amp;TEXT(MONTH(D789),"00")</f>
        <v>2026-09</v>
      </c>
      <c r="G789" t="str">
        <f>IF(INDEX('QBO Templates'!$J$5:$J$293,MATCH(B789,'QBO Templates'!$A$5:$A$293,0))="(none)",B789,INDEX('QBO Templates'!$J$5:$J$293,MATCH(B789,'QBO Templates'!$A$5:$A$293,0)))</f>
        <v>J1318</v>
      </c>
    </row>
    <row r="790">
      <c r="A790" t="n">
        <v>11235</v>
      </c>
      <c r="B790" t="inlineStr">
        <is>
          <t>T0257</t>
        </is>
      </c>
      <c r="C790" t="inlineStr">
        <is>
          <t>Q0403</t>
        </is>
      </c>
      <c r="D790" s="10" t="n">
        <v>46308</v>
      </c>
      <c r="E790" s="9" t="n">
        <v>218</v>
      </c>
      <c r="F790" t="str">
        <f>YEAR(D790)&amp;"-"&amp;TEXT(MONTH(D790),"00")</f>
        <v>2026-10</v>
      </c>
      <c r="G790" t="str">
        <f>IF(INDEX('QBO Templates'!$J$5:$J$293,MATCH(B790,'QBO Templates'!$A$5:$A$293,0))="(none)",B790,INDEX('QBO Templates'!$J$5:$J$293,MATCH(B790,'QBO Templates'!$A$5:$A$293,0)))</f>
        <v>J1318</v>
      </c>
    </row>
    <row r="791">
      <c r="A791" t="n">
        <v>11236</v>
      </c>
      <c r="B791" t="inlineStr">
        <is>
          <t>T0258</t>
        </is>
      </c>
      <c r="C791" t="inlineStr">
        <is>
          <t>Q0405</t>
        </is>
      </c>
      <c r="D791" s="10" t="n">
        <v>46235</v>
      </c>
      <c r="E791" s="9" t="n">
        <v>719.33</v>
      </c>
      <c r="F791" t="str">
        <f>YEAR(D791)&amp;"-"&amp;TEXT(MONTH(D791),"00")</f>
        <v>2026-08</v>
      </c>
      <c r="G791" t="str">
        <f>IF(INDEX('QBO Templates'!$J$5:$J$293,MATCH(B791,'QBO Templates'!$A$5:$A$293,0))="(none)",B791,INDEX('QBO Templates'!$J$5:$J$293,MATCH(B791,'QBO Templates'!$A$5:$A$293,0)))</f>
        <v>J1320</v>
      </c>
    </row>
    <row r="792">
      <c r="A792" t="n">
        <v>11237</v>
      </c>
      <c r="B792" t="inlineStr">
        <is>
          <t>T0258</t>
        </is>
      </c>
      <c r="C792" t="inlineStr">
        <is>
          <t>Q0405</t>
        </is>
      </c>
      <c r="D792" s="10" t="n">
        <v>46266</v>
      </c>
      <c r="E792" s="9" t="n">
        <v>719.33</v>
      </c>
      <c r="F792" t="str">
        <f>YEAR(D792)&amp;"-"&amp;TEXT(MONTH(D792),"00")</f>
        <v>2026-09</v>
      </c>
      <c r="G792" t="str">
        <f>IF(INDEX('QBO Templates'!$J$5:$J$293,MATCH(B792,'QBO Templates'!$A$5:$A$293,0))="(none)",B792,INDEX('QBO Templates'!$J$5:$J$293,MATCH(B792,'QBO Templates'!$A$5:$A$293,0)))</f>
        <v>J1320</v>
      </c>
    </row>
    <row r="793">
      <c r="A793" t="n">
        <v>11238</v>
      </c>
      <c r="B793" t="inlineStr">
        <is>
          <t>T0258</t>
        </is>
      </c>
      <c r="C793" t="inlineStr">
        <is>
          <t>Q0405</t>
        </is>
      </c>
      <c r="D793" s="10" t="n">
        <v>46296</v>
      </c>
      <c r="E793" s="9" t="n">
        <v>719.33</v>
      </c>
      <c r="F793" t="str">
        <f>YEAR(D793)&amp;"-"&amp;TEXT(MONTH(D793),"00")</f>
        <v>2026-10</v>
      </c>
      <c r="G793" t="str">
        <f>IF(INDEX('QBO Templates'!$J$5:$J$293,MATCH(B793,'QBO Templates'!$A$5:$A$293,0))="(none)",B793,INDEX('QBO Templates'!$J$5:$J$293,MATCH(B793,'QBO Templates'!$A$5:$A$293,0)))</f>
        <v>J1320</v>
      </c>
    </row>
    <row r="794">
      <c r="A794" t="n">
        <v>11239</v>
      </c>
      <c r="B794" t="inlineStr">
        <is>
          <t>T0259</t>
        </is>
      </c>
      <c r="C794" t="inlineStr">
        <is>
          <t>Q0405</t>
        </is>
      </c>
      <c r="D794" s="10" t="n">
        <v>46252</v>
      </c>
      <c r="E794" s="9" t="n">
        <v>203</v>
      </c>
      <c r="F794" t="str">
        <f>YEAR(D794)&amp;"-"&amp;TEXT(MONTH(D794),"00")</f>
        <v>2026-08</v>
      </c>
      <c r="G794" t="str">
        <f>IF(INDEX('QBO Templates'!$J$5:$J$293,MATCH(B794,'QBO Templates'!$A$5:$A$293,0))="(none)",B794,INDEX('QBO Templates'!$J$5:$J$293,MATCH(B794,'QBO Templates'!$A$5:$A$293,0)))</f>
        <v>J1321</v>
      </c>
    </row>
    <row r="795">
      <c r="A795" t="n">
        <v>11240</v>
      </c>
      <c r="B795" t="inlineStr">
        <is>
          <t>T0259</t>
        </is>
      </c>
      <c r="C795" t="inlineStr">
        <is>
          <t>Q0405</t>
        </is>
      </c>
      <c r="D795" s="10" t="n">
        <v>46280</v>
      </c>
      <c r="E795" s="9" t="n">
        <v>203</v>
      </c>
      <c r="F795" t="str">
        <f>YEAR(D795)&amp;"-"&amp;TEXT(MONTH(D795),"00")</f>
        <v>2026-09</v>
      </c>
      <c r="G795" t="str">
        <f>IF(INDEX('QBO Templates'!$J$5:$J$293,MATCH(B795,'QBO Templates'!$A$5:$A$293,0))="(none)",B795,INDEX('QBO Templates'!$J$5:$J$293,MATCH(B795,'QBO Templates'!$A$5:$A$293,0)))</f>
        <v>J1321</v>
      </c>
    </row>
    <row r="796">
      <c r="A796" t="n">
        <v>11241</v>
      </c>
      <c r="B796" t="inlineStr">
        <is>
          <t>T0259</t>
        </is>
      </c>
      <c r="C796" t="inlineStr">
        <is>
          <t>Q0405</t>
        </is>
      </c>
      <c r="D796" s="10" t="n">
        <v>46308</v>
      </c>
      <c r="E796" s="9" t="n">
        <v>203</v>
      </c>
      <c r="F796" t="str">
        <f>YEAR(D796)&amp;"-"&amp;TEXT(MONTH(D796),"00")</f>
        <v>2026-10</v>
      </c>
      <c r="G796" t="str">
        <f>IF(INDEX('QBO Templates'!$J$5:$J$293,MATCH(B796,'QBO Templates'!$A$5:$A$293,0))="(none)",B796,INDEX('QBO Templates'!$J$5:$J$293,MATCH(B796,'QBO Templates'!$A$5:$A$293,0)))</f>
        <v>J1321</v>
      </c>
    </row>
    <row r="797">
      <c r="A797" t="n">
        <v>11242</v>
      </c>
      <c r="B797" t="inlineStr">
        <is>
          <t>T0260</t>
        </is>
      </c>
      <c r="C797" t="inlineStr">
        <is>
          <t>Q0406</t>
        </is>
      </c>
      <c r="D797" s="10" t="n">
        <v>46235</v>
      </c>
      <c r="E797" s="9" t="n">
        <v>671.67</v>
      </c>
      <c r="F797" t="str">
        <f>YEAR(D797)&amp;"-"&amp;TEXT(MONTH(D797),"00")</f>
        <v>2026-08</v>
      </c>
      <c r="G797" t="str">
        <f>IF(INDEX('QBO Templates'!$J$5:$J$293,MATCH(B797,'QBO Templates'!$A$5:$A$293,0))="(none)",B797,INDEX('QBO Templates'!$J$5:$J$293,MATCH(B797,'QBO Templates'!$A$5:$A$293,0)))</f>
        <v>J1322</v>
      </c>
    </row>
    <row r="798">
      <c r="A798" t="n">
        <v>11243</v>
      </c>
      <c r="B798" t="inlineStr">
        <is>
          <t>T0260</t>
        </is>
      </c>
      <c r="C798" t="inlineStr">
        <is>
          <t>Q0406</t>
        </is>
      </c>
      <c r="D798" s="10" t="n">
        <v>46266</v>
      </c>
      <c r="E798" s="9" t="n">
        <v>671.67</v>
      </c>
      <c r="F798" t="str">
        <f>YEAR(D798)&amp;"-"&amp;TEXT(MONTH(D798),"00")</f>
        <v>2026-09</v>
      </c>
      <c r="G798" t="str">
        <f>IF(INDEX('QBO Templates'!$J$5:$J$293,MATCH(B798,'QBO Templates'!$A$5:$A$293,0))="(none)",B798,INDEX('QBO Templates'!$J$5:$J$293,MATCH(B798,'QBO Templates'!$A$5:$A$293,0)))</f>
        <v>J1322</v>
      </c>
    </row>
    <row r="799">
      <c r="A799" t="n">
        <v>11244</v>
      </c>
      <c r="B799" t="inlineStr">
        <is>
          <t>T0260</t>
        </is>
      </c>
      <c r="C799" t="inlineStr">
        <is>
          <t>Q0406</t>
        </is>
      </c>
      <c r="D799" s="10" t="n">
        <v>46296</v>
      </c>
      <c r="E799" s="9" t="n">
        <v>671.67</v>
      </c>
      <c r="F799" t="str">
        <f>YEAR(D799)&amp;"-"&amp;TEXT(MONTH(D799),"00")</f>
        <v>2026-10</v>
      </c>
      <c r="G799" t="str">
        <f>IF(INDEX('QBO Templates'!$J$5:$J$293,MATCH(B799,'QBO Templates'!$A$5:$A$293,0))="(none)",B799,INDEX('QBO Templates'!$J$5:$J$293,MATCH(B799,'QBO Templates'!$A$5:$A$293,0)))</f>
        <v>J1322</v>
      </c>
    </row>
    <row r="800">
      <c r="A800" t="n">
        <v>11245</v>
      </c>
      <c r="B800" t="inlineStr">
        <is>
          <t>T0261</t>
        </is>
      </c>
      <c r="C800" t="inlineStr">
        <is>
          <t>Q0407</t>
        </is>
      </c>
      <c r="D800" s="10" t="n">
        <v>46235</v>
      </c>
      <c r="E800" s="9" t="n">
        <v>754</v>
      </c>
      <c r="F800" t="str">
        <f>YEAR(D800)&amp;"-"&amp;TEXT(MONTH(D800),"00")</f>
        <v>2026-08</v>
      </c>
      <c r="G800" t="str">
        <f>IF(INDEX('QBO Templates'!$J$5:$J$293,MATCH(B800,'QBO Templates'!$A$5:$A$293,0))="(none)",B800,INDEX('QBO Templates'!$J$5:$J$293,MATCH(B800,'QBO Templates'!$A$5:$A$293,0)))</f>
        <v>J1323</v>
      </c>
    </row>
    <row r="801">
      <c r="A801" t="n">
        <v>11246</v>
      </c>
      <c r="B801" t="inlineStr">
        <is>
          <t>T0261</t>
        </is>
      </c>
      <c r="C801" t="inlineStr">
        <is>
          <t>Q0407</t>
        </is>
      </c>
      <c r="D801" s="10" t="n">
        <v>46266</v>
      </c>
      <c r="E801" s="9" t="n">
        <v>754</v>
      </c>
      <c r="F801" t="str">
        <f>YEAR(D801)&amp;"-"&amp;TEXT(MONTH(D801),"00")</f>
        <v>2026-09</v>
      </c>
      <c r="G801" t="str">
        <f>IF(INDEX('QBO Templates'!$J$5:$J$293,MATCH(B801,'QBO Templates'!$A$5:$A$293,0))="(none)",B801,INDEX('QBO Templates'!$J$5:$J$293,MATCH(B801,'QBO Templates'!$A$5:$A$293,0)))</f>
        <v>J1323</v>
      </c>
    </row>
    <row r="802">
      <c r="A802" t="n">
        <v>11247</v>
      </c>
      <c r="B802" t="inlineStr">
        <is>
          <t>T0261</t>
        </is>
      </c>
      <c r="C802" t="inlineStr">
        <is>
          <t>Q0407</t>
        </is>
      </c>
      <c r="D802" s="10" t="n">
        <v>46296</v>
      </c>
      <c r="E802" s="9" t="n">
        <v>754</v>
      </c>
      <c r="F802" t="str">
        <f>YEAR(D802)&amp;"-"&amp;TEXT(MONTH(D802),"00")</f>
        <v>2026-10</v>
      </c>
      <c r="G802" t="str">
        <f>IF(INDEX('QBO Templates'!$J$5:$J$293,MATCH(B802,'QBO Templates'!$A$5:$A$293,0))="(none)",B802,INDEX('QBO Templates'!$J$5:$J$293,MATCH(B802,'QBO Templates'!$A$5:$A$293,0)))</f>
        <v>J1323</v>
      </c>
    </row>
    <row r="803">
      <c r="A803" t="n">
        <v>11248</v>
      </c>
      <c r="B803" t="inlineStr">
        <is>
          <t>T0262</t>
        </is>
      </c>
      <c r="C803" t="inlineStr">
        <is>
          <t>Q0408</t>
        </is>
      </c>
      <c r="D803" s="10" t="n">
        <v>46235</v>
      </c>
      <c r="E803" s="9" t="n">
        <v>437.67</v>
      </c>
      <c r="F803" t="str">
        <f>YEAR(D803)&amp;"-"&amp;TEXT(MONTH(D803),"00")</f>
        <v>2026-08</v>
      </c>
      <c r="G803" t="str">
        <f>IF(INDEX('QBO Templates'!$J$5:$J$293,MATCH(B803,'QBO Templates'!$A$5:$A$293,0))="(none)",B803,INDEX('QBO Templates'!$J$5:$J$293,MATCH(B803,'QBO Templates'!$A$5:$A$293,0)))</f>
        <v>J1324</v>
      </c>
    </row>
    <row r="804">
      <c r="A804" t="n">
        <v>11249</v>
      </c>
      <c r="B804" t="inlineStr">
        <is>
          <t>T0262</t>
        </is>
      </c>
      <c r="C804" t="inlineStr">
        <is>
          <t>Q0408</t>
        </is>
      </c>
      <c r="D804" s="10" t="n">
        <v>46266</v>
      </c>
      <c r="E804" s="9" t="n">
        <v>437.67</v>
      </c>
      <c r="F804" t="str">
        <f>YEAR(D804)&amp;"-"&amp;TEXT(MONTH(D804),"00")</f>
        <v>2026-09</v>
      </c>
      <c r="G804" t="str">
        <f>IF(INDEX('QBO Templates'!$J$5:$J$293,MATCH(B804,'QBO Templates'!$A$5:$A$293,0))="(none)",B804,INDEX('QBO Templates'!$J$5:$J$293,MATCH(B804,'QBO Templates'!$A$5:$A$293,0)))</f>
        <v>J1324</v>
      </c>
    </row>
    <row r="805">
      <c r="A805" t="n">
        <v>11250</v>
      </c>
      <c r="B805" t="inlineStr">
        <is>
          <t>T0262</t>
        </is>
      </c>
      <c r="C805" t="inlineStr">
        <is>
          <t>Q0408</t>
        </is>
      </c>
      <c r="D805" s="10" t="n">
        <v>46296</v>
      </c>
      <c r="E805" s="9" t="n">
        <v>437.67</v>
      </c>
      <c r="F805" t="str">
        <f>YEAR(D805)&amp;"-"&amp;TEXT(MONTH(D805),"00")</f>
        <v>2026-10</v>
      </c>
      <c r="G805" t="str">
        <f>IF(INDEX('QBO Templates'!$J$5:$J$293,MATCH(B805,'QBO Templates'!$A$5:$A$293,0))="(none)",B805,INDEX('QBO Templates'!$J$5:$J$293,MATCH(B805,'QBO Templates'!$A$5:$A$293,0)))</f>
        <v>J1324</v>
      </c>
    </row>
    <row r="806">
      <c r="A806" t="n">
        <v>11251</v>
      </c>
      <c r="B806" t="inlineStr">
        <is>
          <t>T0263</t>
        </is>
      </c>
      <c r="C806" t="inlineStr">
        <is>
          <t>Q0409</t>
        </is>
      </c>
      <c r="D806" s="10" t="n">
        <v>46235</v>
      </c>
      <c r="E806" s="9" t="n">
        <v>1672.67</v>
      </c>
      <c r="F806" t="str">
        <f>YEAR(D806)&amp;"-"&amp;TEXT(MONTH(D806),"00")</f>
        <v>2026-08</v>
      </c>
      <c r="G806" t="str">
        <f>IF(INDEX('QBO Templates'!$J$5:$J$293,MATCH(B806,'QBO Templates'!$A$5:$A$293,0))="(none)",B806,INDEX('QBO Templates'!$J$5:$J$293,MATCH(B806,'QBO Templates'!$A$5:$A$293,0)))</f>
        <v>J1325</v>
      </c>
    </row>
    <row r="807">
      <c r="A807" t="n">
        <v>11252</v>
      </c>
      <c r="B807" t="inlineStr">
        <is>
          <t>T0263</t>
        </is>
      </c>
      <c r="C807" t="inlineStr">
        <is>
          <t>Q0409</t>
        </is>
      </c>
      <c r="D807" s="10" t="n">
        <v>46266</v>
      </c>
      <c r="E807" s="9" t="n">
        <v>1672.67</v>
      </c>
      <c r="F807" t="str">
        <f>YEAR(D807)&amp;"-"&amp;TEXT(MONTH(D807),"00")</f>
        <v>2026-09</v>
      </c>
      <c r="G807" t="str">
        <f>IF(INDEX('QBO Templates'!$J$5:$J$293,MATCH(B807,'QBO Templates'!$A$5:$A$293,0))="(none)",B807,INDEX('QBO Templates'!$J$5:$J$293,MATCH(B807,'QBO Templates'!$A$5:$A$293,0)))</f>
        <v>J1325</v>
      </c>
    </row>
    <row r="808">
      <c r="A808" t="n">
        <v>11253</v>
      </c>
      <c r="B808" t="inlineStr">
        <is>
          <t>T0263</t>
        </is>
      </c>
      <c r="C808" t="inlineStr">
        <is>
          <t>Q0409</t>
        </is>
      </c>
      <c r="D808" s="10" t="n">
        <v>46296</v>
      </c>
      <c r="E808" s="9" t="n">
        <v>1672.67</v>
      </c>
      <c r="F808" t="str">
        <f>YEAR(D808)&amp;"-"&amp;TEXT(MONTH(D808),"00")</f>
        <v>2026-10</v>
      </c>
      <c r="G808" t="str">
        <f>IF(INDEX('QBO Templates'!$J$5:$J$293,MATCH(B808,'QBO Templates'!$A$5:$A$293,0))="(none)",B808,INDEX('QBO Templates'!$J$5:$J$293,MATCH(B808,'QBO Templates'!$A$5:$A$293,0)))</f>
        <v>J1325</v>
      </c>
    </row>
    <row r="809">
      <c r="A809" t="n">
        <v>11254</v>
      </c>
      <c r="B809" t="inlineStr">
        <is>
          <t>T0264</t>
        </is>
      </c>
      <c r="C809" t="inlineStr">
        <is>
          <t>Q0410</t>
        </is>
      </c>
      <c r="D809" s="10" t="n">
        <v>46235</v>
      </c>
      <c r="E809" s="9" t="n">
        <v>2621.67</v>
      </c>
      <c r="F809" t="str">
        <f>YEAR(D809)&amp;"-"&amp;TEXT(MONTH(D809),"00")</f>
        <v>2026-08</v>
      </c>
      <c r="G809" t="str">
        <f>IF(INDEX('QBO Templates'!$J$5:$J$293,MATCH(B809,'QBO Templates'!$A$5:$A$293,0))="(none)",B809,INDEX('QBO Templates'!$J$5:$J$293,MATCH(B809,'QBO Templates'!$A$5:$A$293,0)))</f>
        <v>J1326</v>
      </c>
    </row>
    <row r="810">
      <c r="A810" t="n">
        <v>11255</v>
      </c>
      <c r="B810" t="inlineStr">
        <is>
          <t>T0264</t>
        </is>
      </c>
      <c r="C810" t="inlineStr">
        <is>
          <t>Q0410</t>
        </is>
      </c>
      <c r="D810" s="10" t="n">
        <v>46266</v>
      </c>
      <c r="E810" s="9" t="n">
        <v>2621.67</v>
      </c>
      <c r="F810" t="str">
        <f>YEAR(D810)&amp;"-"&amp;TEXT(MONTH(D810),"00")</f>
        <v>2026-09</v>
      </c>
      <c r="G810" t="str">
        <f>IF(INDEX('QBO Templates'!$J$5:$J$293,MATCH(B810,'QBO Templates'!$A$5:$A$293,0))="(none)",B810,INDEX('QBO Templates'!$J$5:$J$293,MATCH(B810,'QBO Templates'!$A$5:$A$293,0)))</f>
        <v>J1326</v>
      </c>
    </row>
    <row r="811">
      <c r="A811" t="n">
        <v>11256</v>
      </c>
      <c r="B811" t="inlineStr">
        <is>
          <t>T0264</t>
        </is>
      </c>
      <c r="C811" t="inlineStr">
        <is>
          <t>Q0410</t>
        </is>
      </c>
      <c r="D811" s="10" t="n">
        <v>46296</v>
      </c>
      <c r="E811" s="9" t="n">
        <v>2621.67</v>
      </c>
      <c r="F811" t="str">
        <f>YEAR(D811)&amp;"-"&amp;TEXT(MONTH(D811),"00")</f>
        <v>2026-10</v>
      </c>
      <c r="G811" t="str">
        <f>IF(INDEX('QBO Templates'!$J$5:$J$293,MATCH(B811,'QBO Templates'!$A$5:$A$293,0))="(none)",B811,INDEX('QBO Templates'!$J$5:$J$293,MATCH(B811,'QBO Templates'!$A$5:$A$293,0)))</f>
        <v>J1326</v>
      </c>
    </row>
    <row r="812">
      <c r="A812" t="n">
        <v>11257</v>
      </c>
      <c r="B812" t="inlineStr">
        <is>
          <t>T0265</t>
        </is>
      </c>
      <c r="C812" t="inlineStr">
        <is>
          <t>Q0412</t>
        </is>
      </c>
      <c r="D812" s="10" t="n">
        <v>46235</v>
      </c>
      <c r="E812" s="9" t="n">
        <v>416</v>
      </c>
      <c r="F812" t="str">
        <f>YEAR(D812)&amp;"-"&amp;TEXT(MONTH(D812),"00")</f>
        <v>2026-08</v>
      </c>
      <c r="G812" t="str">
        <f>IF(INDEX('QBO Templates'!$J$5:$J$293,MATCH(B812,'QBO Templates'!$A$5:$A$293,0))="(none)",B812,INDEX('QBO Templates'!$J$5:$J$293,MATCH(B812,'QBO Templates'!$A$5:$A$293,0)))</f>
        <v>J1328</v>
      </c>
    </row>
    <row r="813">
      <c r="A813" t="n">
        <v>11258</v>
      </c>
      <c r="B813" t="inlineStr">
        <is>
          <t>T0265</t>
        </is>
      </c>
      <c r="C813" t="inlineStr">
        <is>
          <t>Q0412</t>
        </is>
      </c>
      <c r="D813" s="10" t="n">
        <v>46266</v>
      </c>
      <c r="E813" s="9" t="n">
        <v>416</v>
      </c>
      <c r="F813" t="str">
        <f>YEAR(D813)&amp;"-"&amp;TEXT(MONTH(D813),"00")</f>
        <v>2026-09</v>
      </c>
      <c r="G813" t="str">
        <f>IF(INDEX('QBO Templates'!$J$5:$J$293,MATCH(B813,'QBO Templates'!$A$5:$A$293,0))="(none)",B813,INDEX('QBO Templates'!$J$5:$J$293,MATCH(B813,'QBO Templates'!$A$5:$A$293,0)))</f>
        <v>J1328</v>
      </c>
    </row>
    <row r="814">
      <c r="A814" t="n">
        <v>11259</v>
      </c>
      <c r="B814" t="inlineStr">
        <is>
          <t>T0265</t>
        </is>
      </c>
      <c r="C814" t="inlineStr">
        <is>
          <t>Q0412</t>
        </is>
      </c>
      <c r="D814" s="10" t="n">
        <v>46296</v>
      </c>
      <c r="E814" s="9" t="n">
        <v>416</v>
      </c>
      <c r="F814" t="str">
        <f>YEAR(D814)&amp;"-"&amp;TEXT(MONTH(D814),"00")</f>
        <v>2026-10</v>
      </c>
      <c r="G814" t="str">
        <f>IF(INDEX('QBO Templates'!$J$5:$J$293,MATCH(B814,'QBO Templates'!$A$5:$A$293,0))="(none)",B814,INDEX('QBO Templates'!$J$5:$J$293,MATCH(B814,'QBO Templates'!$A$5:$A$293,0)))</f>
        <v>J1328</v>
      </c>
    </row>
    <row r="815">
      <c r="A815" t="n">
        <v>11260</v>
      </c>
      <c r="B815" t="inlineStr">
        <is>
          <t>T0266</t>
        </is>
      </c>
      <c r="C815" t="inlineStr">
        <is>
          <t>Q0412</t>
        </is>
      </c>
      <c r="D815" s="10" t="n">
        <v>46240</v>
      </c>
      <c r="E815" s="9" t="n">
        <v>112</v>
      </c>
      <c r="F815" t="str">
        <f>YEAR(D815)&amp;"-"&amp;TEXT(MONTH(D815),"00")</f>
        <v>2026-08</v>
      </c>
      <c r="G815" t="str">
        <f>IF(INDEX('QBO Templates'!$J$5:$J$293,MATCH(B815,'QBO Templates'!$A$5:$A$293,0))="(none)",B815,INDEX('QBO Templates'!$J$5:$J$293,MATCH(B815,'QBO Templates'!$A$5:$A$293,0)))</f>
        <v>J1329</v>
      </c>
    </row>
    <row r="816">
      <c r="A816" t="n">
        <v>11261</v>
      </c>
      <c r="B816" t="inlineStr">
        <is>
          <t>T0266</t>
        </is>
      </c>
      <c r="C816" t="inlineStr">
        <is>
          <t>Q0412</t>
        </is>
      </c>
      <c r="D816" s="10" t="n">
        <v>46268</v>
      </c>
      <c r="E816" s="9" t="n">
        <v>112</v>
      </c>
      <c r="F816" t="str">
        <f>YEAR(D816)&amp;"-"&amp;TEXT(MONTH(D816),"00")</f>
        <v>2026-09</v>
      </c>
      <c r="G816" t="str">
        <f>IF(INDEX('QBO Templates'!$J$5:$J$293,MATCH(B816,'QBO Templates'!$A$5:$A$293,0))="(none)",B816,INDEX('QBO Templates'!$J$5:$J$293,MATCH(B816,'QBO Templates'!$A$5:$A$293,0)))</f>
        <v>J1329</v>
      </c>
    </row>
    <row r="817">
      <c r="A817" t="n">
        <v>11262</v>
      </c>
      <c r="B817" t="inlineStr">
        <is>
          <t>T0266</t>
        </is>
      </c>
      <c r="C817" t="inlineStr">
        <is>
          <t>Q0412</t>
        </is>
      </c>
      <c r="D817" s="10" t="n">
        <v>46296</v>
      </c>
      <c r="E817" s="9" t="n">
        <v>112</v>
      </c>
      <c r="F817" t="str">
        <f>YEAR(D817)&amp;"-"&amp;TEXT(MONTH(D817),"00")</f>
        <v>2026-10</v>
      </c>
      <c r="G817" t="str">
        <f>IF(INDEX('QBO Templates'!$J$5:$J$293,MATCH(B817,'QBO Templates'!$A$5:$A$293,0))="(none)",B817,INDEX('QBO Templates'!$J$5:$J$293,MATCH(B817,'QBO Templates'!$A$5:$A$293,0)))</f>
        <v>J1329</v>
      </c>
    </row>
    <row r="818">
      <c r="A818" t="n">
        <v>11263</v>
      </c>
      <c r="B818" t="inlineStr">
        <is>
          <t>T0266</t>
        </is>
      </c>
      <c r="C818" t="inlineStr">
        <is>
          <t>Q0412</t>
        </is>
      </c>
      <c r="D818" s="10" t="n">
        <v>46324</v>
      </c>
      <c r="E818" s="9" t="n">
        <v>112</v>
      </c>
      <c r="F818" t="str">
        <f>YEAR(D818)&amp;"-"&amp;TEXT(MONTH(D818),"00")</f>
        <v>2026-10</v>
      </c>
      <c r="G818" t="str">
        <f>IF(INDEX('QBO Templates'!$J$5:$J$293,MATCH(B818,'QBO Templates'!$A$5:$A$293,0))="(none)",B818,INDEX('QBO Templates'!$J$5:$J$293,MATCH(B818,'QBO Templates'!$A$5:$A$293,0)))</f>
        <v>J1329</v>
      </c>
    </row>
    <row r="819">
      <c r="A819" t="n">
        <v>11264</v>
      </c>
      <c r="B819" t="inlineStr">
        <is>
          <t>T0267</t>
        </is>
      </c>
      <c r="C819" t="inlineStr">
        <is>
          <t>Q0413</t>
        </is>
      </c>
      <c r="D819" s="10" t="n">
        <v>46235</v>
      </c>
      <c r="E819" s="9" t="n">
        <v>1212</v>
      </c>
      <c r="F819" t="str">
        <f>YEAR(D819)&amp;"-"&amp;TEXT(MONTH(D819),"00")</f>
        <v>2026-08</v>
      </c>
      <c r="G819" t="str">
        <f>IF(INDEX('QBO Templates'!$J$5:$J$293,MATCH(B819,'QBO Templates'!$A$5:$A$293,0))="(none)",B819,INDEX('QBO Templates'!$J$5:$J$293,MATCH(B819,'QBO Templates'!$A$5:$A$293,0)))</f>
        <v>J1330</v>
      </c>
    </row>
    <row r="820">
      <c r="A820" t="n">
        <v>11265</v>
      </c>
      <c r="B820" t="inlineStr">
        <is>
          <t>T0267</t>
        </is>
      </c>
      <c r="C820" t="inlineStr">
        <is>
          <t>Q0413</t>
        </is>
      </c>
      <c r="D820" s="10" t="n">
        <v>46266</v>
      </c>
      <c r="E820" s="9" t="n">
        <v>1212</v>
      </c>
      <c r="F820" t="str">
        <f>YEAR(D820)&amp;"-"&amp;TEXT(MONTH(D820),"00")</f>
        <v>2026-09</v>
      </c>
      <c r="G820" t="str">
        <f>IF(INDEX('QBO Templates'!$J$5:$J$293,MATCH(B820,'QBO Templates'!$A$5:$A$293,0))="(none)",B820,INDEX('QBO Templates'!$J$5:$J$293,MATCH(B820,'QBO Templates'!$A$5:$A$293,0)))</f>
        <v>J1330</v>
      </c>
    </row>
    <row r="821">
      <c r="A821" t="n">
        <v>11266</v>
      </c>
      <c r="B821" t="inlineStr">
        <is>
          <t>T0267</t>
        </is>
      </c>
      <c r="C821" t="inlineStr">
        <is>
          <t>Q0413</t>
        </is>
      </c>
      <c r="D821" s="10" t="n">
        <v>46296</v>
      </c>
      <c r="E821" s="9" t="n">
        <v>1212</v>
      </c>
      <c r="F821" t="str">
        <f>YEAR(D821)&amp;"-"&amp;TEXT(MONTH(D821),"00")</f>
        <v>2026-10</v>
      </c>
      <c r="G821" t="str">
        <f>IF(INDEX('QBO Templates'!$J$5:$J$293,MATCH(B821,'QBO Templates'!$A$5:$A$293,0))="(none)",B821,INDEX('QBO Templates'!$J$5:$J$293,MATCH(B821,'QBO Templates'!$A$5:$A$293,0)))</f>
        <v>J1330</v>
      </c>
    </row>
    <row r="822">
      <c r="A822" t="n">
        <v>11267</v>
      </c>
      <c r="B822" t="inlineStr">
        <is>
          <t>T0268</t>
        </is>
      </c>
      <c r="C822" t="inlineStr">
        <is>
          <t>Q0413</t>
        </is>
      </c>
      <c r="D822" s="10" t="n">
        <v>46235</v>
      </c>
      <c r="E822" s="9" t="n">
        <v>151</v>
      </c>
      <c r="F822" t="str">
        <f>YEAR(D822)&amp;"-"&amp;TEXT(MONTH(D822),"00")</f>
        <v>2026-08</v>
      </c>
      <c r="G822" t="str">
        <f>IF(INDEX('QBO Templates'!$J$5:$J$293,MATCH(B822,'QBO Templates'!$A$5:$A$293,0))="(none)",B822,INDEX('QBO Templates'!$J$5:$J$293,MATCH(B822,'QBO Templates'!$A$5:$A$293,0)))</f>
        <v>J1331</v>
      </c>
    </row>
    <row r="823">
      <c r="A823" t="n">
        <v>11268</v>
      </c>
      <c r="B823" t="inlineStr">
        <is>
          <t>T0268</t>
        </is>
      </c>
      <c r="C823" t="inlineStr">
        <is>
          <t>Q0413</t>
        </is>
      </c>
      <c r="D823" s="10" t="n">
        <v>46266</v>
      </c>
      <c r="E823" s="9" t="n">
        <v>151</v>
      </c>
      <c r="F823" t="str">
        <f>YEAR(D823)&amp;"-"&amp;TEXT(MONTH(D823),"00")</f>
        <v>2026-09</v>
      </c>
      <c r="G823" t="str">
        <f>IF(INDEX('QBO Templates'!$J$5:$J$293,MATCH(B823,'QBO Templates'!$A$5:$A$293,0))="(none)",B823,INDEX('QBO Templates'!$J$5:$J$293,MATCH(B823,'QBO Templates'!$A$5:$A$293,0)))</f>
        <v>J1331</v>
      </c>
    </row>
    <row r="824">
      <c r="A824" t="n">
        <v>11269</v>
      </c>
      <c r="B824" t="inlineStr">
        <is>
          <t>T0268</t>
        </is>
      </c>
      <c r="C824" t="inlineStr">
        <is>
          <t>Q0413</t>
        </is>
      </c>
      <c r="D824" s="10" t="n">
        <v>46296</v>
      </c>
      <c r="E824" s="9" t="n">
        <v>151</v>
      </c>
      <c r="F824" t="str">
        <f>YEAR(D824)&amp;"-"&amp;TEXT(MONTH(D824),"00")</f>
        <v>2026-10</v>
      </c>
      <c r="G824" t="str">
        <f>IF(INDEX('QBO Templates'!$J$5:$J$293,MATCH(B824,'QBO Templates'!$A$5:$A$293,0))="(none)",B824,INDEX('QBO Templates'!$J$5:$J$293,MATCH(B824,'QBO Templates'!$A$5:$A$293,0)))</f>
        <v>J1331</v>
      </c>
    </row>
    <row r="825">
      <c r="A825" t="n">
        <v>11270</v>
      </c>
      <c r="B825" t="inlineStr">
        <is>
          <t>T0269</t>
        </is>
      </c>
      <c r="C825" t="inlineStr">
        <is>
          <t>Q0414</t>
        </is>
      </c>
      <c r="D825" s="10" t="n">
        <v>46235</v>
      </c>
      <c r="E825" s="9" t="n">
        <v>1391</v>
      </c>
      <c r="F825" t="str">
        <f>YEAR(D825)&amp;"-"&amp;TEXT(MONTH(D825),"00")</f>
        <v>2026-08</v>
      </c>
      <c r="G825" t="str">
        <f>IF(INDEX('QBO Templates'!$J$5:$J$293,MATCH(B825,'QBO Templates'!$A$5:$A$293,0))="(none)",B825,INDEX('QBO Templates'!$J$5:$J$293,MATCH(B825,'QBO Templates'!$A$5:$A$293,0)))</f>
        <v>J1332</v>
      </c>
    </row>
    <row r="826">
      <c r="A826" t="n">
        <v>11271</v>
      </c>
      <c r="B826" t="inlineStr">
        <is>
          <t>T0269</t>
        </is>
      </c>
      <c r="C826" t="inlineStr">
        <is>
          <t>Q0414</t>
        </is>
      </c>
      <c r="D826" s="10" t="n">
        <v>46266</v>
      </c>
      <c r="E826" s="9" t="n">
        <v>1391</v>
      </c>
      <c r="F826" t="str">
        <f>YEAR(D826)&amp;"-"&amp;TEXT(MONTH(D826),"00")</f>
        <v>2026-09</v>
      </c>
      <c r="G826" t="str">
        <f>IF(INDEX('QBO Templates'!$J$5:$J$293,MATCH(B826,'QBO Templates'!$A$5:$A$293,0))="(none)",B826,INDEX('QBO Templates'!$J$5:$J$293,MATCH(B826,'QBO Templates'!$A$5:$A$293,0)))</f>
        <v>J1332</v>
      </c>
    </row>
    <row r="827">
      <c r="A827" t="n">
        <v>11272</v>
      </c>
      <c r="B827" t="inlineStr">
        <is>
          <t>T0269</t>
        </is>
      </c>
      <c r="C827" t="inlineStr">
        <is>
          <t>Q0414</t>
        </is>
      </c>
      <c r="D827" s="10" t="n">
        <v>46296</v>
      </c>
      <c r="E827" s="9" t="n">
        <v>1391</v>
      </c>
      <c r="F827" t="str">
        <f>YEAR(D827)&amp;"-"&amp;TEXT(MONTH(D827),"00")</f>
        <v>2026-10</v>
      </c>
      <c r="G827" t="str">
        <f>IF(INDEX('QBO Templates'!$J$5:$J$293,MATCH(B827,'QBO Templates'!$A$5:$A$293,0))="(none)",B827,INDEX('QBO Templates'!$J$5:$J$293,MATCH(B827,'QBO Templates'!$A$5:$A$293,0)))</f>
        <v>J1332</v>
      </c>
    </row>
    <row r="828">
      <c r="A828" t="n">
        <v>11273</v>
      </c>
      <c r="B828" t="inlineStr">
        <is>
          <t>T0270</t>
        </is>
      </c>
      <c r="C828" t="inlineStr">
        <is>
          <t>Q0415</t>
        </is>
      </c>
      <c r="D828" s="10" t="n">
        <v>46235</v>
      </c>
      <c r="E828" s="9" t="n">
        <v>598</v>
      </c>
      <c r="F828" t="str">
        <f>YEAR(D828)&amp;"-"&amp;TEXT(MONTH(D828),"00")</f>
        <v>2026-08</v>
      </c>
      <c r="G828" t="str">
        <f>IF(INDEX('QBO Templates'!$J$5:$J$293,MATCH(B828,'QBO Templates'!$A$5:$A$293,0))="(none)",B828,INDEX('QBO Templates'!$J$5:$J$293,MATCH(B828,'QBO Templates'!$A$5:$A$293,0)))</f>
        <v>J1333</v>
      </c>
    </row>
    <row r="829">
      <c r="A829" t="n">
        <v>11274</v>
      </c>
      <c r="B829" t="inlineStr">
        <is>
          <t>T0270</t>
        </is>
      </c>
      <c r="C829" t="inlineStr">
        <is>
          <t>Q0415</t>
        </is>
      </c>
      <c r="D829" s="10" t="n">
        <v>46266</v>
      </c>
      <c r="E829" s="9" t="n">
        <v>598</v>
      </c>
      <c r="F829" t="str">
        <f>YEAR(D829)&amp;"-"&amp;TEXT(MONTH(D829),"00")</f>
        <v>2026-09</v>
      </c>
      <c r="G829" t="str">
        <f>IF(INDEX('QBO Templates'!$J$5:$J$293,MATCH(B829,'QBO Templates'!$A$5:$A$293,0))="(none)",B829,INDEX('QBO Templates'!$J$5:$J$293,MATCH(B829,'QBO Templates'!$A$5:$A$293,0)))</f>
        <v>J1333</v>
      </c>
    </row>
    <row r="830">
      <c r="A830" t="n">
        <v>11275</v>
      </c>
      <c r="B830" t="inlineStr">
        <is>
          <t>T0270</t>
        </is>
      </c>
      <c r="C830" t="inlineStr">
        <is>
          <t>Q0415</t>
        </is>
      </c>
      <c r="D830" s="10" t="n">
        <v>46296</v>
      </c>
      <c r="E830" s="9" t="n">
        <v>598</v>
      </c>
      <c r="F830" t="str">
        <f>YEAR(D830)&amp;"-"&amp;TEXT(MONTH(D830),"00")</f>
        <v>2026-10</v>
      </c>
      <c r="G830" t="str">
        <f>IF(INDEX('QBO Templates'!$J$5:$J$293,MATCH(B830,'QBO Templates'!$A$5:$A$293,0))="(none)",B830,INDEX('QBO Templates'!$J$5:$J$293,MATCH(B830,'QBO Templates'!$A$5:$A$293,0)))</f>
        <v>J1333</v>
      </c>
    </row>
    <row r="831">
      <c r="A831" t="n">
        <v>11276</v>
      </c>
      <c r="B831" t="inlineStr">
        <is>
          <t>T0271</t>
        </is>
      </c>
      <c r="C831" t="inlineStr">
        <is>
          <t>Q0416</t>
        </is>
      </c>
      <c r="D831" s="10" t="n">
        <v>46235</v>
      </c>
      <c r="E831" s="9" t="n">
        <v>1664</v>
      </c>
      <c r="F831" t="str">
        <f>YEAR(D831)&amp;"-"&amp;TEXT(MONTH(D831),"00")</f>
        <v>2026-08</v>
      </c>
      <c r="G831" t="str">
        <f>IF(INDEX('QBO Templates'!$J$5:$J$293,MATCH(B831,'QBO Templates'!$A$5:$A$293,0))="(none)",B831,INDEX('QBO Templates'!$J$5:$J$293,MATCH(B831,'QBO Templates'!$A$5:$A$293,0)))</f>
        <v>J1334</v>
      </c>
    </row>
    <row r="832">
      <c r="A832" t="n">
        <v>11277</v>
      </c>
      <c r="B832" t="inlineStr">
        <is>
          <t>T0271</t>
        </is>
      </c>
      <c r="C832" t="inlineStr">
        <is>
          <t>Q0416</t>
        </is>
      </c>
      <c r="D832" s="10" t="n">
        <v>46266</v>
      </c>
      <c r="E832" s="9" t="n">
        <v>1664</v>
      </c>
      <c r="F832" t="str">
        <f>YEAR(D832)&amp;"-"&amp;TEXT(MONTH(D832),"00")</f>
        <v>2026-09</v>
      </c>
      <c r="G832" t="str">
        <f>IF(INDEX('QBO Templates'!$J$5:$J$293,MATCH(B832,'QBO Templates'!$A$5:$A$293,0))="(none)",B832,INDEX('QBO Templates'!$J$5:$J$293,MATCH(B832,'QBO Templates'!$A$5:$A$293,0)))</f>
        <v>J1334</v>
      </c>
    </row>
    <row r="833">
      <c r="A833" t="n">
        <v>11278</v>
      </c>
      <c r="B833" t="inlineStr">
        <is>
          <t>T0271</t>
        </is>
      </c>
      <c r="C833" t="inlineStr">
        <is>
          <t>Q0416</t>
        </is>
      </c>
      <c r="D833" s="10" t="n">
        <v>46296</v>
      </c>
      <c r="E833" s="9" t="n">
        <v>1664</v>
      </c>
      <c r="F833" t="str">
        <f>YEAR(D833)&amp;"-"&amp;TEXT(MONTH(D833),"00")</f>
        <v>2026-10</v>
      </c>
      <c r="G833" t="str">
        <f>IF(INDEX('QBO Templates'!$J$5:$J$293,MATCH(B833,'QBO Templates'!$A$5:$A$293,0))="(none)",B833,INDEX('QBO Templates'!$J$5:$J$293,MATCH(B833,'QBO Templates'!$A$5:$A$293,0)))</f>
        <v>J1334</v>
      </c>
    </row>
    <row r="834">
      <c r="A834" t="n">
        <v>11279</v>
      </c>
      <c r="B834" t="inlineStr">
        <is>
          <t>T0272</t>
        </is>
      </c>
      <c r="C834" t="inlineStr">
        <is>
          <t>Q0417</t>
        </is>
      </c>
      <c r="D834" s="10" t="n">
        <v>46235</v>
      </c>
      <c r="E834" s="9" t="n">
        <v>567.67</v>
      </c>
      <c r="F834" t="str">
        <f>YEAR(D834)&amp;"-"&amp;TEXT(MONTH(D834),"00")</f>
        <v>2026-08</v>
      </c>
      <c r="G834" t="str">
        <f>IF(INDEX('QBO Templates'!$J$5:$J$293,MATCH(B834,'QBO Templates'!$A$5:$A$293,0))="(none)",B834,INDEX('QBO Templates'!$J$5:$J$293,MATCH(B834,'QBO Templates'!$A$5:$A$293,0)))</f>
        <v>J1335</v>
      </c>
    </row>
    <row r="835">
      <c r="A835" t="n">
        <v>11280</v>
      </c>
      <c r="B835" t="inlineStr">
        <is>
          <t>T0272</t>
        </is>
      </c>
      <c r="C835" t="inlineStr">
        <is>
          <t>Q0417</t>
        </is>
      </c>
      <c r="D835" s="10" t="n">
        <v>46266</v>
      </c>
      <c r="E835" s="9" t="n">
        <v>567.67</v>
      </c>
      <c r="F835" t="str">
        <f>YEAR(D835)&amp;"-"&amp;TEXT(MONTH(D835),"00")</f>
        <v>2026-09</v>
      </c>
      <c r="G835" t="str">
        <f>IF(INDEX('QBO Templates'!$J$5:$J$293,MATCH(B835,'QBO Templates'!$A$5:$A$293,0))="(none)",B835,INDEX('QBO Templates'!$J$5:$J$293,MATCH(B835,'QBO Templates'!$A$5:$A$293,0)))</f>
        <v>J1335</v>
      </c>
    </row>
    <row r="836">
      <c r="A836" t="n">
        <v>11281</v>
      </c>
      <c r="B836" t="inlineStr">
        <is>
          <t>T0272</t>
        </is>
      </c>
      <c r="C836" t="inlineStr">
        <is>
          <t>Q0417</t>
        </is>
      </c>
      <c r="D836" s="10" t="n">
        <v>46296</v>
      </c>
      <c r="E836" s="9" t="n">
        <v>567.67</v>
      </c>
      <c r="F836" t="str">
        <f>YEAR(D836)&amp;"-"&amp;TEXT(MONTH(D836),"00")</f>
        <v>2026-10</v>
      </c>
      <c r="G836" t="str">
        <f>IF(INDEX('QBO Templates'!$J$5:$J$293,MATCH(B836,'QBO Templates'!$A$5:$A$293,0))="(none)",B836,INDEX('QBO Templates'!$J$5:$J$293,MATCH(B836,'QBO Templates'!$A$5:$A$293,0)))</f>
        <v>J1335</v>
      </c>
    </row>
    <row r="837">
      <c r="A837" t="n">
        <v>11282</v>
      </c>
      <c r="B837" t="inlineStr">
        <is>
          <t>T0273</t>
        </is>
      </c>
      <c r="C837" t="inlineStr">
        <is>
          <t>Q0417</t>
        </is>
      </c>
      <c r="D837" s="10" t="n">
        <v>46240</v>
      </c>
      <c r="E837" s="9" t="n">
        <v>203</v>
      </c>
      <c r="F837" t="str">
        <f>YEAR(D837)&amp;"-"&amp;TEXT(MONTH(D837),"00")</f>
        <v>2026-08</v>
      </c>
      <c r="G837" t="str">
        <f>IF(INDEX('QBO Templates'!$J$5:$J$293,MATCH(B837,'QBO Templates'!$A$5:$A$293,0))="(none)",B837,INDEX('QBO Templates'!$J$5:$J$293,MATCH(B837,'QBO Templates'!$A$5:$A$293,0)))</f>
        <v>J1336</v>
      </c>
    </row>
    <row r="838">
      <c r="A838" t="n">
        <v>11283</v>
      </c>
      <c r="B838" t="inlineStr">
        <is>
          <t>T0273</t>
        </is>
      </c>
      <c r="C838" t="inlineStr">
        <is>
          <t>Q0417</t>
        </is>
      </c>
      <c r="D838" s="10" t="n">
        <v>46268</v>
      </c>
      <c r="E838" s="9" t="n">
        <v>203</v>
      </c>
      <c r="F838" t="str">
        <f>YEAR(D838)&amp;"-"&amp;TEXT(MONTH(D838),"00")</f>
        <v>2026-09</v>
      </c>
      <c r="G838" t="str">
        <f>IF(INDEX('QBO Templates'!$J$5:$J$293,MATCH(B838,'QBO Templates'!$A$5:$A$293,0))="(none)",B838,INDEX('QBO Templates'!$J$5:$J$293,MATCH(B838,'QBO Templates'!$A$5:$A$293,0)))</f>
        <v>J1336</v>
      </c>
    </row>
    <row r="839">
      <c r="A839" t="n">
        <v>11284</v>
      </c>
      <c r="B839" t="inlineStr">
        <is>
          <t>T0273</t>
        </is>
      </c>
      <c r="C839" t="inlineStr">
        <is>
          <t>Q0417</t>
        </is>
      </c>
      <c r="D839" s="10" t="n">
        <v>46296</v>
      </c>
      <c r="E839" s="9" t="n">
        <v>203</v>
      </c>
      <c r="F839" t="str">
        <f>YEAR(D839)&amp;"-"&amp;TEXT(MONTH(D839),"00")</f>
        <v>2026-10</v>
      </c>
      <c r="G839" t="str">
        <f>IF(INDEX('QBO Templates'!$J$5:$J$293,MATCH(B839,'QBO Templates'!$A$5:$A$293,0))="(none)",B839,INDEX('QBO Templates'!$J$5:$J$293,MATCH(B839,'QBO Templates'!$A$5:$A$293,0)))</f>
        <v>J1336</v>
      </c>
    </row>
    <row r="840">
      <c r="A840" t="n">
        <v>11285</v>
      </c>
      <c r="B840" t="inlineStr">
        <is>
          <t>T0273</t>
        </is>
      </c>
      <c r="C840" t="inlineStr">
        <is>
          <t>Q0417</t>
        </is>
      </c>
      <c r="D840" s="10" t="n">
        <v>46324</v>
      </c>
      <c r="E840" s="9" t="n">
        <v>203</v>
      </c>
      <c r="F840" t="str">
        <f>YEAR(D840)&amp;"-"&amp;TEXT(MONTH(D840),"00")</f>
        <v>2026-10</v>
      </c>
      <c r="G840" t="str">
        <f>IF(INDEX('QBO Templates'!$J$5:$J$293,MATCH(B840,'QBO Templates'!$A$5:$A$293,0))="(none)",B840,INDEX('QBO Templates'!$J$5:$J$293,MATCH(B840,'QBO Templates'!$A$5:$A$293,0)))</f>
        <v>J1336</v>
      </c>
    </row>
    <row r="841">
      <c r="A841" t="n">
        <v>11286</v>
      </c>
      <c r="B841" t="inlineStr">
        <is>
          <t>T0274</t>
        </is>
      </c>
      <c r="C841" t="inlineStr">
        <is>
          <t>Q0418</t>
        </is>
      </c>
      <c r="D841" s="10" t="n">
        <v>46235</v>
      </c>
      <c r="E841" s="9" t="n">
        <v>801.67</v>
      </c>
      <c r="F841" t="str">
        <f>YEAR(D841)&amp;"-"&amp;TEXT(MONTH(D841),"00")</f>
        <v>2026-08</v>
      </c>
      <c r="G841" t="str">
        <f>IF(INDEX('QBO Templates'!$J$5:$J$293,MATCH(B841,'QBO Templates'!$A$5:$A$293,0))="(none)",B841,INDEX('QBO Templates'!$J$5:$J$293,MATCH(B841,'QBO Templates'!$A$5:$A$293,0)))</f>
        <v>J1337</v>
      </c>
    </row>
    <row r="842">
      <c r="A842" t="n">
        <v>11287</v>
      </c>
      <c r="B842" t="inlineStr">
        <is>
          <t>T0274</t>
        </is>
      </c>
      <c r="C842" t="inlineStr">
        <is>
          <t>Q0418</t>
        </is>
      </c>
      <c r="D842" s="10" t="n">
        <v>46266</v>
      </c>
      <c r="E842" s="9" t="n">
        <v>801.67</v>
      </c>
      <c r="F842" t="str">
        <f>YEAR(D842)&amp;"-"&amp;TEXT(MONTH(D842),"00")</f>
        <v>2026-09</v>
      </c>
      <c r="G842" t="str">
        <f>IF(INDEX('QBO Templates'!$J$5:$J$293,MATCH(B842,'QBO Templates'!$A$5:$A$293,0))="(none)",B842,INDEX('QBO Templates'!$J$5:$J$293,MATCH(B842,'QBO Templates'!$A$5:$A$293,0)))</f>
        <v>J1337</v>
      </c>
    </row>
    <row r="843">
      <c r="A843" t="n">
        <v>11288</v>
      </c>
      <c r="B843" t="inlineStr">
        <is>
          <t>T0274</t>
        </is>
      </c>
      <c r="C843" t="inlineStr">
        <is>
          <t>Q0418</t>
        </is>
      </c>
      <c r="D843" s="10" t="n">
        <v>46296</v>
      </c>
      <c r="E843" s="9" t="n">
        <v>801.67</v>
      </c>
      <c r="F843" t="str">
        <f>YEAR(D843)&amp;"-"&amp;TEXT(MONTH(D843),"00")</f>
        <v>2026-10</v>
      </c>
      <c r="G843" t="str">
        <f>IF(INDEX('QBO Templates'!$J$5:$J$293,MATCH(B843,'QBO Templates'!$A$5:$A$293,0))="(none)",B843,INDEX('QBO Templates'!$J$5:$J$293,MATCH(B843,'QBO Templates'!$A$5:$A$293,0)))</f>
        <v>J1337</v>
      </c>
    </row>
    <row r="844">
      <c r="A844" t="n">
        <v>11289</v>
      </c>
      <c r="B844" t="inlineStr">
        <is>
          <t>T0275</t>
        </is>
      </c>
      <c r="C844" t="inlineStr">
        <is>
          <t>Q0419</t>
        </is>
      </c>
      <c r="D844" s="10" t="n">
        <v>46235</v>
      </c>
      <c r="E844" s="9" t="n">
        <v>429</v>
      </c>
      <c r="F844" t="str">
        <f>YEAR(D844)&amp;"-"&amp;TEXT(MONTH(D844),"00")</f>
        <v>2026-08</v>
      </c>
      <c r="G844" t="str">
        <f>IF(INDEX('QBO Templates'!$J$5:$J$293,MATCH(B844,'QBO Templates'!$A$5:$A$293,0))="(none)",B844,INDEX('QBO Templates'!$J$5:$J$293,MATCH(B844,'QBO Templates'!$A$5:$A$293,0)))</f>
        <v>J1338</v>
      </c>
    </row>
    <row r="845">
      <c r="A845" t="n">
        <v>11290</v>
      </c>
      <c r="B845" t="inlineStr">
        <is>
          <t>T0275</t>
        </is>
      </c>
      <c r="C845" t="inlineStr">
        <is>
          <t>Q0419</t>
        </is>
      </c>
      <c r="D845" s="10" t="n">
        <v>46266</v>
      </c>
      <c r="E845" s="9" t="n">
        <v>429</v>
      </c>
      <c r="F845" t="str">
        <f>YEAR(D845)&amp;"-"&amp;TEXT(MONTH(D845),"00")</f>
        <v>2026-09</v>
      </c>
      <c r="G845" t="str">
        <f>IF(INDEX('QBO Templates'!$J$5:$J$293,MATCH(B845,'QBO Templates'!$A$5:$A$293,0))="(none)",B845,INDEX('QBO Templates'!$J$5:$J$293,MATCH(B845,'QBO Templates'!$A$5:$A$293,0)))</f>
        <v>J1338</v>
      </c>
    </row>
    <row r="846">
      <c r="A846" t="n">
        <v>11291</v>
      </c>
      <c r="B846" t="inlineStr">
        <is>
          <t>T0275</t>
        </is>
      </c>
      <c r="C846" t="inlineStr">
        <is>
          <t>Q0419</t>
        </is>
      </c>
      <c r="D846" s="10" t="n">
        <v>46296</v>
      </c>
      <c r="E846" s="9" t="n">
        <v>429</v>
      </c>
      <c r="F846" t="str">
        <f>YEAR(D846)&amp;"-"&amp;TEXT(MONTH(D846),"00")</f>
        <v>2026-10</v>
      </c>
      <c r="G846" t="str">
        <f>IF(INDEX('QBO Templates'!$J$5:$J$293,MATCH(B846,'QBO Templates'!$A$5:$A$293,0))="(none)",B846,INDEX('QBO Templates'!$J$5:$J$293,MATCH(B846,'QBO Templates'!$A$5:$A$293,0)))</f>
        <v>J1338</v>
      </c>
    </row>
    <row r="847">
      <c r="A847" t="n">
        <v>11292</v>
      </c>
      <c r="B847" t="inlineStr">
        <is>
          <t>T0276</t>
        </is>
      </c>
      <c r="C847" t="inlineStr">
        <is>
          <t>Q0420</t>
        </is>
      </c>
      <c r="D847" s="10" t="n">
        <v>46235</v>
      </c>
      <c r="E847" s="9" t="n">
        <v>546</v>
      </c>
      <c r="F847" t="str">
        <f>YEAR(D847)&amp;"-"&amp;TEXT(MONTH(D847),"00")</f>
        <v>2026-08</v>
      </c>
      <c r="G847" t="str">
        <f>IF(INDEX('QBO Templates'!$J$5:$J$293,MATCH(B847,'QBO Templates'!$A$5:$A$293,0))="(none)",B847,INDEX('QBO Templates'!$J$5:$J$293,MATCH(B847,'QBO Templates'!$A$5:$A$293,0)))</f>
        <v>J1339</v>
      </c>
    </row>
    <row r="848">
      <c r="A848" t="n">
        <v>11293</v>
      </c>
      <c r="B848" t="inlineStr">
        <is>
          <t>T0276</t>
        </is>
      </c>
      <c r="C848" t="inlineStr">
        <is>
          <t>Q0420</t>
        </is>
      </c>
      <c r="D848" s="10" t="n">
        <v>46266</v>
      </c>
      <c r="E848" s="9" t="n">
        <v>546</v>
      </c>
      <c r="F848" t="str">
        <f>YEAR(D848)&amp;"-"&amp;TEXT(MONTH(D848),"00")</f>
        <v>2026-09</v>
      </c>
      <c r="G848" t="str">
        <f>IF(INDEX('QBO Templates'!$J$5:$J$293,MATCH(B848,'QBO Templates'!$A$5:$A$293,0))="(none)",B848,INDEX('QBO Templates'!$J$5:$J$293,MATCH(B848,'QBO Templates'!$A$5:$A$293,0)))</f>
        <v>J1339</v>
      </c>
    </row>
    <row r="849">
      <c r="A849" t="n">
        <v>11294</v>
      </c>
      <c r="B849" t="inlineStr">
        <is>
          <t>T0276</t>
        </is>
      </c>
      <c r="C849" t="inlineStr">
        <is>
          <t>Q0420</t>
        </is>
      </c>
      <c r="D849" s="10" t="n">
        <v>46296</v>
      </c>
      <c r="E849" s="9" t="n">
        <v>546</v>
      </c>
      <c r="F849" t="str">
        <f>YEAR(D849)&amp;"-"&amp;TEXT(MONTH(D849),"00")</f>
        <v>2026-10</v>
      </c>
      <c r="G849" t="str">
        <f>IF(INDEX('QBO Templates'!$J$5:$J$293,MATCH(B849,'QBO Templates'!$A$5:$A$293,0))="(none)",B849,INDEX('QBO Templates'!$J$5:$J$293,MATCH(B849,'QBO Templates'!$A$5:$A$293,0)))</f>
        <v>J1339</v>
      </c>
    </row>
    <row r="850">
      <c r="A850" t="n">
        <v>11295</v>
      </c>
      <c r="B850" t="inlineStr">
        <is>
          <t>T0277</t>
        </is>
      </c>
      <c r="C850" t="inlineStr">
        <is>
          <t>Q0373</t>
        </is>
      </c>
      <c r="D850" s="10" t="n">
        <v>46235</v>
      </c>
      <c r="E850" s="9" t="n">
        <v>377</v>
      </c>
      <c r="F850" t="str">
        <f>YEAR(D850)&amp;"-"&amp;TEXT(MONTH(D850),"00")</f>
        <v>2026-08</v>
      </c>
      <c r="G850" t="str">
        <f>IF(INDEX('QBO Templates'!$J$5:$J$293,MATCH(B850,'QBO Templates'!$A$5:$A$293,0))="(none)",B850,INDEX('QBO Templates'!$J$5:$J$293,MATCH(B850,'QBO Templates'!$A$5:$A$293,0)))</f>
        <v>J1340</v>
      </c>
    </row>
    <row r="851">
      <c r="A851" t="n">
        <v>11296</v>
      </c>
      <c r="B851" t="inlineStr">
        <is>
          <t>T0277</t>
        </is>
      </c>
      <c r="C851" t="inlineStr">
        <is>
          <t>Q0373</t>
        </is>
      </c>
      <c r="D851" s="10" t="n">
        <v>46266</v>
      </c>
      <c r="E851" s="9" t="n">
        <v>377</v>
      </c>
      <c r="F851" t="str">
        <f>YEAR(D851)&amp;"-"&amp;TEXT(MONTH(D851),"00")</f>
        <v>2026-09</v>
      </c>
      <c r="G851" t="str">
        <f>IF(INDEX('QBO Templates'!$J$5:$J$293,MATCH(B851,'QBO Templates'!$A$5:$A$293,0))="(none)",B851,INDEX('QBO Templates'!$J$5:$J$293,MATCH(B851,'QBO Templates'!$A$5:$A$293,0)))</f>
        <v>J1340</v>
      </c>
    </row>
    <row r="852">
      <c r="A852" t="n">
        <v>11297</v>
      </c>
      <c r="B852" t="inlineStr">
        <is>
          <t>T0277</t>
        </is>
      </c>
      <c r="C852" t="inlineStr">
        <is>
          <t>Q0373</t>
        </is>
      </c>
      <c r="D852" s="10" t="n">
        <v>46296</v>
      </c>
      <c r="E852" s="9" t="n">
        <v>377</v>
      </c>
      <c r="F852" t="str">
        <f>YEAR(D852)&amp;"-"&amp;TEXT(MONTH(D852),"00")</f>
        <v>2026-10</v>
      </c>
      <c r="G852" t="str">
        <f>IF(INDEX('QBO Templates'!$J$5:$J$293,MATCH(B852,'QBO Templates'!$A$5:$A$293,0))="(none)",B852,INDEX('QBO Templates'!$J$5:$J$293,MATCH(B852,'QBO Templates'!$A$5:$A$293,0)))</f>
        <v>J1340</v>
      </c>
    </row>
    <row r="853">
      <c r="A853" t="n">
        <v>11298</v>
      </c>
      <c r="B853" t="inlineStr">
        <is>
          <t>T0278</t>
        </is>
      </c>
      <c r="C853" t="inlineStr">
        <is>
          <t>Q0316</t>
        </is>
      </c>
      <c r="D853" s="10" t="n">
        <v>46235</v>
      </c>
      <c r="E853" s="9" t="n">
        <v>264.33</v>
      </c>
      <c r="F853" t="str">
        <f>YEAR(D853)&amp;"-"&amp;TEXT(MONTH(D853),"00")</f>
        <v>2026-08</v>
      </c>
      <c r="G853" t="str">
        <f>IF(INDEX('QBO Templates'!$J$5:$J$293,MATCH(B853,'QBO Templates'!$A$5:$A$293,0))="(none)",B853,INDEX('QBO Templates'!$J$5:$J$293,MATCH(B853,'QBO Templates'!$A$5:$A$293,0)))</f>
        <v>J1341</v>
      </c>
    </row>
    <row r="854">
      <c r="A854" t="n">
        <v>11299</v>
      </c>
      <c r="B854" t="inlineStr">
        <is>
          <t>T0278</t>
        </is>
      </c>
      <c r="C854" t="inlineStr">
        <is>
          <t>Q0316</t>
        </is>
      </c>
      <c r="D854" s="10" t="n">
        <v>46266</v>
      </c>
      <c r="E854" s="9" t="n">
        <v>264.33</v>
      </c>
      <c r="F854" t="str">
        <f>YEAR(D854)&amp;"-"&amp;TEXT(MONTH(D854),"00")</f>
        <v>2026-09</v>
      </c>
      <c r="G854" t="str">
        <f>IF(INDEX('QBO Templates'!$J$5:$J$293,MATCH(B854,'QBO Templates'!$A$5:$A$293,0))="(none)",B854,INDEX('QBO Templates'!$J$5:$J$293,MATCH(B854,'QBO Templates'!$A$5:$A$293,0)))</f>
        <v>J1341</v>
      </c>
    </row>
    <row r="855">
      <c r="A855" t="n">
        <v>11300</v>
      </c>
      <c r="B855" t="inlineStr">
        <is>
          <t>T0278</t>
        </is>
      </c>
      <c r="C855" t="inlineStr">
        <is>
          <t>Q0316</t>
        </is>
      </c>
      <c r="D855" s="10" t="n">
        <v>46296</v>
      </c>
      <c r="E855" s="9" t="n">
        <v>264.33</v>
      </c>
      <c r="F855" t="str">
        <f>YEAR(D855)&amp;"-"&amp;TEXT(MONTH(D855),"00")</f>
        <v>2026-10</v>
      </c>
      <c r="G855" t="str">
        <f>IF(INDEX('QBO Templates'!$J$5:$J$293,MATCH(B855,'QBO Templates'!$A$5:$A$293,0))="(none)",B855,INDEX('QBO Templates'!$J$5:$J$293,MATCH(B855,'QBO Templates'!$A$5:$A$293,0)))</f>
        <v>J1341</v>
      </c>
    </row>
    <row r="856">
      <c r="A856" t="n">
        <v>11301</v>
      </c>
      <c r="B856" t="inlineStr">
        <is>
          <t>T0279</t>
        </is>
      </c>
      <c r="C856" t="inlineStr">
        <is>
          <t>Q0288</t>
        </is>
      </c>
      <c r="D856" s="10" t="n">
        <v>46235</v>
      </c>
      <c r="E856" s="9" t="n">
        <v>771.33</v>
      </c>
      <c r="F856" t="str">
        <f>YEAR(D856)&amp;"-"&amp;TEXT(MONTH(D856),"00")</f>
        <v>2026-08</v>
      </c>
      <c r="G856" t="str">
        <f>IF(INDEX('QBO Templates'!$J$5:$J$293,MATCH(B856,'QBO Templates'!$A$5:$A$293,0))="(none)",B856,INDEX('QBO Templates'!$J$5:$J$293,MATCH(B856,'QBO Templates'!$A$5:$A$293,0)))</f>
        <v>J1342</v>
      </c>
    </row>
    <row r="857">
      <c r="A857" t="n">
        <v>11302</v>
      </c>
      <c r="B857" t="inlineStr">
        <is>
          <t>T0279</t>
        </is>
      </c>
      <c r="C857" t="inlineStr">
        <is>
          <t>Q0288</t>
        </is>
      </c>
      <c r="D857" s="10" t="n">
        <v>46266</v>
      </c>
      <c r="E857" s="9" t="n">
        <v>771.33</v>
      </c>
      <c r="F857" t="str">
        <f>YEAR(D857)&amp;"-"&amp;TEXT(MONTH(D857),"00")</f>
        <v>2026-09</v>
      </c>
      <c r="G857" t="str">
        <f>IF(INDEX('QBO Templates'!$J$5:$J$293,MATCH(B857,'QBO Templates'!$A$5:$A$293,0))="(none)",B857,INDEX('QBO Templates'!$J$5:$J$293,MATCH(B857,'QBO Templates'!$A$5:$A$293,0)))</f>
        <v>J1342</v>
      </c>
    </row>
    <row r="858">
      <c r="A858" t="n">
        <v>11303</v>
      </c>
      <c r="B858" t="inlineStr">
        <is>
          <t>T0279</t>
        </is>
      </c>
      <c r="C858" t="inlineStr">
        <is>
          <t>Q0288</t>
        </is>
      </c>
      <c r="D858" s="10" t="n">
        <v>46296</v>
      </c>
      <c r="E858" s="9" t="n">
        <v>771.33</v>
      </c>
      <c r="F858" t="str">
        <f>YEAR(D858)&amp;"-"&amp;TEXT(MONTH(D858),"00")</f>
        <v>2026-10</v>
      </c>
      <c r="G858" t="str">
        <f>IF(INDEX('QBO Templates'!$J$5:$J$293,MATCH(B858,'QBO Templates'!$A$5:$A$293,0))="(none)",B858,INDEX('QBO Templates'!$J$5:$J$293,MATCH(B858,'QBO Templates'!$A$5:$A$293,0)))</f>
        <v>J1342</v>
      </c>
    </row>
    <row r="859">
      <c r="A859" t="n">
        <v>11304</v>
      </c>
      <c r="B859" t="inlineStr">
        <is>
          <t>T0280</t>
        </is>
      </c>
      <c r="C859" t="inlineStr">
        <is>
          <t>Q0342</t>
        </is>
      </c>
      <c r="D859" s="10" t="n">
        <v>46235</v>
      </c>
      <c r="E859" s="9" t="n">
        <v>1040</v>
      </c>
      <c r="F859" t="str">
        <f>YEAR(D859)&amp;"-"&amp;TEXT(MONTH(D859),"00")</f>
        <v>2026-08</v>
      </c>
      <c r="G859" t="str">
        <f>IF(INDEX('QBO Templates'!$J$5:$J$293,MATCH(B859,'QBO Templates'!$A$5:$A$293,0))="(none)",B859,INDEX('QBO Templates'!$J$5:$J$293,MATCH(B859,'QBO Templates'!$A$5:$A$293,0)))</f>
        <v>J1343</v>
      </c>
    </row>
    <row r="860">
      <c r="A860" t="n">
        <v>11305</v>
      </c>
      <c r="B860" t="inlineStr">
        <is>
          <t>T0280</t>
        </is>
      </c>
      <c r="C860" t="inlineStr">
        <is>
          <t>Q0342</t>
        </is>
      </c>
      <c r="D860" s="10" t="n">
        <v>46266</v>
      </c>
      <c r="E860" s="9" t="n">
        <v>1040</v>
      </c>
      <c r="F860" t="str">
        <f>YEAR(D860)&amp;"-"&amp;TEXT(MONTH(D860),"00")</f>
        <v>2026-09</v>
      </c>
      <c r="G860" t="str">
        <f>IF(INDEX('QBO Templates'!$J$5:$J$293,MATCH(B860,'QBO Templates'!$A$5:$A$293,0))="(none)",B860,INDEX('QBO Templates'!$J$5:$J$293,MATCH(B860,'QBO Templates'!$A$5:$A$293,0)))</f>
        <v>J1343</v>
      </c>
    </row>
    <row r="861">
      <c r="A861" t="n">
        <v>11306</v>
      </c>
      <c r="B861" t="inlineStr">
        <is>
          <t>T0280</t>
        </is>
      </c>
      <c r="C861" t="inlineStr">
        <is>
          <t>Q0342</t>
        </is>
      </c>
      <c r="D861" s="10" t="n">
        <v>46296</v>
      </c>
      <c r="E861" s="9" t="n">
        <v>1040</v>
      </c>
      <c r="F861" t="str">
        <f>YEAR(D861)&amp;"-"&amp;TEXT(MONTH(D861),"00")</f>
        <v>2026-10</v>
      </c>
      <c r="G861" t="str">
        <f>IF(INDEX('QBO Templates'!$J$5:$J$293,MATCH(B861,'QBO Templates'!$A$5:$A$293,0))="(none)",B861,INDEX('QBO Templates'!$J$5:$J$293,MATCH(B861,'QBO Templates'!$A$5:$A$293,0)))</f>
        <v>J1343</v>
      </c>
    </row>
    <row r="862">
      <c r="A862" t="n">
        <v>11307</v>
      </c>
      <c r="B862" t="inlineStr">
        <is>
          <t>T0281</t>
        </is>
      </c>
      <c r="C862" t="inlineStr">
        <is>
          <t>Q0169</t>
        </is>
      </c>
      <c r="D862" s="10" t="n">
        <v>46235</v>
      </c>
      <c r="E862" s="9" t="n">
        <v>546</v>
      </c>
      <c r="F862" t="str">
        <f>YEAR(D862)&amp;"-"&amp;TEXT(MONTH(D862),"00")</f>
        <v>2026-08</v>
      </c>
      <c r="G862" t="str">
        <f>IF(INDEX('QBO Templates'!$J$5:$J$293,MATCH(B862,'QBO Templates'!$A$5:$A$293,0))="(none)",B862,INDEX('QBO Templates'!$J$5:$J$293,MATCH(B862,'QBO Templates'!$A$5:$A$293,0)))</f>
        <v>J1344</v>
      </c>
    </row>
    <row r="863">
      <c r="A863" t="n">
        <v>11308</v>
      </c>
      <c r="B863" t="inlineStr">
        <is>
          <t>T0281</t>
        </is>
      </c>
      <c r="C863" t="inlineStr">
        <is>
          <t>Q0169</t>
        </is>
      </c>
      <c r="D863" s="10" t="n">
        <v>46266</v>
      </c>
      <c r="E863" s="9" t="n">
        <v>546</v>
      </c>
      <c r="F863" t="str">
        <f>YEAR(D863)&amp;"-"&amp;TEXT(MONTH(D863),"00")</f>
        <v>2026-09</v>
      </c>
      <c r="G863" t="str">
        <f>IF(INDEX('QBO Templates'!$J$5:$J$293,MATCH(B863,'QBO Templates'!$A$5:$A$293,0))="(none)",B863,INDEX('QBO Templates'!$J$5:$J$293,MATCH(B863,'QBO Templates'!$A$5:$A$293,0)))</f>
        <v>J1344</v>
      </c>
    </row>
    <row r="864">
      <c r="A864" t="n">
        <v>11309</v>
      </c>
      <c r="B864" t="inlineStr">
        <is>
          <t>T0281</t>
        </is>
      </c>
      <c r="C864" t="inlineStr">
        <is>
          <t>Q0169</t>
        </is>
      </c>
      <c r="D864" s="10" t="n">
        <v>46296</v>
      </c>
      <c r="E864" s="9" t="n">
        <v>546</v>
      </c>
      <c r="F864" t="str">
        <f>YEAR(D864)&amp;"-"&amp;TEXT(MONTH(D864),"00")</f>
        <v>2026-10</v>
      </c>
      <c r="G864" t="str">
        <f>IF(INDEX('QBO Templates'!$J$5:$J$293,MATCH(B864,'QBO Templates'!$A$5:$A$293,0))="(none)",B864,INDEX('QBO Templates'!$J$5:$J$293,MATCH(B864,'QBO Templates'!$A$5:$A$293,0)))</f>
        <v>J1344</v>
      </c>
    </row>
    <row r="865">
      <c r="A865" t="n">
        <v>11310</v>
      </c>
      <c r="B865" t="inlineStr">
        <is>
          <t>T0282</t>
        </is>
      </c>
      <c r="C865" t="inlineStr">
        <is>
          <t>Q0336</t>
        </is>
      </c>
      <c r="D865" s="10" t="n">
        <v>46235</v>
      </c>
      <c r="E865" s="9" t="n">
        <v>823.33</v>
      </c>
      <c r="F865" t="str">
        <f>YEAR(D865)&amp;"-"&amp;TEXT(MONTH(D865),"00")</f>
        <v>2026-08</v>
      </c>
      <c r="G865" t="str">
        <f>IF(INDEX('QBO Templates'!$J$5:$J$293,MATCH(B865,'QBO Templates'!$A$5:$A$293,0))="(none)",B865,INDEX('QBO Templates'!$J$5:$J$293,MATCH(B865,'QBO Templates'!$A$5:$A$293,0)))</f>
        <v>J1345</v>
      </c>
    </row>
    <row r="866">
      <c r="A866" t="n">
        <v>11311</v>
      </c>
      <c r="B866" t="inlineStr">
        <is>
          <t>T0282</t>
        </is>
      </c>
      <c r="C866" t="inlineStr">
        <is>
          <t>Q0336</t>
        </is>
      </c>
      <c r="D866" s="10" t="n">
        <v>46266</v>
      </c>
      <c r="E866" s="9" t="n">
        <v>823.33</v>
      </c>
      <c r="F866" t="str">
        <f>YEAR(D866)&amp;"-"&amp;TEXT(MONTH(D866),"00")</f>
        <v>2026-09</v>
      </c>
      <c r="G866" t="str">
        <f>IF(INDEX('QBO Templates'!$J$5:$J$293,MATCH(B866,'QBO Templates'!$A$5:$A$293,0))="(none)",B866,INDEX('QBO Templates'!$J$5:$J$293,MATCH(B866,'QBO Templates'!$A$5:$A$293,0)))</f>
        <v>J1345</v>
      </c>
    </row>
    <row r="867">
      <c r="A867" t="n">
        <v>11312</v>
      </c>
      <c r="B867" t="inlineStr">
        <is>
          <t>T0282</t>
        </is>
      </c>
      <c r="C867" t="inlineStr">
        <is>
          <t>Q0336</t>
        </is>
      </c>
      <c r="D867" s="10" t="n">
        <v>46296</v>
      </c>
      <c r="E867" s="9" t="n">
        <v>823.33</v>
      </c>
      <c r="F867" t="str">
        <f>YEAR(D867)&amp;"-"&amp;TEXT(MONTH(D867),"00")</f>
        <v>2026-10</v>
      </c>
      <c r="G867" t="str">
        <f>IF(INDEX('QBO Templates'!$J$5:$J$293,MATCH(B867,'QBO Templates'!$A$5:$A$293,0))="(none)",B867,INDEX('QBO Templates'!$J$5:$J$293,MATCH(B867,'QBO Templates'!$A$5:$A$293,0)))</f>
        <v>J1345</v>
      </c>
    </row>
    <row r="868">
      <c r="A868" t="n">
        <v>11313</v>
      </c>
      <c r="B868" t="inlineStr">
        <is>
          <t>T0283</t>
        </is>
      </c>
      <c r="C868" t="inlineStr">
        <is>
          <t>Q0311</t>
        </is>
      </c>
      <c r="D868" s="10" t="n">
        <v>46235</v>
      </c>
      <c r="E868" s="9" t="n">
        <v>1274</v>
      </c>
      <c r="F868" t="str">
        <f>YEAR(D868)&amp;"-"&amp;TEXT(MONTH(D868),"00")</f>
        <v>2026-08</v>
      </c>
      <c r="G868" t="str">
        <f>IF(INDEX('QBO Templates'!$J$5:$J$293,MATCH(B868,'QBO Templates'!$A$5:$A$293,0))="(none)",B868,INDEX('QBO Templates'!$J$5:$J$293,MATCH(B868,'QBO Templates'!$A$5:$A$293,0)))</f>
        <v>J1346</v>
      </c>
    </row>
    <row r="869">
      <c r="A869" t="n">
        <v>11314</v>
      </c>
      <c r="B869" t="inlineStr">
        <is>
          <t>T0283</t>
        </is>
      </c>
      <c r="C869" t="inlineStr">
        <is>
          <t>Q0311</t>
        </is>
      </c>
      <c r="D869" s="10" t="n">
        <v>46266</v>
      </c>
      <c r="E869" s="9" t="n">
        <v>1274</v>
      </c>
      <c r="F869" t="str">
        <f>YEAR(D869)&amp;"-"&amp;TEXT(MONTH(D869),"00")</f>
        <v>2026-09</v>
      </c>
      <c r="G869" t="str">
        <f>IF(INDEX('QBO Templates'!$J$5:$J$293,MATCH(B869,'QBO Templates'!$A$5:$A$293,0))="(none)",B869,INDEX('QBO Templates'!$J$5:$J$293,MATCH(B869,'QBO Templates'!$A$5:$A$293,0)))</f>
        <v>J1346</v>
      </c>
    </row>
    <row r="870">
      <c r="A870" t="n">
        <v>11315</v>
      </c>
      <c r="B870" t="inlineStr">
        <is>
          <t>T0283</t>
        </is>
      </c>
      <c r="C870" t="inlineStr">
        <is>
          <t>Q0311</t>
        </is>
      </c>
      <c r="D870" s="10" t="n">
        <v>46296</v>
      </c>
      <c r="E870" s="9" t="n">
        <v>1274</v>
      </c>
      <c r="F870" t="str">
        <f>YEAR(D870)&amp;"-"&amp;TEXT(MONTH(D870),"00")</f>
        <v>2026-10</v>
      </c>
      <c r="G870" t="str">
        <f>IF(INDEX('QBO Templates'!$J$5:$J$293,MATCH(B870,'QBO Templates'!$A$5:$A$293,0))="(none)",B870,INDEX('QBO Templates'!$J$5:$J$293,MATCH(B870,'QBO Templates'!$A$5:$A$293,0)))</f>
        <v>J1346</v>
      </c>
    </row>
    <row r="871">
      <c r="A871" t="n">
        <v>11316</v>
      </c>
      <c r="B871" t="inlineStr">
        <is>
          <t>T0284</t>
        </is>
      </c>
      <c r="C871" t="inlineStr">
        <is>
          <t>Q0182</t>
        </is>
      </c>
      <c r="D871" s="10" t="n">
        <v>46235</v>
      </c>
      <c r="E871" s="9" t="n">
        <v>65</v>
      </c>
      <c r="F871" t="str">
        <f>YEAR(D871)&amp;"-"&amp;TEXT(MONTH(D871),"00")</f>
        <v>2026-08</v>
      </c>
      <c r="G871" t="str">
        <f>IF(INDEX('QBO Templates'!$J$5:$J$293,MATCH(B871,'QBO Templates'!$A$5:$A$293,0))="(none)",B871,INDEX('QBO Templates'!$J$5:$J$293,MATCH(B871,'QBO Templates'!$A$5:$A$293,0)))</f>
        <v>T0284</v>
      </c>
    </row>
    <row r="872">
      <c r="A872" t="n">
        <v>11317</v>
      </c>
      <c r="B872" t="inlineStr">
        <is>
          <t>T0284</t>
        </is>
      </c>
      <c r="C872" t="inlineStr">
        <is>
          <t>Q0182</t>
        </is>
      </c>
      <c r="D872" s="10" t="n">
        <v>46266</v>
      </c>
      <c r="E872" s="9" t="n">
        <v>65</v>
      </c>
      <c r="F872" t="str">
        <f>YEAR(D872)&amp;"-"&amp;TEXT(MONTH(D872),"00")</f>
        <v>2026-09</v>
      </c>
      <c r="G872" t="str">
        <f>IF(INDEX('QBO Templates'!$J$5:$J$293,MATCH(B872,'QBO Templates'!$A$5:$A$293,0))="(none)",B872,INDEX('QBO Templates'!$J$5:$J$293,MATCH(B872,'QBO Templates'!$A$5:$A$293,0)))</f>
        <v>T0284</v>
      </c>
    </row>
    <row r="873">
      <c r="A873" t="n">
        <v>11318</v>
      </c>
      <c r="B873" t="inlineStr">
        <is>
          <t>T0284</t>
        </is>
      </c>
      <c r="C873" t="inlineStr">
        <is>
          <t>Q0182</t>
        </is>
      </c>
      <c r="D873" s="10" t="n">
        <v>46296</v>
      </c>
      <c r="E873" s="9" t="n">
        <v>65</v>
      </c>
      <c r="F873" t="str">
        <f>YEAR(D873)&amp;"-"&amp;TEXT(MONTH(D873),"00")</f>
        <v>2026-10</v>
      </c>
      <c r="G873" t="str">
        <f>IF(INDEX('QBO Templates'!$J$5:$J$293,MATCH(B873,'QBO Templates'!$A$5:$A$293,0))="(none)",B873,INDEX('QBO Templates'!$J$5:$J$293,MATCH(B873,'QBO Templates'!$A$5:$A$293,0)))</f>
        <v>T0284</v>
      </c>
    </row>
    <row r="874">
      <c r="A874" t="n">
        <v>11319</v>
      </c>
      <c r="B874" t="inlineStr">
        <is>
          <t>T0285</t>
        </is>
      </c>
      <c r="C874" t="inlineStr">
        <is>
          <t>Q0409</t>
        </is>
      </c>
      <c r="D874" s="10" t="n">
        <v>46235</v>
      </c>
      <c r="E874" s="9" t="n">
        <v>65</v>
      </c>
      <c r="F874" t="str">
        <f>YEAR(D874)&amp;"-"&amp;TEXT(MONTH(D874),"00")</f>
        <v>2026-08</v>
      </c>
      <c r="G874" t="str">
        <f>IF(INDEX('QBO Templates'!$J$5:$J$293,MATCH(B874,'QBO Templates'!$A$5:$A$293,0))="(none)",B874,INDEX('QBO Templates'!$J$5:$J$293,MATCH(B874,'QBO Templates'!$A$5:$A$293,0)))</f>
        <v>T0285</v>
      </c>
    </row>
    <row r="875">
      <c r="A875" t="n">
        <v>11320</v>
      </c>
      <c r="B875" t="inlineStr">
        <is>
          <t>T0285</t>
        </is>
      </c>
      <c r="C875" t="inlineStr">
        <is>
          <t>Q0409</t>
        </is>
      </c>
      <c r="D875" s="10" t="n">
        <v>46266</v>
      </c>
      <c r="E875" s="9" t="n">
        <v>65</v>
      </c>
      <c r="F875" t="str">
        <f>YEAR(D875)&amp;"-"&amp;TEXT(MONTH(D875),"00")</f>
        <v>2026-09</v>
      </c>
      <c r="G875" t="str">
        <f>IF(INDEX('QBO Templates'!$J$5:$J$293,MATCH(B875,'QBO Templates'!$A$5:$A$293,0))="(none)",B875,INDEX('QBO Templates'!$J$5:$J$293,MATCH(B875,'QBO Templates'!$A$5:$A$293,0)))</f>
        <v>T0285</v>
      </c>
    </row>
    <row r="876">
      <c r="A876" t="n">
        <v>11321</v>
      </c>
      <c r="B876" t="inlineStr">
        <is>
          <t>T0285</t>
        </is>
      </c>
      <c r="C876" t="inlineStr">
        <is>
          <t>Q0409</t>
        </is>
      </c>
      <c r="D876" s="10" t="n">
        <v>46296</v>
      </c>
      <c r="E876" s="9" t="n">
        <v>65</v>
      </c>
      <c r="F876" t="str">
        <f>YEAR(D876)&amp;"-"&amp;TEXT(MONTH(D876),"00")</f>
        <v>2026-10</v>
      </c>
      <c r="G876" t="str">
        <f>IF(INDEX('QBO Templates'!$J$5:$J$293,MATCH(B876,'QBO Templates'!$A$5:$A$293,0))="(none)",B876,INDEX('QBO Templates'!$J$5:$J$293,MATCH(B876,'QBO Templates'!$A$5:$A$293,0)))</f>
        <v>T0285</v>
      </c>
    </row>
    <row r="877">
      <c r="A877" t="n">
        <v>11322</v>
      </c>
      <c r="B877" t="inlineStr">
        <is>
          <t>T0286</t>
        </is>
      </c>
      <c r="C877" t="inlineStr">
        <is>
          <t>Q0358</t>
        </is>
      </c>
      <c r="D877" s="10" t="n">
        <v>46235</v>
      </c>
      <c r="E877" s="9" t="n">
        <v>80</v>
      </c>
      <c r="F877" t="str">
        <f>YEAR(D877)&amp;"-"&amp;TEXT(MONTH(D877),"00")</f>
        <v>2026-08</v>
      </c>
      <c r="G877" t="str">
        <f>IF(INDEX('QBO Templates'!$J$5:$J$293,MATCH(B877,'QBO Templates'!$A$5:$A$293,0))="(none)",B877,INDEX('QBO Templates'!$J$5:$J$293,MATCH(B877,'QBO Templates'!$A$5:$A$293,0)))</f>
        <v>T0286</v>
      </c>
    </row>
    <row r="878">
      <c r="A878" t="n">
        <v>11323</v>
      </c>
      <c r="B878" t="inlineStr">
        <is>
          <t>T0286</t>
        </is>
      </c>
      <c r="C878" t="inlineStr">
        <is>
          <t>Q0358</t>
        </is>
      </c>
      <c r="D878" s="10" t="n">
        <v>46266</v>
      </c>
      <c r="E878" s="9" t="n">
        <v>80</v>
      </c>
      <c r="F878" t="str">
        <f>YEAR(D878)&amp;"-"&amp;TEXT(MONTH(D878),"00")</f>
        <v>2026-09</v>
      </c>
      <c r="G878" t="str">
        <f>IF(INDEX('QBO Templates'!$J$5:$J$293,MATCH(B878,'QBO Templates'!$A$5:$A$293,0))="(none)",B878,INDEX('QBO Templates'!$J$5:$J$293,MATCH(B878,'QBO Templates'!$A$5:$A$293,0)))</f>
        <v>T0286</v>
      </c>
    </row>
    <row r="879">
      <c r="A879" t="n">
        <v>11324</v>
      </c>
      <c r="B879" t="inlineStr">
        <is>
          <t>T0286</t>
        </is>
      </c>
      <c r="C879" t="inlineStr">
        <is>
          <t>Q0358</t>
        </is>
      </c>
      <c r="D879" s="10" t="n">
        <v>46296</v>
      </c>
      <c r="E879" s="9" t="n">
        <v>80</v>
      </c>
      <c r="F879" t="str">
        <f>YEAR(D879)&amp;"-"&amp;TEXT(MONTH(D879),"00")</f>
        <v>2026-10</v>
      </c>
      <c r="G879" t="str">
        <f>IF(INDEX('QBO Templates'!$J$5:$J$293,MATCH(B879,'QBO Templates'!$A$5:$A$293,0))="(none)",B879,INDEX('QBO Templates'!$J$5:$J$293,MATCH(B879,'QBO Templates'!$A$5:$A$293,0)))</f>
        <v>T0286</v>
      </c>
    </row>
    <row r="880">
      <c r="A880" t="n">
        <v>11325</v>
      </c>
      <c r="B880" t="inlineStr">
        <is>
          <t>T0287</t>
        </is>
      </c>
      <c r="C880" t="inlineStr">
        <is>
          <t>Q0328</t>
        </is>
      </c>
      <c r="D880" s="10" t="n">
        <v>46235</v>
      </c>
      <c r="E880" s="9" t="n">
        <v>80</v>
      </c>
      <c r="F880" t="str">
        <f>YEAR(D880)&amp;"-"&amp;TEXT(MONTH(D880),"00")</f>
        <v>2026-08</v>
      </c>
      <c r="G880" t="str">
        <f>IF(INDEX('QBO Templates'!$J$5:$J$293,MATCH(B880,'QBO Templates'!$A$5:$A$293,0))="(none)",B880,INDEX('QBO Templates'!$J$5:$J$293,MATCH(B880,'QBO Templates'!$A$5:$A$293,0)))</f>
        <v>T0287</v>
      </c>
    </row>
    <row r="881">
      <c r="A881" t="n">
        <v>11326</v>
      </c>
      <c r="B881" t="inlineStr">
        <is>
          <t>T0287</t>
        </is>
      </c>
      <c r="C881" t="inlineStr">
        <is>
          <t>Q0328</t>
        </is>
      </c>
      <c r="D881" s="10" t="n">
        <v>46266</v>
      </c>
      <c r="E881" s="9" t="n">
        <v>80</v>
      </c>
      <c r="F881" t="str">
        <f>YEAR(D881)&amp;"-"&amp;TEXT(MONTH(D881),"00")</f>
        <v>2026-09</v>
      </c>
      <c r="G881" t="str">
        <f>IF(INDEX('QBO Templates'!$J$5:$J$293,MATCH(B881,'QBO Templates'!$A$5:$A$293,0))="(none)",B881,INDEX('QBO Templates'!$J$5:$J$293,MATCH(B881,'QBO Templates'!$A$5:$A$293,0)))</f>
        <v>T0287</v>
      </c>
    </row>
    <row r="882">
      <c r="A882" t="n">
        <v>11327</v>
      </c>
      <c r="B882" t="inlineStr">
        <is>
          <t>T0287</t>
        </is>
      </c>
      <c r="C882" t="inlineStr">
        <is>
          <t>Q0328</t>
        </is>
      </c>
      <c r="D882" s="10" t="n">
        <v>46296</v>
      </c>
      <c r="E882" s="9" t="n">
        <v>80</v>
      </c>
      <c r="F882" t="str">
        <f>YEAR(D882)&amp;"-"&amp;TEXT(MONTH(D882),"00")</f>
        <v>2026-10</v>
      </c>
      <c r="G882" t="str">
        <f>IF(INDEX('QBO Templates'!$J$5:$J$293,MATCH(B882,'QBO Templates'!$A$5:$A$293,0))="(none)",B882,INDEX('QBO Templates'!$J$5:$J$293,MATCH(B882,'QBO Templates'!$A$5:$A$293,0)))</f>
        <v>T0287</v>
      </c>
    </row>
    <row r="883">
      <c r="A883" t="n">
        <v>11328</v>
      </c>
      <c r="B883" t="inlineStr">
        <is>
          <t>T0288</t>
        </is>
      </c>
      <c r="C883" t="inlineStr">
        <is>
          <t>Q0285</t>
        </is>
      </c>
      <c r="D883" s="10" t="n">
        <v>46235</v>
      </c>
      <c r="E883" s="9" t="n">
        <v>65</v>
      </c>
      <c r="F883" t="str">
        <f>YEAR(D883)&amp;"-"&amp;TEXT(MONTH(D883),"00")</f>
        <v>2026-08</v>
      </c>
      <c r="G883" t="str">
        <f>IF(INDEX('QBO Templates'!$J$5:$J$293,MATCH(B883,'QBO Templates'!$A$5:$A$293,0))="(none)",B883,INDEX('QBO Templates'!$J$5:$J$293,MATCH(B883,'QBO Templates'!$A$5:$A$293,0)))</f>
        <v>T0288</v>
      </c>
    </row>
    <row r="884">
      <c r="A884" t="n">
        <v>11329</v>
      </c>
      <c r="B884" t="inlineStr">
        <is>
          <t>T0288</t>
        </is>
      </c>
      <c r="C884" t="inlineStr">
        <is>
          <t>Q0285</t>
        </is>
      </c>
      <c r="D884" s="10" t="n">
        <v>46266</v>
      </c>
      <c r="E884" s="9" t="n">
        <v>65</v>
      </c>
      <c r="F884" t="str">
        <f>YEAR(D884)&amp;"-"&amp;TEXT(MONTH(D884),"00")</f>
        <v>2026-09</v>
      </c>
      <c r="G884" t="str">
        <f>IF(INDEX('QBO Templates'!$J$5:$J$293,MATCH(B884,'QBO Templates'!$A$5:$A$293,0))="(none)",B884,INDEX('QBO Templates'!$J$5:$J$293,MATCH(B884,'QBO Templates'!$A$5:$A$293,0)))</f>
        <v>T0288</v>
      </c>
    </row>
    <row r="885">
      <c r="A885" t="n">
        <v>11330</v>
      </c>
      <c r="B885" t="inlineStr">
        <is>
          <t>T0288</t>
        </is>
      </c>
      <c r="C885" t="inlineStr">
        <is>
          <t>Q0285</t>
        </is>
      </c>
      <c r="D885" s="10" t="n">
        <v>46296</v>
      </c>
      <c r="E885" s="9" t="n">
        <v>65</v>
      </c>
      <c r="F885" t="str">
        <f>YEAR(D885)&amp;"-"&amp;TEXT(MONTH(D885),"00")</f>
        <v>2026-10</v>
      </c>
      <c r="G885" t="str">
        <f>IF(INDEX('QBO Templates'!$J$5:$J$293,MATCH(B885,'QBO Templates'!$A$5:$A$293,0))="(none)",B885,INDEX('QBO Templates'!$J$5:$J$293,MATCH(B885,'QBO Templates'!$A$5:$A$293,0)))</f>
        <v>T0288</v>
      </c>
    </row>
    <row r="886">
      <c r="A886" t="n">
        <v>11331</v>
      </c>
      <c r="B886" t="inlineStr">
        <is>
          <t>T0289</t>
        </is>
      </c>
      <c r="C886" t="inlineStr">
        <is>
          <t>Q0228</t>
        </is>
      </c>
      <c r="D886" s="10" t="n">
        <v>46235</v>
      </c>
      <c r="E886" s="9" t="n">
        <v>110</v>
      </c>
      <c r="F886" t="str">
        <f>YEAR(D886)&amp;"-"&amp;TEXT(MONTH(D886),"00")</f>
        <v>2026-08</v>
      </c>
      <c r="G886" t="str">
        <f>IF(INDEX('QBO Templates'!$J$5:$J$293,MATCH(B886,'QBO Templates'!$A$5:$A$293,0))="(none)",B886,INDEX('QBO Templates'!$J$5:$J$293,MATCH(B886,'QBO Templates'!$A$5:$A$293,0)))</f>
        <v>T0289</v>
      </c>
    </row>
    <row r="887">
      <c r="A887" t="n">
        <v>11332</v>
      </c>
      <c r="B887" t="inlineStr">
        <is>
          <t>T0289</t>
        </is>
      </c>
      <c r="C887" t="inlineStr">
        <is>
          <t>Q0228</t>
        </is>
      </c>
      <c r="D887" s="10" t="n">
        <v>46266</v>
      </c>
      <c r="E887" s="9" t="n">
        <v>110</v>
      </c>
      <c r="F887" t="str">
        <f>YEAR(D887)&amp;"-"&amp;TEXT(MONTH(D887),"00")</f>
        <v>2026-09</v>
      </c>
      <c r="G887" t="str">
        <f>IF(INDEX('QBO Templates'!$J$5:$J$293,MATCH(B887,'QBO Templates'!$A$5:$A$293,0))="(none)",B887,INDEX('QBO Templates'!$J$5:$J$293,MATCH(B887,'QBO Templates'!$A$5:$A$293,0)))</f>
        <v>T0289</v>
      </c>
    </row>
    <row r="888">
      <c r="A888" t="n">
        <v>11333</v>
      </c>
      <c r="B888" t="inlineStr">
        <is>
          <t>T0289</t>
        </is>
      </c>
      <c r="C888" t="inlineStr">
        <is>
          <t>Q0228</t>
        </is>
      </c>
      <c r="D888" s="10" t="n">
        <v>46296</v>
      </c>
      <c r="E888" s="9" t="n">
        <v>110</v>
      </c>
      <c r="F888" t="str">
        <f>YEAR(D888)&amp;"-"&amp;TEXT(MONTH(D888),"00")</f>
        <v>2026-10</v>
      </c>
      <c r="G888" t="str">
        <f>IF(INDEX('QBO Templates'!$J$5:$J$293,MATCH(B888,'QBO Templates'!$A$5:$A$293,0))="(none)",B888,INDEX('QBO Templates'!$J$5:$J$293,MATCH(B888,'QBO Templates'!$A$5:$A$293,0)))</f>
        <v>T0289</v>
      </c>
    </row>
  </sheetData>
  <autoFilter ref="A4:G888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7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6" customWidth="1" min="2" max="2"/>
    <col width="40" customWidth="1" min="3" max="3"/>
    <col width="10" customWidth="1" min="4" max="4"/>
    <col width="34" customWidth="1" min="5" max="5"/>
    <col width="16" customWidth="1" min="6" max="6"/>
    <col width="26" customWidth="1" min="7" max="7"/>
    <col width="8" customWidth="1" min="8" max="8"/>
    <col width="9" customWidth="1" min="9" max="9"/>
  </cols>
  <sheetData>
    <row r="1">
      <c r="A1" s="6" t="inlineStr">
        <is>
          <t>QBO parent customers matched to Jobber clients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QBO ID</t>
        </is>
      </c>
      <c r="B4" s="7" t="inlineStr">
        <is>
          <t>QBO name</t>
        </is>
      </c>
      <c r="C4" s="7" t="inlineStr">
        <is>
          <t>Email</t>
        </is>
      </c>
      <c r="D4" s="7" t="inlineStr">
        <is>
          <t>Client ID</t>
        </is>
      </c>
      <c r="E4" s="7" t="inlineStr">
        <is>
          <t>Jobber client</t>
        </is>
      </c>
      <c r="F4" s="7" t="inlineStr">
        <is>
          <t>Rule</t>
        </is>
      </c>
      <c r="G4" s="7" t="inlineStr">
        <is>
          <t>Action</t>
        </is>
      </c>
      <c r="H4" s="7" t="inlineStr">
        <is>
          <t>Client exists</t>
        </is>
      </c>
      <c r="I4" s="7" t="inlineStr">
        <is>
          <t>Sub-customers</t>
        </is>
      </c>
    </row>
    <row r="5">
      <c r="A5" t="inlineStr">
        <is>
          <t>Q0001</t>
        </is>
      </c>
      <c r="B5" t="inlineStr">
        <is>
          <t>The Oakwood Vet Clinic</t>
        </is>
      </c>
      <c r="C5" t="inlineStr">
        <is>
          <t>accounts@oakwoodvetclinic.example</t>
        </is>
      </c>
      <c r="D5" t="inlineStr">
        <is>
          <t>JC0001</t>
        </is>
      </c>
      <c r="E5" t="inlineStr">
        <is>
          <t>Oakwood Vet Clinic</t>
        </is>
      </c>
      <c r="F5" t="inlineStr">
        <is>
          <t>N1 same name</t>
        </is>
      </c>
      <c r="G5" t="inlineStr">
        <is>
          <t>Keep</t>
        </is>
      </c>
      <c r="H5">
        <f>IF(COUNTIF('Jobber Clients'!$A$5:$A$162,D5)=1,1,0)</f>
        <v>1</v>
      </c>
      <c r="I5">
        <f>COUNTIF('QBO Customers'!$C$5:$C$424,A5)</f>
        <v>2</v>
      </c>
    </row>
    <row r="6">
      <c r="A6" t="inlineStr">
        <is>
          <t>Q0002</t>
        </is>
      </c>
      <c r="B6" t="inlineStr">
        <is>
          <t>The Clearwater Dental Pty Ltd</t>
        </is>
      </c>
      <c r="C6" t="inlineStr">
        <is>
          <t>accounts@clearwaterdental.example</t>
        </is>
      </c>
      <c r="D6" t="inlineStr">
        <is>
          <t>JC0002</t>
        </is>
      </c>
      <c r="E6" t="inlineStr">
        <is>
          <t>Clearwater Dental Pty Ltd</t>
        </is>
      </c>
      <c r="F6" t="inlineStr">
        <is>
          <t>N1 same name</t>
        </is>
      </c>
      <c r="G6" t="inlineStr">
        <is>
          <t>Keep</t>
        </is>
      </c>
      <c r="H6">
        <f>IF(COUNTIF('Jobber Clients'!$A$5:$A$162,D6)=1,1,0)</f>
        <v>1</v>
      </c>
      <c r="I6">
        <f>COUNTIF('QBO Customers'!$C$5:$C$424,A6)</f>
        <v>1</v>
      </c>
    </row>
    <row r="7">
      <c r="A7" t="inlineStr">
        <is>
          <t>Q0003</t>
        </is>
      </c>
      <c r="B7" t="inlineStr">
        <is>
          <t>Riverside Insurance Brokers Pty Ltd</t>
        </is>
      </c>
      <c r="C7" t="inlineStr">
        <is>
          <t>accounts@riversideinsuran.example</t>
        </is>
      </c>
      <c r="D7" t="inlineStr">
        <is>
          <t>JC0003</t>
        </is>
      </c>
      <c r="E7" t="inlineStr">
        <is>
          <t>Riverside Insurance Brokers Pty Ltd</t>
        </is>
      </c>
      <c r="F7" t="inlineStr">
        <is>
          <t>N1 same name</t>
        </is>
      </c>
      <c r="G7" t="inlineStr">
        <is>
          <t>Keep</t>
        </is>
      </c>
      <c r="H7">
        <f>IF(COUNTIF('Jobber Clients'!$A$5:$A$162,D7)=1,1,0)</f>
        <v>1</v>
      </c>
      <c r="I7">
        <f>COUNTIF('QBO Customers'!$C$5:$C$424,A7)</f>
        <v>1</v>
      </c>
    </row>
    <row r="8">
      <c r="A8" t="inlineStr">
        <is>
          <t>Q0004</t>
        </is>
      </c>
      <c r="B8" t="inlineStr">
        <is>
          <t>Ironbark Pathology Pty Ltd</t>
        </is>
      </c>
      <c r="C8" t="inlineStr">
        <is>
          <t>accounts@ironbarkpatholog.example</t>
        </is>
      </c>
      <c r="D8" t="inlineStr">
        <is>
          <t>JC0004</t>
        </is>
      </c>
      <c r="E8" t="inlineStr">
        <is>
          <t>Ironbark Pathology Pty Ltd</t>
        </is>
      </c>
      <c r="F8" t="inlineStr">
        <is>
          <t>N1 same name</t>
        </is>
      </c>
      <c r="G8" t="inlineStr">
        <is>
          <t>Keep</t>
        </is>
      </c>
      <c r="H8">
        <f>IF(COUNTIF('Jobber Clients'!$A$5:$A$162,D8)=1,1,0)</f>
        <v>1</v>
      </c>
      <c r="I8">
        <f>COUNTIF('QBO Customers'!$C$5:$C$424,A8)</f>
        <v>1</v>
      </c>
    </row>
    <row r="9">
      <c r="A9" t="inlineStr">
        <is>
          <t>Q0005</t>
        </is>
      </c>
      <c r="B9" t="inlineStr">
        <is>
          <t>WESTEND FITNESS PTY LTD</t>
        </is>
      </c>
      <c r="C9" t="inlineStr">
        <is>
          <t>accounts@westendfitness.example</t>
        </is>
      </c>
      <c r="D9" t="inlineStr">
        <is>
          <t>JC0005</t>
        </is>
      </c>
      <c r="E9" t="inlineStr">
        <is>
          <t>Westend Fitness Pty Ltd</t>
        </is>
      </c>
      <c r="F9" t="inlineStr">
        <is>
          <t>N1 same name</t>
        </is>
      </c>
      <c r="G9" t="inlineStr">
        <is>
          <t>Keep</t>
        </is>
      </c>
      <c r="H9">
        <f>IF(COUNTIF('Jobber Clients'!$A$5:$A$162,D9)=1,1,0)</f>
        <v>1</v>
      </c>
      <c r="I9">
        <f>COUNTIF('QBO Customers'!$C$5:$C$424,A9)</f>
        <v>1</v>
      </c>
    </row>
    <row r="10">
      <c r="A10" t="inlineStr">
        <is>
          <t>Q0006</t>
        </is>
      </c>
      <c r="B10" t="inlineStr">
        <is>
          <t>Redgum Dental</t>
        </is>
      </c>
      <c r="C10" t="inlineStr">
        <is>
          <t>accounts@redgumdental.example</t>
        </is>
      </c>
      <c r="D10" t="inlineStr">
        <is>
          <t>JC0006</t>
        </is>
      </c>
      <c r="E10" t="inlineStr">
        <is>
          <t>Redgum Dental</t>
        </is>
      </c>
      <c r="F10" t="inlineStr">
        <is>
          <t>N1 same name</t>
        </is>
      </c>
      <c r="G10" t="inlineStr">
        <is>
          <t>Keep</t>
        </is>
      </c>
      <c r="H10">
        <f>IF(COUNTIF('Jobber Clients'!$A$5:$A$162,D10)=1,1,0)</f>
        <v>1</v>
      </c>
      <c r="I10">
        <f>COUNTIF('QBO Customers'!$C$5:$C$424,A10)</f>
        <v>2</v>
      </c>
    </row>
    <row r="11">
      <c r="A11" t="inlineStr">
        <is>
          <t>Q0007</t>
        </is>
      </c>
      <c r="B11" t="inlineStr">
        <is>
          <t>Elm Street Physiotherapy</t>
        </is>
      </c>
      <c r="C11" t="inlineStr">
        <is>
          <t>accounts@elmstreetphysiot.example</t>
        </is>
      </c>
      <c r="D11" t="inlineStr">
        <is>
          <t>JC0007</t>
        </is>
      </c>
      <c r="E11" t="inlineStr">
        <is>
          <t>Elm Street Physiotherapy</t>
        </is>
      </c>
      <c r="F11" t="inlineStr">
        <is>
          <t>N1 same name</t>
        </is>
      </c>
      <c r="G11" t="inlineStr">
        <is>
          <t>Keep</t>
        </is>
      </c>
      <c r="H11">
        <f>IF(COUNTIF('Jobber Clients'!$A$5:$A$162,D11)=1,1,0)</f>
        <v>1</v>
      </c>
      <c r="I11">
        <f>COUNTIF('QBO Customers'!$C$5:$C$424,A11)</f>
        <v>2</v>
      </c>
    </row>
    <row r="12">
      <c r="A12" t="inlineStr">
        <is>
          <t>Q0008</t>
        </is>
      </c>
      <c r="B12" t="inlineStr">
        <is>
          <t>Wattle Grove Property Group</t>
        </is>
      </c>
      <c r="C12" t="inlineStr">
        <is>
          <t>accounts@wattlegroveprope.example</t>
        </is>
      </c>
      <c r="D12" t="inlineStr">
        <is>
          <t>JC0008</t>
        </is>
      </c>
      <c r="E12" t="inlineStr">
        <is>
          <t>Wattle Grove Property Group</t>
        </is>
      </c>
      <c r="F12" t="inlineStr">
        <is>
          <t>N1 same name</t>
        </is>
      </c>
      <c r="G12" t="inlineStr">
        <is>
          <t>Keep</t>
        </is>
      </c>
      <c r="H12">
        <f>IF(COUNTIF('Jobber Clients'!$A$5:$A$162,D12)=1,1,0)</f>
        <v>1</v>
      </c>
      <c r="I12">
        <f>COUNTIF('QBO Customers'!$C$5:$C$424,A12)</f>
        <v>1</v>
      </c>
    </row>
    <row r="13">
      <c r="A13" t="inlineStr">
        <is>
          <t>Q0009</t>
        </is>
      </c>
      <c r="B13" t="inlineStr">
        <is>
          <t>Hillcrest Physiotherapy P/L</t>
        </is>
      </c>
      <c r="C13" t="inlineStr">
        <is>
          <t>accounts@hillcrestphysiot.example</t>
        </is>
      </c>
      <c r="D13" t="inlineStr">
        <is>
          <t>JC0009</t>
        </is>
      </c>
      <c r="E13" t="inlineStr">
        <is>
          <t>Hillcrest Physiotherapy Pty Ltd</t>
        </is>
      </c>
      <c r="F13" t="inlineStr">
        <is>
          <t>N1 same name</t>
        </is>
      </c>
      <c r="G13" t="inlineStr">
        <is>
          <t>Keep</t>
        </is>
      </c>
      <c r="H13">
        <f>IF(COUNTIF('Jobber Clients'!$A$5:$A$162,D13)=1,1,0)</f>
        <v>1</v>
      </c>
      <c r="I13">
        <f>COUNTIF('QBO Customers'!$C$5:$C$424,A13)</f>
        <v>2</v>
      </c>
    </row>
    <row r="14">
      <c r="A14" t="inlineStr">
        <is>
          <t>Q0010</t>
        </is>
      </c>
      <c r="B14" t="inlineStr">
        <is>
          <t>The Kingsley Real Estate</t>
        </is>
      </c>
      <c r="C14" t="inlineStr">
        <is>
          <t>accounts@kingsleyrealesta.example</t>
        </is>
      </c>
      <c r="D14" t="inlineStr">
        <is>
          <t>JC0010</t>
        </is>
      </c>
      <c r="E14" t="inlineStr">
        <is>
          <t>Kingsley Real Estate</t>
        </is>
      </c>
      <c r="F14" t="inlineStr">
        <is>
          <t>N1 same name</t>
        </is>
      </c>
      <c r="G14" t="inlineStr">
        <is>
          <t>Keep</t>
        </is>
      </c>
      <c r="H14">
        <f>IF(COUNTIF('Jobber Clients'!$A$5:$A$162,D14)=1,1,0)</f>
        <v>1</v>
      </c>
      <c r="I14">
        <f>COUNTIF('QBO Customers'!$C$5:$C$424,A14)</f>
        <v>2</v>
      </c>
    </row>
    <row r="15">
      <c r="A15" t="inlineStr">
        <is>
          <t>Q0011</t>
        </is>
      </c>
      <c r="B15" t="inlineStr">
        <is>
          <t>Wattle Grove Medical Centre P/L</t>
        </is>
      </c>
      <c r="C15" t="inlineStr">
        <is>
          <t>accounts@wattlegrovemedic.example</t>
        </is>
      </c>
      <c r="D15" t="inlineStr">
        <is>
          <t>JC0011</t>
        </is>
      </c>
      <c r="E15" t="inlineStr">
        <is>
          <t>Wattle Grove Medical Centre Pty Ltd</t>
        </is>
      </c>
      <c r="F15" t="inlineStr">
        <is>
          <t>N1 same name</t>
        </is>
      </c>
      <c r="G15" t="inlineStr">
        <is>
          <t>Keep</t>
        </is>
      </c>
      <c r="H15">
        <f>IF(COUNTIF('Jobber Clients'!$A$5:$A$162,D15)=1,1,0)</f>
        <v>1</v>
      </c>
      <c r="I15">
        <f>COUNTIF('QBO Customers'!$C$5:$C$424,A15)</f>
        <v>1</v>
      </c>
    </row>
    <row r="16">
      <c r="A16" t="inlineStr">
        <is>
          <t>Q0012</t>
        </is>
      </c>
      <c r="B16" t="inlineStr">
        <is>
          <t>BLUESTONE ENGINEERING</t>
        </is>
      </c>
      <c r="C16" t="inlineStr">
        <is>
          <t>accounts@bluestoneenginee.example</t>
        </is>
      </c>
      <c r="D16" t="inlineStr">
        <is>
          <t>JC0012</t>
        </is>
      </c>
      <c r="E16" t="inlineStr">
        <is>
          <t>Bluestone Engineering</t>
        </is>
      </c>
      <c r="F16" t="inlineStr">
        <is>
          <t>N1 same name</t>
        </is>
      </c>
      <c r="G16" t="inlineStr">
        <is>
          <t>Keep</t>
        </is>
      </c>
      <c r="H16">
        <f>IF(COUNTIF('Jobber Clients'!$A$5:$A$162,D16)=1,1,0)</f>
        <v>1</v>
      </c>
      <c r="I16">
        <f>COUNTIF('QBO Customers'!$C$5:$C$424,A16)</f>
        <v>1</v>
      </c>
    </row>
    <row r="17">
      <c r="A17" t="inlineStr">
        <is>
          <t>Q0013</t>
        </is>
      </c>
      <c r="B17" t="inlineStr">
        <is>
          <t>CLEARWATER INSURANCE BROKERS PTY LTD</t>
        </is>
      </c>
      <c r="C17" t="inlineStr">
        <is>
          <t>accounts@clearwaterinsura.example</t>
        </is>
      </c>
      <c r="D17" t="inlineStr">
        <is>
          <t>JC0013</t>
        </is>
      </c>
      <c r="E17" t="inlineStr">
        <is>
          <t>Clearwater Insurance Brokers Pty Ltd</t>
        </is>
      </c>
      <c r="F17" t="inlineStr">
        <is>
          <t>N1 same name</t>
        </is>
      </c>
      <c r="G17" t="inlineStr">
        <is>
          <t>Keep</t>
        </is>
      </c>
      <c r="H17">
        <f>IF(COUNTIF('Jobber Clients'!$A$5:$A$162,D17)=1,1,0)</f>
        <v>1</v>
      </c>
      <c r="I17">
        <f>COUNTIF('QBO Customers'!$C$5:$C$424,A17)</f>
        <v>1</v>
      </c>
    </row>
    <row r="18">
      <c r="A18" t="inlineStr">
        <is>
          <t>Q0014</t>
        </is>
      </c>
      <c r="B18" t="inlineStr">
        <is>
          <t>REDGUM OPTOMETRISTS PTY LTD</t>
        </is>
      </c>
      <c r="C18" t="inlineStr">
        <is>
          <t>accounts@redgumoptometris.example</t>
        </is>
      </c>
      <c r="D18" t="inlineStr">
        <is>
          <t>JC0014</t>
        </is>
      </c>
      <c r="E18" t="inlineStr">
        <is>
          <t>Redgum Optometrists Pty Ltd</t>
        </is>
      </c>
      <c r="F18" t="inlineStr">
        <is>
          <t>N1 same name</t>
        </is>
      </c>
      <c r="G18" t="inlineStr">
        <is>
          <t>Keep</t>
        </is>
      </c>
      <c r="H18">
        <f>IF(COUNTIF('Jobber Clients'!$A$5:$A$162,D18)=1,1,0)</f>
        <v>1</v>
      </c>
      <c r="I18">
        <f>COUNTIF('QBO Customers'!$C$5:$C$424,A18)</f>
        <v>1</v>
      </c>
    </row>
    <row r="19">
      <c r="A19" t="inlineStr">
        <is>
          <t>Q0015</t>
        </is>
      </c>
      <c r="B19" t="inlineStr">
        <is>
          <t>Northside Accountants</t>
        </is>
      </c>
      <c r="C19" t="inlineStr">
        <is>
          <t>accounts@northsideaccount.example</t>
        </is>
      </c>
      <c r="D19" t="inlineStr">
        <is>
          <t>JC0015</t>
        </is>
      </c>
      <c r="E19" t="inlineStr">
        <is>
          <t>Northside Accountants Pty Ltd</t>
        </is>
      </c>
      <c r="F19" t="inlineStr">
        <is>
          <t>N1 same name</t>
        </is>
      </c>
      <c r="G19" t="inlineStr">
        <is>
          <t>Keep</t>
        </is>
      </c>
      <c r="H19">
        <f>IF(COUNTIF('Jobber Clients'!$A$5:$A$162,D19)=1,1,0)</f>
        <v>1</v>
      </c>
      <c r="I19">
        <f>COUNTIF('QBO Customers'!$C$5:$C$424,A19)</f>
        <v>3</v>
      </c>
    </row>
    <row r="20">
      <c r="A20" t="inlineStr">
        <is>
          <t>Q0016</t>
        </is>
      </c>
      <c r="B20" t="inlineStr">
        <is>
          <t>Oakwood Accountants Pty Ltd</t>
        </is>
      </c>
      <c r="C20" t="inlineStr">
        <is>
          <t>accounts@oakwoodaccountan.example</t>
        </is>
      </c>
      <c r="D20" t="inlineStr">
        <is>
          <t>JC0016</t>
        </is>
      </c>
      <c r="E20" t="inlineStr">
        <is>
          <t>Oakwood Accountants Pty Ltd</t>
        </is>
      </c>
      <c r="F20" t="inlineStr">
        <is>
          <t>N1 same name</t>
        </is>
      </c>
      <c r="G20" t="inlineStr">
        <is>
          <t>Keep</t>
        </is>
      </c>
      <c r="H20">
        <f>IF(COUNTIF('Jobber Clients'!$A$5:$A$162,D20)=1,1,0)</f>
        <v>1</v>
      </c>
      <c r="I20">
        <f>COUNTIF('QBO Customers'!$C$5:$C$424,A20)</f>
        <v>1</v>
      </c>
    </row>
    <row r="21">
      <c r="A21" t="inlineStr">
        <is>
          <t>Q0017</t>
        </is>
      </c>
      <c r="B21" t="inlineStr">
        <is>
          <t>Northside Engineering Pty Ltd</t>
        </is>
      </c>
      <c r="C21" t="inlineStr">
        <is>
          <t>accounts@northsideenginee.example</t>
        </is>
      </c>
      <c r="D21" t="inlineStr">
        <is>
          <t>JC0017</t>
        </is>
      </c>
      <c r="E21" t="inlineStr">
        <is>
          <t>Northside Engineering Pty Ltd</t>
        </is>
      </c>
      <c r="F21" t="inlineStr">
        <is>
          <t>N1 same name</t>
        </is>
      </c>
      <c r="G21" t="inlineStr">
        <is>
          <t>Keep</t>
        </is>
      </c>
      <c r="H21">
        <f>IF(COUNTIF('Jobber Clients'!$A$5:$A$162,D21)=1,1,0)</f>
        <v>1</v>
      </c>
      <c r="I21">
        <f>COUNTIF('QBO Customers'!$C$5:$C$424,A21)</f>
        <v>2</v>
      </c>
    </row>
    <row r="22">
      <c r="A22" t="inlineStr">
        <is>
          <t>Q0018</t>
        </is>
      </c>
      <c r="B22" t="inlineStr">
        <is>
          <t>Ashwood Early Learning</t>
        </is>
      </c>
      <c r="C22" t="inlineStr">
        <is>
          <t>accounts@ashwoodearlylear.example</t>
        </is>
      </c>
      <c r="D22" t="inlineStr">
        <is>
          <t>JC0018</t>
        </is>
      </c>
      <c r="E22" t="inlineStr">
        <is>
          <t>Ashwood Early Learning</t>
        </is>
      </c>
      <c r="F22" t="inlineStr">
        <is>
          <t>N1 same name</t>
        </is>
      </c>
      <c r="G22" t="inlineStr">
        <is>
          <t>Keep</t>
        </is>
      </c>
      <c r="H22">
        <f>IF(COUNTIF('Jobber Clients'!$A$5:$A$162,D22)=1,1,0)</f>
        <v>1</v>
      </c>
      <c r="I22">
        <f>COUNTIF('QBO Customers'!$C$5:$C$424,A22)</f>
        <v>1</v>
      </c>
    </row>
    <row r="23">
      <c r="A23" t="inlineStr">
        <is>
          <t>Q0019</t>
        </is>
      </c>
      <c r="B23" t="inlineStr">
        <is>
          <t>SILVERTON PHARMACY</t>
        </is>
      </c>
      <c r="C23" t="inlineStr">
        <is>
          <t>accounts@silvertonpharmac.example</t>
        </is>
      </c>
      <c r="D23" t="inlineStr">
        <is>
          <t>JC0019</t>
        </is>
      </c>
      <c r="E23" t="inlineStr">
        <is>
          <t>Silverton Pharmacy</t>
        </is>
      </c>
      <c r="F23" t="inlineStr">
        <is>
          <t>N1 same name</t>
        </is>
      </c>
      <c r="G23" t="inlineStr">
        <is>
          <t>Keep</t>
        </is>
      </c>
      <c r="H23">
        <f>IF(COUNTIF('Jobber Clients'!$A$5:$A$162,D23)=1,1,0)</f>
        <v>1</v>
      </c>
      <c r="I23">
        <f>COUNTIF('QBO Customers'!$C$5:$C$424,A23)</f>
        <v>4</v>
      </c>
    </row>
    <row r="24">
      <c r="A24" t="inlineStr">
        <is>
          <t>Q0020</t>
        </is>
      </c>
      <c r="B24" t="inlineStr">
        <is>
          <t>Brightside Podiatry</t>
        </is>
      </c>
      <c r="C24" t="inlineStr">
        <is>
          <t>accounts@brightsidepodiat.example</t>
        </is>
      </c>
      <c r="D24" t="inlineStr">
        <is>
          <t>JC0020</t>
        </is>
      </c>
      <c r="E24" t="inlineStr">
        <is>
          <t>Brightside Podiatry</t>
        </is>
      </c>
      <c r="F24" t="inlineStr">
        <is>
          <t>N1 same name</t>
        </is>
      </c>
      <c r="G24" t="inlineStr">
        <is>
          <t>Keep</t>
        </is>
      </c>
      <c r="H24">
        <f>IF(COUNTIF('Jobber Clients'!$A$5:$A$162,D24)=1,1,0)</f>
        <v>1</v>
      </c>
      <c r="I24">
        <f>COUNTIF('QBO Customers'!$C$5:$C$424,A24)</f>
        <v>1</v>
      </c>
    </row>
    <row r="25">
      <c r="A25" t="inlineStr">
        <is>
          <t>Q0021</t>
        </is>
      </c>
      <c r="B25" t="inlineStr">
        <is>
          <t>Ashwood Optometrists</t>
        </is>
      </c>
      <c r="C25" t="inlineStr">
        <is>
          <t>accounts@ashwoodoptometri.example</t>
        </is>
      </c>
      <c r="D25" t="inlineStr">
        <is>
          <t>JC0021</t>
        </is>
      </c>
      <c r="E25" t="inlineStr">
        <is>
          <t>Ashwood Optometrists</t>
        </is>
      </c>
      <c r="F25" t="inlineStr">
        <is>
          <t>N1 same name</t>
        </is>
      </c>
      <c r="G25" t="inlineStr">
        <is>
          <t>Keep</t>
        </is>
      </c>
      <c r="H25">
        <f>IF(COUNTIF('Jobber Clients'!$A$5:$A$162,D25)=1,1,0)</f>
        <v>1</v>
      </c>
      <c r="I25">
        <f>COUNTIF('QBO Customers'!$C$5:$C$424,A25)</f>
        <v>2</v>
      </c>
    </row>
    <row r="26">
      <c r="A26" t="inlineStr">
        <is>
          <t>Q0022</t>
        </is>
      </c>
      <c r="B26" t="inlineStr">
        <is>
          <t>Parkside Accountants Pty Ltd</t>
        </is>
      </c>
      <c r="C26" t="inlineStr">
        <is>
          <t>accounts@parksideaccounta.example</t>
        </is>
      </c>
      <c r="D26" t="inlineStr">
        <is>
          <t>JC0022</t>
        </is>
      </c>
      <c r="E26" t="inlineStr">
        <is>
          <t>Parkside Accountants</t>
        </is>
      </c>
      <c r="F26" t="inlineStr">
        <is>
          <t>N1 same name</t>
        </is>
      </c>
      <c r="G26" t="inlineStr">
        <is>
          <t>Keep</t>
        </is>
      </c>
      <c r="H26">
        <f>IF(COUNTIF('Jobber Clients'!$A$5:$A$162,D26)=1,1,0)</f>
        <v>1</v>
      </c>
      <c r="I26">
        <f>COUNTIF('QBO Customers'!$C$5:$C$424,A26)</f>
        <v>2</v>
      </c>
    </row>
    <row r="27">
      <c r="A27" t="inlineStr">
        <is>
          <t>Q0023</t>
        </is>
      </c>
      <c r="B27" t="inlineStr">
        <is>
          <t>Brightside Motors P/L</t>
        </is>
      </c>
      <c r="C27" t="inlineStr">
        <is>
          <t>accounts@brightsidemotors.example</t>
        </is>
      </c>
      <c r="D27" t="inlineStr">
        <is>
          <t>JC0023</t>
        </is>
      </c>
      <c r="E27" t="inlineStr">
        <is>
          <t>Brightside Motors Pty Ltd</t>
        </is>
      </c>
      <c r="F27" t="inlineStr">
        <is>
          <t>N1 same name</t>
        </is>
      </c>
      <c r="G27" t="inlineStr">
        <is>
          <t>Keep</t>
        </is>
      </c>
      <c r="H27">
        <f>IF(COUNTIF('Jobber Clients'!$A$5:$A$162,D27)=1,1,0)</f>
        <v>1</v>
      </c>
      <c r="I27">
        <f>COUNTIF('QBO Customers'!$C$5:$C$424,A27)</f>
        <v>1</v>
      </c>
    </row>
    <row r="28">
      <c r="A28" t="inlineStr">
        <is>
          <t>Q0024</t>
        </is>
      </c>
      <c r="B28" t="inlineStr">
        <is>
          <t>Westend Motors Pty Ltd</t>
        </is>
      </c>
      <c r="C28" t="inlineStr">
        <is>
          <t>accounts@westendmotors.example</t>
        </is>
      </c>
      <c r="D28" t="inlineStr">
        <is>
          <t>JC0024</t>
        </is>
      </c>
      <c r="E28" t="inlineStr">
        <is>
          <t>Westend Motors Pty Ltd</t>
        </is>
      </c>
      <c r="F28" t="inlineStr">
        <is>
          <t>N1 same name</t>
        </is>
      </c>
      <c r="G28" t="inlineStr">
        <is>
          <t>Keep</t>
        </is>
      </c>
      <c r="H28">
        <f>IF(COUNTIF('Jobber Clients'!$A$5:$A$162,D28)=1,1,0)</f>
        <v>1</v>
      </c>
      <c r="I28">
        <f>COUNTIF('QBO Customers'!$C$5:$C$424,A28)</f>
        <v>3</v>
      </c>
    </row>
    <row r="29">
      <c r="A29" t="inlineStr">
        <is>
          <t>Q0025</t>
        </is>
      </c>
      <c r="B29" t="inlineStr">
        <is>
          <t>OAKWOOD LAWYERS PTY LTD</t>
        </is>
      </c>
      <c r="C29" t="inlineStr">
        <is>
          <t>accounts@oakwoodlawyers.example</t>
        </is>
      </c>
      <c r="D29" t="inlineStr">
        <is>
          <t>JC0025</t>
        </is>
      </c>
      <c r="E29" t="inlineStr">
        <is>
          <t>Oakwood Lawyers Pty Ltd</t>
        </is>
      </c>
      <c r="F29" t="inlineStr">
        <is>
          <t>N1 same name</t>
        </is>
      </c>
      <c r="G29" t="inlineStr">
        <is>
          <t>Keep</t>
        </is>
      </c>
      <c r="H29">
        <f>IF(COUNTIF('Jobber Clients'!$A$5:$A$162,D29)=1,1,0)</f>
        <v>1</v>
      </c>
      <c r="I29">
        <f>COUNTIF('QBO Customers'!$C$5:$C$424,A29)</f>
        <v>2</v>
      </c>
    </row>
    <row r="30">
      <c r="A30" t="inlineStr">
        <is>
          <t>Q0026</t>
        </is>
      </c>
      <c r="B30" t="inlineStr">
        <is>
          <t>Riverside Medical Centre</t>
        </is>
      </c>
      <c r="C30" t="inlineStr">
        <is>
          <t>accounts@riversidemedical.example</t>
        </is>
      </c>
      <c r="D30" t="inlineStr">
        <is>
          <t>JC0026</t>
        </is>
      </c>
      <c r="E30" t="inlineStr">
        <is>
          <t>Riverside Medical Centre</t>
        </is>
      </c>
      <c r="F30" t="inlineStr">
        <is>
          <t>N1 same name</t>
        </is>
      </c>
      <c r="G30" t="inlineStr">
        <is>
          <t>Keep</t>
        </is>
      </c>
      <c r="H30">
        <f>IF(COUNTIF('Jobber Clients'!$A$5:$A$162,D30)=1,1,0)</f>
        <v>1</v>
      </c>
      <c r="I30">
        <f>COUNTIF('QBO Customers'!$C$5:$C$424,A30)</f>
        <v>1</v>
      </c>
    </row>
    <row r="31">
      <c r="A31" t="inlineStr">
        <is>
          <t>Q0027</t>
        </is>
      </c>
      <c r="B31" t="inlineStr">
        <is>
          <t>Riverside Motors</t>
        </is>
      </c>
      <c r="C31" t="inlineStr">
        <is>
          <t>accounts@riversidemotors.example</t>
        </is>
      </c>
      <c r="D31" t="inlineStr">
        <is>
          <t>JC0027</t>
        </is>
      </c>
      <c r="E31" t="inlineStr">
        <is>
          <t>Riverside Motors Pty Ltd</t>
        </is>
      </c>
      <c r="F31" t="inlineStr">
        <is>
          <t>N1 same name</t>
        </is>
      </c>
      <c r="G31" t="inlineStr">
        <is>
          <t>Keep</t>
        </is>
      </c>
      <c r="H31">
        <f>IF(COUNTIF('Jobber Clients'!$A$5:$A$162,D31)=1,1,0)</f>
        <v>1</v>
      </c>
      <c r="I31">
        <f>COUNTIF('QBO Customers'!$C$5:$C$424,A31)</f>
        <v>1</v>
      </c>
    </row>
    <row r="32">
      <c r="A32" t="inlineStr">
        <is>
          <t>Q0028</t>
        </is>
      </c>
      <c r="B32" t="inlineStr">
        <is>
          <t>The Parkside Pathology Pty Ltd</t>
        </is>
      </c>
      <c r="C32" t="inlineStr">
        <is>
          <t>accounts@parksidepatholog.example</t>
        </is>
      </c>
      <c r="D32" t="inlineStr">
        <is>
          <t>JC0028</t>
        </is>
      </c>
      <c r="E32" t="inlineStr">
        <is>
          <t>Parkside Pathology Pty Ltd</t>
        </is>
      </c>
      <c r="F32" t="inlineStr">
        <is>
          <t>N1 same name</t>
        </is>
      </c>
      <c r="G32" t="inlineStr">
        <is>
          <t>Keep</t>
        </is>
      </c>
      <c r="H32">
        <f>IF(COUNTIF('Jobber Clients'!$A$5:$A$162,D32)=1,1,0)</f>
        <v>1</v>
      </c>
      <c r="I32">
        <f>COUNTIF('QBO Customers'!$C$5:$C$424,A32)</f>
        <v>1</v>
      </c>
    </row>
    <row r="33">
      <c r="A33" t="inlineStr">
        <is>
          <t>Q0029</t>
        </is>
      </c>
      <c r="B33" t="inlineStr">
        <is>
          <t>The Sunbury Accountants Pty Ltd</t>
        </is>
      </c>
      <c r="C33" t="inlineStr">
        <is>
          <t>accounts@sunburyaccountan.example</t>
        </is>
      </c>
      <c r="D33" t="inlineStr">
        <is>
          <t>JC0029</t>
        </is>
      </c>
      <c r="E33" t="inlineStr">
        <is>
          <t>Sunbury Accountants Pty Ltd</t>
        </is>
      </c>
      <c r="F33" t="inlineStr">
        <is>
          <t>N1 same name</t>
        </is>
      </c>
      <c r="G33" t="inlineStr">
        <is>
          <t>Keep</t>
        </is>
      </c>
      <c r="H33">
        <f>IF(COUNTIF('Jobber Clients'!$A$5:$A$162,D33)=1,1,0)</f>
        <v>1</v>
      </c>
      <c r="I33">
        <f>COUNTIF('QBO Customers'!$C$5:$C$424,A33)</f>
        <v>1</v>
      </c>
    </row>
    <row r="34">
      <c r="A34" t="inlineStr">
        <is>
          <t>Q0030</t>
        </is>
      </c>
      <c r="B34" t="inlineStr">
        <is>
          <t>Sunbury Early Learning</t>
        </is>
      </c>
      <c r="C34" t="inlineStr">
        <is>
          <t>accounts@sunburyearlylear.example</t>
        </is>
      </c>
      <c r="D34" t="inlineStr">
        <is>
          <t>JC0030</t>
        </is>
      </c>
      <c r="E34" t="inlineStr">
        <is>
          <t>Sunbury Early Learning</t>
        </is>
      </c>
      <c r="F34" t="inlineStr">
        <is>
          <t>N1 same name</t>
        </is>
      </c>
      <c r="G34" t="inlineStr">
        <is>
          <t>Keep</t>
        </is>
      </c>
      <c r="H34">
        <f>IF(COUNTIF('Jobber Clients'!$A$5:$A$162,D34)=1,1,0)</f>
        <v>1</v>
      </c>
      <c r="I34">
        <f>COUNTIF('QBO Customers'!$C$5:$C$424,A34)</f>
        <v>1</v>
      </c>
    </row>
    <row r="35">
      <c r="A35" t="inlineStr">
        <is>
          <t>Q0031</t>
        </is>
      </c>
      <c r="B35" t="inlineStr">
        <is>
          <t>The Silverton Lawyers Pty Ltd</t>
        </is>
      </c>
      <c r="C35" t="inlineStr">
        <is>
          <t>accounts@silvertonlawyers.example</t>
        </is>
      </c>
      <c r="D35" t="inlineStr">
        <is>
          <t>JC0031</t>
        </is>
      </c>
      <c r="E35" t="inlineStr">
        <is>
          <t>Silverton Lawyers Pty Ltd</t>
        </is>
      </c>
      <c r="F35" t="inlineStr">
        <is>
          <t>N1 same name</t>
        </is>
      </c>
      <c r="G35" t="inlineStr">
        <is>
          <t>Keep</t>
        </is>
      </c>
      <c r="H35">
        <f>IF(COUNTIF('Jobber Clients'!$A$5:$A$162,D35)=1,1,0)</f>
        <v>1</v>
      </c>
      <c r="I35">
        <f>COUNTIF('QBO Customers'!$C$5:$C$424,A35)</f>
        <v>1</v>
      </c>
    </row>
    <row r="36">
      <c r="A36" t="inlineStr">
        <is>
          <t>Q0032</t>
        </is>
      </c>
      <c r="B36" t="inlineStr">
        <is>
          <t>Waverley Accountants Pty Ltd</t>
        </is>
      </c>
      <c r="C36" t="inlineStr">
        <is>
          <t>accounts@waverleyaccounta.example</t>
        </is>
      </c>
      <c r="D36" t="inlineStr">
        <is>
          <t>JC0032</t>
        </is>
      </c>
      <c r="E36" t="inlineStr">
        <is>
          <t>Waverley Accountants Pty Ltd</t>
        </is>
      </c>
      <c r="F36" t="inlineStr">
        <is>
          <t>N1 same name</t>
        </is>
      </c>
      <c r="G36" t="inlineStr">
        <is>
          <t>Keep</t>
        </is>
      </c>
      <c r="H36">
        <f>IF(COUNTIF('Jobber Clients'!$A$5:$A$162,D36)=1,1,0)</f>
        <v>1</v>
      </c>
      <c r="I36">
        <f>COUNTIF('QBO Customers'!$C$5:$C$424,A36)</f>
        <v>1</v>
      </c>
    </row>
    <row r="37">
      <c r="A37" t="inlineStr">
        <is>
          <t>Q0033</t>
        </is>
      </c>
      <c r="B37" t="inlineStr">
        <is>
          <t>The Westend Podiatry</t>
        </is>
      </c>
      <c r="C37" t="inlineStr">
        <is>
          <t>accounts@westendpodiatry.example</t>
        </is>
      </c>
      <c r="D37" t="inlineStr">
        <is>
          <t>JC0033</t>
        </is>
      </c>
      <c r="E37" t="inlineStr">
        <is>
          <t>Westend Podiatry</t>
        </is>
      </c>
      <c r="F37" t="inlineStr">
        <is>
          <t>N1 same name</t>
        </is>
      </c>
      <c r="G37" t="inlineStr">
        <is>
          <t>Keep</t>
        </is>
      </c>
      <c r="H37">
        <f>IF(COUNTIF('Jobber Clients'!$A$5:$A$162,D37)=1,1,0)</f>
        <v>1</v>
      </c>
      <c r="I37">
        <f>COUNTIF('QBO Customers'!$C$5:$C$424,A37)</f>
        <v>0</v>
      </c>
    </row>
    <row r="38">
      <c r="A38" t="inlineStr">
        <is>
          <t>Q0034</t>
        </is>
      </c>
      <c r="B38" t="inlineStr">
        <is>
          <t>LAKESIDE ENGINEERING PTY LTD</t>
        </is>
      </c>
      <c r="C38" t="inlineStr">
        <is>
          <t>accounts@lakesideengineer.example</t>
        </is>
      </c>
      <c r="D38" t="inlineStr">
        <is>
          <t>JC0034</t>
        </is>
      </c>
      <c r="E38" t="inlineStr">
        <is>
          <t>Lakeside Engineering Pty Ltd</t>
        </is>
      </c>
      <c r="F38" t="inlineStr">
        <is>
          <t>N1 same name</t>
        </is>
      </c>
      <c r="G38" t="inlineStr">
        <is>
          <t>Keep</t>
        </is>
      </c>
      <c r="H38">
        <f>IF(COUNTIF('Jobber Clients'!$A$5:$A$162,D38)=1,1,0)</f>
        <v>1</v>
      </c>
      <c r="I38">
        <f>COUNTIF('QBO Customers'!$C$5:$C$424,A38)</f>
        <v>2</v>
      </c>
    </row>
    <row r="39">
      <c r="A39" t="inlineStr">
        <is>
          <t>Q0035</t>
        </is>
      </c>
      <c r="B39" t="inlineStr">
        <is>
          <t>Kingsley Financial Planning</t>
        </is>
      </c>
      <c r="C39" t="inlineStr">
        <is>
          <t>accounts@kingsleyfinancia.example</t>
        </is>
      </c>
      <c r="D39" t="inlineStr">
        <is>
          <t>JC0035</t>
        </is>
      </c>
      <c r="E39" t="inlineStr">
        <is>
          <t>Kingsley Financial Planning</t>
        </is>
      </c>
      <c r="F39" t="inlineStr">
        <is>
          <t>N1 same name</t>
        </is>
      </c>
      <c r="G39" t="inlineStr">
        <is>
          <t>Keep</t>
        </is>
      </c>
      <c r="H39">
        <f>IF(COUNTIF('Jobber Clients'!$A$5:$A$162,D39)=1,1,0)</f>
        <v>1</v>
      </c>
      <c r="I39">
        <f>COUNTIF('QBO Customers'!$C$5:$C$424,A39)</f>
        <v>1</v>
      </c>
    </row>
    <row r="40">
      <c r="A40" t="inlineStr">
        <is>
          <t>Q0036</t>
        </is>
      </c>
      <c r="B40" t="inlineStr">
        <is>
          <t>The Wattle Grove Physiotherapy</t>
        </is>
      </c>
      <c r="C40" t="inlineStr">
        <is>
          <t>accounts@wattlegrovephysi.example</t>
        </is>
      </c>
      <c r="D40" t="inlineStr">
        <is>
          <t>JC0036</t>
        </is>
      </c>
      <c r="E40" t="inlineStr">
        <is>
          <t>Wattle Grove Physiotherapy</t>
        </is>
      </c>
      <c r="F40" t="inlineStr">
        <is>
          <t>N1 same name</t>
        </is>
      </c>
      <c r="G40" t="inlineStr">
        <is>
          <t>Keep</t>
        </is>
      </c>
      <c r="H40">
        <f>IF(COUNTIF('Jobber Clients'!$A$5:$A$162,D40)=1,1,0)</f>
        <v>1</v>
      </c>
      <c r="I40">
        <f>COUNTIF('QBO Customers'!$C$5:$C$424,A40)</f>
        <v>1</v>
      </c>
    </row>
    <row r="41">
      <c r="A41" t="inlineStr">
        <is>
          <t>Q0037</t>
        </is>
      </c>
      <c r="B41" t="inlineStr">
        <is>
          <t>Elm Street Fitness</t>
        </is>
      </c>
      <c r="C41" t="inlineStr">
        <is>
          <t>accounts@elmstreetfitness.example</t>
        </is>
      </c>
      <c r="D41" t="inlineStr">
        <is>
          <t>JC0037</t>
        </is>
      </c>
      <c r="E41" t="inlineStr">
        <is>
          <t>Elm Street Fitness Pty Ltd</t>
        </is>
      </c>
      <c r="F41" t="inlineStr">
        <is>
          <t>N1 same name</t>
        </is>
      </c>
      <c r="G41" t="inlineStr">
        <is>
          <t>Keep</t>
        </is>
      </c>
      <c r="H41">
        <f>IF(COUNTIF('Jobber Clients'!$A$5:$A$162,D41)=1,1,0)</f>
        <v>1</v>
      </c>
      <c r="I41">
        <f>COUNTIF('QBO Customers'!$C$5:$C$424,A41)</f>
        <v>2</v>
      </c>
    </row>
    <row r="42">
      <c r="A42" t="inlineStr">
        <is>
          <t>Q0038</t>
        </is>
      </c>
      <c r="B42" t="inlineStr">
        <is>
          <t>Wattle Grove Dental Pty Ltd</t>
        </is>
      </c>
      <c r="C42" t="inlineStr">
        <is>
          <t>accounts@wattlegrovedenta.example</t>
        </is>
      </c>
      <c r="D42" t="inlineStr">
        <is>
          <t>JC0038</t>
        </is>
      </c>
      <c r="E42" t="inlineStr">
        <is>
          <t>Wattle Grove Dental</t>
        </is>
      </c>
      <c r="F42" t="inlineStr">
        <is>
          <t>N1 same name</t>
        </is>
      </c>
      <c r="G42" t="inlineStr">
        <is>
          <t>Keep</t>
        </is>
      </c>
      <c r="H42">
        <f>IF(COUNTIF('Jobber Clients'!$A$5:$A$162,D42)=1,1,0)</f>
        <v>1</v>
      </c>
      <c r="I42">
        <f>COUNTIF('QBO Customers'!$C$5:$C$424,A42)</f>
        <v>1</v>
      </c>
    </row>
    <row r="43">
      <c r="A43" t="inlineStr">
        <is>
          <t>Q0039</t>
        </is>
      </c>
      <c r="B43" t="inlineStr">
        <is>
          <t>The Lakeside Vet Clinic</t>
        </is>
      </c>
      <c r="C43" t="inlineStr">
        <is>
          <t>accounts@lakesidevetclini.example</t>
        </is>
      </c>
      <c r="D43" t="inlineStr">
        <is>
          <t>JC0039</t>
        </is>
      </c>
      <c r="E43" t="inlineStr">
        <is>
          <t>Lakeside Vet Clinic</t>
        </is>
      </c>
      <c r="F43" t="inlineStr">
        <is>
          <t>N1 same name</t>
        </is>
      </c>
      <c r="G43" t="inlineStr">
        <is>
          <t>Keep</t>
        </is>
      </c>
      <c r="H43">
        <f>IF(COUNTIF('Jobber Clients'!$A$5:$A$162,D43)=1,1,0)</f>
        <v>1</v>
      </c>
      <c r="I43">
        <f>COUNTIF('QBO Customers'!$C$5:$C$424,A43)</f>
        <v>2</v>
      </c>
    </row>
    <row r="44">
      <c r="A44" t="inlineStr">
        <is>
          <t>Q0040</t>
        </is>
      </c>
      <c r="B44" t="inlineStr">
        <is>
          <t>Clearwater Property Group</t>
        </is>
      </c>
      <c r="C44" t="inlineStr">
        <is>
          <t>accounts@clearwaterproper.example</t>
        </is>
      </c>
      <c r="D44" t="inlineStr">
        <is>
          <t>JC0040</t>
        </is>
      </c>
      <c r="E44" t="inlineStr">
        <is>
          <t>Clearwater Property Group Pty Ltd</t>
        </is>
      </c>
      <c r="F44" t="inlineStr">
        <is>
          <t>N1 same name</t>
        </is>
      </c>
      <c r="G44" t="inlineStr">
        <is>
          <t>Keep</t>
        </is>
      </c>
      <c r="H44">
        <f>IF(COUNTIF('Jobber Clients'!$A$5:$A$162,D44)=1,1,0)</f>
        <v>1</v>
      </c>
      <c r="I44">
        <f>COUNTIF('QBO Customers'!$C$5:$C$424,A44)</f>
        <v>2</v>
      </c>
    </row>
    <row r="45">
      <c r="A45" t="inlineStr">
        <is>
          <t>Q0041</t>
        </is>
      </c>
      <c r="B45" t="inlineStr">
        <is>
          <t>Eastwood Real Estate Pty Ltd</t>
        </is>
      </c>
      <c r="C45" t="inlineStr">
        <is>
          <t>accounts@eastwoodrealesta.example</t>
        </is>
      </c>
      <c r="D45" t="inlineStr">
        <is>
          <t>JC0041</t>
        </is>
      </c>
      <c r="E45" t="inlineStr">
        <is>
          <t>Eastwood Real Estate Pty Ltd</t>
        </is>
      </c>
      <c r="F45" t="inlineStr">
        <is>
          <t>N1 same name</t>
        </is>
      </c>
      <c r="G45" t="inlineStr">
        <is>
          <t>Keep</t>
        </is>
      </c>
      <c r="H45">
        <f>IF(COUNTIF('Jobber Clients'!$A$5:$A$162,D45)=1,1,0)</f>
        <v>1</v>
      </c>
      <c r="I45">
        <f>COUNTIF('QBO Customers'!$C$5:$C$424,A45)</f>
        <v>1</v>
      </c>
    </row>
    <row r="46">
      <c r="A46" t="inlineStr">
        <is>
          <t>Q0042</t>
        </is>
      </c>
      <c r="B46" t="inlineStr">
        <is>
          <t>Clearwater Physiotherapy</t>
        </is>
      </c>
      <c r="C46" t="inlineStr">
        <is>
          <t>accounts@clearwaterphysio.example</t>
        </is>
      </c>
      <c r="D46" t="inlineStr">
        <is>
          <t>JC0042</t>
        </is>
      </c>
      <c r="E46" t="inlineStr">
        <is>
          <t>Clearwater Physiotherapy</t>
        </is>
      </c>
      <c r="F46" t="inlineStr">
        <is>
          <t>N1 same name</t>
        </is>
      </c>
      <c r="G46" t="inlineStr">
        <is>
          <t>Keep</t>
        </is>
      </c>
      <c r="H46">
        <f>IF(COUNTIF('Jobber Clients'!$A$5:$A$162,D46)=1,1,0)</f>
        <v>1</v>
      </c>
      <c r="I46">
        <f>COUNTIF('QBO Customers'!$C$5:$C$424,A46)</f>
        <v>2</v>
      </c>
    </row>
    <row r="47">
      <c r="A47" t="inlineStr">
        <is>
          <t>Q0043</t>
        </is>
      </c>
      <c r="B47" t="inlineStr">
        <is>
          <t>Greenway Physiotherapy</t>
        </is>
      </c>
      <c r="C47" t="inlineStr">
        <is>
          <t>accounts@greenwayphysioth.example</t>
        </is>
      </c>
      <c r="D47" t="inlineStr">
        <is>
          <t>JC0043</t>
        </is>
      </c>
      <c r="E47" t="inlineStr">
        <is>
          <t>Greenway Physiotherapy</t>
        </is>
      </c>
      <c r="F47" t="inlineStr">
        <is>
          <t>N1 same name</t>
        </is>
      </c>
      <c r="G47" t="inlineStr">
        <is>
          <t>Keep</t>
        </is>
      </c>
      <c r="H47">
        <f>IF(COUNTIF('Jobber Clients'!$A$5:$A$162,D47)=1,1,0)</f>
        <v>1</v>
      </c>
      <c r="I47">
        <f>COUNTIF('QBO Customers'!$C$5:$C$424,A47)</f>
        <v>1</v>
      </c>
    </row>
    <row r="48">
      <c r="A48" t="inlineStr">
        <is>
          <t>Q0044</t>
        </is>
      </c>
      <c r="B48" t="inlineStr">
        <is>
          <t>Fairfield Engineering Pty Ltd</t>
        </is>
      </c>
      <c r="C48" t="inlineStr">
        <is>
          <t>accounts@fairfieldenginee.example</t>
        </is>
      </c>
      <c r="D48" t="inlineStr">
        <is>
          <t>JC0044</t>
        </is>
      </c>
      <c r="E48" t="inlineStr">
        <is>
          <t>Fairfield Engineering Pty Ltd</t>
        </is>
      </c>
      <c r="F48" t="inlineStr">
        <is>
          <t>N1 same name</t>
        </is>
      </c>
      <c r="G48" t="inlineStr">
        <is>
          <t>Keep</t>
        </is>
      </c>
      <c r="H48">
        <f>IF(COUNTIF('Jobber Clients'!$A$5:$A$162,D48)=1,1,0)</f>
        <v>1</v>
      </c>
      <c r="I48">
        <f>COUNTIF('QBO Customers'!$C$5:$C$424,A48)</f>
        <v>1</v>
      </c>
    </row>
    <row r="49">
      <c r="A49" t="inlineStr">
        <is>
          <t>Q0045</t>
        </is>
      </c>
      <c r="B49" t="inlineStr">
        <is>
          <t>Westend Optometrists P/L</t>
        </is>
      </c>
      <c r="C49" t="inlineStr">
        <is>
          <t>accounts@westendoptometri.example</t>
        </is>
      </c>
      <c r="D49" t="inlineStr">
        <is>
          <t>JC0045</t>
        </is>
      </c>
      <c r="E49" t="inlineStr">
        <is>
          <t>Westend Optometrists Pty Ltd</t>
        </is>
      </c>
      <c r="F49" t="inlineStr">
        <is>
          <t>N1 same name</t>
        </is>
      </c>
      <c r="G49" t="inlineStr">
        <is>
          <t>Keep</t>
        </is>
      </c>
      <c r="H49">
        <f>IF(COUNTIF('Jobber Clients'!$A$5:$A$162,D49)=1,1,0)</f>
        <v>1</v>
      </c>
      <c r="I49">
        <f>COUNTIF('QBO Customers'!$C$5:$C$424,A49)</f>
        <v>1</v>
      </c>
    </row>
    <row r="50">
      <c r="A50" t="inlineStr">
        <is>
          <t>Q0046</t>
        </is>
      </c>
      <c r="B50" t="inlineStr">
        <is>
          <t>Kingsley Insurance Brokers Pty Ltd</t>
        </is>
      </c>
      <c r="C50" t="inlineStr">
        <is>
          <t>accounts@kingsleyinsuranc.example</t>
        </is>
      </c>
      <c r="D50" t="inlineStr">
        <is>
          <t>JC0046</t>
        </is>
      </c>
      <c r="E50" t="inlineStr">
        <is>
          <t>Kingsley Insurance Brokers</t>
        </is>
      </c>
      <c r="F50" t="inlineStr">
        <is>
          <t>N1 same name</t>
        </is>
      </c>
      <c r="G50" t="inlineStr">
        <is>
          <t>Keep</t>
        </is>
      </c>
      <c r="H50">
        <f>IF(COUNTIF('Jobber Clients'!$A$5:$A$162,D50)=1,1,0)</f>
        <v>1</v>
      </c>
      <c r="I50">
        <f>COUNTIF('QBO Customers'!$C$5:$C$424,A50)</f>
        <v>2</v>
      </c>
    </row>
    <row r="51">
      <c r="A51" t="inlineStr">
        <is>
          <t>Q0047</t>
        </is>
      </c>
      <c r="B51" t="inlineStr">
        <is>
          <t>Bluestone Learning Centre Pty Ltd</t>
        </is>
      </c>
      <c r="C51" t="inlineStr">
        <is>
          <t>accounts@bluestonelearnin.example</t>
        </is>
      </c>
      <c r="D51" t="inlineStr">
        <is>
          <t>JC0047</t>
        </is>
      </c>
      <c r="E51" t="inlineStr">
        <is>
          <t>Bluestone Learning Centre Pty Ltd</t>
        </is>
      </c>
      <c r="F51" t="inlineStr">
        <is>
          <t>N1 same name</t>
        </is>
      </c>
      <c r="G51" t="inlineStr">
        <is>
          <t>Keep</t>
        </is>
      </c>
      <c r="H51">
        <f>IF(COUNTIF('Jobber Clients'!$A$5:$A$162,D51)=1,1,0)</f>
        <v>1</v>
      </c>
      <c r="I51">
        <f>COUNTIF('QBO Customers'!$C$5:$C$424,A51)</f>
        <v>1</v>
      </c>
    </row>
    <row r="52">
      <c r="A52" t="inlineStr">
        <is>
          <t>Q0048</t>
        </is>
      </c>
      <c r="B52" t="inlineStr">
        <is>
          <t>Oakwood Logistics</t>
        </is>
      </c>
      <c r="C52" t="inlineStr">
        <is>
          <t>accounts@oakwoodlogistics.example</t>
        </is>
      </c>
      <c r="D52" t="inlineStr">
        <is>
          <t>JC0048</t>
        </is>
      </c>
      <c r="E52" t="inlineStr">
        <is>
          <t>Oakwood Logistics</t>
        </is>
      </c>
      <c r="F52" t="inlineStr">
        <is>
          <t>N1 same name</t>
        </is>
      </c>
      <c r="G52" t="inlineStr">
        <is>
          <t>Keep</t>
        </is>
      </c>
      <c r="H52">
        <f>IF(COUNTIF('Jobber Clients'!$A$5:$A$162,D52)=1,1,0)</f>
        <v>1</v>
      </c>
      <c r="I52">
        <f>COUNTIF('QBO Customers'!$C$5:$C$424,A52)</f>
        <v>4</v>
      </c>
    </row>
    <row r="53">
      <c r="A53" t="inlineStr">
        <is>
          <t>Q0049</t>
        </is>
      </c>
      <c r="B53" t="inlineStr">
        <is>
          <t>Banksia Insurance Brokers</t>
        </is>
      </c>
      <c r="C53" t="inlineStr">
        <is>
          <t>accounts@banksiainsurance.example</t>
        </is>
      </c>
      <c r="D53" t="inlineStr">
        <is>
          <t>JC0049</t>
        </is>
      </c>
      <c r="E53" t="inlineStr">
        <is>
          <t>Banksia Insurance Brokers</t>
        </is>
      </c>
      <c r="F53" t="inlineStr">
        <is>
          <t>N1 same name</t>
        </is>
      </c>
      <c r="G53" t="inlineStr">
        <is>
          <t>Keep</t>
        </is>
      </c>
      <c r="H53">
        <f>IF(COUNTIF('Jobber Clients'!$A$5:$A$162,D53)=1,1,0)</f>
        <v>1</v>
      </c>
      <c r="I53">
        <f>COUNTIF('QBO Customers'!$C$5:$C$424,A53)</f>
        <v>1</v>
      </c>
    </row>
    <row r="54">
      <c r="A54" t="inlineStr">
        <is>
          <t>Q0050</t>
        </is>
      </c>
      <c r="B54" t="inlineStr">
        <is>
          <t>The Sunbury Lawyers Pty Ltd</t>
        </is>
      </c>
      <c r="C54" t="inlineStr">
        <is>
          <t>accounts@sunburylawyers.example</t>
        </is>
      </c>
      <c r="D54" t="inlineStr">
        <is>
          <t>JC0050</t>
        </is>
      </c>
      <c r="E54" t="inlineStr">
        <is>
          <t>Sunbury Lawyers Pty Ltd</t>
        </is>
      </c>
      <c r="F54" t="inlineStr">
        <is>
          <t>N1 same name</t>
        </is>
      </c>
      <c r="G54" t="inlineStr">
        <is>
          <t>Keep</t>
        </is>
      </c>
      <c r="H54">
        <f>IF(COUNTIF('Jobber Clients'!$A$5:$A$162,D54)=1,1,0)</f>
        <v>1</v>
      </c>
      <c r="I54">
        <f>COUNTIF('QBO Customers'!$C$5:$C$424,A54)</f>
        <v>3</v>
      </c>
    </row>
    <row r="55">
      <c r="A55" t="inlineStr">
        <is>
          <t>Q0051</t>
        </is>
      </c>
      <c r="B55" t="inlineStr">
        <is>
          <t>COBBLESTONE REAL ESTATE PTY LTD</t>
        </is>
      </c>
      <c r="C55" t="inlineStr">
        <is>
          <t>accounts@cobblestonereale.example</t>
        </is>
      </c>
      <c r="D55" t="inlineStr">
        <is>
          <t>JC0051</t>
        </is>
      </c>
      <c r="E55" t="inlineStr">
        <is>
          <t>Cobblestone Real Estate Pty Ltd</t>
        </is>
      </c>
      <c r="F55" t="inlineStr">
        <is>
          <t>N1 same name</t>
        </is>
      </c>
      <c r="G55" t="inlineStr">
        <is>
          <t>Keep</t>
        </is>
      </c>
      <c r="H55">
        <f>IF(COUNTIF('Jobber Clients'!$A$5:$A$162,D55)=1,1,0)</f>
        <v>1</v>
      </c>
      <c r="I55">
        <f>COUNTIF('QBO Customers'!$C$5:$C$424,A55)</f>
        <v>1</v>
      </c>
    </row>
    <row r="56">
      <c r="A56" t="inlineStr">
        <is>
          <t>Q0052</t>
        </is>
      </c>
      <c r="B56" t="inlineStr">
        <is>
          <t>Bayview Engineering Pty Ltd</t>
        </is>
      </c>
      <c r="C56" t="inlineStr">
        <is>
          <t>accounts@bayviewengineeri.example</t>
        </is>
      </c>
      <c r="D56" t="inlineStr">
        <is>
          <t>JC0052</t>
        </is>
      </c>
      <c r="E56" t="inlineStr">
        <is>
          <t>Bayview Engineering Pty Ltd</t>
        </is>
      </c>
      <c r="F56" t="inlineStr">
        <is>
          <t>N1 same name</t>
        </is>
      </c>
      <c r="G56" t="inlineStr">
        <is>
          <t>Keep</t>
        </is>
      </c>
      <c r="H56">
        <f>IF(COUNTIF('Jobber Clients'!$A$5:$A$162,D56)=1,1,0)</f>
        <v>1</v>
      </c>
      <c r="I56">
        <f>COUNTIF('QBO Customers'!$C$5:$C$424,A56)</f>
        <v>1</v>
      </c>
    </row>
    <row r="57">
      <c r="A57" t="inlineStr">
        <is>
          <t>Q0053</t>
        </is>
      </c>
      <c r="B57" t="inlineStr">
        <is>
          <t>The Oakwood Financial Planning Pty Ltd</t>
        </is>
      </c>
      <c r="C57" t="inlineStr">
        <is>
          <t>accounts@oakwoodfinancial.example</t>
        </is>
      </c>
      <c r="D57" t="inlineStr">
        <is>
          <t>JC0053</t>
        </is>
      </c>
      <c r="E57" t="inlineStr">
        <is>
          <t>Oakwood Financial Planning Pty Ltd</t>
        </is>
      </c>
      <c r="F57" t="inlineStr">
        <is>
          <t>N1 same name</t>
        </is>
      </c>
      <c r="G57" t="inlineStr">
        <is>
          <t>Keep</t>
        </is>
      </c>
      <c r="H57">
        <f>IF(COUNTIF('Jobber Clients'!$A$5:$A$162,D57)=1,1,0)</f>
        <v>1</v>
      </c>
      <c r="I57">
        <f>COUNTIF('QBO Customers'!$C$5:$C$424,A57)</f>
        <v>1</v>
      </c>
    </row>
    <row r="58">
      <c r="A58" t="inlineStr">
        <is>
          <t>Q0054</t>
        </is>
      </c>
      <c r="B58" t="inlineStr">
        <is>
          <t>The Brightside Dental Pty Ltd</t>
        </is>
      </c>
      <c r="C58" t="inlineStr">
        <is>
          <t>accounts@brightsidedental.example</t>
        </is>
      </c>
      <c r="D58" t="inlineStr">
        <is>
          <t>JC0054</t>
        </is>
      </c>
      <c r="E58" t="inlineStr">
        <is>
          <t>Brightside Dental Pty Ltd</t>
        </is>
      </c>
      <c r="F58" t="inlineStr">
        <is>
          <t>N1 same name</t>
        </is>
      </c>
      <c r="G58" t="inlineStr">
        <is>
          <t>Keep</t>
        </is>
      </c>
      <c r="H58">
        <f>IF(COUNTIF('Jobber Clients'!$A$5:$A$162,D58)=1,1,0)</f>
        <v>1</v>
      </c>
      <c r="I58">
        <f>COUNTIF('QBO Customers'!$C$5:$C$424,A58)</f>
        <v>2</v>
      </c>
    </row>
    <row r="59">
      <c r="A59" t="inlineStr">
        <is>
          <t>Q0055</t>
        </is>
      </c>
      <c r="B59" t="inlineStr">
        <is>
          <t>Ashwood Physiotherapy</t>
        </is>
      </c>
      <c r="C59" t="inlineStr">
        <is>
          <t>accounts@ashwoodphysiothe.example</t>
        </is>
      </c>
      <c r="D59" t="inlineStr">
        <is>
          <t>JC0055</t>
        </is>
      </c>
      <c r="E59" t="inlineStr">
        <is>
          <t>Ashwood Physiotherapy</t>
        </is>
      </c>
      <c r="F59" t="inlineStr">
        <is>
          <t>N1 same name</t>
        </is>
      </c>
      <c r="G59" t="inlineStr">
        <is>
          <t>Keep</t>
        </is>
      </c>
      <c r="H59">
        <f>IF(COUNTIF('Jobber Clients'!$A$5:$A$162,D59)=1,1,0)</f>
        <v>1</v>
      </c>
      <c r="I59">
        <f>COUNTIF('QBO Customers'!$C$5:$C$424,A59)</f>
        <v>4</v>
      </c>
    </row>
    <row r="60">
      <c r="A60" t="inlineStr">
        <is>
          <t>Q0056</t>
        </is>
      </c>
      <c r="B60" t="inlineStr">
        <is>
          <t>The Bluestone Dental</t>
        </is>
      </c>
      <c r="C60" t="inlineStr">
        <is>
          <t>accounts@bluestonedental.example</t>
        </is>
      </c>
      <c r="D60" t="inlineStr">
        <is>
          <t>JC0056</t>
        </is>
      </c>
      <c r="E60" t="inlineStr">
        <is>
          <t>Bluestone Dental</t>
        </is>
      </c>
      <c r="F60" t="inlineStr">
        <is>
          <t>N1 same name</t>
        </is>
      </c>
      <c r="G60" t="inlineStr">
        <is>
          <t>Keep</t>
        </is>
      </c>
      <c r="H60">
        <f>IF(COUNTIF('Jobber Clients'!$A$5:$A$162,D60)=1,1,0)</f>
        <v>1</v>
      </c>
      <c r="I60">
        <f>COUNTIF('QBO Customers'!$C$5:$C$424,A60)</f>
        <v>4</v>
      </c>
    </row>
    <row r="61">
      <c r="A61" t="inlineStr">
        <is>
          <t>Q0057</t>
        </is>
      </c>
      <c r="B61" t="inlineStr">
        <is>
          <t>The Kingsley Accountants</t>
        </is>
      </c>
      <c r="C61" t="inlineStr">
        <is>
          <t>accounts@kingsleyaccounta.example</t>
        </is>
      </c>
      <c r="D61" t="inlineStr">
        <is>
          <t>JC0057</t>
        </is>
      </c>
      <c r="E61" t="inlineStr">
        <is>
          <t>Kingsley Accountants</t>
        </is>
      </c>
      <c r="F61" t="inlineStr">
        <is>
          <t>N1 same name</t>
        </is>
      </c>
      <c r="G61" t="inlineStr">
        <is>
          <t>Keep</t>
        </is>
      </c>
      <c r="H61">
        <f>IF(COUNTIF('Jobber Clients'!$A$5:$A$162,D61)=1,1,0)</f>
        <v>1</v>
      </c>
      <c r="I61">
        <f>COUNTIF('QBO Customers'!$C$5:$C$424,A61)</f>
        <v>1</v>
      </c>
    </row>
    <row r="62">
      <c r="A62" t="inlineStr">
        <is>
          <t>Q0058</t>
        </is>
      </c>
      <c r="B62" t="inlineStr">
        <is>
          <t>CLEARWATER EARLY LEARNING PTY LTD</t>
        </is>
      </c>
      <c r="C62" t="inlineStr">
        <is>
          <t>accounts@clearwaterearlyl.example</t>
        </is>
      </c>
      <c r="D62" t="inlineStr">
        <is>
          <t>JC0058</t>
        </is>
      </c>
      <c r="E62" t="inlineStr">
        <is>
          <t>Clearwater Early Learning Pty Ltd</t>
        </is>
      </c>
      <c r="F62" t="inlineStr">
        <is>
          <t>N1 same name</t>
        </is>
      </c>
      <c r="G62" t="inlineStr">
        <is>
          <t>Keep</t>
        </is>
      </c>
      <c r="H62">
        <f>IF(COUNTIF('Jobber Clients'!$A$5:$A$162,D62)=1,1,0)</f>
        <v>1</v>
      </c>
      <c r="I62">
        <f>COUNTIF('QBO Customers'!$C$5:$C$424,A62)</f>
        <v>1</v>
      </c>
    </row>
    <row r="63">
      <c r="A63" t="inlineStr">
        <is>
          <t>Q0059</t>
        </is>
      </c>
      <c r="B63" t="inlineStr">
        <is>
          <t>Banksia Pathology</t>
        </is>
      </c>
      <c r="C63" t="inlineStr">
        <is>
          <t>accounts@banksiapathology.example</t>
        </is>
      </c>
      <c r="D63" t="inlineStr">
        <is>
          <t>JC0059</t>
        </is>
      </c>
      <c r="E63" t="inlineStr">
        <is>
          <t>Banksia Pathology Pty Ltd</t>
        </is>
      </c>
      <c r="F63" t="inlineStr">
        <is>
          <t>N1 same name</t>
        </is>
      </c>
      <c r="G63" t="inlineStr">
        <is>
          <t>Keep</t>
        </is>
      </c>
      <c r="H63">
        <f>IF(COUNTIF('Jobber Clients'!$A$5:$A$162,D63)=1,1,0)</f>
        <v>1</v>
      </c>
      <c r="I63">
        <f>COUNTIF('QBO Customers'!$C$5:$C$424,A63)</f>
        <v>1</v>
      </c>
    </row>
    <row r="64">
      <c r="A64" t="inlineStr">
        <is>
          <t>Q0060</t>
        </is>
      </c>
      <c r="B64" t="inlineStr">
        <is>
          <t>SOUTHGATE FINANCIAL PLANNING PTY LTD</t>
        </is>
      </c>
      <c r="C64" t="inlineStr">
        <is>
          <t>accounts@southgatefinanci.example</t>
        </is>
      </c>
      <c r="D64" t="inlineStr">
        <is>
          <t>JC0060</t>
        </is>
      </c>
      <c r="E64" t="inlineStr">
        <is>
          <t>Southgate Financial Planning Pty Ltd</t>
        </is>
      </c>
      <c r="F64" t="inlineStr">
        <is>
          <t>N1 same name</t>
        </is>
      </c>
      <c r="G64" t="inlineStr">
        <is>
          <t>Keep</t>
        </is>
      </c>
      <c r="H64">
        <f>IF(COUNTIF('Jobber Clients'!$A$5:$A$162,D64)=1,1,0)</f>
        <v>1</v>
      </c>
      <c r="I64">
        <f>COUNTIF('QBO Customers'!$C$5:$C$424,A64)</f>
        <v>2</v>
      </c>
    </row>
    <row r="65">
      <c r="A65" t="inlineStr">
        <is>
          <t>Q0061</t>
        </is>
      </c>
      <c r="B65" t="inlineStr">
        <is>
          <t>BLUESTONE LAWYERS PTY LTD</t>
        </is>
      </c>
      <c r="C65" t="inlineStr">
        <is>
          <t>accounts@bluestonelawyers.example</t>
        </is>
      </c>
      <c r="D65" t="inlineStr">
        <is>
          <t>JC0061</t>
        </is>
      </c>
      <c r="E65" t="inlineStr">
        <is>
          <t>Bluestone Lawyers Pty Ltd</t>
        </is>
      </c>
      <c r="F65" t="inlineStr">
        <is>
          <t>N1 same name</t>
        </is>
      </c>
      <c r="G65" t="inlineStr">
        <is>
          <t>Keep</t>
        </is>
      </c>
      <c r="H65">
        <f>IF(COUNTIF('Jobber Clients'!$A$5:$A$162,D65)=1,1,0)</f>
        <v>1</v>
      </c>
      <c r="I65">
        <f>COUNTIF('QBO Customers'!$C$5:$C$424,A65)</f>
        <v>1</v>
      </c>
    </row>
    <row r="66">
      <c r="A66" t="inlineStr">
        <is>
          <t>Q0062</t>
        </is>
      </c>
      <c r="B66" t="inlineStr">
        <is>
          <t>Riverside Lawyers Pty Ltd</t>
        </is>
      </c>
      <c r="C66" t="inlineStr">
        <is>
          <t>accounts@riversidelawyers.example</t>
        </is>
      </c>
      <c r="D66" t="inlineStr">
        <is>
          <t>JC0062</t>
        </is>
      </c>
      <c r="E66" t="inlineStr">
        <is>
          <t>Riverside Lawyers Pty Ltd</t>
        </is>
      </c>
      <c r="F66" t="inlineStr">
        <is>
          <t>N1 same name</t>
        </is>
      </c>
      <c r="G66" t="inlineStr">
        <is>
          <t>Keep</t>
        </is>
      </c>
      <c r="H66">
        <f>IF(COUNTIF('Jobber Clients'!$A$5:$A$162,D66)=1,1,0)</f>
        <v>1</v>
      </c>
      <c r="I66">
        <f>COUNTIF('QBO Customers'!$C$5:$C$424,A66)</f>
        <v>1</v>
      </c>
    </row>
    <row r="67">
      <c r="A67" t="inlineStr">
        <is>
          <t>Q0063</t>
        </is>
      </c>
      <c r="B67" t="inlineStr">
        <is>
          <t>Banksia Accountants</t>
        </is>
      </c>
      <c r="C67" t="inlineStr">
        <is>
          <t>accounts@banksiaaccountan.example</t>
        </is>
      </c>
      <c r="D67" t="inlineStr">
        <is>
          <t>JC0063</t>
        </is>
      </c>
      <c r="E67" t="inlineStr">
        <is>
          <t>Banksia Accountants</t>
        </is>
      </c>
      <c r="F67" t="inlineStr">
        <is>
          <t>N1 same name</t>
        </is>
      </c>
      <c r="G67" t="inlineStr">
        <is>
          <t>Keep</t>
        </is>
      </c>
      <c r="H67">
        <f>IF(COUNTIF('Jobber Clients'!$A$5:$A$162,D67)=1,1,0)</f>
        <v>1</v>
      </c>
      <c r="I67">
        <f>COUNTIF('QBO Customers'!$C$5:$C$424,A67)</f>
        <v>3</v>
      </c>
    </row>
    <row r="68">
      <c r="A68" t="inlineStr">
        <is>
          <t>Q0064</t>
        </is>
      </c>
      <c r="B68" t="inlineStr">
        <is>
          <t>Ironbark Physiotherapy</t>
        </is>
      </c>
      <c r="C68" t="inlineStr">
        <is>
          <t>accounts@ironbarkphysioth.example</t>
        </is>
      </c>
      <c r="D68" t="inlineStr">
        <is>
          <t>JC0064</t>
        </is>
      </c>
      <c r="E68" t="inlineStr">
        <is>
          <t>Ironbark Physiotherapy Pty Ltd</t>
        </is>
      </c>
      <c r="F68" t="inlineStr">
        <is>
          <t>N1 same name</t>
        </is>
      </c>
      <c r="G68" t="inlineStr">
        <is>
          <t>Keep</t>
        </is>
      </c>
      <c r="H68">
        <f>IF(COUNTIF('Jobber Clients'!$A$5:$A$162,D68)=1,1,0)</f>
        <v>1</v>
      </c>
      <c r="I68">
        <f>COUNTIF('QBO Customers'!$C$5:$C$424,A68)</f>
        <v>2</v>
      </c>
    </row>
    <row r="69">
      <c r="A69" t="inlineStr">
        <is>
          <t>Q0065</t>
        </is>
      </c>
      <c r="B69" t="inlineStr">
        <is>
          <t>Wattle Grove Lawyers</t>
        </is>
      </c>
      <c r="C69" t="inlineStr">
        <is>
          <t>accounts@wattlegrovelawye.example</t>
        </is>
      </c>
      <c r="D69" t="inlineStr">
        <is>
          <t>JC0065</t>
        </is>
      </c>
      <c r="E69" t="inlineStr">
        <is>
          <t>Wattle Grove Lawyers Pty Ltd</t>
        </is>
      </c>
      <c r="F69" t="inlineStr">
        <is>
          <t>N1 same name</t>
        </is>
      </c>
      <c r="G69" t="inlineStr">
        <is>
          <t>Keep</t>
        </is>
      </c>
      <c r="H69">
        <f>IF(COUNTIF('Jobber Clients'!$A$5:$A$162,D69)=1,1,0)</f>
        <v>1</v>
      </c>
      <c r="I69">
        <f>COUNTIF('QBO Customers'!$C$5:$C$424,A69)</f>
        <v>1</v>
      </c>
    </row>
    <row r="70">
      <c r="A70" t="inlineStr">
        <is>
          <t>Q0066</t>
        </is>
      </c>
      <c r="B70" t="inlineStr">
        <is>
          <t>Kingsley Medical Centre Pty Ltd</t>
        </is>
      </c>
      <c r="C70" t="inlineStr">
        <is>
          <t>accounts@kingsleymedicalc.example</t>
        </is>
      </c>
      <c r="D70" t="inlineStr">
        <is>
          <t>JC0066</t>
        </is>
      </c>
      <c r="E70" t="inlineStr">
        <is>
          <t>Kingsley Medical Centre Pty Ltd</t>
        </is>
      </c>
      <c r="F70" t="inlineStr">
        <is>
          <t>N1 same name</t>
        </is>
      </c>
      <c r="G70" t="inlineStr">
        <is>
          <t>Keep</t>
        </is>
      </c>
      <c r="H70">
        <f>IF(COUNTIF('Jobber Clients'!$A$5:$A$162,D70)=1,1,0)</f>
        <v>1</v>
      </c>
      <c r="I70">
        <f>COUNTIF('QBO Customers'!$C$5:$C$424,A70)</f>
        <v>2</v>
      </c>
    </row>
    <row r="71">
      <c r="A71" t="inlineStr">
        <is>
          <t>Q0067</t>
        </is>
      </c>
      <c r="B71" t="inlineStr">
        <is>
          <t>The Ashwood Engineering</t>
        </is>
      </c>
      <c r="C71" t="inlineStr">
        <is>
          <t>accounts@ashwoodengineeri.example</t>
        </is>
      </c>
      <c r="D71" t="inlineStr">
        <is>
          <t>JC0067</t>
        </is>
      </c>
      <c r="E71" t="inlineStr">
        <is>
          <t>Ashwood Engineering</t>
        </is>
      </c>
      <c r="F71" t="inlineStr">
        <is>
          <t>N1 same name</t>
        </is>
      </c>
      <c r="G71" t="inlineStr">
        <is>
          <t>Keep</t>
        </is>
      </c>
      <c r="H71">
        <f>IF(COUNTIF('Jobber Clients'!$A$5:$A$162,D71)=1,1,0)</f>
        <v>1</v>
      </c>
      <c r="I71">
        <f>COUNTIF('QBO Customers'!$C$5:$C$424,A71)</f>
        <v>1</v>
      </c>
    </row>
    <row r="72">
      <c r="A72" t="inlineStr">
        <is>
          <t>Q0068</t>
        </is>
      </c>
      <c r="B72" t="inlineStr">
        <is>
          <t>Sunbury Physiotherapy Pty Ltd</t>
        </is>
      </c>
      <c r="C72" t="inlineStr">
        <is>
          <t>accounts@sunburyphysiothe.example</t>
        </is>
      </c>
      <c r="D72" t="inlineStr">
        <is>
          <t>JC0068</t>
        </is>
      </c>
      <c r="E72" t="inlineStr">
        <is>
          <t>Sunbury Physiotherapy Pty Ltd</t>
        </is>
      </c>
      <c r="F72" t="inlineStr">
        <is>
          <t>N1 same name</t>
        </is>
      </c>
      <c r="G72" t="inlineStr">
        <is>
          <t>Keep</t>
        </is>
      </c>
      <c r="H72">
        <f>IF(COUNTIF('Jobber Clients'!$A$5:$A$162,D72)=1,1,0)</f>
        <v>1</v>
      </c>
      <c r="I72">
        <f>COUNTIF('QBO Customers'!$C$5:$C$424,A72)</f>
        <v>3</v>
      </c>
    </row>
    <row r="73">
      <c r="A73" t="inlineStr">
        <is>
          <t>Q0069</t>
        </is>
      </c>
      <c r="B73" t="inlineStr">
        <is>
          <t>Eastwood Pathology</t>
        </is>
      </c>
      <c r="C73" t="inlineStr">
        <is>
          <t>accounts@eastwoodpatholog.example</t>
        </is>
      </c>
      <c r="D73" t="inlineStr">
        <is>
          <t>JC0069</t>
        </is>
      </c>
      <c r="E73" t="inlineStr">
        <is>
          <t>Eastwood Pathology</t>
        </is>
      </c>
      <c r="F73" t="inlineStr">
        <is>
          <t>N1 same name</t>
        </is>
      </c>
      <c r="G73" t="inlineStr">
        <is>
          <t>Keep</t>
        </is>
      </c>
      <c r="H73">
        <f>IF(COUNTIF('Jobber Clients'!$A$5:$A$162,D73)=1,1,0)</f>
        <v>1</v>
      </c>
      <c r="I73">
        <f>COUNTIF('QBO Customers'!$C$5:$C$424,A73)</f>
        <v>1</v>
      </c>
    </row>
    <row r="74">
      <c r="A74" t="inlineStr">
        <is>
          <t>Q0070</t>
        </is>
      </c>
      <c r="B74" t="inlineStr">
        <is>
          <t>Waverley Fitness</t>
        </is>
      </c>
      <c r="C74" t="inlineStr">
        <is>
          <t>accounts@waverleyfitness.example</t>
        </is>
      </c>
      <c r="D74" t="inlineStr">
        <is>
          <t>JC0070</t>
        </is>
      </c>
      <c r="E74" t="inlineStr">
        <is>
          <t>Waverley Fitness Pty Ltd</t>
        </is>
      </c>
      <c r="F74" t="inlineStr">
        <is>
          <t>N1 same name</t>
        </is>
      </c>
      <c r="G74" t="inlineStr">
        <is>
          <t>Keep</t>
        </is>
      </c>
      <c r="H74">
        <f>IF(COUNTIF('Jobber Clients'!$A$5:$A$162,D74)=1,1,0)</f>
        <v>1</v>
      </c>
      <c r="I74">
        <f>COUNTIF('QBO Customers'!$C$5:$C$424,A74)</f>
        <v>2</v>
      </c>
    </row>
    <row r="75">
      <c r="A75" t="inlineStr">
        <is>
          <t>Q0071</t>
        </is>
      </c>
      <c r="B75" t="inlineStr">
        <is>
          <t>Clearwater Logistics</t>
        </is>
      </c>
      <c r="C75" t="inlineStr">
        <is>
          <t>accounts@clearwaterlogist.example</t>
        </is>
      </c>
      <c r="D75" t="inlineStr">
        <is>
          <t>JC0071</t>
        </is>
      </c>
      <c r="E75" t="inlineStr">
        <is>
          <t>Clearwater Logistics</t>
        </is>
      </c>
      <c r="F75" t="inlineStr">
        <is>
          <t>N1 same name</t>
        </is>
      </c>
      <c r="G75" t="inlineStr">
        <is>
          <t>Keep</t>
        </is>
      </c>
      <c r="H75">
        <f>IF(COUNTIF('Jobber Clients'!$A$5:$A$162,D75)=1,1,0)</f>
        <v>1</v>
      </c>
      <c r="I75">
        <f>COUNTIF('QBO Customers'!$C$5:$C$424,A75)</f>
        <v>1</v>
      </c>
    </row>
    <row r="76">
      <c r="A76" t="inlineStr">
        <is>
          <t>Q0072</t>
        </is>
      </c>
      <c r="B76" t="inlineStr">
        <is>
          <t>Wattle Grove Fitness</t>
        </is>
      </c>
      <c r="C76" t="inlineStr">
        <is>
          <t>accounts@wattlegrovefitne.example</t>
        </is>
      </c>
      <c r="D76" t="inlineStr">
        <is>
          <t>JC0072</t>
        </is>
      </c>
      <c r="E76" t="inlineStr">
        <is>
          <t>Wattle Grove Fitness</t>
        </is>
      </c>
      <c r="F76" t="inlineStr">
        <is>
          <t>N1 same name</t>
        </is>
      </c>
      <c r="G76" t="inlineStr">
        <is>
          <t>Keep</t>
        </is>
      </c>
      <c r="H76">
        <f>IF(COUNTIF('Jobber Clients'!$A$5:$A$162,D76)=1,1,0)</f>
        <v>1</v>
      </c>
      <c r="I76">
        <f>COUNTIF('QBO Customers'!$C$5:$C$424,A76)</f>
        <v>2</v>
      </c>
    </row>
    <row r="77">
      <c r="A77" t="inlineStr">
        <is>
          <t>Q0073</t>
        </is>
      </c>
      <c r="B77" t="inlineStr">
        <is>
          <t>Ashwood Medical Centre</t>
        </is>
      </c>
      <c r="C77" t="inlineStr">
        <is>
          <t>accounts@ashwoodmedicalce.example</t>
        </is>
      </c>
      <c r="D77" t="inlineStr">
        <is>
          <t>JC0073</t>
        </is>
      </c>
      <c r="E77" t="inlineStr">
        <is>
          <t>Ashwood Medical Centre</t>
        </is>
      </c>
      <c r="F77" t="inlineStr">
        <is>
          <t>N1 same name</t>
        </is>
      </c>
      <c r="G77" t="inlineStr">
        <is>
          <t>Keep</t>
        </is>
      </c>
      <c r="H77">
        <f>IF(COUNTIF('Jobber Clients'!$A$5:$A$162,D77)=1,1,0)</f>
        <v>1</v>
      </c>
      <c r="I77">
        <f>COUNTIF('QBO Customers'!$C$5:$C$424,A77)</f>
        <v>0</v>
      </c>
    </row>
    <row r="78">
      <c r="A78" t="inlineStr">
        <is>
          <t>Q0074</t>
        </is>
      </c>
      <c r="B78" t="inlineStr">
        <is>
          <t>Parkside Vet Clinic</t>
        </is>
      </c>
      <c r="C78" t="inlineStr">
        <is>
          <t>accounts@parksidevetclini.example</t>
        </is>
      </c>
      <c r="D78" t="inlineStr">
        <is>
          <t>JC0074</t>
        </is>
      </c>
      <c r="E78" t="inlineStr">
        <is>
          <t>Parkside Vet Clinic</t>
        </is>
      </c>
      <c r="F78" t="inlineStr">
        <is>
          <t>N1 same name</t>
        </is>
      </c>
      <c r="G78" t="inlineStr">
        <is>
          <t>Keep</t>
        </is>
      </c>
      <c r="H78">
        <f>IF(COUNTIF('Jobber Clients'!$A$5:$A$162,D78)=1,1,0)</f>
        <v>1</v>
      </c>
      <c r="I78">
        <f>COUNTIF('QBO Customers'!$C$5:$C$424,A78)</f>
        <v>1</v>
      </c>
    </row>
    <row r="79">
      <c r="A79" t="inlineStr">
        <is>
          <t>Q0075</t>
        </is>
      </c>
      <c r="B79" t="inlineStr">
        <is>
          <t>Wattle Grove Architects</t>
        </is>
      </c>
      <c r="C79" t="inlineStr">
        <is>
          <t>accounts@wattlegrovearchi.example</t>
        </is>
      </c>
      <c r="D79" t="inlineStr">
        <is>
          <t>JC0075</t>
        </is>
      </c>
      <c r="E79" t="inlineStr">
        <is>
          <t>Wattle Grove Architects</t>
        </is>
      </c>
      <c r="F79" t="inlineStr">
        <is>
          <t>N1 same name</t>
        </is>
      </c>
      <c r="G79" t="inlineStr">
        <is>
          <t>Keep</t>
        </is>
      </c>
      <c r="H79">
        <f>IF(COUNTIF('Jobber Clients'!$A$5:$A$162,D79)=1,1,0)</f>
        <v>1</v>
      </c>
      <c r="I79">
        <f>COUNTIF('QBO Customers'!$C$5:$C$424,A79)</f>
        <v>1</v>
      </c>
    </row>
    <row r="80">
      <c r="A80" t="inlineStr">
        <is>
          <t>Q0076</t>
        </is>
      </c>
      <c r="B80" t="inlineStr">
        <is>
          <t>Bayview Pharmacy Pty Ltd</t>
        </is>
      </c>
      <c r="C80" t="inlineStr">
        <is>
          <t>accounts@bayviewpharmacy.example</t>
        </is>
      </c>
      <c r="D80" t="inlineStr">
        <is>
          <t>JC0076</t>
        </is>
      </c>
      <c r="E80" t="inlineStr">
        <is>
          <t>Bayview Pharmacy Pty Ltd</t>
        </is>
      </c>
      <c r="F80" t="inlineStr">
        <is>
          <t>N1 same name</t>
        </is>
      </c>
      <c r="G80" t="inlineStr">
        <is>
          <t>Keep</t>
        </is>
      </c>
      <c r="H80">
        <f>IF(COUNTIF('Jobber Clients'!$A$5:$A$162,D80)=1,1,0)</f>
        <v>1</v>
      </c>
      <c r="I80">
        <f>COUNTIF('QBO Customers'!$C$5:$C$424,A80)</f>
        <v>1</v>
      </c>
    </row>
    <row r="81">
      <c r="A81" t="inlineStr">
        <is>
          <t>Q0077</t>
        </is>
      </c>
      <c r="B81" t="inlineStr">
        <is>
          <t>Hillcrest Accountants Pty Ltd</t>
        </is>
      </c>
      <c r="C81" t="inlineStr">
        <is>
          <t>accounts@hillcrestaccount.example</t>
        </is>
      </c>
      <c r="D81" t="inlineStr">
        <is>
          <t>JC0077</t>
        </is>
      </c>
      <c r="E81" t="inlineStr">
        <is>
          <t>Hillcrest Accountants</t>
        </is>
      </c>
      <c r="F81" t="inlineStr">
        <is>
          <t>N1 same name</t>
        </is>
      </c>
      <c r="G81" t="inlineStr">
        <is>
          <t>Keep</t>
        </is>
      </c>
      <c r="H81">
        <f>IF(COUNTIF('Jobber Clients'!$A$5:$A$162,D81)=1,1,0)</f>
        <v>1</v>
      </c>
      <c r="I81">
        <f>COUNTIF('QBO Customers'!$C$5:$C$424,A81)</f>
        <v>0</v>
      </c>
    </row>
    <row r="82">
      <c r="A82" t="inlineStr">
        <is>
          <t>Q0078</t>
        </is>
      </c>
      <c r="B82" t="inlineStr">
        <is>
          <t>Lakeside Architects</t>
        </is>
      </c>
      <c r="C82" t="inlineStr">
        <is>
          <t>accounts@lakesidearchitec.example</t>
        </is>
      </c>
      <c r="D82" t="inlineStr">
        <is>
          <t>JC0078</t>
        </is>
      </c>
      <c r="E82" t="inlineStr">
        <is>
          <t>Lakeside Architects</t>
        </is>
      </c>
      <c r="F82" t="inlineStr">
        <is>
          <t>N1 same name</t>
        </is>
      </c>
      <c r="G82" t="inlineStr">
        <is>
          <t>Keep</t>
        </is>
      </c>
      <c r="H82">
        <f>IF(COUNTIF('Jobber Clients'!$A$5:$A$162,D82)=1,1,0)</f>
        <v>1</v>
      </c>
      <c r="I82">
        <f>COUNTIF('QBO Customers'!$C$5:$C$424,A82)</f>
        <v>2</v>
      </c>
    </row>
    <row r="83">
      <c r="A83" t="inlineStr">
        <is>
          <t>Q0079</t>
        </is>
      </c>
      <c r="B83" t="inlineStr">
        <is>
          <t>Ashwood Accountants</t>
        </is>
      </c>
      <c r="C83" t="inlineStr">
        <is>
          <t>accounts@ashwoodaccountan.example</t>
        </is>
      </c>
      <c r="D83" t="inlineStr">
        <is>
          <t>JC0079</t>
        </is>
      </c>
      <c r="E83" t="inlineStr">
        <is>
          <t>Ashwood Accountants</t>
        </is>
      </c>
      <c r="F83" t="inlineStr">
        <is>
          <t>N1 same name</t>
        </is>
      </c>
      <c r="G83" t="inlineStr">
        <is>
          <t>Keep</t>
        </is>
      </c>
      <c r="H83">
        <f>IF(COUNTIF('Jobber Clients'!$A$5:$A$162,D83)=1,1,0)</f>
        <v>1</v>
      </c>
      <c r="I83">
        <f>COUNTIF('QBO Customers'!$C$5:$C$424,A83)</f>
        <v>1</v>
      </c>
    </row>
    <row r="84">
      <c r="A84" t="inlineStr">
        <is>
          <t>Q0080</t>
        </is>
      </c>
      <c r="B84" t="inlineStr">
        <is>
          <t>Westend Property Group Pty Ltd</t>
        </is>
      </c>
      <c r="C84" t="inlineStr">
        <is>
          <t>accounts@westendpropertyg.example</t>
        </is>
      </c>
      <c r="D84" t="inlineStr">
        <is>
          <t>JC0080</t>
        </is>
      </c>
      <c r="E84" t="inlineStr">
        <is>
          <t>Westend Property Group</t>
        </is>
      </c>
      <c r="F84" t="inlineStr">
        <is>
          <t>N1 same name</t>
        </is>
      </c>
      <c r="G84" t="inlineStr">
        <is>
          <t>Keep</t>
        </is>
      </c>
      <c r="H84">
        <f>IF(COUNTIF('Jobber Clients'!$A$5:$A$162,D84)=1,1,0)</f>
        <v>1</v>
      </c>
      <c r="I84">
        <f>COUNTIF('QBO Customers'!$C$5:$C$424,A84)</f>
        <v>1</v>
      </c>
    </row>
    <row r="85">
      <c r="A85" t="inlineStr">
        <is>
          <t>Q0081</t>
        </is>
      </c>
      <c r="B85" t="inlineStr">
        <is>
          <t>Eastwood Optometrists</t>
        </is>
      </c>
      <c r="C85" t="inlineStr">
        <is>
          <t>accounts@eastwoodoptometr.example</t>
        </is>
      </c>
      <c r="D85" t="inlineStr">
        <is>
          <t>JC0081</t>
        </is>
      </c>
      <c r="E85" t="inlineStr">
        <is>
          <t>Eastwood Optometrists</t>
        </is>
      </c>
      <c r="F85" t="inlineStr">
        <is>
          <t>N1 same name</t>
        </is>
      </c>
      <c r="G85" t="inlineStr">
        <is>
          <t>Keep</t>
        </is>
      </c>
      <c r="H85">
        <f>IF(COUNTIF('Jobber Clients'!$A$5:$A$162,D85)=1,1,0)</f>
        <v>1</v>
      </c>
      <c r="I85">
        <f>COUNTIF('QBO Customers'!$C$5:$C$424,A85)</f>
        <v>2</v>
      </c>
    </row>
    <row r="86">
      <c r="A86" t="inlineStr">
        <is>
          <t>Q0082</t>
        </is>
      </c>
      <c r="B86" t="inlineStr">
        <is>
          <t>The Westend Medical Centre</t>
        </is>
      </c>
      <c r="C86" t="inlineStr">
        <is>
          <t>accounts@westendmedicalce.example</t>
        </is>
      </c>
      <c r="D86" t="inlineStr">
        <is>
          <t>JC0082</t>
        </is>
      </c>
      <c r="E86" t="inlineStr">
        <is>
          <t>Westend Medical Centre</t>
        </is>
      </c>
      <c r="F86" t="inlineStr">
        <is>
          <t>N1 same name</t>
        </is>
      </c>
      <c r="G86" t="inlineStr">
        <is>
          <t>Keep</t>
        </is>
      </c>
      <c r="H86">
        <f>IF(COUNTIF('Jobber Clients'!$A$5:$A$162,D86)=1,1,0)</f>
        <v>1</v>
      </c>
      <c r="I86">
        <f>COUNTIF('QBO Customers'!$C$5:$C$424,A86)</f>
        <v>1</v>
      </c>
    </row>
    <row r="87">
      <c r="A87" t="inlineStr">
        <is>
          <t>Q0083</t>
        </is>
      </c>
      <c r="B87" t="inlineStr">
        <is>
          <t>Riverside Learning Centre</t>
        </is>
      </c>
      <c r="C87" t="inlineStr">
        <is>
          <t>accounts@riversidelearnin.example</t>
        </is>
      </c>
      <c r="D87" t="inlineStr">
        <is>
          <t>JC0083</t>
        </is>
      </c>
      <c r="E87" t="inlineStr">
        <is>
          <t>Riverside Learning Centre</t>
        </is>
      </c>
      <c r="F87" t="inlineStr">
        <is>
          <t>N1 same name</t>
        </is>
      </c>
      <c r="G87" t="inlineStr">
        <is>
          <t>Keep</t>
        </is>
      </c>
      <c r="H87">
        <f>IF(COUNTIF('Jobber Clients'!$A$5:$A$162,D87)=1,1,0)</f>
        <v>1</v>
      </c>
      <c r="I87">
        <f>COUNTIF('QBO Customers'!$C$5:$C$424,A87)</f>
        <v>3</v>
      </c>
    </row>
    <row r="88">
      <c r="A88" t="inlineStr">
        <is>
          <t>Q0084</t>
        </is>
      </c>
      <c r="B88" t="inlineStr">
        <is>
          <t>Silverton Insurance Brokers P/L</t>
        </is>
      </c>
      <c r="C88" t="inlineStr">
        <is>
          <t>accounts@silvertoninsuran.example</t>
        </is>
      </c>
      <c r="D88" t="inlineStr">
        <is>
          <t>JC0084</t>
        </is>
      </c>
      <c r="E88" t="inlineStr">
        <is>
          <t>Silverton Insurance Brokers Pty Ltd</t>
        </is>
      </c>
      <c r="F88" t="inlineStr">
        <is>
          <t>N1 same name</t>
        </is>
      </c>
      <c r="G88" t="inlineStr">
        <is>
          <t>Keep</t>
        </is>
      </c>
      <c r="H88">
        <f>IF(COUNTIF('Jobber Clients'!$A$5:$A$162,D88)=1,1,0)</f>
        <v>1</v>
      </c>
      <c r="I88">
        <f>COUNTIF('QBO Customers'!$C$5:$C$424,A88)</f>
        <v>3</v>
      </c>
    </row>
    <row r="89">
      <c r="A89" t="inlineStr">
        <is>
          <t>Q0085</t>
        </is>
      </c>
      <c r="B89" t="inlineStr">
        <is>
          <t>Greenway Podiatry P/L</t>
        </is>
      </c>
      <c r="C89" t="inlineStr">
        <is>
          <t>accounts@greenwaypodiatry.example</t>
        </is>
      </c>
      <c r="D89" t="inlineStr">
        <is>
          <t>JC0085</t>
        </is>
      </c>
      <c r="E89" t="inlineStr">
        <is>
          <t>Greenway Podiatry Pty Ltd</t>
        </is>
      </c>
      <c r="F89" t="inlineStr">
        <is>
          <t>N1 same name</t>
        </is>
      </c>
      <c r="G89" t="inlineStr">
        <is>
          <t>Keep</t>
        </is>
      </c>
      <c r="H89">
        <f>IF(COUNTIF('Jobber Clients'!$A$5:$A$162,D89)=1,1,0)</f>
        <v>1</v>
      </c>
      <c r="I89">
        <f>COUNTIF('QBO Customers'!$C$5:$C$424,A89)</f>
        <v>1</v>
      </c>
    </row>
    <row r="90">
      <c r="A90" t="inlineStr">
        <is>
          <t>Q0086</t>
        </is>
      </c>
      <c r="B90" t="inlineStr">
        <is>
          <t>Banksia Logistics Pty Ltd</t>
        </is>
      </c>
      <c r="C90" t="inlineStr">
        <is>
          <t>accounts@banksialogistics.example</t>
        </is>
      </c>
      <c r="D90" t="inlineStr">
        <is>
          <t>JC0086</t>
        </is>
      </c>
      <c r="E90" t="inlineStr">
        <is>
          <t>Banksia Logistics</t>
        </is>
      </c>
      <c r="F90" t="inlineStr">
        <is>
          <t>N1 same name</t>
        </is>
      </c>
      <c r="G90" t="inlineStr">
        <is>
          <t>Keep</t>
        </is>
      </c>
      <c r="H90">
        <f>IF(COUNTIF('Jobber Clients'!$A$5:$A$162,D90)=1,1,0)</f>
        <v>1</v>
      </c>
      <c r="I90">
        <f>COUNTIF('QBO Customers'!$C$5:$C$424,A90)</f>
        <v>3</v>
      </c>
    </row>
    <row r="91">
      <c r="A91" t="inlineStr">
        <is>
          <t>Q0087</t>
        </is>
      </c>
      <c r="B91" t="inlineStr">
        <is>
          <t>Sunbury Architects P/L</t>
        </is>
      </c>
      <c r="C91" t="inlineStr">
        <is>
          <t>accounts@sunburyarchitect.example</t>
        </is>
      </c>
      <c r="D91" t="inlineStr">
        <is>
          <t>JC0087</t>
        </is>
      </c>
      <c r="E91" t="inlineStr">
        <is>
          <t>Sunbury Architects Pty Ltd</t>
        </is>
      </c>
      <c r="F91" t="inlineStr">
        <is>
          <t>N1 same name</t>
        </is>
      </c>
      <c r="G91" t="inlineStr">
        <is>
          <t>Keep</t>
        </is>
      </c>
      <c r="H91">
        <f>IF(COUNTIF('Jobber Clients'!$A$5:$A$162,D91)=1,1,0)</f>
        <v>1</v>
      </c>
      <c r="I91">
        <f>COUNTIF('QBO Customers'!$C$5:$C$424,A91)</f>
        <v>1</v>
      </c>
    </row>
    <row r="92">
      <c r="A92" t="inlineStr">
        <is>
          <t>Q0088</t>
        </is>
      </c>
      <c r="B92" t="inlineStr">
        <is>
          <t>Cobblestone Physiotherapy P/L</t>
        </is>
      </c>
      <c r="C92" t="inlineStr">
        <is>
          <t>accounts@cobblestonephysi.example</t>
        </is>
      </c>
      <c r="D92" t="inlineStr">
        <is>
          <t>JC0088</t>
        </is>
      </c>
      <c r="E92" t="inlineStr">
        <is>
          <t>Cobblestone Physiotherapy Pty Ltd</t>
        </is>
      </c>
      <c r="F92" t="inlineStr">
        <is>
          <t>N1 same name</t>
        </is>
      </c>
      <c r="G92" t="inlineStr">
        <is>
          <t>Keep</t>
        </is>
      </c>
      <c r="H92">
        <f>IF(COUNTIF('Jobber Clients'!$A$5:$A$162,D92)=1,1,0)</f>
        <v>1</v>
      </c>
      <c r="I92">
        <f>COUNTIF('QBO Customers'!$C$5:$C$424,A92)</f>
        <v>1</v>
      </c>
    </row>
    <row r="93">
      <c r="A93" t="inlineStr">
        <is>
          <t>Q0089</t>
        </is>
      </c>
      <c r="B93" t="inlineStr">
        <is>
          <t>Banksia Real Estate</t>
        </is>
      </c>
      <c r="C93" t="inlineStr">
        <is>
          <t>accounts@banksiarealestat.example</t>
        </is>
      </c>
      <c r="D93" t="inlineStr">
        <is>
          <t>JC0089</t>
        </is>
      </c>
      <c r="E93" t="inlineStr">
        <is>
          <t>Banksia Real Estate</t>
        </is>
      </c>
      <c r="F93" t="inlineStr">
        <is>
          <t>N1 same name</t>
        </is>
      </c>
      <c r="G93" t="inlineStr">
        <is>
          <t>Keep</t>
        </is>
      </c>
      <c r="H93">
        <f>IF(COUNTIF('Jobber Clients'!$A$5:$A$162,D93)=1,1,0)</f>
        <v>1</v>
      </c>
      <c r="I93">
        <f>COUNTIF('QBO Customers'!$C$5:$C$424,A93)</f>
        <v>1</v>
      </c>
    </row>
    <row r="94">
      <c r="A94" t="inlineStr">
        <is>
          <t>Q0090</t>
        </is>
      </c>
      <c r="B94" t="inlineStr">
        <is>
          <t>The Northside Pathology Pty Ltd</t>
        </is>
      </c>
      <c r="C94" t="inlineStr">
        <is>
          <t>accounts@northsidepatholo.example</t>
        </is>
      </c>
      <c r="D94" t="inlineStr">
        <is>
          <t>JC0090</t>
        </is>
      </c>
      <c r="E94" t="inlineStr">
        <is>
          <t>Northside Pathology Pty Ltd</t>
        </is>
      </c>
      <c r="F94" t="inlineStr">
        <is>
          <t>N1 same name</t>
        </is>
      </c>
      <c r="G94" t="inlineStr">
        <is>
          <t>Keep</t>
        </is>
      </c>
      <c r="H94">
        <f>IF(COUNTIF('Jobber Clients'!$A$5:$A$162,D94)=1,1,0)</f>
        <v>1</v>
      </c>
      <c r="I94">
        <f>COUNTIF('QBO Customers'!$C$5:$C$424,A94)</f>
        <v>1</v>
      </c>
    </row>
    <row r="95">
      <c r="A95" t="inlineStr">
        <is>
          <t>Q0091</t>
        </is>
      </c>
      <c r="B95" t="inlineStr">
        <is>
          <t>Harbourside Lawyers</t>
        </is>
      </c>
      <c r="C95" t="inlineStr">
        <is>
          <t>accounts@harboursidelawye.example</t>
        </is>
      </c>
      <c r="D95" t="inlineStr">
        <is>
          <t>JC0091</t>
        </is>
      </c>
      <c r="E95" t="inlineStr">
        <is>
          <t>Harbourside Lawyers</t>
        </is>
      </c>
      <c r="F95" t="inlineStr">
        <is>
          <t>N1 same name</t>
        </is>
      </c>
      <c r="G95" t="inlineStr">
        <is>
          <t>Keep</t>
        </is>
      </c>
      <c r="H95">
        <f>IF(COUNTIF('Jobber Clients'!$A$5:$A$162,D95)=1,1,0)</f>
        <v>1</v>
      </c>
      <c r="I95">
        <f>COUNTIF('QBO Customers'!$C$5:$C$424,A95)</f>
        <v>1</v>
      </c>
    </row>
    <row r="96">
      <c r="A96" t="inlineStr">
        <is>
          <t>Q0092</t>
        </is>
      </c>
      <c r="B96" t="inlineStr">
        <is>
          <t>Kingsley Fitness Pty Ltd</t>
        </is>
      </c>
      <c r="C96" t="inlineStr">
        <is>
          <t>accounts@kingsleyfitness.example</t>
        </is>
      </c>
      <c r="D96" t="inlineStr">
        <is>
          <t>JC0092</t>
        </is>
      </c>
      <c r="E96" t="inlineStr">
        <is>
          <t>Kingsley Fitness Pty Ltd</t>
        </is>
      </c>
      <c r="F96" t="inlineStr">
        <is>
          <t>N1 same name</t>
        </is>
      </c>
      <c r="G96" t="inlineStr">
        <is>
          <t>Keep</t>
        </is>
      </c>
      <c r="H96">
        <f>IF(COUNTIF('Jobber Clients'!$A$5:$A$162,D96)=1,1,0)</f>
        <v>1</v>
      </c>
      <c r="I96">
        <f>COUNTIF('QBO Customers'!$C$5:$C$424,A96)</f>
        <v>0</v>
      </c>
    </row>
    <row r="97">
      <c r="A97" t="inlineStr">
        <is>
          <t>Q0093</t>
        </is>
      </c>
      <c r="B97" t="inlineStr">
        <is>
          <t>LAKESIDE OPTOMETRISTS</t>
        </is>
      </c>
      <c r="C97" t="inlineStr">
        <is>
          <t>accounts@lakesideoptometr.example</t>
        </is>
      </c>
      <c r="D97" t="inlineStr">
        <is>
          <t>JC0093</t>
        </is>
      </c>
      <c r="E97" t="inlineStr">
        <is>
          <t>Lakeside Optometrists</t>
        </is>
      </c>
      <c r="F97" t="inlineStr">
        <is>
          <t>N1 same name</t>
        </is>
      </c>
      <c r="G97" t="inlineStr">
        <is>
          <t>Keep</t>
        </is>
      </c>
      <c r="H97">
        <f>IF(COUNTIF('Jobber Clients'!$A$5:$A$162,D97)=1,1,0)</f>
        <v>1</v>
      </c>
      <c r="I97">
        <f>COUNTIF('QBO Customers'!$C$5:$C$424,A97)</f>
        <v>1</v>
      </c>
    </row>
    <row r="98">
      <c r="A98" t="inlineStr">
        <is>
          <t>Q0094</t>
        </is>
      </c>
      <c r="B98" t="inlineStr">
        <is>
          <t>Southgate Dental Pty Ltd</t>
        </is>
      </c>
      <c r="C98" t="inlineStr">
        <is>
          <t>accounts@southgatedental.example</t>
        </is>
      </c>
      <c r="D98" t="inlineStr">
        <is>
          <t>JC0094</t>
        </is>
      </c>
      <c r="E98" t="inlineStr">
        <is>
          <t>Southgate Dental</t>
        </is>
      </c>
      <c r="F98" t="inlineStr">
        <is>
          <t>N1 same name</t>
        </is>
      </c>
      <c r="G98" t="inlineStr">
        <is>
          <t>Keep</t>
        </is>
      </c>
      <c r="H98">
        <f>IF(COUNTIF('Jobber Clients'!$A$5:$A$162,D98)=1,1,0)</f>
        <v>1</v>
      </c>
      <c r="I98">
        <f>COUNTIF('QBO Customers'!$C$5:$C$424,A98)</f>
        <v>1</v>
      </c>
    </row>
    <row r="99">
      <c r="A99" t="inlineStr">
        <is>
          <t>Q0095</t>
        </is>
      </c>
      <c r="B99" t="inlineStr">
        <is>
          <t>SUNBURY OPTOMETRISTS</t>
        </is>
      </c>
      <c r="C99" t="inlineStr">
        <is>
          <t>accounts@sunburyoptometri.example</t>
        </is>
      </c>
      <c r="D99" t="inlineStr">
        <is>
          <t>JC0095</t>
        </is>
      </c>
      <c r="E99" t="inlineStr">
        <is>
          <t>Sunbury Optometrists</t>
        </is>
      </c>
      <c r="F99" t="inlineStr">
        <is>
          <t>N1 same name</t>
        </is>
      </c>
      <c r="G99" t="inlineStr">
        <is>
          <t>Keep</t>
        </is>
      </c>
      <c r="H99">
        <f>IF(COUNTIF('Jobber Clients'!$A$5:$A$162,D99)=1,1,0)</f>
        <v>1</v>
      </c>
      <c r="I99">
        <f>COUNTIF('QBO Customers'!$C$5:$C$424,A99)</f>
        <v>1</v>
      </c>
    </row>
    <row r="100">
      <c r="A100" t="inlineStr">
        <is>
          <t>Q0096</t>
        </is>
      </c>
      <c r="B100" t="inlineStr">
        <is>
          <t>Bayview Vet Clinic</t>
        </is>
      </c>
      <c r="C100" t="inlineStr">
        <is>
          <t>accounts@bayviewvetclinic.example</t>
        </is>
      </c>
      <c r="D100" t="inlineStr">
        <is>
          <t>JC0096</t>
        </is>
      </c>
      <c r="E100" t="inlineStr">
        <is>
          <t>Bayview Vet Clinic</t>
        </is>
      </c>
      <c r="F100" t="inlineStr">
        <is>
          <t>N1 same name</t>
        </is>
      </c>
      <c r="G100" t="inlineStr">
        <is>
          <t>Keep</t>
        </is>
      </c>
      <c r="H100">
        <f>IF(COUNTIF('Jobber Clients'!$A$5:$A$162,D100)=1,1,0)</f>
        <v>1</v>
      </c>
      <c r="I100">
        <f>COUNTIF('QBO Customers'!$C$5:$C$424,A100)</f>
        <v>2</v>
      </c>
    </row>
    <row r="101">
      <c r="A101" t="inlineStr">
        <is>
          <t>Q0097</t>
        </is>
      </c>
      <c r="B101" t="inlineStr">
        <is>
          <t>The Redgum Pathology Pty Ltd</t>
        </is>
      </c>
      <c r="C101" t="inlineStr">
        <is>
          <t>accounts@redgumpathology.example</t>
        </is>
      </c>
      <c r="D101" t="inlineStr">
        <is>
          <t>JC0097</t>
        </is>
      </c>
      <c r="E101" t="inlineStr">
        <is>
          <t>Redgum Pathology Pty Ltd</t>
        </is>
      </c>
      <c r="F101" t="inlineStr">
        <is>
          <t>N1 same name</t>
        </is>
      </c>
      <c r="G101" t="inlineStr">
        <is>
          <t>Keep</t>
        </is>
      </c>
      <c r="H101">
        <f>IF(COUNTIF('Jobber Clients'!$A$5:$A$162,D101)=1,1,0)</f>
        <v>1</v>
      </c>
      <c r="I101">
        <f>COUNTIF('QBO Customers'!$C$5:$C$424,A101)</f>
        <v>1</v>
      </c>
    </row>
    <row r="102">
      <c r="A102" t="inlineStr">
        <is>
          <t>Q0098</t>
        </is>
      </c>
      <c r="B102" t="inlineStr">
        <is>
          <t>Greenway Medical Centre Pty Ltd</t>
        </is>
      </c>
      <c r="C102" t="inlineStr">
        <is>
          <t>accounts@greenwaymedicalc.example</t>
        </is>
      </c>
      <c r="D102" t="inlineStr">
        <is>
          <t>JC0098</t>
        </is>
      </c>
      <c r="E102" t="inlineStr">
        <is>
          <t>Greenway Medical Centre Pty Ltd</t>
        </is>
      </c>
      <c r="F102" t="inlineStr">
        <is>
          <t>N1 same name</t>
        </is>
      </c>
      <c r="G102" t="inlineStr">
        <is>
          <t>Keep</t>
        </is>
      </c>
      <c r="H102">
        <f>IF(COUNTIF('Jobber Clients'!$A$5:$A$162,D102)=1,1,0)</f>
        <v>1</v>
      </c>
      <c r="I102">
        <f>COUNTIF('QBO Customers'!$C$5:$C$424,A102)</f>
        <v>1</v>
      </c>
    </row>
    <row r="103">
      <c r="A103" t="inlineStr">
        <is>
          <t>Q0099</t>
        </is>
      </c>
      <c r="B103" t="inlineStr">
        <is>
          <t>Westend Physiotherapy Pty Ltd</t>
        </is>
      </c>
      <c r="C103" t="inlineStr">
        <is>
          <t>accounts@westendphysiothe.example</t>
        </is>
      </c>
      <c r="D103" t="inlineStr">
        <is>
          <t>JC0099</t>
        </is>
      </c>
      <c r="E103" t="inlineStr">
        <is>
          <t>Westend Physiotherapy</t>
        </is>
      </c>
      <c r="F103" t="inlineStr">
        <is>
          <t>N1 same name</t>
        </is>
      </c>
      <c r="G103" t="inlineStr">
        <is>
          <t>Keep</t>
        </is>
      </c>
      <c r="H103">
        <f>IF(COUNTIF('Jobber Clients'!$A$5:$A$162,D103)=1,1,0)</f>
        <v>1</v>
      </c>
      <c r="I103">
        <f>COUNTIF('QBO Customers'!$C$5:$C$424,A103)</f>
        <v>1</v>
      </c>
    </row>
    <row r="104">
      <c r="A104" t="inlineStr">
        <is>
          <t>Q0100</t>
        </is>
      </c>
      <c r="B104" t="inlineStr">
        <is>
          <t>Riverside Podiatry Pty Ltd</t>
        </is>
      </c>
      <c r="C104" t="inlineStr">
        <is>
          <t>accounts@riversidepodiatr.example</t>
        </is>
      </c>
      <c r="D104" t="inlineStr">
        <is>
          <t>JC0100</t>
        </is>
      </c>
      <c r="E104" t="inlineStr">
        <is>
          <t>Riverside Podiatry</t>
        </is>
      </c>
      <c r="F104" t="inlineStr">
        <is>
          <t>N1 same name</t>
        </is>
      </c>
      <c r="G104" t="inlineStr">
        <is>
          <t>Keep</t>
        </is>
      </c>
      <c r="H104">
        <f>IF(COUNTIF('Jobber Clients'!$A$5:$A$162,D104)=1,1,0)</f>
        <v>1</v>
      </c>
      <c r="I104">
        <f>COUNTIF('QBO Customers'!$C$5:$C$424,A104)</f>
        <v>2</v>
      </c>
    </row>
    <row r="105">
      <c r="A105" t="inlineStr">
        <is>
          <t>Q0101</t>
        </is>
      </c>
      <c r="B105" t="inlineStr">
        <is>
          <t>The Northside Learning Centre</t>
        </is>
      </c>
      <c r="C105" t="inlineStr">
        <is>
          <t>accounts@northsidelearnin.example</t>
        </is>
      </c>
      <c r="D105" t="inlineStr">
        <is>
          <t>JC0101</t>
        </is>
      </c>
      <c r="E105" t="inlineStr">
        <is>
          <t>Northside Learning Centre</t>
        </is>
      </c>
      <c r="F105" t="inlineStr">
        <is>
          <t>N1 same name</t>
        </is>
      </c>
      <c r="G105" t="inlineStr">
        <is>
          <t>Keep</t>
        </is>
      </c>
      <c r="H105">
        <f>IF(COUNTIF('Jobber Clients'!$A$5:$A$162,D105)=1,1,0)</f>
        <v>1</v>
      </c>
      <c r="I105">
        <f>COUNTIF('QBO Customers'!$C$5:$C$424,A105)</f>
        <v>1</v>
      </c>
    </row>
    <row r="106">
      <c r="A106" t="inlineStr">
        <is>
          <t>Q0102</t>
        </is>
      </c>
      <c r="B106" t="inlineStr">
        <is>
          <t>The Harbourside Logistics Pty Ltd</t>
        </is>
      </c>
      <c r="C106" t="inlineStr">
        <is>
          <t>accounts@harboursidelogis.example</t>
        </is>
      </c>
      <c r="D106" t="inlineStr">
        <is>
          <t>JC0102</t>
        </is>
      </c>
      <c r="E106" t="inlineStr">
        <is>
          <t>Harbourside Logistics Pty Ltd</t>
        </is>
      </c>
      <c r="F106" t="inlineStr">
        <is>
          <t>N1 same name</t>
        </is>
      </c>
      <c r="G106" t="inlineStr">
        <is>
          <t>Keep</t>
        </is>
      </c>
      <c r="H106">
        <f>IF(COUNTIF('Jobber Clients'!$A$5:$A$162,D106)=1,1,0)</f>
        <v>1</v>
      </c>
      <c r="I106">
        <f>COUNTIF('QBO Customers'!$C$5:$C$424,A106)</f>
        <v>2</v>
      </c>
    </row>
    <row r="107">
      <c r="A107" t="inlineStr">
        <is>
          <t>Q0103</t>
        </is>
      </c>
      <c r="B107" t="inlineStr">
        <is>
          <t>Redgum Podiatry</t>
        </is>
      </c>
      <c r="C107" t="inlineStr">
        <is>
          <t>accounts@redgumpodiatry.example</t>
        </is>
      </c>
      <c r="D107" t="inlineStr">
        <is>
          <t>JC0103</t>
        </is>
      </c>
      <c r="E107" t="inlineStr">
        <is>
          <t>Redgum Podiatry</t>
        </is>
      </c>
      <c r="F107" t="inlineStr">
        <is>
          <t>N1 same name</t>
        </is>
      </c>
      <c r="G107" t="inlineStr">
        <is>
          <t>Keep</t>
        </is>
      </c>
      <c r="H107">
        <f>IF(COUNTIF('Jobber Clients'!$A$5:$A$162,D107)=1,1,0)</f>
        <v>1</v>
      </c>
      <c r="I107">
        <f>COUNTIF('QBO Customers'!$C$5:$C$424,A107)</f>
        <v>2</v>
      </c>
    </row>
    <row r="108">
      <c r="A108" t="inlineStr">
        <is>
          <t>Q0104</t>
        </is>
      </c>
      <c r="B108" t="inlineStr">
        <is>
          <t>Harbourside Chiropractic</t>
        </is>
      </c>
      <c r="C108" t="inlineStr">
        <is>
          <t>accounts@harboursidechiro.example</t>
        </is>
      </c>
      <c r="D108" t="inlineStr">
        <is>
          <t>JC0104</t>
        </is>
      </c>
      <c r="E108" t="inlineStr">
        <is>
          <t>Harbourside Chiropractic</t>
        </is>
      </c>
      <c r="F108" t="inlineStr">
        <is>
          <t>N1 same name</t>
        </is>
      </c>
      <c r="G108" t="inlineStr">
        <is>
          <t>Keep</t>
        </is>
      </c>
      <c r="H108">
        <f>IF(COUNTIF('Jobber Clients'!$A$5:$A$162,D108)=1,1,0)</f>
        <v>1</v>
      </c>
      <c r="I108">
        <f>COUNTIF('QBO Customers'!$C$5:$C$424,A108)</f>
        <v>1</v>
      </c>
    </row>
    <row r="109">
      <c r="A109" t="inlineStr">
        <is>
          <t>Q0105</t>
        </is>
      </c>
      <c r="B109" t="inlineStr">
        <is>
          <t>Hillcrest Lawyers</t>
        </is>
      </c>
      <c r="C109" t="inlineStr">
        <is>
          <t>accounts@hillcrestlawyers.example</t>
        </is>
      </c>
      <c r="D109" t="inlineStr">
        <is>
          <t>JC0105</t>
        </is>
      </c>
      <c r="E109" t="inlineStr">
        <is>
          <t>Hillcrest Lawyers</t>
        </is>
      </c>
      <c r="F109" t="inlineStr">
        <is>
          <t>N1 same name</t>
        </is>
      </c>
      <c r="G109" t="inlineStr">
        <is>
          <t>Keep</t>
        </is>
      </c>
      <c r="H109">
        <f>IF(COUNTIF('Jobber Clients'!$A$5:$A$162,D109)=1,1,0)</f>
        <v>1</v>
      </c>
      <c r="I109">
        <f>COUNTIF('QBO Customers'!$C$5:$C$424,A109)</f>
        <v>2</v>
      </c>
    </row>
    <row r="110">
      <c r="A110" t="inlineStr">
        <is>
          <t>Q0106</t>
        </is>
      </c>
      <c r="B110" t="inlineStr">
        <is>
          <t>Silverton Logistics Pty Ltd</t>
        </is>
      </c>
      <c r="C110" t="inlineStr">
        <is>
          <t>accounts@silvertonlogisti.example</t>
        </is>
      </c>
      <c r="D110" t="inlineStr">
        <is>
          <t>JC0106</t>
        </is>
      </c>
      <c r="E110" t="inlineStr">
        <is>
          <t>Silverton Logistics Pty Ltd</t>
        </is>
      </c>
      <c r="F110" t="inlineStr">
        <is>
          <t>N1 same name</t>
        </is>
      </c>
      <c r="G110" t="inlineStr">
        <is>
          <t>Keep</t>
        </is>
      </c>
      <c r="H110">
        <f>IF(COUNTIF('Jobber Clients'!$A$5:$A$162,D110)=1,1,0)</f>
        <v>1</v>
      </c>
      <c r="I110">
        <f>COUNTIF('QBO Customers'!$C$5:$C$424,A110)</f>
        <v>2</v>
      </c>
    </row>
    <row r="111">
      <c r="A111" t="inlineStr">
        <is>
          <t>Q0107</t>
        </is>
      </c>
      <c r="B111" t="inlineStr">
        <is>
          <t>The Hillcrest Motors Pty Ltd</t>
        </is>
      </c>
      <c r="C111" t="inlineStr">
        <is>
          <t>accounts@hillcrestmotors.example</t>
        </is>
      </c>
      <c r="D111" t="inlineStr">
        <is>
          <t>JC0107</t>
        </is>
      </c>
      <c r="E111" t="inlineStr">
        <is>
          <t>Hillcrest Motors Pty Ltd</t>
        </is>
      </c>
      <c r="F111" t="inlineStr">
        <is>
          <t>N1 same name</t>
        </is>
      </c>
      <c r="G111" t="inlineStr">
        <is>
          <t>Keep</t>
        </is>
      </c>
      <c r="H111">
        <f>IF(COUNTIF('Jobber Clients'!$A$5:$A$162,D111)=1,1,0)</f>
        <v>1</v>
      </c>
      <c r="I111">
        <f>COUNTIF('QBO Customers'!$C$5:$C$424,A111)</f>
        <v>1</v>
      </c>
    </row>
    <row r="112">
      <c r="A112" t="inlineStr">
        <is>
          <t>Q0108</t>
        </is>
      </c>
      <c r="B112" t="inlineStr">
        <is>
          <t>Southgate Pathology Pty Ltd</t>
        </is>
      </c>
      <c r="C112" t="inlineStr">
        <is>
          <t>accounts@southgatepatholo.example</t>
        </is>
      </c>
      <c r="D112" t="inlineStr">
        <is>
          <t>JC0108</t>
        </is>
      </c>
      <c r="E112" t="inlineStr">
        <is>
          <t>Southgate Pathology</t>
        </is>
      </c>
      <c r="F112" t="inlineStr">
        <is>
          <t>N1 same name</t>
        </is>
      </c>
      <c r="G112" t="inlineStr">
        <is>
          <t>Keep</t>
        </is>
      </c>
      <c r="H112">
        <f>IF(COUNTIF('Jobber Clients'!$A$5:$A$162,D112)=1,1,0)</f>
        <v>1</v>
      </c>
      <c r="I112">
        <f>COUNTIF('QBO Customers'!$C$5:$C$424,A112)</f>
        <v>3</v>
      </c>
    </row>
    <row r="113">
      <c r="A113" t="inlineStr">
        <is>
          <t>Q0109</t>
        </is>
      </c>
      <c r="B113" t="inlineStr">
        <is>
          <t>Westend Engineering</t>
        </is>
      </c>
      <c r="C113" t="inlineStr">
        <is>
          <t>accounts@westendengineeri.example</t>
        </is>
      </c>
      <c r="D113" t="inlineStr">
        <is>
          <t>JC0109</t>
        </is>
      </c>
      <c r="E113" t="inlineStr">
        <is>
          <t>Westend Engineering</t>
        </is>
      </c>
      <c r="F113" t="inlineStr">
        <is>
          <t>N1 same name</t>
        </is>
      </c>
      <c r="G113" t="inlineStr">
        <is>
          <t>Keep</t>
        </is>
      </c>
      <c r="H113">
        <f>IF(COUNTIF('Jobber Clients'!$A$5:$A$162,D113)=1,1,0)</f>
        <v>1</v>
      </c>
      <c r="I113">
        <f>COUNTIF('QBO Customers'!$C$5:$C$424,A113)</f>
        <v>2</v>
      </c>
    </row>
    <row r="114">
      <c r="A114" t="inlineStr">
        <is>
          <t>Q0110</t>
        </is>
      </c>
      <c r="B114" t="inlineStr">
        <is>
          <t>Lakeside Real Estate</t>
        </is>
      </c>
      <c r="C114" t="inlineStr">
        <is>
          <t>accounts@lakesiderealesta.example</t>
        </is>
      </c>
      <c r="D114" t="inlineStr">
        <is>
          <t>JC0110</t>
        </is>
      </c>
      <c r="E114" t="inlineStr">
        <is>
          <t>Lakeside Real Estate Pty Ltd</t>
        </is>
      </c>
      <c r="F114" t="inlineStr">
        <is>
          <t>N1 same name</t>
        </is>
      </c>
      <c r="G114" t="inlineStr">
        <is>
          <t>Keep</t>
        </is>
      </c>
      <c r="H114">
        <f>IF(COUNTIF('Jobber Clients'!$A$5:$A$162,D114)=1,1,0)</f>
        <v>1</v>
      </c>
      <c r="I114">
        <f>COUNTIF('QBO Customers'!$C$5:$C$424,A114)</f>
        <v>3</v>
      </c>
    </row>
    <row r="115">
      <c r="A115" t="inlineStr">
        <is>
          <t>Q0111</t>
        </is>
      </c>
      <c r="B115" t="inlineStr">
        <is>
          <t>Harbourside Pharmacy Pty Ltd</t>
        </is>
      </c>
      <c r="C115" t="inlineStr">
        <is>
          <t>accounts@harboursidepharm.example</t>
        </is>
      </c>
      <c r="D115" t="inlineStr">
        <is>
          <t>JC0111</t>
        </is>
      </c>
      <c r="E115" t="inlineStr">
        <is>
          <t>Harbourside Pharmacy Pty Ltd</t>
        </is>
      </c>
      <c r="F115" t="inlineStr">
        <is>
          <t>N1 same name</t>
        </is>
      </c>
      <c r="G115" t="inlineStr">
        <is>
          <t>Keep</t>
        </is>
      </c>
      <c r="H115">
        <f>IF(COUNTIF('Jobber Clients'!$A$5:$A$162,D115)=1,1,0)</f>
        <v>1</v>
      </c>
      <c r="I115">
        <f>COUNTIF('QBO Customers'!$C$5:$C$424,A115)</f>
        <v>2</v>
      </c>
    </row>
    <row r="116">
      <c r="A116" t="inlineStr">
        <is>
          <t>Q0112</t>
        </is>
      </c>
      <c r="B116" t="inlineStr">
        <is>
          <t>Brightside Early Learning</t>
        </is>
      </c>
      <c r="C116" t="inlineStr">
        <is>
          <t>accounts@brightsideearlyl.example</t>
        </is>
      </c>
      <c r="D116" t="inlineStr">
        <is>
          <t>JC0112</t>
        </is>
      </c>
      <c r="E116" t="inlineStr">
        <is>
          <t>Brightside Early Learning Pty Ltd</t>
        </is>
      </c>
      <c r="F116" t="inlineStr">
        <is>
          <t>N1 same name</t>
        </is>
      </c>
      <c r="G116" t="inlineStr">
        <is>
          <t>Keep</t>
        </is>
      </c>
      <c r="H116">
        <f>IF(COUNTIF('Jobber Clients'!$A$5:$A$162,D116)=1,1,0)</f>
        <v>1</v>
      </c>
      <c r="I116">
        <f>COUNTIF('QBO Customers'!$C$5:$C$424,A116)</f>
        <v>1</v>
      </c>
    </row>
    <row r="117">
      <c r="A117" t="inlineStr">
        <is>
          <t>Q0113</t>
        </is>
      </c>
      <c r="B117" t="inlineStr">
        <is>
          <t>Southgate Engineering</t>
        </is>
      </c>
      <c r="C117" t="inlineStr">
        <is>
          <t>accounts@southgateenginee.example</t>
        </is>
      </c>
      <c r="D117" t="inlineStr">
        <is>
          <t>JC0113</t>
        </is>
      </c>
      <c r="E117" t="inlineStr">
        <is>
          <t>Southgate Engineering</t>
        </is>
      </c>
      <c r="F117" t="inlineStr">
        <is>
          <t>N1 same name</t>
        </is>
      </c>
      <c r="G117" t="inlineStr">
        <is>
          <t>Keep</t>
        </is>
      </c>
      <c r="H117">
        <f>IF(COUNTIF('Jobber Clients'!$A$5:$A$162,D117)=1,1,0)</f>
        <v>1</v>
      </c>
      <c r="I117">
        <f>COUNTIF('QBO Customers'!$C$5:$C$424,A117)</f>
        <v>1</v>
      </c>
    </row>
    <row r="118">
      <c r="A118" t="inlineStr">
        <is>
          <t>Q0114</t>
        </is>
      </c>
      <c r="B118" t="inlineStr">
        <is>
          <t>Riverside Dental Pty Ltd</t>
        </is>
      </c>
      <c r="C118" t="inlineStr">
        <is>
          <t>accounts@riversidedental.example</t>
        </is>
      </c>
      <c r="D118" t="inlineStr">
        <is>
          <t>JC0114</t>
        </is>
      </c>
      <c r="E118" t="inlineStr">
        <is>
          <t>Riverside Dental Pty Ltd</t>
        </is>
      </c>
      <c r="F118" t="inlineStr">
        <is>
          <t>N1 same name</t>
        </is>
      </c>
      <c r="G118" t="inlineStr">
        <is>
          <t>Keep</t>
        </is>
      </c>
      <c r="H118">
        <f>IF(COUNTIF('Jobber Clients'!$A$5:$A$162,D118)=1,1,0)</f>
        <v>1</v>
      </c>
      <c r="I118">
        <f>COUNTIF('QBO Customers'!$C$5:$C$424,A118)</f>
        <v>1</v>
      </c>
    </row>
    <row r="119">
      <c r="A119" t="inlineStr">
        <is>
          <t>Q0115</t>
        </is>
      </c>
      <c r="B119" t="inlineStr">
        <is>
          <t>Bayview Early Learning Pty Ltd</t>
        </is>
      </c>
      <c r="C119" t="inlineStr">
        <is>
          <t>accounts@bayviewearlylear.example</t>
        </is>
      </c>
      <c r="D119" t="inlineStr">
        <is>
          <t>JC0115</t>
        </is>
      </c>
      <c r="E119" t="inlineStr">
        <is>
          <t>Bayview Early Learning</t>
        </is>
      </c>
      <c r="F119" t="inlineStr">
        <is>
          <t>N1 same name</t>
        </is>
      </c>
      <c r="G119" t="inlineStr">
        <is>
          <t>Keep</t>
        </is>
      </c>
      <c r="H119">
        <f>IF(COUNTIF('Jobber Clients'!$A$5:$A$162,D119)=1,1,0)</f>
        <v>1</v>
      </c>
      <c r="I119">
        <f>COUNTIF('QBO Customers'!$C$5:$C$424,A119)</f>
        <v>2</v>
      </c>
    </row>
    <row r="120">
      <c r="A120" t="inlineStr">
        <is>
          <t>Q0116</t>
        </is>
      </c>
      <c r="B120" t="inlineStr">
        <is>
          <t>Elm Street Financial Planning Pty Ltd</t>
        </is>
      </c>
      <c r="C120" t="inlineStr">
        <is>
          <t>accounts@elmstreetfinanci.example</t>
        </is>
      </c>
      <c r="D120" t="inlineStr">
        <is>
          <t>JC0116</t>
        </is>
      </c>
      <c r="E120" t="inlineStr">
        <is>
          <t>Elm Street Financial Planning Pty Ltd</t>
        </is>
      </c>
      <c r="F120" t="inlineStr">
        <is>
          <t>N1 same name</t>
        </is>
      </c>
      <c r="G120" t="inlineStr">
        <is>
          <t>Keep</t>
        </is>
      </c>
      <c r="H120">
        <f>IF(COUNTIF('Jobber Clients'!$A$5:$A$162,D120)=1,1,0)</f>
        <v>1</v>
      </c>
      <c r="I120">
        <f>COUNTIF('QBO Customers'!$C$5:$C$424,A120)</f>
        <v>1</v>
      </c>
    </row>
    <row r="121">
      <c r="A121" t="inlineStr">
        <is>
          <t>Q0117</t>
        </is>
      </c>
      <c r="B121" t="inlineStr">
        <is>
          <t>Ashwood Property Group</t>
        </is>
      </c>
      <c r="C121" t="inlineStr">
        <is>
          <t>accounts@ashwoodpropertyg.example</t>
        </is>
      </c>
      <c r="D121" t="inlineStr">
        <is>
          <t>JC0117</t>
        </is>
      </c>
      <c r="E121" t="inlineStr">
        <is>
          <t>Ashwood Property Group</t>
        </is>
      </c>
      <c r="F121" t="inlineStr">
        <is>
          <t>N1 same name</t>
        </is>
      </c>
      <c r="G121" t="inlineStr">
        <is>
          <t>Keep</t>
        </is>
      </c>
      <c r="H121">
        <f>IF(COUNTIF('Jobber Clients'!$A$5:$A$162,D121)=1,1,0)</f>
        <v>1</v>
      </c>
      <c r="I121">
        <f>COUNTIF('QBO Customers'!$C$5:$C$424,A121)</f>
        <v>1</v>
      </c>
    </row>
    <row r="122">
      <c r="A122" t="inlineStr">
        <is>
          <t>Q0118</t>
        </is>
      </c>
      <c r="B122" t="inlineStr">
        <is>
          <t>The Northside Early Learning Pty Ltd</t>
        </is>
      </c>
      <c r="C122" t="inlineStr">
        <is>
          <t>accounts@northsideearlyle.example</t>
        </is>
      </c>
      <c r="D122" t="inlineStr">
        <is>
          <t>JC0118</t>
        </is>
      </c>
      <c r="E122" t="inlineStr">
        <is>
          <t>Northside Early Learning Pty Ltd</t>
        </is>
      </c>
      <c r="F122" t="inlineStr">
        <is>
          <t>N1 same name</t>
        </is>
      </c>
      <c r="G122" t="inlineStr">
        <is>
          <t>Keep</t>
        </is>
      </c>
      <c r="H122">
        <f>IF(COUNTIF('Jobber Clients'!$A$5:$A$162,D122)=1,1,0)</f>
        <v>1</v>
      </c>
      <c r="I122">
        <f>COUNTIF('QBO Customers'!$C$5:$C$424,A122)</f>
        <v>1</v>
      </c>
    </row>
    <row r="123">
      <c r="A123" t="inlineStr">
        <is>
          <t>Q0119</t>
        </is>
      </c>
      <c r="B123" t="inlineStr">
        <is>
          <t>Brightside Logistics Pty Ltd</t>
        </is>
      </c>
      <c r="C123" t="inlineStr">
        <is>
          <t>accounts@brightsidelogist.example</t>
        </is>
      </c>
      <c r="D123" t="inlineStr">
        <is>
          <t>JC0119</t>
        </is>
      </c>
      <c r="E123" t="inlineStr">
        <is>
          <t>Brightside Logistics Pty Ltd</t>
        </is>
      </c>
      <c r="F123" t="inlineStr">
        <is>
          <t>N1 same name</t>
        </is>
      </c>
      <c r="G123" t="inlineStr">
        <is>
          <t>Keep</t>
        </is>
      </c>
      <c r="H123">
        <f>IF(COUNTIF('Jobber Clients'!$A$5:$A$162,D123)=1,1,0)</f>
        <v>1</v>
      </c>
      <c r="I123">
        <f>COUNTIF('QBO Customers'!$C$5:$C$424,A123)</f>
        <v>1</v>
      </c>
    </row>
    <row r="124">
      <c r="A124" t="inlineStr">
        <is>
          <t>Q0120</t>
        </is>
      </c>
      <c r="B124" t="inlineStr">
        <is>
          <t>Elm Street Early Learning</t>
        </is>
      </c>
      <c r="C124" t="inlineStr">
        <is>
          <t>accounts@elmstreetearlyle.example</t>
        </is>
      </c>
      <c r="D124" t="inlineStr">
        <is>
          <t>JC0120</t>
        </is>
      </c>
      <c r="E124" t="inlineStr">
        <is>
          <t>Elm Street Early Learning</t>
        </is>
      </c>
      <c r="F124" t="inlineStr">
        <is>
          <t>N1 same name</t>
        </is>
      </c>
      <c r="G124" t="inlineStr">
        <is>
          <t>Keep</t>
        </is>
      </c>
      <c r="H124">
        <f>IF(COUNTIF('Jobber Clients'!$A$5:$A$162,D124)=1,1,0)</f>
        <v>1</v>
      </c>
      <c r="I124">
        <f>COUNTIF('QBO Customers'!$C$5:$C$424,A124)</f>
        <v>3</v>
      </c>
    </row>
    <row r="125">
      <c r="A125" t="inlineStr">
        <is>
          <t>Q0121</t>
        </is>
      </c>
      <c r="B125" t="inlineStr">
        <is>
          <t>Redgum Financial Planning</t>
        </is>
      </c>
      <c r="C125" t="inlineStr">
        <is>
          <t>accounts@redgumfinancialp.example</t>
        </is>
      </c>
      <c r="D125" t="inlineStr">
        <is>
          <t>JC0121</t>
        </is>
      </c>
      <c r="E125" t="inlineStr">
        <is>
          <t>Redgum Financial Planning</t>
        </is>
      </c>
      <c r="F125" t="inlineStr">
        <is>
          <t>N1 same name</t>
        </is>
      </c>
      <c r="G125" t="inlineStr">
        <is>
          <t>Keep</t>
        </is>
      </c>
      <c r="H125">
        <f>IF(COUNTIF('Jobber Clients'!$A$5:$A$162,D125)=1,1,0)</f>
        <v>1</v>
      </c>
      <c r="I125">
        <f>COUNTIF('QBO Customers'!$C$5:$C$424,A125)</f>
        <v>2</v>
      </c>
    </row>
    <row r="126">
      <c r="A126" t="inlineStr">
        <is>
          <t>Q0122</t>
        </is>
      </c>
      <c r="B126" t="inlineStr">
        <is>
          <t>The Lakeside Fitness Pty Ltd</t>
        </is>
      </c>
      <c r="C126" t="inlineStr">
        <is>
          <t>accounts@lakesidefitness.example</t>
        </is>
      </c>
      <c r="D126" t="inlineStr">
        <is>
          <t>JC0122</t>
        </is>
      </c>
      <c r="E126" t="inlineStr">
        <is>
          <t>Lakeside Fitness Pty Ltd</t>
        </is>
      </c>
      <c r="F126" t="inlineStr">
        <is>
          <t>N1 same name</t>
        </is>
      </c>
      <c r="G126" t="inlineStr">
        <is>
          <t>Keep</t>
        </is>
      </c>
      <c r="H126">
        <f>IF(COUNTIF('Jobber Clients'!$A$5:$A$162,D126)=1,1,0)</f>
        <v>1</v>
      </c>
      <c r="I126">
        <f>COUNTIF('QBO Customers'!$C$5:$C$424,A126)</f>
        <v>1</v>
      </c>
    </row>
    <row r="127">
      <c r="A127" t="inlineStr">
        <is>
          <t>Q0123</t>
        </is>
      </c>
      <c r="B127" t="inlineStr">
        <is>
          <t>Elm Street Logistics P/L</t>
        </is>
      </c>
      <c r="C127" t="inlineStr">
        <is>
          <t>accounts@elmstreetlogisti.example</t>
        </is>
      </c>
      <c r="D127" t="inlineStr">
        <is>
          <t>JC0123</t>
        </is>
      </c>
      <c r="E127" t="inlineStr">
        <is>
          <t>Elm Street Logistics Pty Ltd</t>
        </is>
      </c>
      <c r="F127" t="inlineStr">
        <is>
          <t>N1 same name</t>
        </is>
      </c>
      <c r="G127" t="inlineStr">
        <is>
          <t>Keep</t>
        </is>
      </c>
      <c r="H127">
        <f>IF(COUNTIF('Jobber Clients'!$A$5:$A$162,D127)=1,1,0)</f>
        <v>1</v>
      </c>
      <c r="I127">
        <f>COUNTIF('QBO Customers'!$C$5:$C$424,A127)</f>
        <v>1</v>
      </c>
    </row>
    <row r="128">
      <c r="A128" t="inlineStr">
        <is>
          <t>Q0124</t>
        </is>
      </c>
      <c r="B128" t="inlineStr">
        <is>
          <t>LAKESIDE INSURANCE BROKERS</t>
        </is>
      </c>
      <c r="C128" t="inlineStr">
        <is>
          <t>accounts@lakesideinsuranc.example</t>
        </is>
      </c>
      <c r="D128" t="inlineStr">
        <is>
          <t>JC0124</t>
        </is>
      </c>
      <c r="E128" t="inlineStr">
        <is>
          <t>Lakeside Insurance Brokers</t>
        </is>
      </c>
      <c r="F128" t="inlineStr">
        <is>
          <t>N1 same name</t>
        </is>
      </c>
      <c r="G128" t="inlineStr">
        <is>
          <t>Keep</t>
        </is>
      </c>
      <c r="H128">
        <f>IF(COUNTIF('Jobber Clients'!$A$5:$A$162,D128)=1,1,0)</f>
        <v>1</v>
      </c>
      <c r="I128">
        <f>COUNTIF('QBO Customers'!$C$5:$C$424,A128)</f>
        <v>1</v>
      </c>
    </row>
    <row r="129">
      <c r="A129" t="inlineStr">
        <is>
          <t>Q0125</t>
        </is>
      </c>
      <c r="B129" t="inlineStr">
        <is>
          <t>Elm Street Pathology Pty Ltd</t>
        </is>
      </c>
      <c r="C129" t="inlineStr">
        <is>
          <t>accounts@elmstreetpatholo.example</t>
        </is>
      </c>
      <c r="D129" t="inlineStr">
        <is>
          <t>JC0125</t>
        </is>
      </c>
      <c r="E129" t="inlineStr">
        <is>
          <t>Elm Street Pathology Pty Ltd</t>
        </is>
      </c>
      <c r="F129" t="inlineStr">
        <is>
          <t>N1 same name</t>
        </is>
      </c>
      <c r="G129" t="inlineStr">
        <is>
          <t>Keep</t>
        </is>
      </c>
      <c r="H129">
        <f>IF(COUNTIF('Jobber Clients'!$A$5:$A$162,D129)=1,1,0)</f>
        <v>1</v>
      </c>
      <c r="I129">
        <f>COUNTIF('QBO Customers'!$C$5:$C$424,A129)</f>
        <v>1</v>
      </c>
    </row>
    <row r="130">
      <c r="A130" t="inlineStr">
        <is>
          <t>Q0126</t>
        </is>
      </c>
      <c r="B130" t="inlineStr">
        <is>
          <t>The Fairfield Accountants Pty Ltd</t>
        </is>
      </c>
      <c r="C130" t="inlineStr">
        <is>
          <t>accounts@fairfieldaccount.example</t>
        </is>
      </c>
      <c r="D130" t="inlineStr">
        <is>
          <t>JC0126</t>
        </is>
      </c>
      <c r="E130" t="inlineStr">
        <is>
          <t>Fairfield Accountants Pty Ltd</t>
        </is>
      </c>
      <c r="F130" t="inlineStr">
        <is>
          <t>N1 same name</t>
        </is>
      </c>
      <c r="G130" t="inlineStr">
        <is>
          <t>Keep</t>
        </is>
      </c>
      <c r="H130">
        <f>IF(COUNTIF('Jobber Clients'!$A$5:$A$162,D130)=1,1,0)</f>
        <v>1</v>
      </c>
      <c r="I130">
        <f>COUNTIF('QBO Customers'!$C$5:$C$424,A130)</f>
        <v>2</v>
      </c>
    </row>
    <row r="131">
      <c r="A131" t="inlineStr">
        <is>
          <t>Q0127</t>
        </is>
      </c>
      <c r="B131" t="inlineStr">
        <is>
          <t>Fairfield Dental</t>
        </is>
      </c>
      <c r="C131" t="inlineStr">
        <is>
          <t>accounts@fairfielddental.example</t>
        </is>
      </c>
      <c r="D131" t="inlineStr">
        <is>
          <t>JC0127</t>
        </is>
      </c>
      <c r="E131" t="inlineStr">
        <is>
          <t>Fairfield Dental</t>
        </is>
      </c>
      <c r="F131" t="inlineStr">
        <is>
          <t>N1 same name</t>
        </is>
      </c>
      <c r="G131" t="inlineStr">
        <is>
          <t>Keep</t>
        </is>
      </c>
      <c r="H131">
        <f>IF(COUNTIF('Jobber Clients'!$A$5:$A$162,D131)=1,1,0)</f>
        <v>1</v>
      </c>
      <c r="I131">
        <f>COUNTIF('QBO Customers'!$C$5:$C$424,A131)</f>
        <v>1</v>
      </c>
    </row>
    <row r="132">
      <c r="A132" t="inlineStr">
        <is>
          <t>Q0128</t>
        </is>
      </c>
      <c r="B132" t="inlineStr">
        <is>
          <t>The Oakwood Medical Centre Pty Ltd</t>
        </is>
      </c>
      <c r="C132" t="inlineStr">
        <is>
          <t>accounts@oakwoodmedicalce.example</t>
        </is>
      </c>
      <c r="D132" t="inlineStr">
        <is>
          <t>JC0128</t>
        </is>
      </c>
      <c r="E132" t="inlineStr">
        <is>
          <t>Oakwood Medical Centre Pty Ltd</t>
        </is>
      </c>
      <c r="F132" t="inlineStr">
        <is>
          <t>N1 same name</t>
        </is>
      </c>
      <c r="G132" t="inlineStr">
        <is>
          <t>Keep</t>
        </is>
      </c>
      <c r="H132">
        <f>IF(COUNTIF('Jobber Clients'!$A$5:$A$162,D132)=1,1,0)</f>
        <v>1</v>
      </c>
      <c r="I132">
        <f>COUNTIF('QBO Customers'!$C$5:$C$424,A132)</f>
        <v>1</v>
      </c>
    </row>
    <row r="133">
      <c r="A133" t="inlineStr">
        <is>
          <t>Q0129</t>
        </is>
      </c>
      <c r="B133" t="inlineStr">
        <is>
          <t>Banksia Architects</t>
        </is>
      </c>
      <c r="C133" t="inlineStr">
        <is>
          <t>accounts@banksiaarchitect.example</t>
        </is>
      </c>
      <c r="D133" t="inlineStr">
        <is>
          <t>JC0129</t>
        </is>
      </c>
      <c r="E133" t="inlineStr">
        <is>
          <t>Banksia Architects Pty Ltd</t>
        </is>
      </c>
      <c r="F133" t="inlineStr">
        <is>
          <t>N1 same name</t>
        </is>
      </c>
      <c r="G133" t="inlineStr">
        <is>
          <t>Keep</t>
        </is>
      </c>
      <c r="H133">
        <f>IF(COUNTIF('Jobber Clients'!$A$5:$A$162,D133)=1,1,0)</f>
        <v>1</v>
      </c>
      <c r="I133">
        <f>COUNTIF('QBO Customers'!$C$5:$C$424,A133)</f>
        <v>1</v>
      </c>
    </row>
    <row r="134">
      <c r="A134" t="inlineStr">
        <is>
          <t>Q0130</t>
        </is>
      </c>
      <c r="B134" t="inlineStr">
        <is>
          <t>The Ironbark Engineering Pty Ltd</t>
        </is>
      </c>
      <c r="C134" t="inlineStr">
        <is>
          <t>accounts@ironbarkengineer.example</t>
        </is>
      </c>
      <c r="D134" t="inlineStr">
        <is>
          <t>JC0130</t>
        </is>
      </c>
      <c r="E134" t="inlineStr">
        <is>
          <t>Ironbark Engineering Pty Ltd</t>
        </is>
      </c>
      <c r="F134" t="inlineStr">
        <is>
          <t>N1 same name</t>
        </is>
      </c>
      <c r="G134" t="inlineStr">
        <is>
          <t>Keep</t>
        </is>
      </c>
      <c r="H134">
        <f>IF(COUNTIF('Jobber Clients'!$A$5:$A$162,D134)=1,1,0)</f>
        <v>1</v>
      </c>
      <c r="I134">
        <f>COUNTIF('QBO Customers'!$C$5:$C$424,A134)</f>
        <v>2</v>
      </c>
    </row>
    <row r="135">
      <c r="A135" t="inlineStr">
        <is>
          <t>Q0131</t>
        </is>
      </c>
      <c r="B135" t="inlineStr">
        <is>
          <t>Wattle Grove Financial Planning</t>
        </is>
      </c>
      <c r="C135" t="inlineStr">
        <is>
          <t>accounts@wattlegrovefinan.example</t>
        </is>
      </c>
      <c r="D135" t="inlineStr">
        <is>
          <t>JC0131</t>
        </is>
      </c>
      <c r="E135" t="inlineStr">
        <is>
          <t>Wattle Grove Financial Planning</t>
        </is>
      </c>
      <c r="F135" t="inlineStr">
        <is>
          <t>N1 same name</t>
        </is>
      </c>
      <c r="G135" t="inlineStr">
        <is>
          <t>Keep</t>
        </is>
      </c>
      <c r="H135">
        <f>IF(COUNTIF('Jobber Clients'!$A$5:$A$162,D135)=1,1,0)</f>
        <v>1</v>
      </c>
      <c r="I135">
        <f>COUNTIF('QBO Customers'!$C$5:$C$424,A135)</f>
        <v>1</v>
      </c>
    </row>
    <row r="136">
      <c r="A136" t="inlineStr">
        <is>
          <t>Q0132</t>
        </is>
      </c>
      <c r="B136" t="inlineStr">
        <is>
          <t>Parkside Fitness</t>
        </is>
      </c>
      <c r="C136" t="inlineStr">
        <is>
          <t>accounts@parksidefitness.example</t>
        </is>
      </c>
      <c r="D136" t="inlineStr">
        <is>
          <t>JC0132</t>
        </is>
      </c>
      <c r="E136" t="inlineStr">
        <is>
          <t>Parkside Fitness Pty Ltd</t>
        </is>
      </c>
      <c r="F136" t="inlineStr">
        <is>
          <t>N1 same name</t>
        </is>
      </c>
      <c r="G136" t="inlineStr">
        <is>
          <t>Keep</t>
        </is>
      </c>
      <c r="H136">
        <f>IF(COUNTIF('Jobber Clients'!$A$5:$A$162,D136)=1,1,0)</f>
        <v>1</v>
      </c>
      <c r="I136">
        <f>COUNTIF('QBO Customers'!$C$5:$C$424,A136)</f>
        <v>2</v>
      </c>
    </row>
    <row r="137">
      <c r="A137" t="inlineStr">
        <is>
          <t>Q0133</t>
        </is>
      </c>
      <c r="B137" t="inlineStr">
        <is>
          <t>Greenway Chiropractic P/L</t>
        </is>
      </c>
      <c r="C137" t="inlineStr">
        <is>
          <t>accounts@greenwaychiropra.example</t>
        </is>
      </c>
      <c r="D137" t="inlineStr">
        <is>
          <t>JC0133</t>
        </is>
      </c>
      <c r="E137" t="inlineStr">
        <is>
          <t>Greenway Chiropractic Pty Ltd</t>
        </is>
      </c>
      <c r="F137" t="inlineStr">
        <is>
          <t>N1 same name</t>
        </is>
      </c>
      <c r="G137" t="inlineStr">
        <is>
          <t>Keep</t>
        </is>
      </c>
      <c r="H137">
        <f>IF(COUNTIF('Jobber Clients'!$A$5:$A$162,D137)=1,1,0)</f>
        <v>1</v>
      </c>
      <c r="I137">
        <f>COUNTIF('QBO Customers'!$C$5:$C$424,A137)</f>
        <v>3</v>
      </c>
    </row>
    <row r="138">
      <c r="A138" t="inlineStr">
        <is>
          <t>Q0134</t>
        </is>
      </c>
      <c r="B138" t="inlineStr">
        <is>
          <t>Bayview Real Estate</t>
        </is>
      </c>
      <c r="C138" t="inlineStr">
        <is>
          <t>accounts@bayviewrealestat.example</t>
        </is>
      </c>
      <c r="D138" t="inlineStr">
        <is>
          <t>JC0134</t>
        </is>
      </c>
      <c r="E138" t="inlineStr">
        <is>
          <t>Bayview Real Estate Pty Ltd</t>
        </is>
      </c>
      <c r="F138" t="inlineStr">
        <is>
          <t>N1 same name</t>
        </is>
      </c>
      <c r="G138" t="inlineStr">
        <is>
          <t>Keep</t>
        </is>
      </c>
      <c r="H138">
        <f>IF(COUNTIF('Jobber Clients'!$A$5:$A$162,D138)=1,1,0)</f>
        <v>1</v>
      </c>
      <c r="I138">
        <f>COUNTIF('QBO Customers'!$C$5:$C$424,A138)</f>
        <v>1</v>
      </c>
    </row>
    <row r="139">
      <c r="A139" t="inlineStr">
        <is>
          <t>Q0135</t>
        </is>
      </c>
      <c r="B139" t="inlineStr">
        <is>
          <t>RIVERSIDE PHARMACY</t>
        </is>
      </c>
      <c r="C139" t="inlineStr">
        <is>
          <t>accounts@riversidepharmac.example</t>
        </is>
      </c>
      <c r="D139" t="inlineStr">
        <is>
          <t>JC0135</t>
        </is>
      </c>
      <c r="E139" t="inlineStr">
        <is>
          <t>Riverside Pharmacy</t>
        </is>
      </c>
      <c r="F139" t="inlineStr">
        <is>
          <t>N1 same name</t>
        </is>
      </c>
      <c r="G139" t="inlineStr">
        <is>
          <t>Keep</t>
        </is>
      </c>
      <c r="H139">
        <f>IF(COUNTIF('Jobber Clients'!$A$5:$A$162,D139)=1,1,0)</f>
        <v>1</v>
      </c>
      <c r="I139">
        <f>COUNTIF('QBO Customers'!$C$5:$C$424,A139)</f>
        <v>2</v>
      </c>
    </row>
    <row r="140">
      <c r="A140" t="inlineStr">
        <is>
          <t>Q0136</t>
        </is>
      </c>
      <c r="B140" t="inlineStr">
        <is>
          <t>Elm Street Chiropractic Pty Ltd</t>
        </is>
      </c>
      <c r="C140" t="inlineStr">
        <is>
          <t>accounts@elmstreetchiropr.example</t>
        </is>
      </c>
      <c r="D140" t="inlineStr">
        <is>
          <t>JC0136</t>
        </is>
      </c>
      <c r="E140" t="inlineStr">
        <is>
          <t>Elm Street Chiropractic Pty Ltd</t>
        </is>
      </c>
      <c r="F140" t="inlineStr">
        <is>
          <t>N1 same name</t>
        </is>
      </c>
      <c r="G140" t="inlineStr">
        <is>
          <t>Keep</t>
        </is>
      </c>
      <c r="H140">
        <f>IF(COUNTIF('Jobber Clients'!$A$5:$A$162,D140)=1,1,0)</f>
        <v>1</v>
      </c>
      <c r="I140">
        <f>COUNTIF('QBO Customers'!$C$5:$C$424,A140)</f>
        <v>2</v>
      </c>
    </row>
    <row r="141">
      <c r="A141" t="inlineStr">
        <is>
          <t>Q0137</t>
        </is>
      </c>
      <c r="B141" t="inlineStr">
        <is>
          <t>Ironbark Real Estate Pty Ltd</t>
        </is>
      </c>
      <c r="C141" t="inlineStr">
        <is>
          <t>accounts@ironbarkrealesta.example</t>
        </is>
      </c>
      <c r="D141" t="inlineStr">
        <is>
          <t>JC0137</t>
        </is>
      </c>
      <c r="E141" t="inlineStr">
        <is>
          <t>Ironbark Real Estate Pty Ltd</t>
        </is>
      </c>
      <c r="F141" t="inlineStr">
        <is>
          <t>N1 same name</t>
        </is>
      </c>
      <c r="G141" t="inlineStr">
        <is>
          <t>Keep</t>
        </is>
      </c>
      <c r="H141">
        <f>IF(COUNTIF('Jobber Clients'!$A$5:$A$162,D141)=1,1,0)</f>
        <v>1</v>
      </c>
      <c r="I141">
        <f>COUNTIF('QBO Customers'!$C$5:$C$424,A141)</f>
        <v>2</v>
      </c>
    </row>
    <row r="142">
      <c r="A142" t="inlineStr">
        <is>
          <t>Q0138</t>
        </is>
      </c>
      <c r="B142" t="inlineStr">
        <is>
          <t>ELM STREET MOTORS</t>
        </is>
      </c>
      <c r="C142" t="inlineStr">
        <is>
          <t>accounts@elmstreetmotors.example</t>
        </is>
      </c>
      <c r="D142" t="inlineStr">
        <is>
          <t>JC0138</t>
        </is>
      </c>
      <c r="E142" t="inlineStr">
        <is>
          <t>Elm Street Motors</t>
        </is>
      </c>
      <c r="F142" t="inlineStr">
        <is>
          <t>N1 same name</t>
        </is>
      </c>
      <c r="G142" t="inlineStr">
        <is>
          <t>Keep</t>
        </is>
      </c>
      <c r="H142">
        <f>IF(COUNTIF('Jobber Clients'!$A$5:$A$162,D142)=1,1,0)</f>
        <v>1</v>
      </c>
      <c r="I142">
        <f>COUNTIF('QBO Customers'!$C$5:$C$424,A142)</f>
        <v>2</v>
      </c>
    </row>
    <row r="143">
      <c r="A143" t="inlineStr">
        <is>
          <t>Q0139</t>
        </is>
      </c>
      <c r="B143" t="inlineStr">
        <is>
          <t>Sunbury Engineering Pty Ltd</t>
        </is>
      </c>
      <c r="C143" t="inlineStr">
        <is>
          <t>accounts@sunburyengineeri.example</t>
        </is>
      </c>
      <c r="D143" t="inlineStr">
        <is>
          <t>JC0139</t>
        </is>
      </c>
      <c r="E143" t="inlineStr">
        <is>
          <t>Sunbury Engineering</t>
        </is>
      </c>
      <c r="F143" t="inlineStr">
        <is>
          <t>N1 same name</t>
        </is>
      </c>
      <c r="G143" t="inlineStr">
        <is>
          <t>Keep</t>
        </is>
      </c>
      <c r="H143">
        <f>IF(COUNTIF('Jobber Clients'!$A$5:$A$162,D143)=1,1,0)</f>
        <v>1</v>
      </c>
      <c r="I143">
        <f>COUNTIF('QBO Customers'!$C$5:$C$424,A143)</f>
        <v>1</v>
      </c>
    </row>
    <row r="144">
      <c r="A144" t="inlineStr">
        <is>
          <t>Q0140</t>
        </is>
      </c>
      <c r="B144" t="inlineStr">
        <is>
          <t>Ashwood Dental Pty Ltd</t>
        </is>
      </c>
      <c r="C144" t="inlineStr">
        <is>
          <t>accounts@ashwooddental.example</t>
        </is>
      </c>
      <c r="D144" t="inlineStr">
        <is>
          <t>JC0140</t>
        </is>
      </c>
      <c r="E144" t="inlineStr">
        <is>
          <t>Ashwood Dental Pty Ltd</t>
        </is>
      </c>
      <c r="F144" t="inlineStr">
        <is>
          <t>N1 same name</t>
        </is>
      </c>
      <c r="G144" t="inlineStr">
        <is>
          <t>Keep</t>
        </is>
      </c>
      <c r="H144">
        <f>IF(COUNTIF('Jobber Clients'!$A$5:$A$162,D144)=1,1,0)</f>
        <v>1</v>
      </c>
      <c r="I144">
        <f>COUNTIF('QBO Customers'!$C$5:$C$424,A144)</f>
        <v>2</v>
      </c>
    </row>
    <row r="145">
      <c r="A145" t="inlineStr">
        <is>
          <t>Q0141</t>
        </is>
      </c>
      <c r="B145" t="inlineStr">
        <is>
          <t>Bluestone Early Learning P/L</t>
        </is>
      </c>
      <c r="C145" t="inlineStr">
        <is>
          <t>accounts@bluestoneearlyle.example</t>
        </is>
      </c>
      <c r="D145" t="inlineStr">
        <is>
          <t>JC0141</t>
        </is>
      </c>
      <c r="E145" t="inlineStr">
        <is>
          <t>Bluestone Early Learning Pty Ltd</t>
        </is>
      </c>
      <c r="F145" t="inlineStr">
        <is>
          <t>N1 same name</t>
        </is>
      </c>
      <c r="G145" t="inlineStr">
        <is>
          <t>Keep</t>
        </is>
      </c>
      <c r="H145">
        <f>IF(COUNTIF('Jobber Clients'!$A$5:$A$162,D145)=1,1,0)</f>
        <v>1</v>
      </c>
      <c r="I145">
        <f>COUNTIF('QBO Customers'!$C$5:$C$424,A145)</f>
        <v>2</v>
      </c>
    </row>
    <row r="146">
      <c r="A146" t="inlineStr">
        <is>
          <t>Q0142</t>
        </is>
      </c>
      <c r="B146" t="inlineStr">
        <is>
          <t>Harbourside Property Group</t>
        </is>
      </c>
      <c r="C146" t="inlineStr">
        <is>
          <t>accounts@harboursideprope.example</t>
        </is>
      </c>
      <c r="D146" t="inlineStr">
        <is>
          <t>JC0142</t>
        </is>
      </c>
      <c r="E146" t="inlineStr">
        <is>
          <t>Harbourside Property Group</t>
        </is>
      </c>
      <c r="F146" t="inlineStr">
        <is>
          <t>N1 same name</t>
        </is>
      </c>
      <c r="G146" t="inlineStr">
        <is>
          <t>Keep</t>
        </is>
      </c>
      <c r="H146">
        <f>IF(COUNTIF('Jobber Clients'!$A$5:$A$162,D146)=1,1,0)</f>
        <v>1</v>
      </c>
      <c r="I146">
        <f>COUNTIF('QBO Customers'!$C$5:$C$424,A146)</f>
        <v>1</v>
      </c>
    </row>
    <row r="147">
      <c r="A147" t="inlineStr">
        <is>
          <t>Q0143</t>
        </is>
      </c>
      <c r="B147" t="inlineStr">
        <is>
          <t>RIVERSIDE ENGINEERING PTY LTD</t>
        </is>
      </c>
      <c r="C147" t="inlineStr">
        <is>
          <t>accounts@riversideenginee.example</t>
        </is>
      </c>
      <c r="D147" t="inlineStr">
        <is>
          <t>JC0143</t>
        </is>
      </c>
      <c r="E147" t="inlineStr">
        <is>
          <t>Riverside Engineering Pty Ltd</t>
        </is>
      </c>
      <c r="F147" t="inlineStr">
        <is>
          <t>N1 same name</t>
        </is>
      </c>
      <c r="G147" t="inlineStr">
        <is>
          <t>Keep</t>
        </is>
      </c>
      <c r="H147">
        <f>IF(COUNTIF('Jobber Clients'!$A$5:$A$162,D147)=1,1,0)</f>
        <v>1</v>
      </c>
      <c r="I147">
        <f>COUNTIF('QBO Customers'!$C$5:$C$424,A147)</f>
        <v>1</v>
      </c>
    </row>
    <row r="148">
      <c r="A148" t="inlineStr">
        <is>
          <t>Q0144</t>
        </is>
      </c>
      <c r="B148" t="inlineStr">
        <is>
          <t>ASHWOOD LAWYERS</t>
        </is>
      </c>
      <c r="C148" t="inlineStr">
        <is>
          <t>accounts@ashwoodlawyers.example</t>
        </is>
      </c>
      <c r="D148" t="inlineStr">
        <is>
          <t>JC0144</t>
        </is>
      </c>
      <c r="E148" t="inlineStr">
        <is>
          <t>Ashwood Lawyers</t>
        </is>
      </c>
      <c r="F148" t="inlineStr">
        <is>
          <t>N1 same name</t>
        </is>
      </c>
      <c r="G148" t="inlineStr">
        <is>
          <t>Keep</t>
        </is>
      </c>
      <c r="H148">
        <f>IF(COUNTIF('Jobber Clients'!$A$5:$A$162,D148)=1,1,0)</f>
        <v>1</v>
      </c>
      <c r="I148">
        <f>COUNTIF('QBO Customers'!$C$5:$C$424,A148)</f>
        <v>1</v>
      </c>
    </row>
    <row r="149">
      <c r="A149" t="inlineStr">
        <is>
          <t>Q0145</t>
        </is>
      </c>
      <c r="B149" t="inlineStr">
        <is>
          <t>Bayview Fitness P/L</t>
        </is>
      </c>
      <c r="C149" t="inlineStr">
        <is>
          <t>accounts@bayviewfitness.example</t>
        </is>
      </c>
      <c r="D149" t="inlineStr">
        <is>
          <t>JC0145</t>
        </is>
      </c>
      <c r="E149" t="inlineStr">
        <is>
          <t>Bayview Fitness Pty Ltd</t>
        </is>
      </c>
      <c r="F149" t="inlineStr">
        <is>
          <t>N1 same name</t>
        </is>
      </c>
      <c r="G149" t="inlineStr">
        <is>
          <t>Keep</t>
        </is>
      </c>
      <c r="H149">
        <f>IF(COUNTIF('Jobber Clients'!$A$5:$A$162,D149)=1,1,0)</f>
        <v>1</v>
      </c>
      <c r="I149">
        <f>COUNTIF('QBO Customers'!$C$5:$C$424,A149)</f>
        <v>1</v>
      </c>
    </row>
    <row r="150">
      <c r="A150" t="inlineStr">
        <is>
          <t>Q0146</t>
        </is>
      </c>
      <c r="B150" t="inlineStr">
        <is>
          <t>The Ironbark Property Group Pty Ltd</t>
        </is>
      </c>
      <c r="C150" t="inlineStr">
        <is>
          <t>accounts@ironbarkproperty.example</t>
        </is>
      </c>
      <c r="D150" t="inlineStr">
        <is>
          <t>JC0146</t>
        </is>
      </c>
      <c r="E150" t="inlineStr">
        <is>
          <t>Ironbark Property Group Pty Ltd</t>
        </is>
      </c>
      <c r="F150" t="inlineStr">
        <is>
          <t>N1 same name</t>
        </is>
      </c>
      <c r="G150" t="inlineStr">
        <is>
          <t>Keep</t>
        </is>
      </c>
      <c r="H150">
        <f>IF(COUNTIF('Jobber Clients'!$A$5:$A$162,D150)=1,1,0)</f>
        <v>1</v>
      </c>
      <c r="I150">
        <f>COUNTIF('QBO Customers'!$C$5:$C$424,A150)</f>
        <v>2</v>
      </c>
    </row>
    <row r="151">
      <c r="A151" t="inlineStr">
        <is>
          <t>Q0147</t>
        </is>
      </c>
      <c r="B151" t="inlineStr">
        <is>
          <t>Oakwood Engineering</t>
        </is>
      </c>
      <c r="C151" t="inlineStr">
        <is>
          <t>accounts@oakwoodengineeri.example</t>
        </is>
      </c>
      <c r="D151" t="inlineStr">
        <is>
          <t>JC0147</t>
        </is>
      </c>
      <c r="E151" t="inlineStr">
        <is>
          <t>Oakwood Engineering</t>
        </is>
      </c>
      <c r="F151" t="inlineStr">
        <is>
          <t>N1 same name</t>
        </is>
      </c>
      <c r="G151" t="inlineStr">
        <is>
          <t>Keep</t>
        </is>
      </c>
      <c r="H151">
        <f>IF(COUNTIF('Jobber Clients'!$A$5:$A$162,D151)=1,1,0)</f>
        <v>1</v>
      </c>
      <c r="I151">
        <f>COUNTIF('QBO Customers'!$C$5:$C$424,A151)</f>
        <v>1</v>
      </c>
    </row>
    <row r="152">
      <c r="A152" t="inlineStr">
        <is>
          <t>Q0148</t>
        </is>
      </c>
      <c r="B152" t="inlineStr">
        <is>
          <t>Waverley Physiotherapy</t>
        </is>
      </c>
      <c r="C152" t="inlineStr">
        <is>
          <t>accounts@waverleyphysioth.example</t>
        </is>
      </c>
      <c r="D152" t="inlineStr">
        <is>
          <t>JC0148</t>
        </is>
      </c>
      <c r="E152" t="inlineStr">
        <is>
          <t>Waverley Physiotherapy Pty Ltd</t>
        </is>
      </c>
      <c r="F152" t="inlineStr">
        <is>
          <t>N1 same name</t>
        </is>
      </c>
      <c r="G152" t="inlineStr">
        <is>
          <t>Keep</t>
        </is>
      </c>
      <c r="H152">
        <f>IF(COUNTIF('Jobber Clients'!$A$5:$A$162,D152)=1,1,0)</f>
        <v>1</v>
      </c>
      <c r="I152">
        <f>COUNTIF('QBO Customers'!$C$5:$C$424,A152)</f>
        <v>3</v>
      </c>
    </row>
    <row r="153">
      <c r="A153" t="inlineStr">
        <is>
          <t>Q0149</t>
        </is>
      </c>
      <c r="B153" t="inlineStr">
        <is>
          <t>Harbourside Insurance Brokers Pty Ltd</t>
        </is>
      </c>
      <c r="C153" t="inlineStr">
        <is>
          <t>accounts@harboursideinsur.example</t>
        </is>
      </c>
      <c r="D153" t="inlineStr">
        <is>
          <t>JC0149</t>
        </is>
      </c>
      <c r="E153" t="inlineStr">
        <is>
          <t>Harbourside Insurance Brokers Pty Ltd</t>
        </is>
      </c>
      <c r="F153" t="inlineStr">
        <is>
          <t>N1 same name</t>
        </is>
      </c>
      <c r="G153" t="inlineStr">
        <is>
          <t>Keep</t>
        </is>
      </c>
      <c r="H153">
        <f>IF(COUNTIF('Jobber Clients'!$A$5:$A$162,D153)=1,1,0)</f>
        <v>1</v>
      </c>
      <c r="I153">
        <f>COUNTIF('QBO Customers'!$C$5:$C$424,A153)</f>
        <v>1</v>
      </c>
    </row>
    <row r="154">
      <c r="A154" t="inlineStr">
        <is>
          <t>Q0150</t>
        </is>
      </c>
      <c r="B154" t="inlineStr">
        <is>
          <t>Harbourside Real Estate</t>
        </is>
      </c>
      <c r="C154" t="inlineStr">
        <is>
          <t>accounts@harboursidereale.example</t>
        </is>
      </c>
      <c r="D154" t="inlineStr">
        <is>
          <t>JC0150</t>
        </is>
      </c>
      <c r="E154" t="inlineStr">
        <is>
          <t>Harbourside Real Estate</t>
        </is>
      </c>
      <c r="F154" t="inlineStr">
        <is>
          <t>N1 same name</t>
        </is>
      </c>
      <c r="G154" t="inlineStr">
        <is>
          <t>Keep</t>
        </is>
      </c>
      <c r="H154">
        <f>IF(COUNTIF('Jobber Clients'!$A$5:$A$162,D154)=1,1,0)</f>
        <v>1</v>
      </c>
      <c r="I154">
        <f>COUNTIF('QBO Customers'!$C$5:$C$424,A154)</f>
        <v>2</v>
      </c>
    </row>
    <row r="155">
      <c r="A155" t="inlineStr">
        <is>
          <t>Q0151</t>
        </is>
      </c>
      <c r="B155" t="inlineStr">
        <is>
          <t>Eastwood Podiatry</t>
        </is>
      </c>
      <c r="C155" t="inlineStr">
        <is>
          <t>accounts@eastwoodpodiatry.example</t>
        </is>
      </c>
      <c r="D155" t="inlineStr">
        <is>
          <t>JC0151</t>
        </is>
      </c>
      <c r="E155" t="inlineStr">
        <is>
          <t>Eastwood Podiatry</t>
        </is>
      </c>
      <c r="F155" t="inlineStr">
        <is>
          <t>N1 same name</t>
        </is>
      </c>
      <c r="G155" t="inlineStr">
        <is>
          <t>Keep</t>
        </is>
      </c>
      <c r="H155">
        <f>IF(COUNTIF('Jobber Clients'!$A$5:$A$162,D155)=1,1,0)</f>
        <v>1</v>
      </c>
      <c r="I155">
        <f>COUNTIF('QBO Customers'!$C$5:$C$424,A155)</f>
        <v>1</v>
      </c>
    </row>
    <row r="156">
      <c r="A156" t="inlineStr">
        <is>
          <t>Q0152</t>
        </is>
      </c>
      <c r="B156" t="inlineStr">
        <is>
          <t>The Cityside Real Estate</t>
        </is>
      </c>
      <c r="C156" t="inlineStr">
        <is>
          <t>accounts@citysiderealesta.example</t>
        </is>
      </c>
      <c r="D156" t="inlineStr">
        <is>
          <t>JC0152</t>
        </is>
      </c>
      <c r="E156" t="inlineStr">
        <is>
          <t>Cityside Real Estate</t>
        </is>
      </c>
      <c r="F156" t="inlineStr">
        <is>
          <t>N1 same name</t>
        </is>
      </c>
      <c r="G156" t="inlineStr">
        <is>
          <t>Keep</t>
        </is>
      </c>
      <c r="H156">
        <f>IF(COUNTIF('Jobber Clients'!$A$5:$A$162,D156)=1,1,0)</f>
        <v>1</v>
      </c>
      <c r="I156">
        <f>COUNTIF('QBO Customers'!$C$5:$C$424,A156)</f>
        <v>2</v>
      </c>
    </row>
    <row r="157">
      <c r="A157" t="inlineStr">
        <is>
          <t>Q0153</t>
        </is>
      </c>
      <c r="B157" t="inlineStr">
        <is>
          <t>Parkside Dental</t>
        </is>
      </c>
      <c r="C157" t="inlineStr">
        <is>
          <t>accounts@parksidedental.example</t>
        </is>
      </c>
      <c r="D157" t="inlineStr">
        <is>
          <t>JC0153</t>
        </is>
      </c>
      <c r="E157" t="inlineStr">
        <is>
          <t>Parkside Dental</t>
        </is>
      </c>
      <c r="F157" t="inlineStr">
        <is>
          <t>N1 same name</t>
        </is>
      </c>
      <c r="G157" t="inlineStr">
        <is>
          <t>Keep</t>
        </is>
      </c>
      <c r="H157">
        <f>IF(COUNTIF('Jobber Clients'!$A$5:$A$162,D157)=1,1,0)</f>
        <v>1</v>
      </c>
      <c r="I157">
        <f>COUNTIF('QBO Customers'!$C$5:$C$424,A157)</f>
        <v>1</v>
      </c>
    </row>
    <row r="158">
      <c r="A158" t="inlineStr">
        <is>
          <t>Q0154</t>
        </is>
      </c>
      <c r="B158" t="inlineStr">
        <is>
          <t>Parkside Dental Group</t>
        </is>
      </c>
      <c r="C158" t="inlineStr">
        <is>
          <t>accounts@parksidedentalgr2.example</t>
        </is>
      </c>
      <c r="D158" t="inlineStr">
        <is>
          <t>JC0154</t>
        </is>
      </c>
      <c r="E158" t="inlineStr">
        <is>
          <t>Parkside Dental Group</t>
        </is>
      </c>
      <c r="F158" t="inlineStr">
        <is>
          <t>N1 same name</t>
        </is>
      </c>
      <c r="G158" t="inlineStr">
        <is>
          <t>Keep</t>
        </is>
      </c>
      <c r="H158">
        <f>IF(COUNTIF('Jobber Clients'!$A$5:$A$162,D158)=1,1,0)</f>
        <v>1</v>
      </c>
      <c r="I158">
        <f>COUNTIF('QBO Customers'!$C$5:$C$424,A158)</f>
        <v>1</v>
      </c>
    </row>
    <row r="159">
      <c r="A159" t="inlineStr">
        <is>
          <t>Q0155</t>
        </is>
      </c>
      <c r="B159" t="inlineStr">
        <is>
          <t>Northside Physiotherapy</t>
        </is>
      </c>
      <c r="C159" t="inlineStr">
        <is>
          <t>accounts@northsidephysiot.example</t>
        </is>
      </c>
      <c r="D159" t="inlineStr">
        <is>
          <t>JC0155</t>
        </is>
      </c>
      <c r="E159" t="inlineStr">
        <is>
          <t>Northside Physiotherapy</t>
        </is>
      </c>
      <c r="F159" t="inlineStr">
        <is>
          <t>N1 same name</t>
        </is>
      </c>
      <c r="G159" t="inlineStr">
        <is>
          <t>Keep</t>
        </is>
      </c>
      <c r="H159">
        <f>IF(COUNTIF('Jobber Clients'!$A$5:$A$162,D159)=1,1,0)</f>
        <v>1</v>
      </c>
      <c r="I159">
        <f>COUNTIF('QBO Customers'!$C$5:$C$424,A159)</f>
        <v>2</v>
      </c>
    </row>
    <row r="160">
      <c r="A160" t="inlineStr">
        <is>
          <t>Q0156</t>
        </is>
      </c>
      <c r="B160" t="inlineStr">
        <is>
          <t>North Side Physiotherapy</t>
        </is>
      </c>
      <c r="C160" t="inlineStr">
        <is>
          <t>accounts@northsidephysiot2.example</t>
        </is>
      </c>
      <c r="D160" t="inlineStr">
        <is>
          <t>JC0156</t>
        </is>
      </c>
      <c r="E160" t="inlineStr">
        <is>
          <t>North Side Physiotherapy</t>
        </is>
      </c>
      <c r="F160" t="inlineStr">
        <is>
          <t>N1 same name</t>
        </is>
      </c>
      <c r="G160" t="inlineStr">
        <is>
          <t>Keep</t>
        </is>
      </c>
      <c r="H160">
        <f>IF(COUNTIF('Jobber Clients'!$A$5:$A$162,D160)=1,1,0)</f>
        <v>1</v>
      </c>
      <c r="I160">
        <f>COUNTIF('QBO Customers'!$C$5:$C$424,A160)</f>
        <v>2</v>
      </c>
    </row>
    <row r="161">
      <c r="A161" t="inlineStr">
        <is>
          <t>Q0157</t>
        </is>
      </c>
      <c r="B161" t="inlineStr">
        <is>
          <t>Bayview Accountants</t>
        </is>
      </c>
      <c r="C161" t="inlineStr">
        <is>
          <t>accounts@bayviewaccountan.example</t>
        </is>
      </c>
      <c r="D161" t="inlineStr">
        <is>
          <t>JC0157</t>
        </is>
      </c>
      <c r="E161" t="inlineStr">
        <is>
          <t>Bayview Accountants</t>
        </is>
      </c>
      <c r="F161" t="inlineStr">
        <is>
          <t>N1 same name</t>
        </is>
      </c>
      <c r="G161" t="inlineStr">
        <is>
          <t>Keep</t>
        </is>
      </c>
      <c r="H161">
        <f>IF(COUNTIF('Jobber Clients'!$A$5:$A$162,D161)=1,1,0)</f>
        <v>1</v>
      </c>
      <c r="I161">
        <f>COUNTIF('QBO Customers'!$C$5:$C$424,A161)</f>
        <v>1</v>
      </c>
    </row>
    <row r="162">
      <c r="A162" t="inlineStr">
        <is>
          <t>Q0158</t>
        </is>
      </c>
      <c r="B162" t="inlineStr">
        <is>
          <t>BAY VIEW ACCOUNTANTS</t>
        </is>
      </c>
      <c r="C162" t="inlineStr">
        <is>
          <t>accounts@bayviewaccountan2.example</t>
        </is>
      </c>
      <c r="D162" t="inlineStr">
        <is>
          <t>JC0158</t>
        </is>
      </c>
      <c r="E162" t="inlineStr">
        <is>
          <t>Bay View Accountants</t>
        </is>
      </c>
      <c r="F162" t="inlineStr">
        <is>
          <t>N1 same name</t>
        </is>
      </c>
      <c r="G162" t="inlineStr">
        <is>
          <t>Keep</t>
        </is>
      </c>
      <c r="H162">
        <f>IF(COUNTIF('Jobber Clients'!$A$5:$A$162,D162)=1,1,0)</f>
        <v>1</v>
      </c>
      <c r="I162">
        <f>COUNTIF('QBO Customers'!$C$5:$C$424,A162)</f>
        <v>1</v>
      </c>
    </row>
    <row r="163">
      <c r="A163" t="inlineStr">
        <is>
          <t>Q0159</t>
        </is>
      </c>
      <c r="B163" t="inlineStr">
        <is>
          <t>Northside Enginering - Accounts</t>
        </is>
      </c>
      <c r="C163" t="inlineStr"/>
      <c r="D163" t="inlineStr">
        <is>
          <t>JC0017</t>
        </is>
      </c>
      <c r="E163" t="inlineStr">
        <is>
          <t>Northside Engineering Pty Ltd</t>
        </is>
      </c>
      <c r="F163" t="inlineStr">
        <is>
          <t>F1 name 0.93+, clear winner</t>
        </is>
      </c>
      <c r="G163" t="inlineStr">
        <is>
          <t>Merge into Q0017</t>
        </is>
      </c>
      <c r="H163">
        <f>IF(COUNTIF('Jobber Clients'!$A$5:$A$162,D163)=1,1,0)</f>
        <v>1</v>
      </c>
      <c r="I163">
        <f>COUNTIF('QBO Customers'!$C$5:$C$424,A163)</f>
        <v>2</v>
      </c>
    </row>
    <row r="164">
      <c r="A164" t="inlineStr">
        <is>
          <t>Q0160</t>
        </is>
      </c>
      <c r="B164" t="inlineStr">
        <is>
          <t>Hillcrest Accontants - Accounts</t>
        </is>
      </c>
      <c r="C164" t="inlineStr">
        <is>
          <t>accounts@hillcrestaccount.example</t>
        </is>
      </c>
      <c r="D164" t="inlineStr">
        <is>
          <t>JC0077</t>
        </is>
      </c>
      <c r="E164" t="inlineStr">
        <is>
          <t>Hillcrest Accountants</t>
        </is>
      </c>
      <c r="F164" t="inlineStr">
        <is>
          <t>E1 same email, name 0.85+</t>
        </is>
      </c>
      <c r="G164" t="inlineStr">
        <is>
          <t>Merge into Q0077</t>
        </is>
      </c>
      <c r="H164">
        <f>IF(COUNTIF('Jobber Clients'!$A$5:$A$162,D164)=1,1,0)</f>
        <v>1</v>
      </c>
      <c r="I164">
        <f>COUNTIF('QBO Customers'!$C$5:$C$424,A164)</f>
        <v>1</v>
      </c>
    </row>
    <row r="165">
      <c r="A165" t="inlineStr">
        <is>
          <t>Q0161</t>
        </is>
      </c>
      <c r="B165" t="inlineStr">
        <is>
          <t xml:space="preserve">Kngsley Fitness  </t>
        </is>
      </c>
      <c r="C165" t="inlineStr">
        <is>
          <t>accounts@kingsleyfitness.example</t>
        </is>
      </c>
      <c r="D165" t="inlineStr">
        <is>
          <t>JC0092</t>
        </is>
      </c>
      <c r="E165" t="inlineStr">
        <is>
          <t>Kingsley Fitness Pty Ltd</t>
        </is>
      </c>
      <c r="F165" t="inlineStr">
        <is>
          <t>E1 same email, name 0.85+</t>
        </is>
      </c>
      <c r="G165" t="inlineStr">
        <is>
          <t>Merge into Q0092</t>
        </is>
      </c>
      <c r="H165">
        <f>IF(COUNTIF('Jobber Clients'!$A$5:$A$162,D165)=1,1,0)</f>
        <v>1</v>
      </c>
      <c r="I165">
        <f>COUNTIF('QBO Customers'!$C$5:$C$424,A165)</f>
        <v>1</v>
      </c>
    </row>
    <row r="166">
      <c r="A166" t="inlineStr">
        <is>
          <t>Q0162</t>
        </is>
      </c>
      <c r="B166" t="inlineStr">
        <is>
          <t xml:space="preserve">Fairfield Engineerng  </t>
        </is>
      </c>
      <c r="C166" t="inlineStr"/>
      <c r="D166" t="inlineStr">
        <is>
          <t>JC0044</t>
        </is>
      </c>
      <c r="E166" t="inlineStr">
        <is>
          <t>Fairfield Engineering Pty Ltd</t>
        </is>
      </c>
      <c r="F166" t="inlineStr">
        <is>
          <t>F1 name 0.93+, clear winner</t>
        </is>
      </c>
      <c r="G166" t="inlineStr">
        <is>
          <t>Merge into Q0044</t>
        </is>
      </c>
      <c r="H166">
        <f>IF(COUNTIF('Jobber Clients'!$A$5:$A$162,D166)=1,1,0)</f>
        <v>1</v>
      </c>
      <c r="I166">
        <f>COUNTIF('QBO Customers'!$C$5:$C$424,A166)</f>
        <v>1</v>
      </c>
    </row>
    <row r="167">
      <c r="A167" t="inlineStr">
        <is>
          <t>Q0163</t>
        </is>
      </c>
      <c r="B167" t="inlineStr">
        <is>
          <t>Westend Poiatry - Accounts</t>
        </is>
      </c>
      <c r="C167" t="inlineStr">
        <is>
          <t>accounts@westendpodiatry.example</t>
        </is>
      </c>
      <c r="D167" t="inlineStr">
        <is>
          <t>JC0033</t>
        </is>
      </c>
      <c r="E167" t="inlineStr">
        <is>
          <t>Westend Podiatry</t>
        </is>
      </c>
      <c r="F167" t="inlineStr">
        <is>
          <t>E1 same email, name 0.85+</t>
        </is>
      </c>
      <c r="G167" t="inlineStr">
        <is>
          <t>Merge into Q0033</t>
        </is>
      </c>
      <c r="H167">
        <f>IF(COUNTIF('Jobber Clients'!$A$5:$A$162,D167)=1,1,0)</f>
        <v>1</v>
      </c>
      <c r="I167">
        <f>COUNTIF('QBO Customers'!$C$5:$C$424,A167)</f>
        <v>3</v>
      </c>
    </row>
    <row r="168">
      <c r="A168" t="inlineStr">
        <is>
          <t>Q0164</t>
        </is>
      </c>
      <c r="B168" t="inlineStr">
        <is>
          <t>Banksia Logistics - Accounts</t>
        </is>
      </c>
      <c r="C168" t="inlineStr">
        <is>
          <t>accounts@banksialogistics.example</t>
        </is>
      </c>
      <c r="D168" t="inlineStr">
        <is>
          <t>JC0086</t>
        </is>
      </c>
      <c r="E168" t="inlineStr">
        <is>
          <t>Banksia Logistics</t>
        </is>
      </c>
      <c r="F168" t="inlineStr">
        <is>
          <t>N1 same name</t>
        </is>
      </c>
      <c r="G168" t="inlineStr">
        <is>
          <t>Merge into Q0086</t>
        </is>
      </c>
      <c r="H168">
        <f>IF(COUNTIF('Jobber Clients'!$A$5:$A$162,D168)=1,1,0)</f>
        <v>1</v>
      </c>
      <c r="I168">
        <f>COUNTIF('QBO Customers'!$C$5:$C$424,A168)</f>
        <v>0</v>
      </c>
    </row>
    <row r="169">
      <c r="A169" t="inlineStr">
        <is>
          <t>Q0165</t>
        </is>
      </c>
      <c r="B169" t="inlineStr">
        <is>
          <t>Elm Street Lgistics - Accounts</t>
        </is>
      </c>
      <c r="C169" t="inlineStr"/>
      <c r="D169" t="inlineStr">
        <is>
          <t>JC0123</t>
        </is>
      </c>
      <c r="E169" t="inlineStr">
        <is>
          <t>Elm Street Logistics Pty Ltd</t>
        </is>
      </c>
      <c r="F169" t="inlineStr">
        <is>
          <t>F1 name 0.93+, clear winner</t>
        </is>
      </c>
      <c r="G169" t="inlineStr">
        <is>
          <t>Merge into Q0123</t>
        </is>
      </c>
      <c r="H169">
        <f>IF(COUNTIF('Jobber Clients'!$A$5:$A$162,D169)=1,1,0)</f>
        <v>1</v>
      </c>
      <c r="I169">
        <f>COUNTIF('QBO Customers'!$C$5:$C$424,A169)</f>
        <v>2</v>
      </c>
    </row>
    <row r="170">
      <c r="A170" t="inlineStr">
        <is>
          <t>Q0166</t>
        </is>
      </c>
      <c r="B170" t="inlineStr">
        <is>
          <t>Lakeside Inusrance Brokers - Accounts</t>
        </is>
      </c>
      <c r="C170" t="inlineStr">
        <is>
          <t>accounts@lakesideinsuranc.example</t>
        </is>
      </c>
      <c r="D170" t="inlineStr">
        <is>
          <t>JC0124</t>
        </is>
      </c>
      <c r="E170" t="inlineStr">
        <is>
          <t>Lakeside Insurance Brokers</t>
        </is>
      </c>
      <c r="F170" t="inlineStr">
        <is>
          <t>E1 same email, name 0.85+</t>
        </is>
      </c>
      <c r="G170" t="inlineStr">
        <is>
          <t>Merge into Q0124</t>
        </is>
      </c>
      <c r="H170">
        <f>IF(COUNTIF('Jobber Clients'!$A$5:$A$162,D170)=1,1,0)</f>
        <v>1</v>
      </c>
      <c r="I170">
        <f>COUNTIF('QBO Customers'!$C$5:$C$424,A170)</f>
        <v>0</v>
      </c>
    </row>
    <row r="171">
      <c r="A171" t="inlineStr">
        <is>
          <t>Q0167</t>
        </is>
      </c>
      <c r="B171" t="inlineStr">
        <is>
          <t>Ashwod Medical Centre - Accounts</t>
        </is>
      </c>
      <c r="C171" t="inlineStr">
        <is>
          <t>accounts@ashwoodmedicalce.example</t>
        </is>
      </c>
      <c r="D171" t="inlineStr">
        <is>
          <t>JC0073</t>
        </is>
      </c>
      <c r="E171" t="inlineStr">
        <is>
          <t>Ashwood Medical Centre</t>
        </is>
      </c>
      <c r="F171" t="inlineStr">
        <is>
          <t>E1 same email, name 0.85+</t>
        </is>
      </c>
      <c r="G171" t="inlineStr">
        <is>
          <t>Merge into Q0073</t>
        </is>
      </c>
      <c r="H171">
        <f>IF(COUNTIF('Jobber Clients'!$A$5:$A$162,D171)=1,1,0)</f>
        <v>1</v>
      </c>
      <c r="I171">
        <f>COUNTIF('QBO Customers'!$C$5:$C$424,A171)</f>
        <v>1</v>
      </c>
    </row>
    <row r="172">
      <c r="A172" t="inlineStr">
        <is>
          <t>Q0168</t>
        </is>
      </c>
      <c r="B172" t="inlineStr">
        <is>
          <t>Harbourside Chiorpractic - Accounts</t>
        </is>
      </c>
      <c r="C172" t="inlineStr"/>
      <c r="D172" t="inlineStr">
        <is>
          <t>JC0104</t>
        </is>
      </c>
      <c r="E172" t="inlineStr">
        <is>
          <t>Harbourside Chiropractic</t>
        </is>
      </c>
      <c r="F172" t="inlineStr">
        <is>
          <t>F1 name 0.93+, clear winner</t>
        </is>
      </c>
      <c r="G172" t="inlineStr">
        <is>
          <t>Merge into Q0104</t>
        </is>
      </c>
      <c r="H172">
        <f>IF(COUNTIF('Jobber Clients'!$A$5:$A$162,D172)=1,1,0)</f>
        <v>1</v>
      </c>
      <c r="I172">
        <f>COUNTIF('QBO Customers'!$C$5:$C$424,A172)</f>
        <v>2</v>
      </c>
    </row>
  </sheetData>
  <autoFilter ref="A4:I172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2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6" customWidth="1" min="2" max="2"/>
    <col width="8" customWidth="1" min="3" max="3"/>
    <col width="10" customWidth="1" min="4" max="4"/>
    <col width="10" customWidth="1" min="5" max="5"/>
    <col width="20" customWidth="1" min="6" max="6"/>
    <col width="9" customWidth="1" min="7" max="7"/>
  </cols>
  <sheetData>
    <row r="1">
      <c r="A1" s="6" t="inlineStr">
        <is>
          <t>QBO sub-customers matched to Jobber properties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QBO ID</t>
        </is>
      </c>
      <c r="B4" s="7" t="inlineStr">
        <is>
          <t>QBO location</t>
        </is>
      </c>
      <c r="C4" s="7" t="inlineStr">
        <is>
          <t>Parent</t>
        </is>
      </c>
      <c r="D4" s="7" t="inlineStr">
        <is>
          <t>Client ID</t>
        </is>
      </c>
      <c r="E4" s="7" t="inlineStr">
        <is>
          <t>Property ID</t>
        </is>
      </c>
      <c r="F4" s="7" t="inlineStr">
        <is>
          <t>Rule</t>
        </is>
      </c>
      <c r="G4" s="7" t="inlineStr">
        <is>
          <t>Property exists</t>
        </is>
      </c>
    </row>
    <row r="5">
      <c r="A5" t="inlineStr">
        <is>
          <t>Q0169</t>
        </is>
      </c>
      <c r="B5" t="inlineStr">
        <is>
          <t>218 High Road, Bentleigh</t>
        </is>
      </c>
      <c r="C5" t="inlineStr">
        <is>
          <t>Q0001</t>
        </is>
      </c>
      <c r="D5" t="inlineStr">
        <is>
          <t>JC0001</t>
        </is>
      </c>
      <c r="E5" t="inlineStr">
        <is>
          <t>JP0001</t>
        </is>
      </c>
      <c r="F5" t="inlineStr">
        <is>
          <t>Address, normalised</t>
        </is>
      </c>
      <c r="G5">
        <f>IF(COUNTIF('Jobber Properties'!$A$5:$A$256,E5)=1,1,0)</f>
        <v>1</v>
      </c>
    </row>
    <row r="6">
      <c r="A6" t="inlineStr">
        <is>
          <t>Q0170</t>
        </is>
      </c>
      <c r="B6" t="inlineStr">
        <is>
          <t>162 Station Pde, Oakleigh</t>
        </is>
      </c>
      <c r="C6" t="inlineStr">
        <is>
          <t>Q0001</t>
        </is>
      </c>
      <c r="D6" t="inlineStr">
        <is>
          <t>JC0001</t>
        </is>
      </c>
      <c r="E6" t="inlineStr">
        <is>
          <t>JP0002</t>
        </is>
      </c>
      <c r="F6" t="inlineStr">
        <is>
          <t>Address, normalised</t>
        </is>
      </c>
      <c r="G6">
        <f>IF(COUNTIF('Jobber Properties'!$A$5:$A$256,E6)=1,1,0)</f>
        <v>1</v>
      </c>
    </row>
    <row r="7">
      <c r="A7" t="inlineStr">
        <is>
          <t>Q0171</t>
        </is>
      </c>
      <c r="B7" t="inlineStr">
        <is>
          <t>273 Albert Road, Deer Park</t>
        </is>
      </c>
      <c r="C7" t="inlineStr">
        <is>
          <t>Q0002</t>
        </is>
      </c>
      <c r="D7" t="inlineStr">
        <is>
          <t>JC0002</t>
        </is>
      </c>
      <c r="E7" t="inlineStr">
        <is>
          <t>JP0003</t>
        </is>
      </c>
      <c r="F7" t="inlineStr">
        <is>
          <t>Address, normalised</t>
        </is>
      </c>
      <c r="G7">
        <f>IF(COUNTIF('Jobber Properties'!$A$5:$A$256,E7)=1,1,0)</f>
        <v>1</v>
      </c>
    </row>
    <row r="8">
      <c r="A8" t="inlineStr">
        <is>
          <t>Q0172</t>
        </is>
      </c>
      <c r="B8" t="inlineStr">
        <is>
          <t>59 Station Parade, Bundoora</t>
        </is>
      </c>
      <c r="C8" t="inlineStr">
        <is>
          <t>Q0003</t>
        </is>
      </c>
      <c r="D8" t="inlineStr">
        <is>
          <t>JC0003</t>
        </is>
      </c>
      <c r="E8" t="inlineStr">
        <is>
          <t>JP0004</t>
        </is>
      </c>
      <c r="F8" t="inlineStr">
        <is>
          <t>Address, normalised</t>
        </is>
      </c>
      <c r="G8">
        <f>IF(COUNTIF('Jobber Properties'!$A$5:$A$256,E8)=1,1,0)</f>
        <v>1</v>
      </c>
    </row>
    <row r="9">
      <c r="A9" t="inlineStr">
        <is>
          <t>Q0173</t>
        </is>
      </c>
      <c r="B9" t="inlineStr">
        <is>
          <t>224 Ballarat Pde, Footscray</t>
        </is>
      </c>
      <c r="C9" t="inlineStr">
        <is>
          <t>Q0004</t>
        </is>
      </c>
      <c r="D9" t="inlineStr">
        <is>
          <t>JC0004</t>
        </is>
      </c>
      <c r="E9" t="inlineStr">
        <is>
          <t>JP0005</t>
        </is>
      </c>
      <c r="F9" t="inlineStr">
        <is>
          <t>Address, normalised</t>
        </is>
      </c>
      <c r="G9">
        <f>IF(COUNTIF('Jobber Properties'!$A$5:$A$256,E9)=1,1,0)</f>
        <v>1</v>
      </c>
    </row>
    <row r="10">
      <c r="A10" t="inlineStr">
        <is>
          <t>Q0174</t>
        </is>
      </c>
      <c r="B10" t="inlineStr">
        <is>
          <t>77 Ballarat Pde, Brighton</t>
        </is>
      </c>
      <c r="C10" t="inlineStr">
        <is>
          <t>Q0005</t>
        </is>
      </c>
      <c r="D10" t="inlineStr">
        <is>
          <t>JC0005</t>
        </is>
      </c>
      <c r="E10" t="inlineStr">
        <is>
          <t>JP0006</t>
        </is>
      </c>
      <c r="F10" t="inlineStr">
        <is>
          <t>Address, normalised</t>
        </is>
      </c>
      <c r="G10">
        <f>IF(COUNTIF('Jobber Properties'!$A$5:$A$256,E10)=1,1,0)</f>
        <v>1</v>
      </c>
    </row>
    <row r="11">
      <c r="A11" t="inlineStr">
        <is>
          <t>Q0175</t>
        </is>
      </c>
      <c r="B11" t="inlineStr">
        <is>
          <t>290A Ballarat Hwy, Bundoora</t>
        </is>
      </c>
      <c r="C11" t="inlineStr">
        <is>
          <t>Q0006</t>
        </is>
      </c>
      <c r="D11" t="inlineStr">
        <is>
          <t>JC0006</t>
        </is>
      </c>
      <c r="E11" t="inlineStr">
        <is>
          <t>JP0007</t>
        </is>
      </c>
      <c r="F11" t="inlineStr">
        <is>
          <t>Address, normalised</t>
        </is>
      </c>
      <c r="G11">
        <f>IF(COUNTIF('Jobber Properties'!$A$5:$A$256,E11)=1,1,0)</f>
        <v>1</v>
      </c>
    </row>
    <row r="12">
      <c r="A12" t="inlineStr">
        <is>
          <t>Q0176</t>
        </is>
      </c>
      <c r="B12" t="inlineStr">
        <is>
          <t>359 Glenferrie Ave, Werribee</t>
        </is>
      </c>
      <c r="C12" t="inlineStr">
        <is>
          <t>Q0006</t>
        </is>
      </c>
      <c r="D12" t="inlineStr">
        <is>
          <t>JC0006</t>
        </is>
      </c>
      <c r="E12" t="inlineStr">
        <is>
          <t>JP0008</t>
        </is>
      </c>
      <c r="F12" t="inlineStr">
        <is>
          <t>Address, normalised</t>
        </is>
      </c>
      <c r="G12">
        <f>IF(COUNTIF('Jobber Properties'!$A$5:$A$256,E12)=1,1,0)</f>
        <v>1</v>
      </c>
    </row>
    <row r="13">
      <c r="A13" t="inlineStr">
        <is>
          <t>Q0177</t>
        </is>
      </c>
      <c r="B13" t="inlineStr">
        <is>
          <t>315 Park Parade, Oakleigh</t>
        </is>
      </c>
      <c r="C13" t="inlineStr">
        <is>
          <t>Q0007</t>
        </is>
      </c>
      <c r="D13" t="inlineStr">
        <is>
          <t>JC0007</t>
        </is>
      </c>
      <c r="E13" t="inlineStr">
        <is>
          <t>JP0009</t>
        </is>
      </c>
      <c r="F13" t="inlineStr">
        <is>
          <t>Address, normalised</t>
        </is>
      </c>
      <c r="G13">
        <f>IF(COUNTIF('Jobber Properties'!$A$5:$A$256,E13)=1,1,0)</f>
        <v>1</v>
      </c>
    </row>
    <row r="14">
      <c r="A14" t="inlineStr">
        <is>
          <t>Q0178</t>
        </is>
      </c>
      <c r="B14" t="inlineStr">
        <is>
          <t>359 Albert Street, Point Cook</t>
        </is>
      </c>
      <c r="C14" t="inlineStr">
        <is>
          <t>Q0007</t>
        </is>
      </c>
      <c r="D14" t="inlineStr">
        <is>
          <t>JC0007</t>
        </is>
      </c>
      <c r="E14" t="inlineStr">
        <is>
          <t>JP0010</t>
        </is>
      </c>
      <c r="F14" t="inlineStr">
        <is>
          <t>Address, normalised</t>
        </is>
      </c>
      <c r="G14">
        <f>IF(COUNTIF('Jobber Properties'!$A$5:$A$256,E14)=1,1,0)</f>
        <v>1</v>
      </c>
    </row>
    <row r="15">
      <c r="A15" t="inlineStr">
        <is>
          <t>Q0179</t>
        </is>
      </c>
      <c r="B15" t="inlineStr">
        <is>
          <t>169 King St, Hawthorn</t>
        </is>
      </c>
      <c r="C15" t="inlineStr">
        <is>
          <t>Q0008</t>
        </is>
      </c>
      <c r="D15" t="inlineStr">
        <is>
          <t>JC0008</t>
        </is>
      </c>
      <c r="E15" t="inlineStr">
        <is>
          <t>JP0011</t>
        </is>
      </c>
      <c r="F15" t="inlineStr">
        <is>
          <t>Address, normalised</t>
        </is>
      </c>
      <c r="G15">
        <f>IF(COUNTIF('Jobber Properties'!$A$5:$A$256,E15)=1,1,0)</f>
        <v>1</v>
      </c>
    </row>
    <row r="16">
      <c r="A16" t="inlineStr">
        <is>
          <t>Q0180</t>
        </is>
      </c>
      <c r="B16" t="inlineStr">
        <is>
          <t>396 Park Hwy, Epping</t>
        </is>
      </c>
      <c r="C16" t="inlineStr">
        <is>
          <t>Q0009</t>
        </is>
      </c>
      <c r="D16" t="inlineStr">
        <is>
          <t>JC0009</t>
        </is>
      </c>
      <c r="E16" t="inlineStr">
        <is>
          <t>JP0012</t>
        </is>
      </c>
      <c r="F16" t="inlineStr">
        <is>
          <t>Address, normalised</t>
        </is>
      </c>
      <c r="G16">
        <f>IF(COUNTIF('Jobber Properties'!$A$5:$A$256,E16)=1,1,0)</f>
        <v>1</v>
      </c>
    </row>
    <row r="17">
      <c r="A17" t="inlineStr">
        <is>
          <t>Q0181</t>
        </is>
      </c>
      <c r="B17" t="inlineStr">
        <is>
          <t>214A Nepean Parade, Thornbury</t>
        </is>
      </c>
      <c r="C17" t="inlineStr">
        <is>
          <t>Q0009</t>
        </is>
      </c>
      <c r="D17" t="inlineStr">
        <is>
          <t>JC0009</t>
        </is>
      </c>
      <c r="E17" t="inlineStr">
        <is>
          <t>JP0013</t>
        </is>
      </c>
      <c r="F17" t="inlineStr">
        <is>
          <t>Address, normalised</t>
        </is>
      </c>
      <c r="G17">
        <f>IF(COUNTIF('Jobber Properties'!$A$5:$A$256,E17)=1,1,0)</f>
        <v>1</v>
      </c>
    </row>
    <row r="18">
      <c r="A18" t="inlineStr">
        <is>
          <t>Q0182</t>
        </is>
      </c>
      <c r="B18" t="inlineStr">
        <is>
          <t>208 Main Ave, Mitcham</t>
        </is>
      </c>
      <c r="C18" t="inlineStr">
        <is>
          <t>Q0010</t>
        </is>
      </c>
      <c r="D18" t="inlineStr">
        <is>
          <t>JC0010</t>
        </is>
      </c>
      <c r="E18" t="inlineStr">
        <is>
          <t>JP0014</t>
        </is>
      </c>
      <c r="F18" t="inlineStr">
        <is>
          <t>Address, normalised</t>
        </is>
      </c>
      <c r="G18">
        <f>IF(COUNTIF('Jobber Properties'!$A$5:$A$256,E18)=1,1,0)</f>
        <v>1</v>
      </c>
    </row>
    <row r="19">
      <c r="A19" t="inlineStr">
        <is>
          <t>Q0183</t>
        </is>
      </c>
      <c r="B19" t="inlineStr">
        <is>
          <t>208 High Ave, Kew</t>
        </is>
      </c>
      <c r="C19" t="inlineStr">
        <is>
          <t>Q0010</t>
        </is>
      </c>
      <c r="D19" t="inlineStr">
        <is>
          <t>JC0010</t>
        </is>
      </c>
      <c r="E19" t="inlineStr">
        <is>
          <t>JP0015</t>
        </is>
      </c>
      <c r="F19" t="inlineStr">
        <is>
          <t>Address, normalised</t>
        </is>
      </c>
      <c r="G19">
        <f>IF(COUNTIF('Jobber Properties'!$A$5:$A$256,E19)=1,1,0)</f>
        <v>1</v>
      </c>
    </row>
    <row r="20">
      <c r="A20" t="inlineStr">
        <is>
          <t>Q0184</t>
        </is>
      </c>
      <c r="B20" t="inlineStr">
        <is>
          <t>462 Mason Rd, Clayton</t>
        </is>
      </c>
      <c r="C20" t="inlineStr">
        <is>
          <t>Q0011</t>
        </is>
      </c>
      <c r="D20" t="inlineStr">
        <is>
          <t>JC0011</t>
        </is>
      </c>
      <c r="E20" t="inlineStr">
        <is>
          <t>JP0016</t>
        </is>
      </c>
      <c r="F20" t="inlineStr">
        <is>
          <t>Address, normalised</t>
        </is>
      </c>
      <c r="G20">
        <f>IF(COUNTIF('Jobber Properties'!$A$5:$A$256,E20)=1,1,0)</f>
        <v>1</v>
      </c>
    </row>
    <row r="21">
      <c r="A21" t="inlineStr">
        <is>
          <t>Q0185</t>
        </is>
      </c>
      <c r="B21" t="inlineStr">
        <is>
          <t>201 Plenty Ave, Coburg</t>
        </is>
      </c>
      <c r="C21" t="inlineStr">
        <is>
          <t>Q0012</t>
        </is>
      </c>
      <c r="D21" t="inlineStr">
        <is>
          <t>JC0012</t>
        </is>
      </c>
      <c r="E21" t="inlineStr">
        <is>
          <t>JP0017</t>
        </is>
      </c>
      <c r="F21" t="inlineStr">
        <is>
          <t>Address, normalised</t>
        </is>
      </c>
      <c r="G21">
        <f>IF(COUNTIF('Jobber Properties'!$A$5:$A$256,E21)=1,1,0)</f>
        <v>1</v>
      </c>
    </row>
    <row r="22">
      <c r="A22" t="inlineStr">
        <is>
          <t>Q0186</t>
        </is>
      </c>
      <c r="B22" t="inlineStr">
        <is>
          <t>164 Whitehorse St, Mentone</t>
        </is>
      </c>
      <c r="C22" t="inlineStr">
        <is>
          <t>Q0013</t>
        </is>
      </c>
      <c r="D22" t="inlineStr">
        <is>
          <t>JC0013</t>
        </is>
      </c>
      <c r="E22" t="inlineStr">
        <is>
          <t>JP0018</t>
        </is>
      </c>
      <c r="F22" t="inlineStr">
        <is>
          <t>Address, normalised</t>
        </is>
      </c>
      <c r="G22">
        <f>IF(COUNTIF('Jobber Properties'!$A$5:$A$256,E22)=1,1,0)</f>
        <v>1</v>
      </c>
    </row>
    <row r="23">
      <c r="A23" t="inlineStr">
        <is>
          <t>Q0187</t>
        </is>
      </c>
      <c r="B23" t="inlineStr">
        <is>
          <t>480 King Ave, Camberwell</t>
        </is>
      </c>
      <c r="C23" t="inlineStr">
        <is>
          <t>Q0014</t>
        </is>
      </c>
      <c r="D23" t="inlineStr">
        <is>
          <t>JC0014</t>
        </is>
      </c>
      <c r="E23" t="inlineStr">
        <is>
          <t>JP0019</t>
        </is>
      </c>
      <c r="F23" t="inlineStr">
        <is>
          <t>Address, normalised</t>
        </is>
      </c>
      <c r="G23">
        <f>IF(COUNTIF('Jobber Properties'!$A$5:$A$256,E23)=1,1,0)</f>
        <v>1</v>
      </c>
    </row>
    <row r="24">
      <c r="A24" t="inlineStr">
        <is>
          <t>Q0188</t>
        </is>
      </c>
      <c r="B24" t="inlineStr">
        <is>
          <t>426 Mason St, Cheltenham</t>
        </is>
      </c>
      <c r="C24" t="inlineStr">
        <is>
          <t>Q0015</t>
        </is>
      </c>
      <c r="D24" t="inlineStr">
        <is>
          <t>JC0015</t>
        </is>
      </c>
      <c r="E24" t="inlineStr">
        <is>
          <t>JP0020</t>
        </is>
      </c>
      <c r="F24" t="inlineStr">
        <is>
          <t>Address, normalised</t>
        </is>
      </c>
      <c r="G24">
        <f>IF(COUNTIF('Jobber Properties'!$A$5:$A$256,E24)=1,1,0)</f>
        <v>1</v>
      </c>
    </row>
    <row r="25">
      <c r="A25" t="inlineStr">
        <is>
          <t>Q0189</t>
        </is>
      </c>
      <c r="B25" t="inlineStr">
        <is>
          <t>351 Burke Road, Oakleigh</t>
        </is>
      </c>
      <c r="C25" t="inlineStr">
        <is>
          <t>Q0015</t>
        </is>
      </c>
      <c r="D25" t="inlineStr">
        <is>
          <t>JC0015</t>
        </is>
      </c>
      <c r="E25" t="inlineStr">
        <is>
          <t>JP0021</t>
        </is>
      </c>
      <c r="F25" t="inlineStr">
        <is>
          <t>Address, normalised</t>
        </is>
      </c>
      <c r="G25">
        <f>IF(COUNTIF('Jobber Properties'!$A$5:$A$256,E25)=1,1,0)</f>
        <v>1</v>
      </c>
    </row>
    <row r="26">
      <c r="A26" t="inlineStr">
        <is>
          <t>Q0190</t>
        </is>
      </c>
      <c r="B26" t="inlineStr">
        <is>
          <t>354 High Street, Clayton</t>
        </is>
      </c>
      <c r="C26" t="inlineStr">
        <is>
          <t>Q0015</t>
        </is>
      </c>
      <c r="D26" t="inlineStr">
        <is>
          <t>JC0015</t>
        </is>
      </c>
      <c r="E26" t="inlineStr">
        <is>
          <t>JP0022</t>
        </is>
      </c>
      <c r="F26" t="inlineStr">
        <is>
          <t>Address, normalised</t>
        </is>
      </c>
      <c r="G26">
        <f>IF(COUNTIF('Jobber Properties'!$A$5:$A$256,E26)=1,1,0)</f>
        <v>1</v>
      </c>
    </row>
    <row r="27">
      <c r="A27" t="inlineStr">
        <is>
          <t>Q0191</t>
        </is>
      </c>
      <c r="B27" t="inlineStr">
        <is>
          <t>54 Mason Parade, Reservoir</t>
        </is>
      </c>
      <c r="C27" t="inlineStr">
        <is>
          <t>Q0016</t>
        </is>
      </c>
      <c r="D27" t="inlineStr">
        <is>
          <t>JC0016</t>
        </is>
      </c>
      <c r="E27" t="inlineStr">
        <is>
          <t>JP0023</t>
        </is>
      </c>
      <c r="F27" t="inlineStr">
        <is>
          <t>Address, normalised</t>
        </is>
      </c>
      <c r="G27">
        <f>IF(COUNTIF('Jobber Properties'!$A$5:$A$256,E27)=1,1,0)</f>
        <v>1</v>
      </c>
    </row>
    <row r="28">
      <c r="A28" t="inlineStr">
        <is>
          <t>Q0192</t>
        </is>
      </c>
      <c r="B28" t="inlineStr">
        <is>
          <t>430 Victoria Road, St Kilda</t>
        </is>
      </c>
      <c r="C28" t="inlineStr">
        <is>
          <t>Q0159</t>
        </is>
      </c>
      <c r="D28" t="inlineStr">
        <is>
          <t>JC0017</t>
        </is>
      </c>
      <c r="E28" t="inlineStr">
        <is>
          <t>JP0024</t>
        </is>
      </c>
      <c r="F28" t="inlineStr">
        <is>
          <t>Address, normalised</t>
        </is>
      </c>
      <c r="G28">
        <f>IF(COUNTIF('Jobber Properties'!$A$5:$A$256,E28)=1,1,0)</f>
        <v>1</v>
      </c>
    </row>
    <row r="29">
      <c r="A29" t="inlineStr">
        <is>
          <t>Q0193</t>
        </is>
      </c>
      <c r="B29" t="inlineStr">
        <is>
          <t>195/12 Railway Hwy, Bentleigh</t>
        </is>
      </c>
      <c r="C29" t="inlineStr">
        <is>
          <t>Q0017</t>
        </is>
      </c>
      <c r="D29" t="inlineStr">
        <is>
          <t>JC0017</t>
        </is>
      </c>
      <c r="E29" t="inlineStr">
        <is>
          <t>JP0025</t>
        </is>
      </c>
      <c r="F29" t="inlineStr">
        <is>
          <t>Address, normalised</t>
        </is>
      </c>
      <c r="G29">
        <f>IF(COUNTIF('Jobber Properties'!$A$5:$A$256,E29)=1,1,0)</f>
        <v>1</v>
      </c>
    </row>
    <row r="30">
      <c r="A30" t="inlineStr">
        <is>
          <t>Q0194</t>
        </is>
      </c>
      <c r="B30" t="inlineStr">
        <is>
          <t>10 Queen Hwy, Deer Park</t>
        </is>
      </c>
      <c r="C30" t="inlineStr">
        <is>
          <t>Q0017</t>
        </is>
      </c>
      <c r="D30" t="inlineStr">
        <is>
          <t>JC0017</t>
        </is>
      </c>
      <c r="E30" t="inlineStr">
        <is>
          <t>JP0026</t>
        </is>
      </c>
      <c r="F30" t="inlineStr">
        <is>
          <t>Address, normalised</t>
        </is>
      </c>
      <c r="G30">
        <f>IF(COUNTIF('Jobber Properties'!$A$5:$A$256,E30)=1,1,0)</f>
        <v>1</v>
      </c>
    </row>
    <row r="31">
      <c r="A31" t="inlineStr">
        <is>
          <t>Q0195</t>
        </is>
      </c>
      <c r="B31" t="inlineStr">
        <is>
          <t>17 Park Avenue, St Kilda</t>
        </is>
      </c>
      <c r="C31" t="inlineStr">
        <is>
          <t>Q0159</t>
        </is>
      </c>
      <c r="D31" t="inlineStr">
        <is>
          <t>JC0017</t>
        </is>
      </c>
      <c r="E31" t="inlineStr">
        <is>
          <t>JP0027</t>
        </is>
      </c>
      <c r="F31" t="inlineStr">
        <is>
          <t>Address, normalised</t>
        </is>
      </c>
      <c r="G31">
        <f>IF(COUNTIF('Jobber Properties'!$A$5:$A$256,E31)=1,1,0)</f>
        <v>1</v>
      </c>
    </row>
    <row r="32">
      <c r="A32" t="inlineStr">
        <is>
          <t>Q0196</t>
        </is>
      </c>
      <c r="B32" t="inlineStr">
        <is>
          <t>378 Plenty St, Camberwell</t>
        </is>
      </c>
      <c r="C32" t="inlineStr">
        <is>
          <t>Q0018</t>
        </is>
      </c>
      <c r="D32" t="inlineStr">
        <is>
          <t>JC0018</t>
        </is>
      </c>
      <c r="E32" t="inlineStr">
        <is>
          <t>JP0028</t>
        </is>
      </c>
      <c r="F32" t="inlineStr">
        <is>
          <t>Address, normalised</t>
        </is>
      </c>
      <c r="G32">
        <f>IF(COUNTIF('Jobber Properties'!$A$5:$A$256,E32)=1,1,0)</f>
        <v>1</v>
      </c>
    </row>
    <row r="33">
      <c r="A33" t="inlineStr">
        <is>
          <t>Q0197</t>
        </is>
      </c>
      <c r="B33" t="inlineStr">
        <is>
          <t>266 Union Ave, Point Cook</t>
        </is>
      </c>
      <c r="C33" t="inlineStr">
        <is>
          <t>Q0019</t>
        </is>
      </c>
      <c r="D33" t="inlineStr">
        <is>
          <t>JC0019</t>
        </is>
      </c>
      <c r="E33" t="inlineStr">
        <is>
          <t>JP0029</t>
        </is>
      </c>
      <c r="F33" t="inlineStr">
        <is>
          <t>Address, normalised</t>
        </is>
      </c>
      <c r="G33">
        <f>IF(COUNTIF('Jobber Properties'!$A$5:$A$256,E33)=1,1,0)</f>
        <v>1</v>
      </c>
    </row>
    <row r="34">
      <c r="A34" t="inlineStr">
        <is>
          <t>Q0198</t>
        </is>
      </c>
      <c r="B34" t="inlineStr">
        <is>
          <t>98 Park Road, Kew</t>
        </is>
      </c>
      <c r="C34" t="inlineStr">
        <is>
          <t>Q0019</t>
        </is>
      </c>
      <c r="D34" t="inlineStr">
        <is>
          <t>JC0019</t>
        </is>
      </c>
      <c r="E34" t="inlineStr">
        <is>
          <t>JP0030</t>
        </is>
      </c>
      <c r="F34" t="inlineStr">
        <is>
          <t>Address, normalised</t>
        </is>
      </c>
      <c r="G34">
        <f>IF(COUNTIF('Jobber Properties'!$A$5:$A$256,E34)=1,1,0)</f>
        <v>1</v>
      </c>
    </row>
    <row r="35">
      <c r="A35" t="inlineStr">
        <is>
          <t>Q0199</t>
        </is>
      </c>
      <c r="B35" t="inlineStr">
        <is>
          <t>107 Barkly Hwy, Bundoora</t>
        </is>
      </c>
      <c r="C35" t="inlineStr">
        <is>
          <t>Q0019</t>
        </is>
      </c>
      <c r="D35" t="inlineStr">
        <is>
          <t>JC0019</t>
        </is>
      </c>
      <c r="E35" t="inlineStr">
        <is>
          <t>JP0031</t>
        </is>
      </c>
      <c r="F35" t="inlineStr">
        <is>
          <t>Address, normalised</t>
        </is>
      </c>
      <c r="G35">
        <f>IF(COUNTIF('Jobber Properties'!$A$5:$A$256,E35)=1,1,0)</f>
        <v>1</v>
      </c>
    </row>
    <row r="36">
      <c r="A36" t="inlineStr">
        <is>
          <t>Q0200</t>
        </is>
      </c>
      <c r="B36" t="inlineStr">
        <is>
          <t>298 Main Rd, Footscray</t>
        </is>
      </c>
      <c r="C36" t="inlineStr">
        <is>
          <t>Q0019</t>
        </is>
      </c>
      <c r="D36" t="inlineStr">
        <is>
          <t>JC0019</t>
        </is>
      </c>
      <c r="E36" t="inlineStr">
        <is>
          <t>JP0032</t>
        </is>
      </c>
      <c r="F36" t="inlineStr">
        <is>
          <t>Address, normalised</t>
        </is>
      </c>
      <c r="G36">
        <f>IF(COUNTIF('Jobber Properties'!$A$5:$A$256,E36)=1,1,0)</f>
        <v>1</v>
      </c>
    </row>
    <row r="37">
      <c r="A37" t="inlineStr">
        <is>
          <t>Q0201</t>
        </is>
      </c>
      <c r="B37" t="inlineStr">
        <is>
          <t>142 Plenty Rd, Camberwell</t>
        </is>
      </c>
      <c r="C37" t="inlineStr">
        <is>
          <t>Q0020</t>
        </is>
      </c>
      <c r="D37" t="inlineStr">
        <is>
          <t>JC0020</t>
        </is>
      </c>
      <c r="E37" t="inlineStr">
        <is>
          <t>JP0033</t>
        </is>
      </c>
      <c r="F37" t="inlineStr">
        <is>
          <t>Address, normalised</t>
        </is>
      </c>
      <c r="G37">
        <f>IF(COUNTIF('Jobber Properties'!$A$5:$A$256,E37)=1,1,0)</f>
        <v>1</v>
      </c>
    </row>
    <row r="38">
      <c r="A38" t="inlineStr">
        <is>
          <t>Q0202</t>
        </is>
      </c>
      <c r="B38" t="inlineStr">
        <is>
          <t>195 Nicholson Road, Ringwood</t>
        </is>
      </c>
      <c r="C38" t="inlineStr">
        <is>
          <t>Q0021</t>
        </is>
      </c>
      <c r="D38" t="inlineStr">
        <is>
          <t>JC0021</t>
        </is>
      </c>
      <c r="E38" t="inlineStr">
        <is>
          <t>JP0034</t>
        </is>
      </c>
      <c r="F38" t="inlineStr">
        <is>
          <t>Address, normalised</t>
        </is>
      </c>
      <c r="G38">
        <f>IF(COUNTIF('Jobber Properties'!$A$5:$A$256,E38)=1,1,0)</f>
        <v>1</v>
      </c>
    </row>
    <row r="39">
      <c r="A39" t="inlineStr">
        <is>
          <t>Q0203</t>
        </is>
      </c>
      <c r="B39" t="inlineStr">
        <is>
          <t>245 Ballarat Avenue, Ringwood</t>
        </is>
      </c>
      <c r="C39" t="inlineStr">
        <is>
          <t>Q0021</t>
        </is>
      </c>
      <c r="D39" t="inlineStr">
        <is>
          <t>JC0021</t>
        </is>
      </c>
      <c r="E39" t="inlineStr">
        <is>
          <t>JP0035</t>
        </is>
      </c>
      <c r="F39" t="inlineStr">
        <is>
          <t>Address, normalised</t>
        </is>
      </c>
      <c r="G39">
        <f>IF(COUNTIF('Jobber Properties'!$A$5:$A$256,E39)=1,1,0)</f>
        <v>1</v>
      </c>
    </row>
    <row r="40">
      <c r="A40" t="inlineStr">
        <is>
          <t>Q0204</t>
        </is>
      </c>
      <c r="B40" t="inlineStr">
        <is>
          <t>22 Hopkins Road, Bundoora</t>
        </is>
      </c>
      <c r="C40" t="inlineStr">
        <is>
          <t>Q0022</t>
        </is>
      </c>
      <c r="D40" t="inlineStr">
        <is>
          <t>JC0022</t>
        </is>
      </c>
      <c r="E40" t="inlineStr">
        <is>
          <t>JP0036</t>
        </is>
      </c>
      <c r="F40" t="inlineStr">
        <is>
          <t>Address, normalised</t>
        </is>
      </c>
      <c r="G40">
        <f>IF(COUNTIF('Jobber Properties'!$A$5:$A$256,E40)=1,1,0)</f>
        <v>1</v>
      </c>
    </row>
    <row r="41">
      <c r="A41" t="inlineStr">
        <is>
          <t>Q0205</t>
        </is>
      </c>
      <c r="B41" t="inlineStr">
        <is>
          <t>356 Albert Ave, Northcote</t>
        </is>
      </c>
      <c r="C41" t="inlineStr">
        <is>
          <t>Q0022</t>
        </is>
      </c>
      <c r="D41" t="inlineStr">
        <is>
          <t>JC0022</t>
        </is>
      </c>
      <c r="E41" t="inlineStr">
        <is>
          <t>JP0037</t>
        </is>
      </c>
      <c r="F41" t="inlineStr">
        <is>
          <t>Address, normalised</t>
        </is>
      </c>
      <c r="G41">
        <f>IF(COUNTIF('Jobber Properties'!$A$5:$A$256,E41)=1,1,0)</f>
        <v>1</v>
      </c>
    </row>
    <row r="42">
      <c r="A42" t="inlineStr">
        <is>
          <t>Q0206</t>
        </is>
      </c>
      <c r="B42" t="inlineStr">
        <is>
          <t>364/12 High Rd, Heidelberg</t>
        </is>
      </c>
      <c r="C42" t="inlineStr">
        <is>
          <t>Q0023</t>
        </is>
      </c>
      <c r="D42" t="inlineStr">
        <is>
          <t>JC0023</t>
        </is>
      </c>
      <c r="E42" t="inlineStr">
        <is>
          <t>JP0038</t>
        </is>
      </c>
      <c r="F42" t="inlineStr">
        <is>
          <t>Address, normalised</t>
        </is>
      </c>
      <c r="G42">
        <f>IF(COUNTIF('Jobber Properties'!$A$5:$A$256,E42)=1,1,0)</f>
        <v>1</v>
      </c>
    </row>
    <row r="43">
      <c r="A43" t="inlineStr">
        <is>
          <t>Q0207</t>
        </is>
      </c>
      <c r="B43" t="inlineStr">
        <is>
          <t>417 Main Rd, Sunshine</t>
        </is>
      </c>
      <c r="C43" t="inlineStr">
        <is>
          <t>Q0024</t>
        </is>
      </c>
      <c r="D43" t="inlineStr">
        <is>
          <t>JC0024</t>
        </is>
      </c>
      <c r="E43" t="inlineStr">
        <is>
          <t>JP0039</t>
        </is>
      </c>
      <c r="F43" t="inlineStr">
        <is>
          <t>Address, normalised</t>
        </is>
      </c>
      <c r="G43">
        <f>IF(COUNTIF('Jobber Properties'!$A$5:$A$256,E43)=1,1,0)</f>
        <v>1</v>
      </c>
    </row>
    <row r="44">
      <c r="A44" t="inlineStr">
        <is>
          <t>Q0208</t>
        </is>
      </c>
      <c r="B44" t="inlineStr">
        <is>
          <t>37 Nicholson Highway, Williamstown</t>
        </is>
      </c>
      <c r="C44" t="inlineStr">
        <is>
          <t>Q0024</t>
        </is>
      </c>
      <c r="D44" t="inlineStr">
        <is>
          <t>JC0024</t>
        </is>
      </c>
      <c r="E44" t="inlineStr">
        <is>
          <t>JP0040</t>
        </is>
      </c>
      <c r="F44" t="inlineStr">
        <is>
          <t>Address, normalised</t>
        </is>
      </c>
      <c r="G44">
        <f>IF(COUNTIF('Jobber Properties'!$A$5:$A$256,E44)=1,1,0)</f>
        <v>1</v>
      </c>
    </row>
    <row r="45">
      <c r="A45" t="inlineStr">
        <is>
          <t>Q0209</t>
        </is>
      </c>
      <c r="B45" t="inlineStr">
        <is>
          <t>117 Railway Hwy, Epping</t>
        </is>
      </c>
      <c r="C45" t="inlineStr">
        <is>
          <t>Q0024</t>
        </is>
      </c>
      <c r="D45" t="inlineStr">
        <is>
          <t>JC0024</t>
        </is>
      </c>
      <c r="E45" t="inlineStr">
        <is>
          <t>JP0041</t>
        </is>
      </c>
      <c r="F45" t="inlineStr">
        <is>
          <t>Address, normalised</t>
        </is>
      </c>
      <c r="G45">
        <f>IF(COUNTIF('Jobber Properties'!$A$5:$A$256,E45)=1,1,0)</f>
        <v>1</v>
      </c>
    </row>
    <row r="46">
      <c r="A46" t="inlineStr">
        <is>
          <t>Q0210</t>
        </is>
      </c>
      <c r="B46" t="inlineStr">
        <is>
          <t>453 Plenty Pde, Moorabbin</t>
        </is>
      </c>
      <c r="C46" t="inlineStr">
        <is>
          <t>Q0025</t>
        </is>
      </c>
      <c r="D46" t="inlineStr">
        <is>
          <t>JC0025</t>
        </is>
      </c>
      <c r="E46" t="inlineStr">
        <is>
          <t>JP0042</t>
        </is>
      </c>
      <c r="F46" t="inlineStr">
        <is>
          <t>Address, normalised</t>
        </is>
      </c>
      <c r="G46">
        <f>IF(COUNTIF('Jobber Properties'!$A$5:$A$256,E46)=1,1,0)</f>
        <v>1</v>
      </c>
    </row>
    <row r="47">
      <c r="A47" t="inlineStr">
        <is>
          <t>Q0211</t>
        </is>
      </c>
      <c r="B47" t="inlineStr">
        <is>
          <t>188 Nicholson Rd, Essendon</t>
        </is>
      </c>
      <c r="C47" t="inlineStr">
        <is>
          <t>Q0025</t>
        </is>
      </c>
      <c r="D47" t="inlineStr">
        <is>
          <t>JC0025</t>
        </is>
      </c>
      <c r="E47" t="inlineStr">
        <is>
          <t>JP0043</t>
        </is>
      </c>
      <c r="F47" t="inlineStr">
        <is>
          <t>Address, normalised</t>
        </is>
      </c>
      <c r="G47">
        <f>IF(COUNTIF('Jobber Properties'!$A$5:$A$256,E47)=1,1,0)</f>
        <v>1</v>
      </c>
    </row>
    <row r="48">
      <c r="A48" t="inlineStr">
        <is>
          <t>Q0212</t>
        </is>
      </c>
      <c r="B48" t="inlineStr">
        <is>
          <t>300 Sydney Hwy, Camberwell</t>
        </is>
      </c>
      <c r="C48" t="inlineStr">
        <is>
          <t>Q0026</t>
        </is>
      </c>
      <c r="D48" t="inlineStr">
        <is>
          <t>JC0026</t>
        </is>
      </c>
      <c r="E48" t="inlineStr">
        <is>
          <t>JP0044</t>
        </is>
      </c>
      <c r="F48" t="inlineStr">
        <is>
          <t>Address, normalised</t>
        </is>
      </c>
      <c r="G48">
        <f>IF(COUNTIF('Jobber Properties'!$A$5:$A$256,E48)=1,1,0)</f>
        <v>1</v>
      </c>
    </row>
    <row r="49">
      <c r="A49" t="inlineStr">
        <is>
          <t>Q0213</t>
        </is>
      </c>
      <c r="B49" t="inlineStr">
        <is>
          <t>205 Railway St, Altona</t>
        </is>
      </c>
      <c r="C49" t="inlineStr">
        <is>
          <t>Q0027</t>
        </is>
      </c>
      <c r="D49" t="inlineStr">
        <is>
          <t>JC0027</t>
        </is>
      </c>
      <c r="E49" t="inlineStr">
        <is>
          <t>JP0045</t>
        </is>
      </c>
      <c r="F49" t="inlineStr">
        <is>
          <t>Address, normalised</t>
        </is>
      </c>
      <c r="G49">
        <f>IF(COUNTIF('Jobber Properties'!$A$5:$A$256,E49)=1,1,0)</f>
        <v>1</v>
      </c>
    </row>
    <row r="50">
      <c r="A50" t="inlineStr">
        <is>
          <t>Q0214</t>
        </is>
      </c>
      <c r="B50" t="inlineStr">
        <is>
          <t>359 King Rd, Yarraville</t>
        </is>
      </c>
      <c r="C50" t="inlineStr">
        <is>
          <t>Q0028</t>
        </is>
      </c>
      <c r="D50" t="inlineStr">
        <is>
          <t>JC0028</t>
        </is>
      </c>
      <c r="E50" t="inlineStr">
        <is>
          <t>JP0046</t>
        </is>
      </c>
      <c r="F50" t="inlineStr">
        <is>
          <t>Address, normalised</t>
        </is>
      </c>
      <c r="G50">
        <f>IF(COUNTIF('Jobber Properties'!$A$5:$A$256,E50)=1,1,0)</f>
        <v>1</v>
      </c>
    </row>
    <row r="51">
      <c r="A51" t="inlineStr">
        <is>
          <t>Q0215</t>
        </is>
      </c>
      <c r="B51" t="inlineStr">
        <is>
          <t>313A Queen Street, Camberwell</t>
        </is>
      </c>
      <c r="C51" t="inlineStr">
        <is>
          <t>Q0029</t>
        </is>
      </c>
      <c r="D51" t="inlineStr">
        <is>
          <t>JC0029</t>
        </is>
      </c>
      <c r="E51" t="inlineStr">
        <is>
          <t>JP0047</t>
        </is>
      </c>
      <c r="F51" t="inlineStr">
        <is>
          <t>Address, normalised</t>
        </is>
      </c>
      <c r="G51">
        <f>IF(COUNTIF('Jobber Properties'!$A$5:$A$256,E51)=1,1,0)</f>
        <v>1</v>
      </c>
    </row>
    <row r="52">
      <c r="A52" t="inlineStr">
        <is>
          <t>Q0216</t>
        </is>
      </c>
      <c r="B52" t="inlineStr">
        <is>
          <t>386 Nepean Rd, Glen Waverley</t>
        </is>
      </c>
      <c r="C52" t="inlineStr">
        <is>
          <t>Q0030</t>
        </is>
      </c>
      <c r="D52" t="inlineStr">
        <is>
          <t>JC0030</t>
        </is>
      </c>
      <c r="E52" t="inlineStr">
        <is>
          <t>JP0048</t>
        </is>
      </c>
      <c r="F52" t="inlineStr">
        <is>
          <t>Address, normalised</t>
        </is>
      </c>
      <c r="G52">
        <f>IF(COUNTIF('Jobber Properties'!$A$5:$A$256,E52)=1,1,0)</f>
        <v>1</v>
      </c>
    </row>
    <row r="53">
      <c r="A53" t="inlineStr">
        <is>
          <t>Q0217</t>
        </is>
      </c>
      <c r="B53" t="inlineStr">
        <is>
          <t>255 Glenferrie Pde, Thornbury</t>
        </is>
      </c>
      <c r="C53" t="inlineStr">
        <is>
          <t>Q0031</t>
        </is>
      </c>
      <c r="D53" t="inlineStr">
        <is>
          <t>JC0031</t>
        </is>
      </c>
      <c r="E53" t="inlineStr">
        <is>
          <t>JP0049</t>
        </is>
      </c>
      <c r="F53" t="inlineStr">
        <is>
          <t>Address, normalised</t>
        </is>
      </c>
      <c r="G53">
        <f>IF(COUNTIF('Jobber Properties'!$A$5:$A$256,E53)=1,1,0)</f>
        <v>1</v>
      </c>
    </row>
    <row r="54">
      <c r="A54" t="inlineStr">
        <is>
          <t>Q0218</t>
        </is>
      </c>
      <c r="B54" t="inlineStr">
        <is>
          <t>23A Ballarat Street, Brunswick</t>
        </is>
      </c>
      <c r="C54" t="inlineStr">
        <is>
          <t>Q0032</t>
        </is>
      </c>
      <c r="D54" t="inlineStr">
        <is>
          <t>JC0032</t>
        </is>
      </c>
      <c r="E54" t="inlineStr">
        <is>
          <t>JP0050</t>
        </is>
      </c>
      <c r="F54" t="inlineStr">
        <is>
          <t>Address, normalised</t>
        </is>
      </c>
      <c r="G54">
        <f>IF(COUNTIF('Jobber Properties'!$A$5:$A$256,E54)=1,1,0)</f>
        <v>1</v>
      </c>
    </row>
    <row r="55">
      <c r="A55" t="inlineStr">
        <is>
          <t>Q0219</t>
        </is>
      </c>
      <c r="B55" t="inlineStr">
        <is>
          <t>310 Ballarat Ave, Brunswick</t>
        </is>
      </c>
      <c r="C55" t="inlineStr">
        <is>
          <t>Q0163</t>
        </is>
      </c>
      <c r="D55" t="inlineStr">
        <is>
          <t>JC0033</t>
        </is>
      </c>
      <c r="E55" t="inlineStr">
        <is>
          <t>JP0051</t>
        </is>
      </c>
      <c r="F55" t="inlineStr">
        <is>
          <t>Address, normalised</t>
        </is>
      </c>
      <c r="G55">
        <f>IF(COUNTIF('Jobber Properties'!$A$5:$A$256,E55)=1,1,0)</f>
        <v>1</v>
      </c>
    </row>
    <row r="56">
      <c r="A56" t="inlineStr">
        <is>
          <t>Q0220</t>
        </is>
      </c>
      <c r="B56" t="inlineStr">
        <is>
          <t>269 Victoria Avenue, Thornbury</t>
        </is>
      </c>
      <c r="C56" t="inlineStr">
        <is>
          <t>Q0163</t>
        </is>
      </c>
      <c r="D56" t="inlineStr">
        <is>
          <t>JC0033</t>
        </is>
      </c>
      <c r="E56" t="inlineStr">
        <is>
          <t>JP0052</t>
        </is>
      </c>
      <c r="F56" t="inlineStr">
        <is>
          <t>Address, normalised</t>
        </is>
      </c>
      <c r="G56">
        <f>IF(COUNTIF('Jobber Properties'!$A$5:$A$256,E56)=1,1,0)</f>
        <v>1</v>
      </c>
    </row>
    <row r="57">
      <c r="A57" t="inlineStr">
        <is>
          <t>Q0221</t>
        </is>
      </c>
      <c r="B57" t="inlineStr">
        <is>
          <t>332A Glenferrie Pde, Essendon</t>
        </is>
      </c>
      <c r="C57" t="inlineStr">
        <is>
          <t>Q0163</t>
        </is>
      </c>
      <c r="D57" t="inlineStr">
        <is>
          <t>JC0033</t>
        </is>
      </c>
      <c r="E57" t="inlineStr">
        <is>
          <t>JP0053</t>
        </is>
      </c>
      <c r="F57" t="inlineStr">
        <is>
          <t>Address, normalised</t>
        </is>
      </c>
      <c r="G57">
        <f>IF(COUNTIF('Jobber Properties'!$A$5:$A$256,E57)=1,1,0)</f>
        <v>1</v>
      </c>
    </row>
    <row r="58">
      <c r="A58" t="inlineStr">
        <is>
          <t>Q0222</t>
        </is>
      </c>
      <c r="B58" t="inlineStr">
        <is>
          <t>157 Whitehorse Parade, Deer Park</t>
        </is>
      </c>
      <c r="C58" t="inlineStr">
        <is>
          <t>Q0034</t>
        </is>
      </c>
      <c r="D58" t="inlineStr">
        <is>
          <t>JC0034</t>
        </is>
      </c>
      <c r="E58" t="inlineStr">
        <is>
          <t>JP0054</t>
        </is>
      </c>
      <c r="F58" t="inlineStr">
        <is>
          <t>Address, normalised</t>
        </is>
      </c>
      <c r="G58">
        <f>IF(COUNTIF('Jobber Properties'!$A$5:$A$256,E58)=1,1,0)</f>
        <v>1</v>
      </c>
    </row>
    <row r="59">
      <c r="A59" t="inlineStr">
        <is>
          <t>Q0223</t>
        </is>
      </c>
      <c r="B59" t="inlineStr">
        <is>
          <t>439 Sydney Pde, Maribyrnong</t>
        </is>
      </c>
      <c r="C59" t="inlineStr">
        <is>
          <t>Q0034</t>
        </is>
      </c>
      <c r="D59" t="inlineStr">
        <is>
          <t>JC0034</t>
        </is>
      </c>
      <c r="E59" t="inlineStr">
        <is>
          <t>JP0055</t>
        </is>
      </c>
      <c r="F59" t="inlineStr">
        <is>
          <t>Address, normalised</t>
        </is>
      </c>
      <c r="G59">
        <f>IF(COUNTIF('Jobber Properties'!$A$5:$A$256,E59)=1,1,0)</f>
        <v>1</v>
      </c>
    </row>
    <row r="60">
      <c r="A60" t="inlineStr">
        <is>
          <t>Q0224</t>
        </is>
      </c>
      <c r="B60" t="inlineStr">
        <is>
          <t>204 Bridge Highway, Oakleigh</t>
        </is>
      </c>
      <c r="C60" t="inlineStr">
        <is>
          <t>Q0035</t>
        </is>
      </c>
      <c r="D60" t="inlineStr">
        <is>
          <t>JC0035</t>
        </is>
      </c>
      <c r="E60" t="inlineStr">
        <is>
          <t>JP0056</t>
        </is>
      </c>
      <c r="F60" t="inlineStr">
        <is>
          <t>Address, normalised</t>
        </is>
      </c>
      <c r="G60">
        <f>IF(COUNTIF('Jobber Properties'!$A$5:$A$256,E60)=1,1,0)</f>
        <v>1</v>
      </c>
    </row>
    <row r="61">
      <c r="A61" t="inlineStr">
        <is>
          <t>Q0225</t>
        </is>
      </c>
      <c r="B61" t="inlineStr">
        <is>
          <t>48 Ballarat Pde, Cheltenham</t>
        </is>
      </c>
      <c r="C61" t="inlineStr">
        <is>
          <t>Q0036</t>
        </is>
      </c>
      <c r="D61" t="inlineStr">
        <is>
          <t>JC0036</t>
        </is>
      </c>
      <c r="E61" t="inlineStr">
        <is>
          <t>JP0057</t>
        </is>
      </c>
      <c r="F61" t="inlineStr">
        <is>
          <t>Address, normalised</t>
        </is>
      </c>
      <c r="G61">
        <f>IF(COUNTIF('Jobber Properties'!$A$5:$A$256,E61)=1,1,0)</f>
        <v>1</v>
      </c>
    </row>
    <row r="62">
      <c r="A62" t="inlineStr">
        <is>
          <t>Q0226</t>
        </is>
      </c>
      <c r="B62" t="inlineStr">
        <is>
          <t>479 Mason Parade, Hawthorn</t>
        </is>
      </c>
      <c r="C62" t="inlineStr">
        <is>
          <t>Q0037</t>
        </is>
      </c>
      <c r="D62" t="inlineStr">
        <is>
          <t>JC0037</t>
        </is>
      </c>
      <c r="E62" t="inlineStr">
        <is>
          <t>JP0058</t>
        </is>
      </c>
      <c r="F62" t="inlineStr">
        <is>
          <t>Address, normalised</t>
        </is>
      </c>
      <c r="G62">
        <f>IF(COUNTIF('Jobber Properties'!$A$5:$A$256,E62)=1,1,0)</f>
        <v>1</v>
      </c>
    </row>
    <row r="63">
      <c r="A63" t="inlineStr">
        <is>
          <t>Q0227</t>
        </is>
      </c>
      <c r="B63" t="inlineStr">
        <is>
          <t>450 King Rd, Doncaster</t>
        </is>
      </c>
      <c r="C63" t="inlineStr">
        <is>
          <t>Q0037</t>
        </is>
      </c>
      <c r="D63" t="inlineStr">
        <is>
          <t>JC0037</t>
        </is>
      </c>
      <c r="E63" t="inlineStr">
        <is>
          <t>JP0059</t>
        </is>
      </c>
      <c r="F63" t="inlineStr">
        <is>
          <t>Address, normalised</t>
        </is>
      </c>
      <c r="G63">
        <f>IF(COUNTIF('Jobber Properties'!$A$5:$A$256,E63)=1,1,0)</f>
        <v>1</v>
      </c>
    </row>
    <row r="64">
      <c r="A64" t="inlineStr">
        <is>
          <t>Q0228</t>
        </is>
      </c>
      <c r="B64" t="inlineStr">
        <is>
          <t>259 Union Ave, Hawthorn</t>
        </is>
      </c>
      <c r="C64" t="inlineStr">
        <is>
          <t>Q0038</t>
        </is>
      </c>
      <c r="D64" t="inlineStr">
        <is>
          <t>JC0038</t>
        </is>
      </c>
      <c r="E64" t="inlineStr">
        <is>
          <t>JP0060</t>
        </is>
      </c>
      <c r="F64" t="inlineStr">
        <is>
          <t>Address, normalised</t>
        </is>
      </c>
      <c r="G64">
        <f>IF(COUNTIF('Jobber Properties'!$A$5:$A$256,E64)=1,1,0)</f>
        <v>1</v>
      </c>
    </row>
    <row r="65">
      <c r="A65" t="inlineStr">
        <is>
          <t>Q0229</t>
        </is>
      </c>
      <c r="B65" t="inlineStr">
        <is>
          <t>426 Ballarat Pde, Point Cook</t>
        </is>
      </c>
      <c r="C65" t="inlineStr">
        <is>
          <t>Q0039</t>
        </is>
      </c>
      <c r="D65" t="inlineStr">
        <is>
          <t>JC0039</t>
        </is>
      </c>
      <c r="E65" t="inlineStr">
        <is>
          <t>JP0061</t>
        </is>
      </c>
      <c r="F65" t="inlineStr">
        <is>
          <t>Address, normalised</t>
        </is>
      </c>
      <c r="G65">
        <f>IF(COUNTIF('Jobber Properties'!$A$5:$A$256,E65)=1,1,0)</f>
        <v>1</v>
      </c>
    </row>
    <row r="66">
      <c r="A66" t="inlineStr">
        <is>
          <t>Q0230</t>
        </is>
      </c>
      <c r="B66" t="inlineStr">
        <is>
          <t>164 Nicholson St, Laverton</t>
        </is>
      </c>
      <c r="C66" t="inlineStr">
        <is>
          <t>Q0039</t>
        </is>
      </c>
      <c r="D66" t="inlineStr">
        <is>
          <t>JC0039</t>
        </is>
      </c>
      <c r="E66" t="inlineStr">
        <is>
          <t>JP0062</t>
        </is>
      </c>
      <c r="F66" t="inlineStr">
        <is>
          <t>Address, normalised</t>
        </is>
      </c>
      <c r="G66">
        <f>IF(COUNTIF('Jobber Properties'!$A$5:$A$256,E66)=1,1,0)</f>
        <v>1</v>
      </c>
    </row>
    <row r="67">
      <c r="A67" t="inlineStr">
        <is>
          <t>Q0231</t>
        </is>
      </c>
      <c r="B67" t="inlineStr">
        <is>
          <t>143/12 Nepean Street, Frankston</t>
        </is>
      </c>
      <c r="C67" t="inlineStr">
        <is>
          <t>Q0040</t>
        </is>
      </c>
      <c r="D67" t="inlineStr">
        <is>
          <t>JC0040</t>
        </is>
      </c>
      <c r="E67" t="inlineStr">
        <is>
          <t>JP0063</t>
        </is>
      </c>
      <c r="F67" t="inlineStr">
        <is>
          <t>Address, normalised</t>
        </is>
      </c>
      <c r="G67">
        <f>IF(COUNTIF('Jobber Properties'!$A$5:$A$256,E67)=1,1,0)</f>
        <v>1</v>
      </c>
    </row>
    <row r="68">
      <c r="A68" t="inlineStr">
        <is>
          <t>Q0232</t>
        </is>
      </c>
      <c r="B68" t="inlineStr">
        <is>
          <t>380 Nepean Pde, Laverton</t>
        </is>
      </c>
      <c r="C68" t="inlineStr">
        <is>
          <t>Q0040</t>
        </is>
      </c>
      <c r="D68" t="inlineStr">
        <is>
          <t>JC0040</t>
        </is>
      </c>
      <c r="E68" t="inlineStr">
        <is>
          <t>JP0064</t>
        </is>
      </c>
      <c r="F68" t="inlineStr">
        <is>
          <t>Address, normalised</t>
        </is>
      </c>
      <c r="G68">
        <f>IF(COUNTIF('Jobber Properties'!$A$5:$A$256,E68)=1,1,0)</f>
        <v>1</v>
      </c>
    </row>
    <row r="69">
      <c r="A69" t="inlineStr">
        <is>
          <t>Q0233</t>
        </is>
      </c>
      <c r="B69" t="inlineStr">
        <is>
          <t>296 Barkly Hwy, Hawthorn</t>
        </is>
      </c>
      <c r="C69" t="inlineStr">
        <is>
          <t>Q0041</t>
        </is>
      </c>
      <c r="D69" t="inlineStr">
        <is>
          <t>JC0041</t>
        </is>
      </c>
      <c r="E69" t="inlineStr">
        <is>
          <t>JP0065</t>
        </is>
      </c>
      <c r="F69" t="inlineStr">
        <is>
          <t>Address, normalised</t>
        </is>
      </c>
      <c r="G69">
        <f>IF(COUNTIF('Jobber Properties'!$A$5:$A$256,E69)=1,1,0)</f>
        <v>1</v>
      </c>
    </row>
    <row r="70">
      <c r="A70" t="inlineStr">
        <is>
          <t>Q0234</t>
        </is>
      </c>
      <c r="B70" t="inlineStr">
        <is>
          <t>46 Main Ave, Bentleigh</t>
        </is>
      </c>
      <c r="C70" t="inlineStr">
        <is>
          <t>Q0042</t>
        </is>
      </c>
      <c r="D70" t="inlineStr">
        <is>
          <t>JC0042</t>
        </is>
      </c>
      <c r="E70" t="inlineStr">
        <is>
          <t>JP0066</t>
        </is>
      </c>
      <c r="F70" t="inlineStr">
        <is>
          <t>Address, normalised</t>
        </is>
      </c>
      <c r="G70">
        <f>IF(COUNTIF('Jobber Properties'!$A$5:$A$256,E70)=1,1,0)</f>
        <v>1</v>
      </c>
    </row>
    <row r="71">
      <c r="A71" t="inlineStr">
        <is>
          <t>Q0235</t>
        </is>
      </c>
      <c r="B71" t="inlineStr">
        <is>
          <t>211 Union Road, Burwood</t>
        </is>
      </c>
      <c r="C71" t="inlineStr">
        <is>
          <t>Q0042</t>
        </is>
      </c>
      <c r="D71" t="inlineStr">
        <is>
          <t>JC0042</t>
        </is>
      </c>
      <c r="E71" t="inlineStr">
        <is>
          <t>JP0067</t>
        </is>
      </c>
      <c r="F71" t="inlineStr">
        <is>
          <t>Address, normalised</t>
        </is>
      </c>
      <c r="G71">
        <f>IF(COUNTIF('Jobber Properties'!$A$5:$A$256,E71)=1,1,0)</f>
        <v>1</v>
      </c>
    </row>
    <row r="72">
      <c r="A72" t="inlineStr">
        <is>
          <t>Q0236</t>
        </is>
      </c>
      <c r="B72" t="inlineStr">
        <is>
          <t>418 Nicholson Ave, Burwood</t>
        </is>
      </c>
      <c r="C72" t="inlineStr">
        <is>
          <t>Q0043</t>
        </is>
      </c>
      <c r="D72" t="inlineStr">
        <is>
          <t>JC0043</t>
        </is>
      </c>
      <c r="E72" t="inlineStr">
        <is>
          <t>JP0068</t>
        </is>
      </c>
      <c r="F72" t="inlineStr">
        <is>
          <t>Address, normalised</t>
        </is>
      </c>
      <c r="G72">
        <f>IF(COUNTIF('Jobber Properties'!$A$5:$A$256,E72)=1,1,0)</f>
        <v>1</v>
      </c>
    </row>
    <row r="73">
      <c r="A73" t="inlineStr">
        <is>
          <t>Q0237</t>
        </is>
      </c>
      <c r="B73" t="inlineStr">
        <is>
          <t>43 Plenty Ave, Bentleigh</t>
        </is>
      </c>
      <c r="C73" t="inlineStr">
        <is>
          <t>Q0044</t>
        </is>
      </c>
      <c r="D73" t="inlineStr">
        <is>
          <t>JC0044</t>
        </is>
      </c>
      <c r="E73" t="inlineStr">
        <is>
          <t>JP0069</t>
        </is>
      </c>
      <c r="F73" t="inlineStr">
        <is>
          <t>Address, normalised</t>
        </is>
      </c>
      <c r="G73">
        <f>IF(COUNTIF('Jobber Properties'!$A$5:$A$256,E73)=1,1,0)</f>
        <v>1</v>
      </c>
    </row>
    <row r="74">
      <c r="A74" t="inlineStr">
        <is>
          <t>Q0238</t>
        </is>
      </c>
      <c r="B74" t="inlineStr">
        <is>
          <t>27 Railway Avenue, Cheltenham</t>
        </is>
      </c>
      <c r="C74" t="inlineStr">
        <is>
          <t>Q0162</t>
        </is>
      </c>
      <c r="D74" t="inlineStr">
        <is>
          <t>JC0044</t>
        </is>
      </c>
      <c r="E74" t="inlineStr">
        <is>
          <t>JP0070</t>
        </is>
      </c>
      <c r="F74" t="inlineStr">
        <is>
          <t>Address, normalised</t>
        </is>
      </c>
      <c r="G74">
        <f>IF(COUNTIF('Jobber Properties'!$A$5:$A$256,E74)=1,1,0)</f>
        <v>1</v>
      </c>
    </row>
    <row r="75">
      <c r="A75" t="inlineStr">
        <is>
          <t>Q0239</t>
        </is>
      </c>
      <c r="B75" t="inlineStr">
        <is>
          <t>225/12 Glenferrie Pde, Mentone</t>
        </is>
      </c>
      <c r="C75" t="inlineStr">
        <is>
          <t>Q0045</t>
        </is>
      </c>
      <c r="D75" t="inlineStr">
        <is>
          <t>JC0045</t>
        </is>
      </c>
      <c r="E75" t="inlineStr">
        <is>
          <t>JP0071</t>
        </is>
      </c>
      <c r="F75" t="inlineStr">
        <is>
          <t>Address, normalised</t>
        </is>
      </c>
      <c r="G75">
        <f>IF(COUNTIF('Jobber Properties'!$A$5:$A$256,E75)=1,1,0)</f>
        <v>1</v>
      </c>
    </row>
    <row r="76">
      <c r="A76" t="inlineStr">
        <is>
          <t>Q0240</t>
        </is>
      </c>
      <c r="B76" t="inlineStr">
        <is>
          <t>225 Park Ave, Reservoir</t>
        </is>
      </c>
      <c r="C76" t="inlineStr">
        <is>
          <t>Q0046</t>
        </is>
      </c>
      <c r="D76" t="inlineStr">
        <is>
          <t>JC0046</t>
        </is>
      </c>
      <c r="E76" t="inlineStr">
        <is>
          <t>JP0072</t>
        </is>
      </c>
      <c r="F76" t="inlineStr">
        <is>
          <t>Address, normalised</t>
        </is>
      </c>
      <c r="G76">
        <f>IF(COUNTIF('Jobber Properties'!$A$5:$A$256,E76)=1,1,0)</f>
        <v>1</v>
      </c>
    </row>
    <row r="77">
      <c r="A77" t="inlineStr">
        <is>
          <t>Q0241</t>
        </is>
      </c>
      <c r="B77" t="inlineStr">
        <is>
          <t>410 Burke Hwy, Point Cook</t>
        </is>
      </c>
      <c r="C77" t="inlineStr">
        <is>
          <t>Q0046</t>
        </is>
      </c>
      <c r="D77" t="inlineStr">
        <is>
          <t>JC0046</t>
        </is>
      </c>
      <c r="E77" t="inlineStr">
        <is>
          <t>JP0073</t>
        </is>
      </c>
      <c r="F77" t="inlineStr">
        <is>
          <t>Address, normalised</t>
        </is>
      </c>
      <c r="G77">
        <f>IF(COUNTIF('Jobber Properties'!$A$5:$A$256,E77)=1,1,0)</f>
        <v>1</v>
      </c>
    </row>
    <row r="78">
      <c r="A78" t="inlineStr">
        <is>
          <t>Q0242</t>
        </is>
      </c>
      <c r="B78" t="inlineStr">
        <is>
          <t>205 Burke Highway, Glen Waverley</t>
        </is>
      </c>
      <c r="C78" t="inlineStr">
        <is>
          <t>Q0047</t>
        </is>
      </c>
      <c r="D78" t="inlineStr">
        <is>
          <t>JC0047</t>
        </is>
      </c>
      <c r="E78" t="inlineStr">
        <is>
          <t>JP0074</t>
        </is>
      </c>
      <c r="F78" t="inlineStr">
        <is>
          <t>Address, normalised</t>
        </is>
      </c>
      <c r="G78">
        <f>IF(COUNTIF('Jobber Properties'!$A$5:$A$256,E78)=1,1,0)</f>
        <v>1</v>
      </c>
    </row>
    <row r="79">
      <c r="A79" t="inlineStr">
        <is>
          <t>Q0243</t>
        </is>
      </c>
      <c r="B79" t="inlineStr">
        <is>
          <t>189 Union Highway, Hawthorn</t>
        </is>
      </c>
      <c r="C79" t="inlineStr">
        <is>
          <t>Q0048</t>
        </is>
      </c>
      <c r="D79" t="inlineStr">
        <is>
          <t>JC0048</t>
        </is>
      </c>
      <c r="E79" t="inlineStr">
        <is>
          <t>JP0075</t>
        </is>
      </c>
      <c r="F79" t="inlineStr">
        <is>
          <t>Address, normalised</t>
        </is>
      </c>
      <c r="G79">
        <f>IF(COUNTIF('Jobber Properties'!$A$5:$A$256,E79)=1,1,0)</f>
        <v>1</v>
      </c>
    </row>
    <row r="80">
      <c r="A80" t="inlineStr">
        <is>
          <t>Q0244</t>
        </is>
      </c>
      <c r="B80" t="inlineStr">
        <is>
          <t>128 Victoria Road, Blackburn</t>
        </is>
      </c>
      <c r="C80" t="inlineStr">
        <is>
          <t>Q0048</t>
        </is>
      </c>
      <c r="D80" t="inlineStr">
        <is>
          <t>JC0048</t>
        </is>
      </c>
      <c r="E80" t="inlineStr">
        <is>
          <t>JP0076</t>
        </is>
      </c>
      <c r="F80" t="inlineStr">
        <is>
          <t>Address, normalised</t>
        </is>
      </c>
      <c r="G80">
        <f>IF(COUNTIF('Jobber Properties'!$A$5:$A$256,E80)=1,1,0)</f>
        <v>1</v>
      </c>
    </row>
    <row r="81">
      <c r="A81" t="inlineStr">
        <is>
          <t>Q0245</t>
        </is>
      </c>
      <c r="B81" t="inlineStr">
        <is>
          <t>375 Station Hwy, Cheltenham</t>
        </is>
      </c>
      <c r="C81" t="inlineStr">
        <is>
          <t>Q0048</t>
        </is>
      </c>
      <c r="D81" t="inlineStr">
        <is>
          <t>JC0048</t>
        </is>
      </c>
      <c r="E81" t="inlineStr">
        <is>
          <t>JP0077</t>
        </is>
      </c>
      <c r="F81" t="inlineStr">
        <is>
          <t>Address, normalised</t>
        </is>
      </c>
      <c r="G81">
        <f>IF(COUNTIF('Jobber Properties'!$A$5:$A$256,E81)=1,1,0)</f>
        <v>1</v>
      </c>
    </row>
    <row r="82">
      <c r="A82" t="inlineStr">
        <is>
          <t>Q0246</t>
        </is>
      </c>
      <c r="B82" t="inlineStr">
        <is>
          <t>378 Burke Highway, Box Hill</t>
        </is>
      </c>
      <c r="C82" t="inlineStr">
        <is>
          <t>Q0048</t>
        </is>
      </c>
      <c r="D82" t="inlineStr">
        <is>
          <t>JC0048</t>
        </is>
      </c>
      <c r="E82" t="inlineStr">
        <is>
          <t>JP0078</t>
        </is>
      </c>
      <c r="F82" t="inlineStr">
        <is>
          <t>Address, normalised</t>
        </is>
      </c>
      <c r="G82">
        <f>IF(COUNTIF('Jobber Properties'!$A$5:$A$256,E82)=1,1,0)</f>
        <v>1</v>
      </c>
    </row>
    <row r="83">
      <c r="A83" t="inlineStr">
        <is>
          <t>Q0247</t>
        </is>
      </c>
      <c r="B83" t="inlineStr">
        <is>
          <t>185 Church Parade, Burwood</t>
        </is>
      </c>
      <c r="C83" t="inlineStr">
        <is>
          <t>Q0049</t>
        </is>
      </c>
      <c r="D83" t="inlineStr">
        <is>
          <t>JC0049</t>
        </is>
      </c>
      <c r="E83" t="inlineStr">
        <is>
          <t>JP0079</t>
        </is>
      </c>
      <c r="F83" t="inlineStr">
        <is>
          <t>Address, normalised</t>
        </is>
      </c>
      <c r="G83">
        <f>IF(COUNTIF('Jobber Properties'!$A$5:$A$256,E83)=1,1,0)</f>
        <v>1</v>
      </c>
    </row>
    <row r="84">
      <c r="A84" t="inlineStr">
        <is>
          <t>Q0248</t>
        </is>
      </c>
      <c r="B84" t="inlineStr">
        <is>
          <t>115 Nepean Pde, Reservoir</t>
        </is>
      </c>
      <c r="C84" t="inlineStr">
        <is>
          <t>Q0050</t>
        </is>
      </c>
      <c r="D84" t="inlineStr">
        <is>
          <t>JC0050</t>
        </is>
      </c>
      <c r="E84" t="inlineStr">
        <is>
          <t>JP0080</t>
        </is>
      </c>
      <c r="F84" t="inlineStr">
        <is>
          <t>Address, normalised</t>
        </is>
      </c>
      <c r="G84">
        <f>IF(COUNTIF('Jobber Properties'!$A$5:$A$256,E84)=1,1,0)</f>
        <v>1</v>
      </c>
    </row>
    <row r="85">
      <c r="A85" t="inlineStr">
        <is>
          <t>Q0249</t>
        </is>
      </c>
      <c r="B85" t="inlineStr">
        <is>
          <t>96A Glenferrie Pde, Essendon</t>
        </is>
      </c>
      <c r="C85" t="inlineStr">
        <is>
          <t>Q0050</t>
        </is>
      </c>
      <c r="D85" t="inlineStr">
        <is>
          <t>JC0050</t>
        </is>
      </c>
      <c r="E85" t="inlineStr">
        <is>
          <t>JP0081</t>
        </is>
      </c>
      <c r="F85" t="inlineStr">
        <is>
          <t>Address, normalised</t>
        </is>
      </c>
      <c r="G85">
        <f>IF(COUNTIF('Jobber Properties'!$A$5:$A$256,E85)=1,1,0)</f>
        <v>1</v>
      </c>
    </row>
    <row r="86">
      <c r="A86" t="inlineStr">
        <is>
          <t>Q0250</t>
        </is>
      </c>
      <c r="B86" t="inlineStr">
        <is>
          <t>158 Station St, Mentone</t>
        </is>
      </c>
      <c r="C86" t="inlineStr">
        <is>
          <t>Q0050</t>
        </is>
      </c>
      <c r="D86" t="inlineStr">
        <is>
          <t>JC0050</t>
        </is>
      </c>
      <c r="E86" t="inlineStr">
        <is>
          <t>JP0082</t>
        </is>
      </c>
      <c r="F86" t="inlineStr">
        <is>
          <t>Address, normalised</t>
        </is>
      </c>
      <c r="G86">
        <f>IF(COUNTIF('Jobber Properties'!$A$5:$A$256,E86)=1,1,0)</f>
        <v>1</v>
      </c>
    </row>
    <row r="87">
      <c r="A87" t="inlineStr">
        <is>
          <t>Q0251</t>
        </is>
      </c>
      <c r="B87" t="inlineStr">
        <is>
          <t>476 Sydney Hwy, Frankston</t>
        </is>
      </c>
      <c r="C87" t="inlineStr">
        <is>
          <t>Q0051</t>
        </is>
      </c>
      <c r="D87" t="inlineStr">
        <is>
          <t>JC0051</t>
        </is>
      </c>
      <c r="E87" t="inlineStr">
        <is>
          <t>JP0083</t>
        </is>
      </c>
      <c r="F87" t="inlineStr">
        <is>
          <t>Address, normalised</t>
        </is>
      </c>
      <c r="G87">
        <f>IF(COUNTIF('Jobber Properties'!$A$5:$A$256,E87)=1,1,0)</f>
        <v>1</v>
      </c>
    </row>
    <row r="88">
      <c r="A88" t="inlineStr">
        <is>
          <t>Q0252</t>
        </is>
      </c>
      <c r="B88" t="inlineStr">
        <is>
          <t>436/12 Nepean Highway, Sunshine</t>
        </is>
      </c>
      <c r="C88" t="inlineStr">
        <is>
          <t>Q0052</t>
        </is>
      </c>
      <c r="D88" t="inlineStr">
        <is>
          <t>JC0052</t>
        </is>
      </c>
      <c r="E88" t="inlineStr">
        <is>
          <t>JP0084</t>
        </is>
      </c>
      <c r="F88" t="inlineStr">
        <is>
          <t>Address, normalised</t>
        </is>
      </c>
      <c r="G88">
        <f>IF(COUNTIF('Jobber Properties'!$A$5:$A$256,E88)=1,1,0)</f>
        <v>1</v>
      </c>
    </row>
    <row r="89">
      <c r="A89" t="inlineStr">
        <is>
          <t>Q0253</t>
        </is>
      </c>
      <c r="B89" t="inlineStr">
        <is>
          <t>394 Ballarat Avenue, Brighton</t>
        </is>
      </c>
      <c r="C89" t="inlineStr">
        <is>
          <t>Q0053</t>
        </is>
      </c>
      <c r="D89" t="inlineStr">
        <is>
          <t>JC0053</t>
        </is>
      </c>
      <c r="E89" t="inlineStr">
        <is>
          <t>JP0085</t>
        </is>
      </c>
      <c r="F89" t="inlineStr">
        <is>
          <t>Address, normalised</t>
        </is>
      </c>
      <c r="G89">
        <f>IF(COUNTIF('Jobber Properties'!$A$5:$A$256,E89)=1,1,0)</f>
        <v>1</v>
      </c>
    </row>
    <row r="90">
      <c r="A90" t="inlineStr">
        <is>
          <t>Q0254</t>
        </is>
      </c>
      <c r="B90" t="inlineStr">
        <is>
          <t>135 Victoria Pde, Dandenong</t>
        </is>
      </c>
      <c r="C90" t="inlineStr">
        <is>
          <t>Q0054</t>
        </is>
      </c>
      <c r="D90" t="inlineStr">
        <is>
          <t>JC0054</t>
        </is>
      </c>
      <c r="E90" t="inlineStr">
        <is>
          <t>JP0086</t>
        </is>
      </c>
      <c r="F90" t="inlineStr">
        <is>
          <t>Address, normalised</t>
        </is>
      </c>
      <c r="G90">
        <f>IF(COUNTIF('Jobber Properties'!$A$5:$A$256,E90)=1,1,0)</f>
        <v>1</v>
      </c>
    </row>
    <row r="91">
      <c r="A91" t="inlineStr">
        <is>
          <t>Q0255</t>
        </is>
      </c>
      <c r="B91" t="inlineStr">
        <is>
          <t>472 Barkly Pde, Moorabbin</t>
        </is>
      </c>
      <c r="C91" t="inlineStr">
        <is>
          <t>Q0054</t>
        </is>
      </c>
      <c r="D91" t="inlineStr">
        <is>
          <t>JC0054</t>
        </is>
      </c>
      <c r="E91" t="inlineStr">
        <is>
          <t>JP0087</t>
        </is>
      </c>
      <c r="F91" t="inlineStr">
        <is>
          <t>Address, normalised</t>
        </is>
      </c>
      <c r="G91">
        <f>IF(COUNTIF('Jobber Properties'!$A$5:$A$256,E91)=1,1,0)</f>
        <v>1</v>
      </c>
    </row>
    <row r="92">
      <c r="A92" t="inlineStr">
        <is>
          <t>Q0256</t>
        </is>
      </c>
      <c r="B92" t="inlineStr">
        <is>
          <t>151 Nicholson Street, Point Cook</t>
        </is>
      </c>
      <c r="C92" t="inlineStr">
        <is>
          <t>Q0055</t>
        </is>
      </c>
      <c r="D92" t="inlineStr">
        <is>
          <t>JC0055</t>
        </is>
      </c>
      <c r="E92" t="inlineStr">
        <is>
          <t>JP0088</t>
        </is>
      </c>
      <c r="F92" t="inlineStr">
        <is>
          <t>Address, normalised</t>
        </is>
      </c>
      <c r="G92">
        <f>IF(COUNTIF('Jobber Properties'!$A$5:$A$256,E92)=1,1,0)</f>
        <v>1</v>
      </c>
    </row>
    <row r="93">
      <c r="A93" t="inlineStr">
        <is>
          <t>Q0257</t>
        </is>
      </c>
      <c r="B93" t="inlineStr">
        <is>
          <t>4A Gilbert Rd, Camberwell</t>
        </is>
      </c>
      <c r="C93" t="inlineStr">
        <is>
          <t>Q0055</t>
        </is>
      </c>
      <c r="D93" t="inlineStr">
        <is>
          <t>JC0055</t>
        </is>
      </c>
      <c r="E93" t="inlineStr">
        <is>
          <t>JP0089</t>
        </is>
      </c>
      <c r="F93" t="inlineStr">
        <is>
          <t>Address, normalised</t>
        </is>
      </c>
      <c r="G93">
        <f>IF(COUNTIF('Jobber Properties'!$A$5:$A$256,E93)=1,1,0)</f>
        <v>1</v>
      </c>
    </row>
    <row r="94">
      <c r="A94" t="inlineStr">
        <is>
          <t>Q0258</t>
        </is>
      </c>
      <c r="B94" t="inlineStr">
        <is>
          <t>144 Burke Avenue, Coburg</t>
        </is>
      </c>
      <c r="C94" t="inlineStr">
        <is>
          <t>Q0055</t>
        </is>
      </c>
      <c r="D94" t="inlineStr">
        <is>
          <t>JC0055</t>
        </is>
      </c>
      <c r="E94" t="inlineStr">
        <is>
          <t>JP0090</t>
        </is>
      </c>
      <c r="F94" t="inlineStr">
        <is>
          <t>Address, normalised</t>
        </is>
      </c>
      <c r="G94">
        <f>IF(COUNTIF('Jobber Properties'!$A$5:$A$256,E94)=1,1,0)</f>
        <v>1</v>
      </c>
    </row>
    <row r="95">
      <c r="A95" t="inlineStr">
        <is>
          <t>Q0259</t>
        </is>
      </c>
      <c r="B95" t="inlineStr">
        <is>
          <t>182 King Ave, Footscray</t>
        </is>
      </c>
      <c r="C95" t="inlineStr">
        <is>
          <t>Q0055</t>
        </is>
      </c>
      <c r="D95" t="inlineStr">
        <is>
          <t>JC0055</t>
        </is>
      </c>
      <c r="E95" t="inlineStr">
        <is>
          <t>JP0091</t>
        </is>
      </c>
      <c r="F95" t="inlineStr">
        <is>
          <t>Address, normalised</t>
        </is>
      </c>
      <c r="G95">
        <f>IF(COUNTIF('Jobber Properties'!$A$5:$A$256,E95)=1,1,0)</f>
        <v>1</v>
      </c>
    </row>
    <row r="96">
      <c r="A96" t="inlineStr">
        <is>
          <t>Q0260</t>
        </is>
      </c>
      <c r="B96" t="inlineStr">
        <is>
          <t>79/12 Glenferrie Pde, Camberwell</t>
        </is>
      </c>
      <c r="C96" t="inlineStr">
        <is>
          <t>Q0056</t>
        </is>
      </c>
      <c r="D96" t="inlineStr">
        <is>
          <t>JC0056</t>
        </is>
      </c>
      <c r="E96" t="inlineStr">
        <is>
          <t>JP0092</t>
        </is>
      </c>
      <c r="F96" t="inlineStr">
        <is>
          <t>Address, normalised</t>
        </is>
      </c>
      <c r="G96">
        <f>IF(COUNTIF('Jobber Properties'!$A$5:$A$256,E96)=1,1,0)</f>
        <v>1</v>
      </c>
    </row>
    <row r="97">
      <c r="A97" t="inlineStr">
        <is>
          <t>Q0261</t>
        </is>
      </c>
      <c r="B97" t="inlineStr">
        <is>
          <t>401 Park Highway, Burwood</t>
        </is>
      </c>
      <c r="C97" t="inlineStr">
        <is>
          <t>Q0056</t>
        </is>
      </c>
      <c r="D97" t="inlineStr">
        <is>
          <t>JC0056</t>
        </is>
      </c>
      <c r="E97" t="inlineStr">
        <is>
          <t>JP0093</t>
        </is>
      </c>
      <c r="F97" t="inlineStr">
        <is>
          <t>Address, normalised</t>
        </is>
      </c>
      <c r="G97">
        <f>IF(COUNTIF('Jobber Properties'!$A$5:$A$256,E97)=1,1,0)</f>
        <v>1</v>
      </c>
    </row>
    <row r="98">
      <c r="A98" t="inlineStr">
        <is>
          <t>Q0262</t>
        </is>
      </c>
      <c r="B98" t="inlineStr">
        <is>
          <t>401 Burke St, Burwood</t>
        </is>
      </c>
      <c r="C98" t="inlineStr">
        <is>
          <t>Q0056</t>
        </is>
      </c>
      <c r="D98" t="inlineStr">
        <is>
          <t>JC0056</t>
        </is>
      </c>
      <c r="E98" t="inlineStr">
        <is>
          <t>JP0094</t>
        </is>
      </c>
      <c r="F98" t="inlineStr">
        <is>
          <t>Address, normalised</t>
        </is>
      </c>
      <c r="G98">
        <f>IF(COUNTIF('Jobber Properties'!$A$5:$A$256,E98)=1,1,0)</f>
        <v>1</v>
      </c>
    </row>
    <row r="99">
      <c r="A99" t="inlineStr">
        <is>
          <t>Q0263</t>
        </is>
      </c>
      <c r="B99" t="inlineStr">
        <is>
          <t>11 Hopkins Ave, Ringwood</t>
        </is>
      </c>
      <c r="C99" t="inlineStr">
        <is>
          <t>Q0056</t>
        </is>
      </c>
      <c r="D99" t="inlineStr">
        <is>
          <t>JC0056</t>
        </is>
      </c>
      <c r="E99" t="inlineStr">
        <is>
          <t>JP0095</t>
        </is>
      </c>
      <c r="F99" t="inlineStr">
        <is>
          <t>Address, normalised</t>
        </is>
      </c>
      <c r="G99">
        <f>IF(COUNTIF('Jobber Properties'!$A$5:$A$256,E99)=1,1,0)</f>
        <v>1</v>
      </c>
    </row>
    <row r="100">
      <c r="A100" t="inlineStr">
        <is>
          <t>Q0264</t>
        </is>
      </c>
      <c r="B100" t="inlineStr">
        <is>
          <t>263 Nepean Highway, Altona</t>
        </is>
      </c>
      <c r="C100" t="inlineStr">
        <is>
          <t>Q0057</t>
        </is>
      </c>
      <c r="D100" t="inlineStr">
        <is>
          <t>JC0057</t>
        </is>
      </c>
      <c r="E100" t="inlineStr">
        <is>
          <t>JP0096</t>
        </is>
      </c>
      <c r="F100" t="inlineStr">
        <is>
          <t>Address, normalised</t>
        </is>
      </c>
      <c r="G100">
        <f>IF(COUNTIF('Jobber Properties'!$A$5:$A$256,E100)=1,1,0)</f>
        <v>1</v>
      </c>
    </row>
    <row r="101">
      <c r="A101" t="inlineStr">
        <is>
          <t>Q0265</t>
        </is>
      </c>
      <c r="B101" t="inlineStr">
        <is>
          <t>288 Main Hwy, Northcote</t>
        </is>
      </c>
      <c r="C101" t="inlineStr">
        <is>
          <t>Q0058</t>
        </is>
      </c>
      <c r="D101" t="inlineStr">
        <is>
          <t>JC0058</t>
        </is>
      </c>
      <c r="E101" t="inlineStr">
        <is>
          <t>JP0097</t>
        </is>
      </c>
      <c r="F101" t="inlineStr">
        <is>
          <t>Address, normalised</t>
        </is>
      </c>
      <c r="G101">
        <f>IF(COUNTIF('Jobber Properties'!$A$5:$A$256,E101)=1,1,0)</f>
        <v>1</v>
      </c>
    </row>
    <row r="102">
      <c r="A102" t="inlineStr">
        <is>
          <t>Q0266</t>
        </is>
      </c>
      <c r="B102" t="inlineStr">
        <is>
          <t>459 Park Ave, Deer Park</t>
        </is>
      </c>
      <c r="C102" t="inlineStr">
        <is>
          <t>Q0059</t>
        </is>
      </c>
      <c r="D102" t="inlineStr">
        <is>
          <t>JC0059</t>
        </is>
      </c>
      <c r="E102" t="inlineStr">
        <is>
          <t>JP0098</t>
        </is>
      </c>
      <c r="F102" t="inlineStr">
        <is>
          <t>Address, normalised</t>
        </is>
      </c>
      <c r="G102">
        <f>IF(COUNTIF('Jobber Properties'!$A$5:$A$256,E102)=1,1,0)</f>
        <v>1</v>
      </c>
    </row>
    <row r="103">
      <c r="A103" t="inlineStr">
        <is>
          <t>Q0267</t>
        </is>
      </c>
      <c r="B103" t="inlineStr">
        <is>
          <t>464 Barkly Rd, Blackburn</t>
        </is>
      </c>
      <c r="C103" t="inlineStr">
        <is>
          <t>Q0060</t>
        </is>
      </c>
      <c r="D103" t="inlineStr">
        <is>
          <t>JC0060</t>
        </is>
      </c>
      <c r="E103" t="inlineStr">
        <is>
          <t>JP0099</t>
        </is>
      </c>
      <c r="F103" t="inlineStr">
        <is>
          <t>Address, normalised</t>
        </is>
      </c>
      <c r="G103">
        <f>IF(COUNTIF('Jobber Properties'!$A$5:$A$256,E103)=1,1,0)</f>
        <v>1</v>
      </c>
    </row>
    <row r="104">
      <c r="A104" t="inlineStr">
        <is>
          <t>Q0268</t>
        </is>
      </c>
      <c r="B104" t="inlineStr">
        <is>
          <t>90A Albert Pde, Bentleigh</t>
        </is>
      </c>
      <c r="C104" t="inlineStr">
        <is>
          <t>Q0060</t>
        </is>
      </c>
      <c r="D104" t="inlineStr">
        <is>
          <t>JC0060</t>
        </is>
      </c>
      <c r="E104" t="inlineStr">
        <is>
          <t>JP0100</t>
        </is>
      </c>
      <c r="F104" t="inlineStr">
        <is>
          <t>Address, normalised</t>
        </is>
      </c>
      <c r="G104">
        <f>IF(COUNTIF('Jobber Properties'!$A$5:$A$256,E104)=1,1,0)</f>
        <v>1</v>
      </c>
    </row>
    <row r="105">
      <c r="A105" t="inlineStr">
        <is>
          <t>Q0269</t>
        </is>
      </c>
      <c r="B105" t="inlineStr">
        <is>
          <t>29 Burke Pde, Burwood</t>
        </is>
      </c>
      <c r="C105" t="inlineStr">
        <is>
          <t>Q0061</t>
        </is>
      </c>
      <c r="D105" t="inlineStr">
        <is>
          <t>JC0061</t>
        </is>
      </c>
      <c r="E105" t="inlineStr">
        <is>
          <t>JP0101</t>
        </is>
      </c>
      <c r="F105" t="inlineStr">
        <is>
          <t>Address, normalised</t>
        </is>
      </c>
      <c r="G105">
        <f>IF(COUNTIF('Jobber Properties'!$A$5:$A$256,E105)=1,1,0)</f>
        <v>1</v>
      </c>
    </row>
    <row r="106">
      <c r="A106" t="inlineStr">
        <is>
          <t>Q0270</t>
        </is>
      </c>
      <c r="B106" t="inlineStr">
        <is>
          <t>23 Station Pde, Glen Waverley</t>
        </is>
      </c>
      <c r="C106" t="inlineStr">
        <is>
          <t>Q0062</t>
        </is>
      </c>
      <c r="D106" t="inlineStr">
        <is>
          <t>JC0062</t>
        </is>
      </c>
      <c r="E106" t="inlineStr">
        <is>
          <t>JP0102</t>
        </is>
      </c>
      <c r="F106" t="inlineStr">
        <is>
          <t>Address, normalised</t>
        </is>
      </c>
      <c r="G106">
        <f>IF(COUNTIF('Jobber Properties'!$A$5:$A$256,E106)=1,1,0)</f>
        <v>1</v>
      </c>
    </row>
    <row r="107">
      <c r="A107" t="inlineStr">
        <is>
          <t>Q0271</t>
        </is>
      </c>
      <c r="B107" t="inlineStr">
        <is>
          <t>251 Union Ave, Altona</t>
        </is>
      </c>
      <c r="C107" t="inlineStr">
        <is>
          <t>Q0063</t>
        </is>
      </c>
      <c r="D107" t="inlineStr">
        <is>
          <t>JC0063</t>
        </is>
      </c>
      <c r="E107" t="inlineStr">
        <is>
          <t>JP0103</t>
        </is>
      </c>
      <c r="F107" t="inlineStr">
        <is>
          <t>Address, normalised</t>
        </is>
      </c>
      <c r="G107">
        <f>IF(COUNTIF('Jobber Properties'!$A$5:$A$256,E107)=1,1,0)</f>
        <v>1</v>
      </c>
    </row>
    <row r="108">
      <c r="A108" t="inlineStr">
        <is>
          <t>Q0272</t>
        </is>
      </c>
      <c r="B108" t="inlineStr">
        <is>
          <t>270 Station Rd, Doncaster</t>
        </is>
      </c>
      <c r="C108" t="inlineStr">
        <is>
          <t>Q0063</t>
        </is>
      </c>
      <c r="D108" t="inlineStr">
        <is>
          <t>JC0063</t>
        </is>
      </c>
      <c r="E108" t="inlineStr">
        <is>
          <t>JP0104</t>
        </is>
      </c>
      <c r="F108" t="inlineStr">
        <is>
          <t>Address, normalised</t>
        </is>
      </c>
      <c r="G108">
        <f>IF(COUNTIF('Jobber Properties'!$A$5:$A$256,E108)=1,1,0)</f>
        <v>1</v>
      </c>
    </row>
    <row r="109">
      <c r="A109" t="inlineStr">
        <is>
          <t>Q0273</t>
        </is>
      </c>
      <c r="B109" t="inlineStr">
        <is>
          <t>463 Gilbert Street, Glen Waverley</t>
        </is>
      </c>
      <c r="C109" t="inlineStr">
        <is>
          <t>Q0063</t>
        </is>
      </c>
      <c r="D109" t="inlineStr">
        <is>
          <t>JC0063</t>
        </is>
      </c>
      <c r="E109" t="inlineStr">
        <is>
          <t>JP0105</t>
        </is>
      </c>
      <c r="F109" t="inlineStr">
        <is>
          <t>Address, normalised</t>
        </is>
      </c>
      <c r="G109">
        <f>IF(COUNTIF('Jobber Properties'!$A$5:$A$256,E109)=1,1,0)</f>
        <v>1</v>
      </c>
    </row>
    <row r="110">
      <c r="A110" t="inlineStr">
        <is>
          <t>Q0274</t>
        </is>
      </c>
      <c r="B110" t="inlineStr">
        <is>
          <t>59 King Hwy, Point Cook</t>
        </is>
      </c>
      <c r="C110" t="inlineStr">
        <is>
          <t>Q0064</t>
        </is>
      </c>
      <c r="D110" t="inlineStr">
        <is>
          <t>JC0064</t>
        </is>
      </c>
      <c r="E110" t="inlineStr">
        <is>
          <t>JP0106</t>
        </is>
      </c>
      <c r="F110" t="inlineStr">
        <is>
          <t>Address, normalised</t>
        </is>
      </c>
      <c r="G110">
        <f>IF(COUNTIF('Jobber Properties'!$A$5:$A$256,E110)=1,1,0)</f>
        <v>1</v>
      </c>
    </row>
    <row r="111">
      <c r="A111" t="inlineStr">
        <is>
          <t>Q0275</t>
        </is>
      </c>
      <c r="B111" t="inlineStr">
        <is>
          <t>61 Church Street, Point Cook</t>
        </is>
      </c>
      <c r="C111" t="inlineStr">
        <is>
          <t>Q0064</t>
        </is>
      </c>
      <c r="D111" t="inlineStr">
        <is>
          <t>JC0064</t>
        </is>
      </c>
      <c r="E111" t="inlineStr">
        <is>
          <t>JP0107</t>
        </is>
      </c>
      <c r="F111" t="inlineStr">
        <is>
          <t>Address, normalised</t>
        </is>
      </c>
      <c r="G111">
        <f>IF(COUNTIF('Jobber Properties'!$A$5:$A$256,E111)=1,1,0)</f>
        <v>1</v>
      </c>
    </row>
    <row r="112">
      <c r="A112" t="inlineStr">
        <is>
          <t>Q0276</t>
        </is>
      </c>
      <c r="B112" t="inlineStr">
        <is>
          <t>280 Railway Road, Point Cook</t>
        </is>
      </c>
      <c r="C112" t="inlineStr">
        <is>
          <t>Q0065</t>
        </is>
      </c>
      <c r="D112" t="inlineStr">
        <is>
          <t>JC0065</t>
        </is>
      </c>
      <c r="E112" t="inlineStr">
        <is>
          <t>JP0108</t>
        </is>
      </c>
      <c r="F112" t="inlineStr">
        <is>
          <t>Address, normalised</t>
        </is>
      </c>
      <c r="G112">
        <f>IF(COUNTIF('Jobber Properties'!$A$5:$A$256,E112)=1,1,0)</f>
        <v>1</v>
      </c>
    </row>
    <row r="113">
      <c r="A113" t="inlineStr">
        <is>
          <t>Q0277</t>
        </is>
      </c>
      <c r="B113" t="inlineStr">
        <is>
          <t>149 Main Road, Point Cook</t>
        </is>
      </c>
      <c r="C113" t="inlineStr">
        <is>
          <t>Q0066</t>
        </is>
      </c>
      <c r="D113" t="inlineStr">
        <is>
          <t>JC0066</t>
        </is>
      </c>
      <c r="E113" t="inlineStr">
        <is>
          <t>JP0109</t>
        </is>
      </c>
      <c r="F113" t="inlineStr">
        <is>
          <t>Address, normalised</t>
        </is>
      </c>
      <c r="G113">
        <f>IF(COUNTIF('Jobber Properties'!$A$5:$A$256,E113)=1,1,0)</f>
        <v>1</v>
      </c>
    </row>
    <row r="114">
      <c r="A114" t="inlineStr">
        <is>
          <t>Q0278</t>
        </is>
      </c>
      <c r="B114" t="inlineStr">
        <is>
          <t>313 King Rd, Hawthorn</t>
        </is>
      </c>
      <c r="C114" t="inlineStr">
        <is>
          <t>Q0066</t>
        </is>
      </c>
      <c r="D114" t="inlineStr">
        <is>
          <t>JC0066</t>
        </is>
      </c>
      <c r="E114" t="inlineStr">
        <is>
          <t>JP0110</t>
        </is>
      </c>
      <c r="F114" t="inlineStr">
        <is>
          <t>Address, normalised</t>
        </is>
      </c>
      <c r="G114">
        <f>IF(COUNTIF('Jobber Properties'!$A$5:$A$256,E114)=1,1,0)</f>
        <v>1</v>
      </c>
    </row>
    <row r="115">
      <c r="A115" t="inlineStr">
        <is>
          <t>Q0279</t>
        </is>
      </c>
      <c r="B115" t="inlineStr">
        <is>
          <t>155 Hopkins Road, Glen Waverley</t>
        </is>
      </c>
      <c r="C115" t="inlineStr">
        <is>
          <t>Q0067</t>
        </is>
      </c>
      <c r="D115" t="inlineStr">
        <is>
          <t>JC0067</t>
        </is>
      </c>
      <c r="E115" t="inlineStr">
        <is>
          <t>JP0111</t>
        </is>
      </c>
      <c r="F115" t="inlineStr">
        <is>
          <t>Address, normalised</t>
        </is>
      </c>
      <c r="G115">
        <f>IF(COUNTIF('Jobber Properties'!$A$5:$A$256,E115)=1,1,0)</f>
        <v>1</v>
      </c>
    </row>
    <row r="116">
      <c r="A116" t="inlineStr">
        <is>
          <t>Q0280</t>
        </is>
      </c>
      <c r="B116" t="inlineStr">
        <is>
          <t>284 Park Pde, Point Cook</t>
        </is>
      </c>
      <c r="C116" t="inlineStr">
        <is>
          <t>Q0068</t>
        </is>
      </c>
      <c r="D116" t="inlineStr">
        <is>
          <t>JC0068</t>
        </is>
      </c>
      <c r="E116" t="inlineStr">
        <is>
          <t>JP0112</t>
        </is>
      </c>
      <c r="F116" t="inlineStr">
        <is>
          <t>Address, normalised</t>
        </is>
      </c>
      <c r="G116">
        <f>IF(COUNTIF('Jobber Properties'!$A$5:$A$256,E116)=1,1,0)</f>
        <v>1</v>
      </c>
    </row>
    <row r="117">
      <c r="A117" t="inlineStr">
        <is>
          <t>Q0281</t>
        </is>
      </c>
      <c r="B117" t="inlineStr">
        <is>
          <t>85 Nepean Road, Frankston</t>
        </is>
      </c>
      <c r="C117" t="inlineStr">
        <is>
          <t>Q0068</t>
        </is>
      </c>
      <c r="D117" t="inlineStr">
        <is>
          <t>JC0068</t>
        </is>
      </c>
      <c r="E117" t="inlineStr">
        <is>
          <t>JP0113</t>
        </is>
      </c>
      <c r="F117" t="inlineStr">
        <is>
          <t>Address, normalised</t>
        </is>
      </c>
      <c r="G117">
        <f>IF(COUNTIF('Jobber Properties'!$A$5:$A$256,E117)=1,1,0)</f>
        <v>1</v>
      </c>
    </row>
    <row r="118">
      <c r="A118" t="inlineStr">
        <is>
          <t>Q0282</t>
        </is>
      </c>
      <c r="B118" t="inlineStr">
        <is>
          <t>231 Church Hwy, Hawthorn</t>
        </is>
      </c>
      <c r="C118" t="inlineStr">
        <is>
          <t>Q0068</t>
        </is>
      </c>
      <c r="D118" t="inlineStr">
        <is>
          <t>JC0068</t>
        </is>
      </c>
      <c r="E118" t="inlineStr">
        <is>
          <t>JP0114</t>
        </is>
      </c>
      <c r="F118" t="inlineStr">
        <is>
          <t>Address, normalised</t>
        </is>
      </c>
      <c r="G118">
        <f>IF(COUNTIF('Jobber Properties'!$A$5:$A$256,E118)=1,1,0)</f>
        <v>1</v>
      </c>
    </row>
    <row r="119">
      <c r="A119" t="inlineStr">
        <is>
          <t>Q0283</t>
        </is>
      </c>
      <c r="B119" t="inlineStr">
        <is>
          <t>223A Nicholson Parade, Werribee</t>
        </is>
      </c>
      <c r="C119" t="inlineStr">
        <is>
          <t>Q0069</t>
        </is>
      </c>
      <c r="D119" t="inlineStr">
        <is>
          <t>JC0069</t>
        </is>
      </c>
      <c r="E119" t="inlineStr">
        <is>
          <t>JP0115</t>
        </is>
      </c>
      <c r="F119" t="inlineStr">
        <is>
          <t>Address, normalised</t>
        </is>
      </c>
      <c r="G119">
        <f>IF(COUNTIF('Jobber Properties'!$A$5:$A$256,E119)=1,1,0)</f>
        <v>1</v>
      </c>
    </row>
    <row r="120">
      <c r="A120" t="inlineStr">
        <is>
          <t>Q0284</t>
        </is>
      </c>
      <c r="B120" t="inlineStr">
        <is>
          <t>382 Hopkins Street, Footscray</t>
        </is>
      </c>
      <c r="C120" t="inlineStr">
        <is>
          <t>Q0070</t>
        </is>
      </c>
      <c r="D120" t="inlineStr">
        <is>
          <t>JC0070</t>
        </is>
      </c>
      <c r="E120" t="inlineStr">
        <is>
          <t>JP0116</t>
        </is>
      </c>
      <c r="F120" t="inlineStr">
        <is>
          <t>Address, normalised</t>
        </is>
      </c>
      <c r="G120">
        <f>IF(COUNTIF('Jobber Properties'!$A$5:$A$256,E120)=1,1,0)</f>
        <v>1</v>
      </c>
    </row>
    <row r="121">
      <c r="A121" t="inlineStr">
        <is>
          <t>Q0285</t>
        </is>
      </c>
      <c r="B121" t="inlineStr">
        <is>
          <t>443 Station Rd, Footscray</t>
        </is>
      </c>
      <c r="C121" t="inlineStr">
        <is>
          <t>Q0070</t>
        </is>
      </c>
      <c r="D121" t="inlineStr">
        <is>
          <t>JC0070</t>
        </is>
      </c>
      <c r="E121" t="inlineStr">
        <is>
          <t>JP0117</t>
        </is>
      </c>
      <c r="F121" t="inlineStr">
        <is>
          <t>Address, normalised</t>
        </is>
      </c>
      <c r="G121">
        <f>IF(COUNTIF('Jobber Properties'!$A$5:$A$256,E121)=1,1,0)</f>
        <v>1</v>
      </c>
    </row>
    <row r="122">
      <c r="A122" t="inlineStr">
        <is>
          <t>Q0286</t>
        </is>
      </c>
      <c r="B122" t="inlineStr">
        <is>
          <t>127 Main Highway, Reservoir</t>
        </is>
      </c>
      <c r="C122" t="inlineStr">
        <is>
          <t>Q0071</t>
        </is>
      </c>
      <c r="D122" t="inlineStr">
        <is>
          <t>JC0071</t>
        </is>
      </c>
      <c r="E122" t="inlineStr">
        <is>
          <t>JP0118</t>
        </is>
      </c>
      <c r="F122" t="inlineStr">
        <is>
          <t>Address, normalised</t>
        </is>
      </c>
      <c r="G122">
        <f>IF(COUNTIF('Jobber Properties'!$A$5:$A$256,E122)=1,1,0)</f>
        <v>1</v>
      </c>
    </row>
    <row r="123">
      <c r="A123" t="inlineStr">
        <is>
          <t>Q0287</t>
        </is>
      </c>
      <c r="B123" t="inlineStr">
        <is>
          <t>68 Church Pde, Essendon</t>
        </is>
      </c>
      <c r="C123" t="inlineStr">
        <is>
          <t>Q0072</t>
        </is>
      </c>
      <c r="D123" t="inlineStr">
        <is>
          <t>JC0072</t>
        </is>
      </c>
      <c r="E123" t="inlineStr">
        <is>
          <t>JP0119</t>
        </is>
      </c>
      <c r="F123" t="inlineStr">
        <is>
          <t>Address, normalised</t>
        </is>
      </c>
      <c r="G123">
        <f>IF(COUNTIF('Jobber Properties'!$A$5:$A$256,E123)=1,1,0)</f>
        <v>1</v>
      </c>
    </row>
    <row r="124">
      <c r="A124" t="inlineStr">
        <is>
          <t>Q0288</t>
        </is>
      </c>
      <c r="B124" t="inlineStr">
        <is>
          <t>102 Union Rd, St Kilda</t>
        </is>
      </c>
      <c r="C124" t="inlineStr">
        <is>
          <t>Q0072</t>
        </is>
      </c>
      <c r="D124" t="inlineStr">
        <is>
          <t>JC0072</t>
        </is>
      </c>
      <c r="E124" t="inlineStr">
        <is>
          <t>JP0120</t>
        </is>
      </c>
      <c r="F124" t="inlineStr">
        <is>
          <t>Address, normalised</t>
        </is>
      </c>
      <c r="G124">
        <f>IF(COUNTIF('Jobber Properties'!$A$5:$A$256,E124)=1,1,0)</f>
        <v>1</v>
      </c>
    </row>
    <row r="125">
      <c r="A125" t="inlineStr">
        <is>
          <t>Q0289</t>
        </is>
      </c>
      <c r="B125" t="inlineStr">
        <is>
          <t>61 Church Rd, Bundoora</t>
        </is>
      </c>
      <c r="C125" t="inlineStr">
        <is>
          <t>Q0167</t>
        </is>
      </c>
      <c r="D125" t="inlineStr">
        <is>
          <t>JC0073</t>
        </is>
      </c>
      <c r="E125" t="inlineStr">
        <is>
          <t>JP0121</t>
        </is>
      </c>
      <c r="F125" t="inlineStr">
        <is>
          <t>Address, normalised</t>
        </is>
      </c>
      <c r="G125">
        <f>IF(COUNTIF('Jobber Properties'!$A$5:$A$256,E125)=1,1,0)</f>
        <v>1</v>
      </c>
    </row>
    <row r="126">
      <c r="A126" t="inlineStr">
        <is>
          <t>Q0290</t>
        </is>
      </c>
      <c r="B126" t="inlineStr">
        <is>
          <t>287 Whitehorse Hwy, Deer Park</t>
        </is>
      </c>
      <c r="C126" t="inlineStr">
        <is>
          <t>Q0074</t>
        </is>
      </c>
      <c r="D126" t="inlineStr">
        <is>
          <t>JC0074</t>
        </is>
      </c>
      <c r="E126" t="inlineStr">
        <is>
          <t>JP0122</t>
        </is>
      </c>
      <c r="F126" t="inlineStr">
        <is>
          <t>Address, normalised</t>
        </is>
      </c>
      <c r="G126">
        <f>IF(COUNTIF('Jobber Properties'!$A$5:$A$256,E126)=1,1,0)</f>
        <v>1</v>
      </c>
    </row>
    <row r="127">
      <c r="A127" t="inlineStr">
        <is>
          <t>Q0291</t>
        </is>
      </c>
      <c r="B127" t="inlineStr">
        <is>
          <t>289 Nepean Street, Bentleigh</t>
        </is>
      </c>
      <c r="C127" t="inlineStr">
        <is>
          <t>Q0075</t>
        </is>
      </c>
      <c r="D127" t="inlineStr">
        <is>
          <t>JC0075</t>
        </is>
      </c>
      <c r="E127" t="inlineStr">
        <is>
          <t>JP0123</t>
        </is>
      </c>
      <c r="F127" t="inlineStr">
        <is>
          <t>Address, normalised</t>
        </is>
      </c>
      <c r="G127">
        <f>IF(COUNTIF('Jobber Properties'!$A$5:$A$256,E127)=1,1,0)</f>
        <v>1</v>
      </c>
    </row>
    <row r="128">
      <c r="A128" t="inlineStr">
        <is>
          <t>Q0292</t>
        </is>
      </c>
      <c r="B128" t="inlineStr">
        <is>
          <t>221 Plenty Ave, Footscray</t>
        </is>
      </c>
      <c r="C128" t="inlineStr">
        <is>
          <t>Q0076</t>
        </is>
      </c>
      <c r="D128" t="inlineStr">
        <is>
          <t>JC0076</t>
        </is>
      </c>
      <c r="E128" t="inlineStr">
        <is>
          <t>JP0124</t>
        </is>
      </c>
      <c r="F128" t="inlineStr">
        <is>
          <t>Address, normalised</t>
        </is>
      </c>
      <c r="G128">
        <f>IF(COUNTIF('Jobber Properties'!$A$5:$A$256,E128)=1,1,0)</f>
        <v>1</v>
      </c>
    </row>
    <row r="129">
      <c r="A129" t="inlineStr">
        <is>
          <t>Q0293</t>
        </is>
      </c>
      <c r="B129" t="inlineStr">
        <is>
          <t>77 Mason Hwy, Mitcham</t>
        </is>
      </c>
      <c r="C129" t="inlineStr">
        <is>
          <t>Q0160</t>
        </is>
      </c>
      <c r="D129" t="inlineStr">
        <is>
          <t>JC0077</t>
        </is>
      </c>
      <c r="E129" t="inlineStr">
        <is>
          <t>JP0125</t>
        </is>
      </c>
      <c r="F129" t="inlineStr">
        <is>
          <t>Address, normalised</t>
        </is>
      </c>
      <c r="G129">
        <f>IF(COUNTIF('Jobber Properties'!$A$5:$A$256,E129)=1,1,0)</f>
        <v>1</v>
      </c>
    </row>
    <row r="130">
      <c r="A130" t="inlineStr">
        <is>
          <t>Q0294</t>
        </is>
      </c>
      <c r="B130" t="inlineStr">
        <is>
          <t>170 Railway Hwy, Reservoir</t>
        </is>
      </c>
      <c r="C130" t="inlineStr">
        <is>
          <t>Q0078</t>
        </is>
      </c>
      <c r="D130" t="inlineStr">
        <is>
          <t>JC0078</t>
        </is>
      </c>
      <c r="E130" t="inlineStr">
        <is>
          <t>JP0126</t>
        </is>
      </c>
      <c r="F130" t="inlineStr">
        <is>
          <t>Address, normalised</t>
        </is>
      </c>
      <c r="G130">
        <f>IF(COUNTIF('Jobber Properties'!$A$5:$A$256,E130)=1,1,0)</f>
        <v>1</v>
      </c>
    </row>
    <row r="131">
      <c r="A131" t="inlineStr">
        <is>
          <t>Q0295</t>
        </is>
      </c>
      <c r="B131" t="inlineStr">
        <is>
          <t>208 Glenferrie Rd, Mitcham</t>
        </is>
      </c>
      <c r="C131" t="inlineStr">
        <is>
          <t>Q0078</t>
        </is>
      </c>
      <c r="D131" t="inlineStr">
        <is>
          <t>JC0078</t>
        </is>
      </c>
      <c r="E131" t="inlineStr">
        <is>
          <t>JP0127</t>
        </is>
      </c>
      <c r="F131" t="inlineStr">
        <is>
          <t>Address, normalised</t>
        </is>
      </c>
      <c r="G131">
        <f>IF(COUNTIF('Jobber Properties'!$A$5:$A$256,E131)=1,1,0)</f>
        <v>1</v>
      </c>
    </row>
    <row r="132">
      <c r="A132" t="inlineStr">
        <is>
          <t>Q0296</t>
        </is>
      </c>
      <c r="B132" t="inlineStr">
        <is>
          <t>212 Sydney Avenue, Yarraville</t>
        </is>
      </c>
      <c r="C132" t="inlineStr">
        <is>
          <t>Q0079</t>
        </is>
      </c>
      <c r="D132" t="inlineStr">
        <is>
          <t>JC0079</t>
        </is>
      </c>
      <c r="E132" t="inlineStr">
        <is>
          <t>JP0128</t>
        </is>
      </c>
      <c r="F132" t="inlineStr">
        <is>
          <t>Address, normalised</t>
        </is>
      </c>
      <c r="G132">
        <f>IF(COUNTIF('Jobber Properties'!$A$5:$A$256,E132)=1,1,0)</f>
        <v>1</v>
      </c>
    </row>
    <row r="133">
      <c r="A133" t="inlineStr">
        <is>
          <t>Q0297</t>
        </is>
      </c>
      <c r="B133" t="inlineStr">
        <is>
          <t>268 Sydney Road, Heidelberg</t>
        </is>
      </c>
      <c r="C133" t="inlineStr">
        <is>
          <t>Q0080</t>
        </is>
      </c>
      <c r="D133" t="inlineStr">
        <is>
          <t>JC0080</t>
        </is>
      </c>
      <c r="E133" t="inlineStr">
        <is>
          <t>JP0129</t>
        </is>
      </c>
      <c r="F133" t="inlineStr">
        <is>
          <t>Address, normalised</t>
        </is>
      </c>
      <c r="G133">
        <f>IF(COUNTIF('Jobber Properties'!$A$5:$A$256,E133)=1,1,0)</f>
        <v>1</v>
      </c>
    </row>
    <row r="134">
      <c r="A134" t="inlineStr">
        <is>
          <t>Q0298</t>
        </is>
      </c>
      <c r="B134" t="inlineStr">
        <is>
          <t>369 Station Road, Burwood</t>
        </is>
      </c>
      <c r="C134" t="inlineStr">
        <is>
          <t>Q0081</t>
        </is>
      </c>
      <c r="D134" t="inlineStr">
        <is>
          <t>JC0081</t>
        </is>
      </c>
      <c r="E134" t="inlineStr">
        <is>
          <t>JP0130</t>
        </is>
      </c>
      <c r="F134" t="inlineStr">
        <is>
          <t>Address, normalised</t>
        </is>
      </c>
      <c r="G134">
        <f>IF(COUNTIF('Jobber Properties'!$A$5:$A$256,E134)=1,1,0)</f>
        <v>1</v>
      </c>
    </row>
    <row r="135">
      <c r="A135" t="inlineStr">
        <is>
          <t>Q0299</t>
        </is>
      </c>
      <c r="B135" t="inlineStr">
        <is>
          <t>264 Queen Pde, Mitcham</t>
        </is>
      </c>
      <c r="C135" t="inlineStr">
        <is>
          <t>Q0081</t>
        </is>
      </c>
      <c r="D135" t="inlineStr">
        <is>
          <t>JC0081</t>
        </is>
      </c>
      <c r="E135" t="inlineStr">
        <is>
          <t>JP0131</t>
        </is>
      </c>
      <c r="F135" t="inlineStr">
        <is>
          <t>Address, normalised</t>
        </is>
      </c>
      <c r="G135">
        <f>IF(COUNTIF('Jobber Properties'!$A$5:$A$256,E135)=1,1,0)</f>
        <v>1</v>
      </c>
    </row>
    <row r="136">
      <c r="A136" t="inlineStr">
        <is>
          <t>Q0300</t>
        </is>
      </c>
      <c r="B136" t="inlineStr">
        <is>
          <t>130 Barkly Rd, Sunshine</t>
        </is>
      </c>
      <c r="C136" t="inlineStr">
        <is>
          <t>Q0082</t>
        </is>
      </c>
      <c r="D136" t="inlineStr">
        <is>
          <t>JC0082</t>
        </is>
      </c>
      <c r="E136" t="inlineStr">
        <is>
          <t>JP0132</t>
        </is>
      </c>
      <c r="F136" t="inlineStr">
        <is>
          <t>Address, normalised</t>
        </is>
      </c>
      <c r="G136">
        <f>IF(COUNTIF('Jobber Properties'!$A$5:$A$256,E136)=1,1,0)</f>
        <v>1</v>
      </c>
    </row>
    <row r="137">
      <c r="A137" t="inlineStr">
        <is>
          <t>Q0301</t>
        </is>
      </c>
      <c r="B137" t="inlineStr">
        <is>
          <t>180 Union Ave, Mentone</t>
        </is>
      </c>
      <c r="C137" t="inlineStr">
        <is>
          <t>Q0083</t>
        </is>
      </c>
      <c r="D137" t="inlineStr">
        <is>
          <t>JC0083</t>
        </is>
      </c>
      <c r="E137" t="inlineStr">
        <is>
          <t>JP0133</t>
        </is>
      </c>
      <c r="F137" t="inlineStr">
        <is>
          <t>Address, normalised</t>
        </is>
      </c>
      <c r="G137">
        <f>IF(COUNTIF('Jobber Properties'!$A$5:$A$256,E137)=1,1,0)</f>
        <v>1</v>
      </c>
    </row>
    <row r="138">
      <c r="A138" t="inlineStr">
        <is>
          <t>Q0302</t>
        </is>
      </c>
      <c r="B138" t="inlineStr">
        <is>
          <t>148 Plenty Street, Cheltenham</t>
        </is>
      </c>
      <c r="C138" t="inlineStr">
        <is>
          <t>Q0083</t>
        </is>
      </c>
      <c r="D138" t="inlineStr">
        <is>
          <t>JC0083</t>
        </is>
      </c>
      <c r="E138" t="inlineStr">
        <is>
          <t>JP0134</t>
        </is>
      </c>
      <c r="F138" t="inlineStr">
        <is>
          <t>Address, normalised</t>
        </is>
      </c>
      <c r="G138">
        <f>IF(COUNTIF('Jobber Properties'!$A$5:$A$256,E138)=1,1,0)</f>
        <v>1</v>
      </c>
    </row>
    <row r="139">
      <c r="A139" t="inlineStr">
        <is>
          <t>Q0303</t>
        </is>
      </c>
      <c r="B139" t="inlineStr">
        <is>
          <t>4A Main Hwy, Moorabbin</t>
        </is>
      </c>
      <c r="C139" t="inlineStr">
        <is>
          <t>Q0083</t>
        </is>
      </c>
      <c r="D139" t="inlineStr">
        <is>
          <t>JC0083</t>
        </is>
      </c>
      <c r="E139" t="inlineStr">
        <is>
          <t>JP0135</t>
        </is>
      </c>
      <c r="F139" t="inlineStr">
        <is>
          <t>Address, normalised</t>
        </is>
      </c>
      <c r="G139">
        <f>IF(COUNTIF('Jobber Properties'!$A$5:$A$256,E139)=1,1,0)</f>
        <v>1</v>
      </c>
    </row>
    <row r="140">
      <c r="A140" t="inlineStr">
        <is>
          <t>Q0304</t>
        </is>
      </c>
      <c r="B140" t="inlineStr">
        <is>
          <t>165 Hopkins Rd, Cheltenham</t>
        </is>
      </c>
      <c r="C140" t="inlineStr">
        <is>
          <t>Q0084</t>
        </is>
      </c>
      <c r="D140" t="inlineStr">
        <is>
          <t>JC0084</t>
        </is>
      </c>
      <c r="E140" t="inlineStr">
        <is>
          <t>JP0136</t>
        </is>
      </c>
      <c r="F140" t="inlineStr">
        <is>
          <t>Address, normalised</t>
        </is>
      </c>
      <c r="G140">
        <f>IF(COUNTIF('Jobber Properties'!$A$5:$A$256,E140)=1,1,0)</f>
        <v>1</v>
      </c>
    </row>
    <row r="141">
      <c r="A141" t="inlineStr">
        <is>
          <t>Q0305</t>
        </is>
      </c>
      <c r="B141" t="inlineStr">
        <is>
          <t>245 Victoria Rd, Frankston</t>
        </is>
      </c>
      <c r="C141" t="inlineStr">
        <is>
          <t>Q0084</t>
        </is>
      </c>
      <c r="D141" t="inlineStr">
        <is>
          <t>JC0084</t>
        </is>
      </c>
      <c r="E141" t="inlineStr">
        <is>
          <t>JP0137</t>
        </is>
      </c>
      <c r="F141" t="inlineStr">
        <is>
          <t>Address, normalised</t>
        </is>
      </c>
      <c r="G141">
        <f>IF(COUNTIF('Jobber Properties'!$A$5:$A$256,E141)=1,1,0)</f>
        <v>1</v>
      </c>
    </row>
    <row r="142">
      <c r="A142" t="inlineStr">
        <is>
          <t>Q0306</t>
        </is>
      </c>
      <c r="B142" t="inlineStr">
        <is>
          <t>274 Gilbert Ave, Glen Waverley</t>
        </is>
      </c>
      <c r="C142" t="inlineStr">
        <is>
          <t>Q0084</t>
        </is>
      </c>
      <c r="D142" t="inlineStr">
        <is>
          <t>JC0084</t>
        </is>
      </c>
      <c r="E142" t="inlineStr">
        <is>
          <t>JP0138</t>
        </is>
      </c>
      <c r="F142" t="inlineStr">
        <is>
          <t>Address, normalised</t>
        </is>
      </c>
      <c r="G142">
        <f>IF(COUNTIF('Jobber Properties'!$A$5:$A$256,E142)=1,1,0)</f>
        <v>1</v>
      </c>
    </row>
    <row r="143">
      <c r="A143" t="inlineStr">
        <is>
          <t>Q0307</t>
        </is>
      </c>
      <c r="B143" t="inlineStr">
        <is>
          <t>198 Station Avenue, Burwood</t>
        </is>
      </c>
      <c r="C143" t="inlineStr">
        <is>
          <t>Q0085</t>
        </is>
      </c>
      <c r="D143" t="inlineStr">
        <is>
          <t>JC0085</t>
        </is>
      </c>
      <c r="E143" t="inlineStr">
        <is>
          <t>JP0139</t>
        </is>
      </c>
      <c r="F143" t="inlineStr">
        <is>
          <t>Address, normalised</t>
        </is>
      </c>
      <c r="G143">
        <f>IF(COUNTIF('Jobber Properties'!$A$5:$A$256,E143)=1,1,0)</f>
        <v>1</v>
      </c>
    </row>
    <row r="144">
      <c r="A144" t="inlineStr">
        <is>
          <t>Q0308</t>
        </is>
      </c>
      <c r="B144" t="inlineStr">
        <is>
          <t>387 Burke Parade, Northcote</t>
        </is>
      </c>
      <c r="C144" t="inlineStr">
        <is>
          <t>Q0086</t>
        </is>
      </c>
      <c r="D144" t="inlineStr">
        <is>
          <t>JC0086</t>
        </is>
      </c>
      <c r="E144" t="inlineStr">
        <is>
          <t>JP0140</t>
        </is>
      </c>
      <c r="F144" t="inlineStr">
        <is>
          <t>Address, normalised</t>
        </is>
      </c>
      <c r="G144">
        <f>IF(COUNTIF('Jobber Properties'!$A$5:$A$256,E144)=1,1,0)</f>
        <v>1</v>
      </c>
    </row>
    <row r="145">
      <c r="A145" t="inlineStr">
        <is>
          <t>Q0309</t>
        </is>
      </c>
      <c r="B145" t="inlineStr">
        <is>
          <t>467 High Avenue, Northcote</t>
        </is>
      </c>
      <c r="C145" t="inlineStr">
        <is>
          <t>Q0086</t>
        </is>
      </c>
      <c r="D145" t="inlineStr">
        <is>
          <t>JC0086</t>
        </is>
      </c>
      <c r="E145" t="inlineStr">
        <is>
          <t>JP0141</t>
        </is>
      </c>
      <c r="F145" t="inlineStr">
        <is>
          <t>Address, normalised</t>
        </is>
      </c>
      <c r="G145">
        <f>IF(COUNTIF('Jobber Properties'!$A$5:$A$256,E145)=1,1,0)</f>
        <v>1</v>
      </c>
    </row>
    <row r="146">
      <c r="A146" t="inlineStr">
        <is>
          <t>Q0310</t>
        </is>
      </c>
      <c r="B146" t="inlineStr">
        <is>
          <t>458 Glenferrie Pde, Thornbury</t>
        </is>
      </c>
      <c r="C146" t="inlineStr">
        <is>
          <t>Q0086</t>
        </is>
      </c>
      <c r="D146" t="inlineStr">
        <is>
          <t>JC0086</t>
        </is>
      </c>
      <c r="E146" t="inlineStr">
        <is>
          <t>JP0142</t>
        </is>
      </c>
      <c r="F146" t="inlineStr">
        <is>
          <t>Address, normalised</t>
        </is>
      </c>
      <c r="G146">
        <f>IF(COUNTIF('Jobber Properties'!$A$5:$A$256,E146)=1,1,0)</f>
        <v>1</v>
      </c>
    </row>
    <row r="147">
      <c r="A147" t="inlineStr">
        <is>
          <t>Q0311</t>
        </is>
      </c>
      <c r="B147" t="inlineStr">
        <is>
          <t>111A Plenty St, Epping</t>
        </is>
      </c>
      <c r="C147" t="inlineStr">
        <is>
          <t>Q0087</t>
        </is>
      </c>
      <c r="D147" t="inlineStr">
        <is>
          <t>JC0087</t>
        </is>
      </c>
      <c r="E147" t="inlineStr">
        <is>
          <t>JP0143</t>
        </is>
      </c>
      <c r="F147" t="inlineStr">
        <is>
          <t>Address, normalised</t>
        </is>
      </c>
      <c r="G147">
        <f>IF(COUNTIF('Jobber Properties'!$A$5:$A$256,E147)=1,1,0)</f>
        <v>1</v>
      </c>
    </row>
    <row r="148">
      <c r="A148" t="inlineStr">
        <is>
          <t>Q0312</t>
        </is>
      </c>
      <c r="B148" t="inlineStr">
        <is>
          <t>12 Sydney Road, Bundoora</t>
        </is>
      </c>
      <c r="C148" t="inlineStr">
        <is>
          <t>Q0088</t>
        </is>
      </c>
      <c r="D148" t="inlineStr">
        <is>
          <t>JC0088</t>
        </is>
      </c>
      <c r="E148" t="inlineStr">
        <is>
          <t>JP0144</t>
        </is>
      </c>
      <c r="F148" t="inlineStr">
        <is>
          <t>Address, normalised</t>
        </is>
      </c>
      <c r="G148">
        <f>IF(COUNTIF('Jobber Properties'!$A$5:$A$256,E148)=1,1,0)</f>
        <v>1</v>
      </c>
    </row>
    <row r="149">
      <c r="A149" t="inlineStr">
        <is>
          <t>Q0313</t>
        </is>
      </c>
      <c r="B149" t="inlineStr">
        <is>
          <t>272 Gilbert St, Maribyrnong</t>
        </is>
      </c>
      <c r="C149" t="inlineStr">
        <is>
          <t>Q0089</t>
        </is>
      </c>
      <c r="D149" t="inlineStr">
        <is>
          <t>JC0089</t>
        </is>
      </c>
      <c r="E149" t="inlineStr">
        <is>
          <t>JP0145</t>
        </is>
      </c>
      <c r="F149" t="inlineStr">
        <is>
          <t>Address, normalised</t>
        </is>
      </c>
      <c r="G149">
        <f>IF(COUNTIF('Jobber Properties'!$A$5:$A$256,E149)=1,1,0)</f>
        <v>1</v>
      </c>
    </row>
    <row r="150">
      <c r="A150" t="inlineStr">
        <is>
          <t>Q0314</t>
        </is>
      </c>
      <c r="B150" t="inlineStr">
        <is>
          <t>416 Park Road, Ringwood</t>
        </is>
      </c>
      <c r="C150" t="inlineStr">
        <is>
          <t>Q0090</t>
        </is>
      </c>
      <c r="D150" t="inlineStr">
        <is>
          <t>JC0090</t>
        </is>
      </c>
      <c r="E150" t="inlineStr">
        <is>
          <t>JP0146</t>
        </is>
      </c>
      <c r="F150" t="inlineStr">
        <is>
          <t>Address, normalised</t>
        </is>
      </c>
      <c r="G150">
        <f>IF(COUNTIF('Jobber Properties'!$A$5:$A$256,E150)=1,1,0)</f>
        <v>1</v>
      </c>
    </row>
    <row r="151">
      <c r="A151" t="inlineStr">
        <is>
          <t>Q0315</t>
        </is>
      </c>
      <c r="B151" t="inlineStr">
        <is>
          <t>1 Mason Pde, Glen Waverley</t>
        </is>
      </c>
      <c r="C151" t="inlineStr">
        <is>
          <t>Q0091</t>
        </is>
      </c>
      <c r="D151" t="inlineStr">
        <is>
          <t>JC0091</t>
        </is>
      </c>
      <c r="E151" t="inlineStr">
        <is>
          <t>JP0147</t>
        </is>
      </c>
      <c r="F151" t="inlineStr">
        <is>
          <t>Address, normalised</t>
        </is>
      </c>
      <c r="G151">
        <f>IF(COUNTIF('Jobber Properties'!$A$5:$A$256,E151)=1,1,0)</f>
        <v>1</v>
      </c>
    </row>
    <row r="152">
      <c r="A152" t="inlineStr">
        <is>
          <t>Q0316</t>
        </is>
      </c>
      <c r="B152" t="inlineStr">
        <is>
          <t>460 Sydney Hwy, Werribee</t>
        </is>
      </c>
      <c r="C152" t="inlineStr">
        <is>
          <t>Q0161</t>
        </is>
      </c>
      <c r="D152" t="inlineStr">
        <is>
          <t>JC0092</t>
        </is>
      </c>
      <c r="E152" t="inlineStr">
        <is>
          <t>JP0148</t>
        </is>
      </c>
      <c r="F152" t="inlineStr">
        <is>
          <t>Address, normalised</t>
        </is>
      </c>
      <c r="G152">
        <f>IF(COUNTIF('Jobber Properties'!$A$5:$A$256,E152)=1,1,0)</f>
        <v>1</v>
      </c>
    </row>
    <row r="153">
      <c r="A153" t="inlineStr">
        <is>
          <t>Q0317</t>
        </is>
      </c>
      <c r="B153" t="inlineStr">
        <is>
          <t>35 Nepean Ave, Footscray</t>
        </is>
      </c>
      <c r="C153" t="inlineStr">
        <is>
          <t>Q0093</t>
        </is>
      </c>
      <c r="D153" t="inlineStr">
        <is>
          <t>JC0093</t>
        </is>
      </c>
      <c r="E153" t="inlineStr">
        <is>
          <t>JP0149</t>
        </is>
      </c>
      <c r="F153" t="inlineStr">
        <is>
          <t>Address, normalised</t>
        </is>
      </c>
      <c r="G153">
        <f>IF(COUNTIF('Jobber Properties'!$A$5:$A$256,E153)=1,1,0)</f>
        <v>1</v>
      </c>
    </row>
    <row r="154">
      <c r="A154" t="inlineStr">
        <is>
          <t>Q0318</t>
        </is>
      </c>
      <c r="B154" t="inlineStr">
        <is>
          <t>271 Victoria Ave, Hawthorn</t>
        </is>
      </c>
      <c r="C154" t="inlineStr">
        <is>
          <t>Q0094</t>
        </is>
      </c>
      <c r="D154" t="inlineStr">
        <is>
          <t>JC0094</t>
        </is>
      </c>
      <c r="E154" t="inlineStr">
        <is>
          <t>JP0150</t>
        </is>
      </c>
      <c r="F154" t="inlineStr">
        <is>
          <t>Address, normalised</t>
        </is>
      </c>
      <c r="G154">
        <f>IF(COUNTIF('Jobber Properties'!$A$5:$A$256,E154)=1,1,0)</f>
        <v>1</v>
      </c>
    </row>
    <row r="155">
      <c r="A155" t="inlineStr">
        <is>
          <t>Q0319</t>
        </is>
      </c>
      <c r="B155" t="inlineStr">
        <is>
          <t>375 Railway Rd, Altona</t>
        </is>
      </c>
      <c r="C155" t="inlineStr">
        <is>
          <t>Q0095</t>
        </is>
      </c>
      <c r="D155" t="inlineStr">
        <is>
          <t>JC0095</t>
        </is>
      </c>
      <c r="E155" t="inlineStr">
        <is>
          <t>JP0151</t>
        </is>
      </c>
      <c r="F155" t="inlineStr">
        <is>
          <t>Address, normalised</t>
        </is>
      </c>
      <c r="G155">
        <f>IF(COUNTIF('Jobber Properties'!$A$5:$A$256,E155)=1,1,0)</f>
        <v>1</v>
      </c>
    </row>
    <row r="156">
      <c r="A156" t="inlineStr">
        <is>
          <t>Q0320</t>
        </is>
      </c>
      <c r="B156" t="inlineStr">
        <is>
          <t>186 Sydney Ave, Coburg</t>
        </is>
      </c>
      <c r="C156" t="inlineStr">
        <is>
          <t>Q0096</t>
        </is>
      </c>
      <c r="D156" t="inlineStr">
        <is>
          <t>JC0096</t>
        </is>
      </c>
      <c r="E156" t="inlineStr">
        <is>
          <t>JP0152</t>
        </is>
      </c>
      <c r="F156" t="inlineStr">
        <is>
          <t>Address, normalised</t>
        </is>
      </c>
      <c r="G156">
        <f>IF(COUNTIF('Jobber Properties'!$A$5:$A$256,E156)=1,1,0)</f>
        <v>1</v>
      </c>
    </row>
    <row r="157">
      <c r="A157" t="inlineStr">
        <is>
          <t>Q0321</t>
        </is>
      </c>
      <c r="B157" t="inlineStr">
        <is>
          <t>399 Whitehorse Road, Reservoir</t>
        </is>
      </c>
      <c r="C157" t="inlineStr">
        <is>
          <t>Q0096</t>
        </is>
      </c>
      <c r="D157" t="inlineStr">
        <is>
          <t>JC0096</t>
        </is>
      </c>
      <c r="E157" t="inlineStr">
        <is>
          <t>JP0153</t>
        </is>
      </c>
      <c r="F157" t="inlineStr">
        <is>
          <t>Address, normalised</t>
        </is>
      </c>
      <c r="G157">
        <f>IF(COUNTIF('Jobber Properties'!$A$5:$A$256,E157)=1,1,0)</f>
        <v>1</v>
      </c>
    </row>
    <row r="158">
      <c r="A158" t="inlineStr">
        <is>
          <t>Q0322</t>
        </is>
      </c>
      <c r="B158" t="inlineStr">
        <is>
          <t>453 Railway Pde, Camberwell</t>
        </is>
      </c>
      <c r="C158" t="inlineStr">
        <is>
          <t>Q0097</t>
        </is>
      </c>
      <c r="D158" t="inlineStr">
        <is>
          <t>JC0097</t>
        </is>
      </c>
      <c r="E158" t="inlineStr">
        <is>
          <t>JP0154</t>
        </is>
      </c>
      <c r="F158" t="inlineStr">
        <is>
          <t>Address, normalised</t>
        </is>
      </c>
      <c r="G158">
        <f>IF(COUNTIF('Jobber Properties'!$A$5:$A$256,E158)=1,1,0)</f>
        <v>1</v>
      </c>
    </row>
    <row r="159">
      <c r="A159" t="inlineStr">
        <is>
          <t>Q0323</t>
        </is>
      </c>
      <c r="B159" t="inlineStr">
        <is>
          <t>326 Main Highway, Glen Waverley</t>
        </is>
      </c>
      <c r="C159" t="inlineStr">
        <is>
          <t>Q0098</t>
        </is>
      </c>
      <c r="D159" t="inlineStr">
        <is>
          <t>JC0098</t>
        </is>
      </c>
      <c r="E159" t="inlineStr">
        <is>
          <t>JP0155</t>
        </is>
      </c>
      <c r="F159" t="inlineStr">
        <is>
          <t>Address, normalised</t>
        </is>
      </c>
      <c r="G159">
        <f>IF(COUNTIF('Jobber Properties'!$A$5:$A$256,E159)=1,1,0)</f>
        <v>1</v>
      </c>
    </row>
    <row r="160">
      <c r="A160" t="inlineStr">
        <is>
          <t>Q0324</t>
        </is>
      </c>
      <c r="B160" t="inlineStr">
        <is>
          <t>306 Bridge Rd, Glen Waverley</t>
        </is>
      </c>
      <c r="C160" t="inlineStr">
        <is>
          <t>Q0099</t>
        </is>
      </c>
      <c r="D160" t="inlineStr">
        <is>
          <t>JC0099</t>
        </is>
      </c>
      <c r="E160" t="inlineStr">
        <is>
          <t>JP0156</t>
        </is>
      </c>
      <c r="F160" t="inlineStr">
        <is>
          <t>Address, normalised</t>
        </is>
      </c>
      <c r="G160">
        <f>IF(COUNTIF('Jobber Properties'!$A$5:$A$256,E160)=1,1,0)</f>
        <v>1</v>
      </c>
    </row>
    <row r="161">
      <c r="A161" t="inlineStr">
        <is>
          <t>Q0325</t>
        </is>
      </c>
      <c r="B161" t="inlineStr">
        <is>
          <t>79 Ballarat Street, Point Cook</t>
        </is>
      </c>
      <c r="C161" t="inlineStr">
        <is>
          <t>Q0100</t>
        </is>
      </c>
      <c r="D161" t="inlineStr">
        <is>
          <t>JC0100</t>
        </is>
      </c>
      <c r="E161" t="inlineStr">
        <is>
          <t>JP0157</t>
        </is>
      </c>
      <c r="F161" t="inlineStr">
        <is>
          <t>Address, normalised</t>
        </is>
      </c>
      <c r="G161">
        <f>IF(COUNTIF('Jobber Properties'!$A$5:$A$256,E161)=1,1,0)</f>
        <v>1</v>
      </c>
    </row>
    <row r="162">
      <c r="A162" t="inlineStr">
        <is>
          <t>Q0326</t>
        </is>
      </c>
      <c r="B162" t="inlineStr">
        <is>
          <t>145 Church Ave, Brighton</t>
        </is>
      </c>
      <c r="C162" t="inlineStr">
        <is>
          <t>Q0100</t>
        </is>
      </c>
      <c r="D162" t="inlineStr">
        <is>
          <t>JC0100</t>
        </is>
      </c>
      <c r="E162" t="inlineStr">
        <is>
          <t>JP0158</t>
        </is>
      </c>
      <c r="F162" t="inlineStr">
        <is>
          <t>Address, normalised</t>
        </is>
      </c>
      <c r="G162">
        <f>IF(COUNTIF('Jobber Properties'!$A$5:$A$256,E162)=1,1,0)</f>
        <v>1</v>
      </c>
    </row>
    <row r="163">
      <c r="A163" t="inlineStr">
        <is>
          <t>Q0327</t>
        </is>
      </c>
      <c r="B163" t="inlineStr">
        <is>
          <t>190 Nicholson Ave, Camberwell</t>
        </is>
      </c>
      <c r="C163" t="inlineStr">
        <is>
          <t>Q0101</t>
        </is>
      </c>
      <c r="D163" t="inlineStr">
        <is>
          <t>JC0101</t>
        </is>
      </c>
      <c r="E163" t="inlineStr">
        <is>
          <t>JP0159</t>
        </is>
      </c>
      <c r="F163" t="inlineStr">
        <is>
          <t>Address, normalised</t>
        </is>
      </c>
      <c r="G163">
        <f>IF(COUNTIF('Jobber Properties'!$A$5:$A$256,E163)=1,1,0)</f>
        <v>1</v>
      </c>
    </row>
    <row r="164">
      <c r="A164" t="inlineStr">
        <is>
          <t>Q0328</t>
        </is>
      </c>
      <c r="B164" t="inlineStr">
        <is>
          <t>387 Barkly Highway, Hawthorn</t>
        </is>
      </c>
      <c r="C164" t="inlineStr">
        <is>
          <t>Q0102</t>
        </is>
      </c>
      <c r="D164" t="inlineStr">
        <is>
          <t>JC0102</t>
        </is>
      </c>
      <c r="E164" t="inlineStr">
        <is>
          <t>JP0160</t>
        </is>
      </c>
      <c r="F164" t="inlineStr">
        <is>
          <t>Address, normalised</t>
        </is>
      </c>
      <c r="G164">
        <f>IF(COUNTIF('Jobber Properties'!$A$5:$A$256,E164)=1,1,0)</f>
        <v>1</v>
      </c>
    </row>
    <row r="165">
      <c r="A165" t="inlineStr">
        <is>
          <t>Q0329</t>
        </is>
      </c>
      <c r="B165" t="inlineStr">
        <is>
          <t>5 Park Hwy, Kew</t>
        </is>
      </c>
      <c r="C165" t="inlineStr">
        <is>
          <t>Q0102</t>
        </is>
      </c>
      <c r="D165" t="inlineStr">
        <is>
          <t>JC0102</t>
        </is>
      </c>
      <c r="E165" t="inlineStr">
        <is>
          <t>JP0161</t>
        </is>
      </c>
      <c r="F165" t="inlineStr">
        <is>
          <t>Address, normalised</t>
        </is>
      </c>
      <c r="G165">
        <f>IF(COUNTIF('Jobber Properties'!$A$5:$A$256,E165)=1,1,0)</f>
        <v>1</v>
      </c>
    </row>
    <row r="166">
      <c r="A166" t="inlineStr">
        <is>
          <t>Q0330</t>
        </is>
      </c>
      <c r="B166" t="inlineStr">
        <is>
          <t>204 Mason Pde, Williamstown</t>
        </is>
      </c>
      <c r="C166" t="inlineStr">
        <is>
          <t>Q0103</t>
        </is>
      </c>
      <c r="D166" t="inlineStr">
        <is>
          <t>JC0103</t>
        </is>
      </c>
      <c r="E166" t="inlineStr">
        <is>
          <t>JP0162</t>
        </is>
      </c>
      <c r="F166" t="inlineStr">
        <is>
          <t>Address, normalised</t>
        </is>
      </c>
      <c r="G166">
        <f>IF(COUNTIF('Jobber Properties'!$A$5:$A$256,E166)=1,1,0)</f>
        <v>1</v>
      </c>
    </row>
    <row r="167">
      <c r="A167" t="inlineStr">
        <is>
          <t>Q0331</t>
        </is>
      </c>
      <c r="B167" t="inlineStr">
        <is>
          <t>445 Barkly Ave, Cheltenham</t>
        </is>
      </c>
      <c r="C167" t="inlineStr">
        <is>
          <t>Q0103</t>
        </is>
      </c>
      <c r="D167" t="inlineStr">
        <is>
          <t>JC0103</t>
        </is>
      </c>
      <c r="E167" t="inlineStr">
        <is>
          <t>JP0163</t>
        </is>
      </c>
      <c r="F167" t="inlineStr">
        <is>
          <t>Address, normalised</t>
        </is>
      </c>
      <c r="G167">
        <f>IF(COUNTIF('Jobber Properties'!$A$5:$A$256,E167)=1,1,0)</f>
        <v>1</v>
      </c>
    </row>
    <row r="168">
      <c r="A168" t="inlineStr">
        <is>
          <t>Q0332</t>
        </is>
      </c>
      <c r="B168" t="inlineStr">
        <is>
          <t>151 Glenferrie Hwy, Oakleigh</t>
        </is>
      </c>
      <c r="C168" t="inlineStr">
        <is>
          <t>Q0104</t>
        </is>
      </c>
      <c r="D168" t="inlineStr">
        <is>
          <t>JC0104</t>
        </is>
      </c>
      <c r="E168" t="inlineStr">
        <is>
          <t>JP0164</t>
        </is>
      </c>
      <c r="F168" t="inlineStr">
        <is>
          <t>Address, normalised</t>
        </is>
      </c>
      <c r="G168">
        <f>IF(COUNTIF('Jobber Properties'!$A$5:$A$256,E168)=1,1,0)</f>
        <v>1</v>
      </c>
    </row>
    <row r="169">
      <c r="A169" t="inlineStr">
        <is>
          <t>Q0333</t>
        </is>
      </c>
      <c r="B169" t="inlineStr">
        <is>
          <t>284 Mason Hwy, Moorabbin</t>
        </is>
      </c>
      <c r="C169" t="inlineStr">
        <is>
          <t>Q0168</t>
        </is>
      </c>
      <c r="D169" t="inlineStr">
        <is>
          <t>JC0104</t>
        </is>
      </c>
      <c r="E169" t="inlineStr">
        <is>
          <t>JP0165</t>
        </is>
      </c>
      <c r="F169" t="inlineStr">
        <is>
          <t>Address, normalised</t>
        </is>
      </c>
      <c r="G169">
        <f>IF(COUNTIF('Jobber Properties'!$A$5:$A$256,E169)=1,1,0)</f>
        <v>1</v>
      </c>
    </row>
    <row r="170">
      <c r="A170" t="inlineStr">
        <is>
          <t>Q0334</t>
        </is>
      </c>
      <c r="B170" t="inlineStr">
        <is>
          <t>218 Burke St, St Kilda</t>
        </is>
      </c>
      <c r="C170" t="inlineStr">
        <is>
          <t>Q0168</t>
        </is>
      </c>
      <c r="D170" t="inlineStr">
        <is>
          <t>JC0104</t>
        </is>
      </c>
      <c r="E170" t="inlineStr">
        <is>
          <t>JP0166</t>
        </is>
      </c>
      <c r="F170" t="inlineStr">
        <is>
          <t>Address, normalised</t>
        </is>
      </c>
      <c r="G170">
        <f>IF(COUNTIF('Jobber Properties'!$A$5:$A$256,E170)=1,1,0)</f>
        <v>1</v>
      </c>
    </row>
    <row r="171">
      <c r="A171" t="inlineStr">
        <is>
          <t>Q0335</t>
        </is>
      </c>
      <c r="B171" t="inlineStr">
        <is>
          <t>362 Barkly Avenue, Mentone</t>
        </is>
      </c>
      <c r="C171" t="inlineStr">
        <is>
          <t>Q0105</t>
        </is>
      </c>
      <c r="D171" t="inlineStr">
        <is>
          <t>JC0105</t>
        </is>
      </c>
      <c r="E171" t="inlineStr">
        <is>
          <t>JP0167</t>
        </is>
      </c>
      <c r="F171" t="inlineStr">
        <is>
          <t>Address, normalised</t>
        </is>
      </c>
      <c r="G171">
        <f>IF(COUNTIF('Jobber Properties'!$A$5:$A$256,E171)=1,1,0)</f>
        <v>1</v>
      </c>
    </row>
    <row r="172">
      <c r="A172" t="inlineStr">
        <is>
          <t>Q0336</t>
        </is>
      </c>
      <c r="B172" t="inlineStr">
        <is>
          <t>418 Main Ave, Northcote</t>
        </is>
      </c>
      <c r="C172" t="inlineStr">
        <is>
          <t>Q0105</t>
        </is>
      </c>
      <c r="D172" t="inlineStr">
        <is>
          <t>JC0105</t>
        </is>
      </c>
      <c r="E172" t="inlineStr">
        <is>
          <t>JP0168</t>
        </is>
      </c>
      <c r="F172" t="inlineStr">
        <is>
          <t>Address, normalised</t>
        </is>
      </c>
      <c r="G172">
        <f>IF(COUNTIF('Jobber Properties'!$A$5:$A$256,E172)=1,1,0)</f>
        <v>1</v>
      </c>
    </row>
    <row r="173">
      <c r="A173" t="inlineStr">
        <is>
          <t>Q0337</t>
        </is>
      </c>
      <c r="B173" t="inlineStr">
        <is>
          <t>176 High Highway, Brunswick</t>
        </is>
      </c>
      <c r="C173" t="inlineStr">
        <is>
          <t>Q0106</t>
        </is>
      </c>
      <c r="D173" t="inlineStr">
        <is>
          <t>JC0106</t>
        </is>
      </c>
      <c r="E173" t="inlineStr">
        <is>
          <t>JP0169</t>
        </is>
      </c>
      <c r="F173" t="inlineStr">
        <is>
          <t>Address, normalised</t>
        </is>
      </c>
      <c r="G173">
        <f>IF(COUNTIF('Jobber Properties'!$A$5:$A$256,E173)=1,1,0)</f>
        <v>1</v>
      </c>
    </row>
    <row r="174">
      <c r="A174" t="inlineStr">
        <is>
          <t>Q0338</t>
        </is>
      </c>
      <c r="B174" t="inlineStr">
        <is>
          <t>356 Glenferrie Pde, Frankston</t>
        </is>
      </c>
      <c r="C174" t="inlineStr">
        <is>
          <t>Q0106</t>
        </is>
      </c>
      <c r="D174" t="inlineStr">
        <is>
          <t>JC0106</t>
        </is>
      </c>
      <c r="E174" t="inlineStr">
        <is>
          <t>JP0170</t>
        </is>
      </c>
      <c r="F174" t="inlineStr">
        <is>
          <t>Address, normalised</t>
        </is>
      </c>
      <c r="G174">
        <f>IF(COUNTIF('Jobber Properties'!$A$5:$A$256,E174)=1,1,0)</f>
        <v>1</v>
      </c>
    </row>
    <row r="175">
      <c r="A175" t="inlineStr">
        <is>
          <t>Q0339</t>
        </is>
      </c>
      <c r="B175" t="inlineStr">
        <is>
          <t>64 Glenferrie Pde, Bentleigh</t>
        </is>
      </c>
      <c r="C175" t="inlineStr">
        <is>
          <t>Q0107</t>
        </is>
      </c>
      <c r="D175" t="inlineStr">
        <is>
          <t>JC0107</t>
        </is>
      </c>
      <c r="E175" t="inlineStr">
        <is>
          <t>JP0171</t>
        </is>
      </c>
      <c r="F175" t="inlineStr">
        <is>
          <t>Address, normalised</t>
        </is>
      </c>
      <c r="G175">
        <f>IF(COUNTIF('Jobber Properties'!$A$5:$A$256,E175)=1,1,0)</f>
        <v>1</v>
      </c>
    </row>
    <row r="176">
      <c r="A176" t="inlineStr">
        <is>
          <t>Q0340</t>
        </is>
      </c>
      <c r="B176" t="inlineStr">
        <is>
          <t>433 Mason Pde, Brunswick</t>
        </is>
      </c>
      <c r="C176" t="inlineStr">
        <is>
          <t>Q0108</t>
        </is>
      </c>
      <c r="D176" t="inlineStr">
        <is>
          <t>JC0108</t>
        </is>
      </c>
      <c r="E176" t="inlineStr">
        <is>
          <t>JP0172</t>
        </is>
      </c>
      <c r="F176" t="inlineStr">
        <is>
          <t>Address, normalised</t>
        </is>
      </c>
      <c r="G176">
        <f>IF(COUNTIF('Jobber Properties'!$A$5:$A$256,E176)=1,1,0)</f>
        <v>1</v>
      </c>
    </row>
    <row r="177">
      <c r="A177" t="inlineStr">
        <is>
          <t>Q0341</t>
        </is>
      </c>
      <c r="B177" t="inlineStr">
        <is>
          <t>291 Burke Highway, Hawthorn</t>
        </is>
      </c>
      <c r="C177" t="inlineStr">
        <is>
          <t>Q0108</t>
        </is>
      </c>
      <c r="D177" t="inlineStr">
        <is>
          <t>JC0108</t>
        </is>
      </c>
      <c r="E177" t="inlineStr">
        <is>
          <t>JP0173</t>
        </is>
      </c>
      <c r="F177" t="inlineStr">
        <is>
          <t>Address, normalised</t>
        </is>
      </c>
      <c r="G177">
        <f>IF(COUNTIF('Jobber Properties'!$A$5:$A$256,E177)=1,1,0)</f>
        <v>1</v>
      </c>
    </row>
    <row r="178">
      <c r="A178" t="inlineStr">
        <is>
          <t>Q0342</t>
        </is>
      </c>
      <c r="B178" t="inlineStr">
        <is>
          <t>186 Plenty Street, Altona</t>
        </is>
      </c>
      <c r="C178" t="inlineStr">
        <is>
          <t>Q0108</t>
        </is>
      </c>
      <c r="D178" t="inlineStr">
        <is>
          <t>JC0108</t>
        </is>
      </c>
      <c r="E178" t="inlineStr">
        <is>
          <t>JP0174</t>
        </is>
      </c>
      <c r="F178" t="inlineStr">
        <is>
          <t>Address, normalised</t>
        </is>
      </c>
      <c r="G178">
        <f>IF(COUNTIF('Jobber Properties'!$A$5:$A$256,E178)=1,1,0)</f>
        <v>1</v>
      </c>
    </row>
    <row r="179">
      <c r="A179" t="inlineStr">
        <is>
          <t>Q0343</t>
        </is>
      </c>
      <c r="B179" t="inlineStr">
        <is>
          <t>279 Nicholson Avenue, Deer Park</t>
        </is>
      </c>
      <c r="C179" t="inlineStr">
        <is>
          <t>Q0109</t>
        </is>
      </c>
      <c r="D179" t="inlineStr">
        <is>
          <t>JC0109</t>
        </is>
      </c>
      <c r="E179" t="inlineStr">
        <is>
          <t>JP0175</t>
        </is>
      </c>
      <c r="F179" t="inlineStr">
        <is>
          <t>Address, normalised</t>
        </is>
      </c>
      <c r="G179">
        <f>IF(COUNTIF('Jobber Properties'!$A$5:$A$256,E179)=1,1,0)</f>
        <v>1</v>
      </c>
    </row>
    <row r="180">
      <c r="A180" t="inlineStr">
        <is>
          <t>Q0344</t>
        </is>
      </c>
      <c r="B180" t="inlineStr">
        <is>
          <t>313 Victoria Road, Reservoir</t>
        </is>
      </c>
      <c r="C180" t="inlineStr">
        <is>
          <t>Q0109</t>
        </is>
      </c>
      <c r="D180" t="inlineStr">
        <is>
          <t>JC0109</t>
        </is>
      </c>
      <c r="E180" t="inlineStr">
        <is>
          <t>JP0176</t>
        </is>
      </c>
      <c r="F180" t="inlineStr">
        <is>
          <t>Address, normalised</t>
        </is>
      </c>
      <c r="G180">
        <f>IF(COUNTIF('Jobber Properties'!$A$5:$A$256,E180)=1,1,0)</f>
        <v>1</v>
      </c>
    </row>
    <row r="181">
      <c r="A181" t="inlineStr">
        <is>
          <t>Q0345</t>
        </is>
      </c>
      <c r="B181" t="inlineStr">
        <is>
          <t>44 Nepean Pde, Brunswick</t>
        </is>
      </c>
      <c r="C181" t="inlineStr">
        <is>
          <t>Q0110</t>
        </is>
      </c>
      <c r="D181" t="inlineStr">
        <is>
          <t>JC0110</t>
        </is>
      </c>
      <c r="E181" t="inlineStr">
        <is>
          <t>JP0177</t>
        </is>
      </c>
      <c r="F181" t="inlineStr">
        <is>
          <t>Address, normalised</t>
        </is>
      </c>
      <c r="G181">
        <f>IF(COUNTIF('Jobber Properties'!$A$5:$A$256,E181)=1,1,0)</f>
        <v>1</v>
      </c>
    </row>
    <row r="182">
      <c r="A182" t="inlineStr">
        <is>
          <t>Q0346</t>
        </is>
      </c>
      <c r="B182" t="inlineStr">
        <is>
          <t>67 Glenferrie Rd, Preston</t>
        </is>
      </c>
      <c r="C182" t="inlineStr">
        <is>
          <t>Q0110</t>
        </is>
      </c>
      <c r="D182" t="inlineStr">
        <is>
          <t>JC0110</t>
        </is>
      </c>
      <c r="E182" t="inlineStr">
        <is>
          <t>JP0178</t>
        </is>
      </c>
      <c r="F182" t="inlineStr">
        <is>
          <t>Address, normalised</t>
        </is>
      </c>
      <c r="G182">
        <f>IF(COUNTIF('Jobber Properties'!$A$5:$A$256,E182)=1,1,0)</f>
        <v>1</v>
      </c>
    </row>
    <row r="183">
      <c r="A183" t="inlineStr">
        <is>
          <t>Q0347</t>
        </is>
      </c>
      <c r="B183" t="inlineStr">
        <is>
          <t>6 Whitehorse Street, Mitcham</t>
        </is>
      </c>
      <c r="C183" t="inlineStr">
        <is>
          <t>Q0110</t>
        </is>
      </c>
      <c r="D183" t="inlineStr">
        <is>
          <t>JC0110</t>
        </is>
      </c>
      <c r="E183" t="inlineStr">
        <is>
          <t>JP0179</t>
        </is>
      </c>
      <c r="F183" t="inlineStr">
        <is>
          <t>Address, normalised</t>
        </is>
      </c>
      <c r="G183">
        <f>IF(COUNTIF('Jobber Properties'!$A$5:$A$256,E183)=1,1,0)</f>
        <v>1</v>
      </c>
    </row>
    <row r="184">
      <c r="A184" t="inlineStr">
        <is>
          <t>Q0348</t>
        </is>
      </c>
      <c r="B184" t="inlineStr">
        <is>
          <t>267 Nepean St, Yarraville</t>
        </is>
      </c>
      <c r="C184" t="inlineStr">
        <is>
          <t>Q0111</t>
        </is>
      </c>
      <c r="D184" t="inlineStr">
        <is>
          <t>JC0111</t>
        </is>
      </c>
      <c r="E184" t="inlineStr">
        <is>
          <t>JP0180</t>
        </is>
      </c>
      <c r="F184" t="inlineStr">
        <is>
          <t>Address, normalised</t>
        </is>
      </c>
      <c r="G184">
        <f>IF(COUNTIF('Jobber Properties'!$A$5:$A$256,E184)=1,1,0)</f>
        <v>1</v>
      </c>
    </row>
    <row r="185">
      <c r="A185" t="inlineStr">
        <is>
          <t>Q0349</t>
        </is>
      </c>
      <c r="B185" t="inlineStr">
        <is>
          <t>266 Park Rd, Williamstown</t>
        </is>
      </c>
      <c r="C185" t="inlineStr">
        <is>
          <t>Q0111</t>
        </is>
      </c>
      <c r="D185" t="inlineStr">
        <is>
          <t>JC0111</t>
        </is>
      </c>
      <c r="E185" t="inlineStr">
        <is>
          <t>JP0181</t>
        </is>
      </c>
      <c r="F185" t="inlineStr">
        <is>
          <t>Address, normalised</t>
        </is>
      </c>
      <c r="G185">
        <f>IF(COUNTIF('Jobber Properties'!$A$5:$A$256,E185)=1,1,0)</f>
        <v>1</v>
      </c>
    </row>
    <row r="186">
      <c r="A186" t="inlineStr">
        <is>
          <t>Q0350</t>
        </is>
      </c>
      <c r="B186" t="inlineStr">
        <is>
          <t>158 Nepean Avenue, Footscray</t>
        </is>
      </c>
      <c r="C186" t="inlineStr">
        <is>
          <t>Q0112</t>
        </is>
      </c>
      <c r="D186" t="inlineStr">
        <is>
          <t>JC0112</t>
        </is>
      </c>
      <c r="E186" t="inlineStr">
        <is>
          <t>JP0182</t>
        </is>
      </c>
      <c r="F186" t="inlineStr">
        <is>
          <t>Address, normalised</t>
        </is>
      </c>
      <c r="G186">
        <f>IF(COUNTIF('Jobber Properties'!$A$5:$A$256,E186)=1,1,0)</f>
        <v>1</v>
      </c>
    </row>
    <row r="187">
      <c r="A187" t="inlineStr">
        <is>
          <t>Q0351</t>
        </is>
      </c>
      <c r="B187" t="inlineStr">
        <is>
          <t>135 Main Ave, Frankston</t>
        </is>
      </c>
      <c r="C187" t="inlineStr">
        <is>
          <t>Q0113</t>
        </is>
      </c>
      <c r="D187" t="inlineStr">
        <is>
          <t>JC0113</t>
        </is>
      </c>
      <c r="E187" t="inlineStr">
        <is>
          <t>JP0183</t>
        </is>
      </c>
      <c r="F187" t="inlineStr">
        <is>
          <t>Address, normalised</t>
        </is>
      </c>
      <c r="G187">
        <f>IF(COUNTIF('Jobber Properties'!$A$5:$A$256,E187)=1,1,0)</f>
        <v>1</v>
      </c>
    </row>
    <row r="188">
      <c r="A188" t="inlineStr">
        <is>
          <t>Q0352</t>
        </is>
      </c>
      <c r="B188" t="inlineStr">
        <is>
          <t>256 Albert Parade, Northcote</t>
        </is>
      </c>
      <c r="C188" t="inlineStr">
        <is>
          <t>Q0114</t>
        </is>
      </c>
      <c r="D188" t="inlineStr">
        <is>
          <t>JC0114</t>
        </is>
      </c>
      <c r="E188" t="inlineStr">
        <is>
          <t>JP0184</t>
        </is>
      </c>
      <c r="F188" t="inlineStr">
        <is>
          <t>Address, normalised</t>
        </is>
      </c>
      <c r="G188">
        <f>IF(COUNTIF('Jobber Properties'!$A$5:$A$256,E188)=1,1,0)</f>
        <v>1</v>
      </c>
    </row>
    <row r="189">
      <c r="A189" t="inlineStr">
        <is>
          <t>Q0353</t>
        </is>
      </c>
      <c r="B189" t="inlineStr">
        <is>
          <t>215 Barkly St, Laverton</t>
        </is>
      </c>
      <c r="C189" t="inlineStr">
        <is>
          <t>Q0115</t>
        </is>
      </c>
      <c r="D189" t="inlineStr">
        <is>
          <t>JC0115</t>
        </is>
      </c>
      <c r="E189" t="inlineStr">
        <is>
          <t>JP0185</t>
        </is>
      </c>
      <c r="F189" t="inlineStr">
        <is>
          <t>Address, normalised</t>
        </is>
      </c>
      <c r="G189">
        <f>IF(COUNTIF('Jobber Properties'!$A$5:$A$256,E189)=1,1,0)</f>
        <v>1</v>
      </c>
    </row>
    <row r="190">
      <c r="A190" t="inlineStr">
        <is>
          <t>Q0354</t>
        </is>
      </c>
      <c r="B190" t="inlineStr">
        <is>
          <t>329 Station Ave, Brighton</t>
        </is>
      </c>
      <c r="C190" t="inlineStr">
        <is>
          <t>Q0115</t>
        </is>
      </c>
      <c r="D190" t="inlineStr">
        <is>
          <t>JC0115</t>
        </is>
      </c>
      <c r="E190" t="inlineStr">
        <is>
          <t>JP0186</t>
        </is>
      </c>
      <c r="F190" t="inlineStr">
        <is>
          <t>Address, normalised</t>
        </is>
      </c>
      <c r="G190">
        <f>IF(COUNTIF('Jobber Properties'!$A$5:$A$256,E190)=1,1,0)</f>
        <v>1</v>
      </c>
    </row>
    <row r="191">
      <c r="A191" t="inlineStr">
        <is>
          <t>Q0355</t>
        </is>
      </c>
      <c r="B191" t="inlineStr">
        <is>
          <t>462A Victoria Road, Yarraville</t>
        </is>
      </c>
      <c r="C191" t="inlineStr">
        <is>
          <t>Q0116</t>
        </is>
      </c>
      <c r="D191" t="inlineStr">
        <is>
          <t>JC0116</t>
        </is>
      </c>
      <c r="E191" t="inlineStr">
        <is>
          <t>JP0187</t>
        </is>
      </c>
      <c r="F191" t="inlineStr">
        <is>
          <t>Address, normalised</t>
        </is>
      </c>
      <c r="G191">
        <f>IF(COUNTIF('Jobber Properties'!$A$5:$A$256,E191)=1,1,0)</f>
        <v>1</v>
      </c>
    </row>
    <row r="192">
      <c r="A192" t="inlineStr">
        <is>
          <t>Q0356</t>
        </is>
      </c>
      <c r="B192" t="inlineStr">
        <is>
          <t>248 Sydney St, Cheltenham</t>
        </is>
      </c>
      <c r="C192" t="inlineStr">
        <is>
          <t>Q0117</t>
        </is>
      </c>
      <c r="D192" t="inlineStr">
        <is>
          <t>JC0117</t>
        </is>
      </c>
      <c r="E192" t="inlineStr">
        <is>
          <t>JP0188</t>
        </is>
      </c>
      <c r="F192" t="inlineStr">
        <is>
          <t>Address, normalised</t>
        </is>
      </c>
      <c r="G192">
        <f>IF(COUNTIF('Jobber Properties'!$A$5:$A$256,E192)=1,1,0)</f>
        <v>1</v>
      </c>
    </row>
    <row r="193">
      <c r="A193" t="inlineStr">
        <is>
          <t>Q0357</t>
        </is>
      </c>
      <c r="B193" t="inlineStr">
        <is>
          <t>251 Plenty Hwy, Bentleigh</t>
        </is>
      </c>
      <c r="C193" t="inlineStr">
        <is>
          <t>Q0118</t>
        </is>
      </c>
      <c r="D193" t="inlineStr">
        <is>
          <t>JC0118</t>
        </is>
      </c>
      <c r="E193" t="inlineStr">
        <is>
          <t>JP0189</t>
        </is>
      </c>
      <c r="F193" t="inlineStr">
        <is>
          <t>Address, normalised</t>
        </is>
      </c>
      <c r="G193">
        <f>IF(COUNTIF('Jobber Properties'!$A$5:$A$256,E193)=1,1,0)</f>
        <v>1</v>
      </c>
    </row>
    <row r="194">
      <c r="A194" t="inlineStr">
        <is>
          <t>Q0358</t>
        </is>
      </c>
      <c r="B194" t="inlineStr">
        <is>
          <t>148 Nepean Street, Bentleigh</t>
        </is>
      </c>
      <c r="C194" t="inlineStr">
        <is>
          <t>Q0119</t>
        </is>
      </c>
      <c r="D194" t="inlineStr">
        <is>
          <t>JC0119</t>
        </is>
      </c>
      <c r="E194" t="inlineStr">
        <is>
          <t>JP0190</t>
        </is>
      </c>
      <c r="F194" t="inlineStr">
        <is>
          <t>Address, normalised</t>
        </is>
      </c>
      <c r="G194">
        <f>IF(COUNTIF('Jobber Properties'!$A$5:$A$256,E194)=1,1,0)</f>
        <v>1</v>
      </c>
    </row>
    <row r="195">
      <c r="A195" t="inlineStr">
        <is>
          <t>Q0359</t>
        </is>
      </c>
      <c r="B195" t="inlineStr">
        <is>
          <t>431 Union Ave, Hawthorn</t>
        </is>
      </c>
      <c r="C195" t="inlineStr">
        <is>
          <t>Q0120</t>
        </is>
      </c>
      <c r="D195" t="inlineStr">
        <is>
          <t>JC0120</t>
        </is>
      </c>
      <c r="E195" t="inlineStr">
        <is>
          <t>JP0191</t>
        </is>
      </c>
      <c r="F195" t="inlineStr">
        <is>
          <t>Address, normalised</t>
        </is>
      </c>
      <c r="G195">
        <f>IF(COUNTIF('Jobber Properties'!$A$5:$A$256,E195)=1,1,0)</f>
        <v>1</v>
      </c>
    </row>
    <row r="196">
      <c r="A196" t="inlineStr">
        <is>
          <t>Q0360</t>
        </is>
      </c>
      <c r="B196" t="inlineStr">
        <is>
          <t>356 Main Rd, Camberwell</t>
        </is>
      </c>
      <c r="C196" t="inlineStr">
        <is>
          <t>Q0120</t>
        </is>
      </c>
      <c r="D196" t="inlineStr">
        <is>
          <t>JC0120</t>
        </is>
      </c>
      <c r="E196" t="inlineStr">
        <is>
          <t>JP0192</t>
        </is>
      </c>
      <c r="F196" t="inlineStr">
        <is>
          <t>Address, normalised</t>
        </is>
      </c>
      <c r="G196">
        <f>IF(COUNTIF('Jobber Properties'!$A$5:$A$256,E196)=1,1,0)</f>
        <v>1</v>
      </c>
    </row>
    <row r="197">
      <c r="A197" t="inlineStr">
        <is>
          <t>Q0361</t>
        </is>
      </c>
      <c r="B197" t="inlineStr">
        <is>
          <t>422 Nicholson Parade, Glen Waverley</t>
        </is>
      </c>
      <c r="C197" t="inlineStr">
        <is>
          <t>Q0120</t>
        </is>
      </c>
      <c r="D197" t="inlineStr">
        <is>
          <t>JC0120</t>
        </is>
      </c>
      <c r="E197" t="inlineStr">
        <is>
          <t>JP0193</t>
        </is>
      </c>
      <c r="F197" t="inlineStr">
        <is>
          <t>Address, normalised</t>
        </is>
      </c>
      <c r="G197">
        <f>IF(COUNTIF('Jobber Properties'!$A$5:$A$256,E197)=1,1,0)</f>
        <v>1</v>
      </c>
    </row>
    <row r="198">
      <c r="A198" t="inlineStr">
        <is>
          <t>Q0362</t>
        </is>
      </c>
      <c r="B198" t="inlineStr">
        <is>
          <t>455 Railway Rd, Williamstown</t>
        </is>
      </c>
      <c r="C198" t="inlineStr">
        <is>
          <t>Q0121</t>
        </is>
      </c>
      <c r="D198" t="inlineStr">
        <is>
          <t>JC0121</t>
        </is>
      </c>
      <c r="E198" t="inlineStr">
        <is>
          <t>JP0194</t>
        </is>
      </c>
      <c r="F198" t="inlineStr">
        <is>
          <t>Address, normalised</t>
        </is>
      </c>
      <c r="G198">
        <f>IF(COUNTIF('Jobber Properties'!$A$5:$A$256,E198)=1,1,0)</f>
        <v>1</v>
      </c>
    </row>
    <row r="199">
      <c r="A199" t="inlineStr">
        <is>
          <t>Q0363</t>
        </is>
      </c>
      <c r="B199" t="inlineStr">
        <is>
          <t>217 King Street, Epping</t>
        </is>
      </c>
      <c r="C199" t="inlineStr">
        <is>
          <t>Q0121</t>
        </is>
      </c>
      <c r="D199" t="inlineStr">
        <is>
          <t>JC0121</t>
        </is>
      </c>
      <c r="E199" t="inlineStr">
        <is>
          <t>JP0195</t>
        </is>
      </c>
      <c r="F199" t="inlineStr">
        <is>
          <t>Address, normalised</t>
        </is>
      </c>
      <c r="G199">
        <f>IF(COUNTIF('Jobber Properties'!$A$5:$A$256,E199)=1,1,0)</f>
        <v>1</v>
      </c>
    </row>
    <row r="200">
      <c r="A200" t="inlineStr">
        <is>
          <t>Q0364</t>
        </is>
      </c>
      <c r="B200" t="inlineStr">
        <is>
          <t>58 Station Rd, Mitcham</t>
        </is>
      </c>
      <c r="C200" t="inlineStr">
        <is>
          <t>Q0122</t>
        </is>
      </c>
      <c r="D200" t="inlineStr">
        <is>
          <t>JC0122</t>
        </is>
      </c>
      <c r="E200" t="inlineStr">
        <is>
          <t>JP0196</t>
        </is>
      </c>
      <c r="F200" t="inlineStr">
        <is>
          <t>Address, normalised</t>
        </is>
      </c>
      <c r="G200">
        <f>IF(COUNTIF('Jobber Properties'!$A$5:$A$256,E200)=1,1,0)</f>
        <v>1</v>
      </c>
    </row>
    <row r="201">
      <c r="A201" t="inlineStr">
        <is>
          <t>Q0365</t>
        </is>
      </c>
      <c r="B201" t="inlineStr">
        <is>
          <t>343 Sydney St, Kew</t>
        </is>
      </c>
      <c r="C201" t="inlineStr">
        <is>
          <t>Q0165</t>
        </is>
      </c>
      <c r="D201" t="inlineStr">
        <is>
          <t>JC0123</t>
        </is>
      </c>
      <c r="E201" t="inlineStr">
        <is>
          <t>JP0197</t>
        </is>
      </c>
      <c r="F201" t="inlineStr">
        <is>
          <t>Address, normalised</t>
        </is>
      </c>
      <c r="G201">
        <f>IF(COUNTIF('Jobber Properties'!$A$5:$A$256,E201)=1,1,0)</f>
        <v>1</v>
      </c>
    </row>
    <row r="202">
      <c r="A202" t="inlineStr">
        <is>
          <t>Q0366</t>
        </is>
      </c>
      <c r="B202" t="inlineStr">
        <is>
          <t>399 Plenty Ave, Ringwood</t>
        </is>
      </c>
      <c r="C202" t="inlineStr">
        <is>
          <t>Q0165</t>
        </is>
      </c>
      <c r="D202" t="inlineStr">
        <is>
          <t>JC0123</t>
        </is>
      </c>
      <c r="E202" t="inlineStr">
        <is>
          <t>JP0198</t>
        </is>
      </c>
      <c r="F202" t="inlineStr">
        <is>
          <t>Address, normalised</t>
        </is>
      </c>
      <c r="G202">
        <f>IF(COUNTIF('Jobber Properties'!$A$5:$A$256,E202)=1,1,0)</f>
        <v>1</v>
      </c>
    </row>
    <row r="203">
      <c r="A203" t="inlineStr">
        <is>
          <t>Q0367</t>
        </is>
      </c>
      <c r="B203" t="inlineStr">
        <is>
          <t>256 Station St, Blackburn</t>
        </is>
      </c>
      <c r="C203" t="inlineStr">
        <is>
          <t>Q0123</t>
        </is>
      </c>
      <c r="D203" t="inlineStr">
        <is>
          <t>JC0123</t>
        </is>
      </c>
      <c r="E203" t="inlineStr">
        <is>
          <t>JP0199</t>
        </is>
      </c>
      <c r="F203" t="inlineStr">
        <is>
          <t>Address, normalised</t>
        </is>
      </c>
      <c r="G203">
        <f>IF(COUNTIF('Jobber Properties'!$A$5:$A$256,E203)=1,1,0)</f>
        <v>1</v>
      </c>
    </row>
    <row r="204">
      <c r="A204" t="inlineStr">
        <is>
          <t>Q0368</t>
        </is>
      </c>
      <c r="B204" t="inlineStr">
        <is>
          <t>459 Whitehorse Pde, Sunshine</t>
        </is>
      </c>
      <c r="C204" t="inlineStr">
        <is>
          <t>Q0124</t>
        </is>
      </c>
      <c r="D204" t="inlineStr">
        <is>
          <t>JC0124</t>
        </is>
      </c>
      <c r="E204" t="inlineStr">
        <is>
          <t>JP0200</t>
        </is>
      </c>
      <c r="F204" t="inlineStr">
        <is>
          <t>Address, normalised</t>
        </is>
      </c>
      <c r="G204">
        <f>IF(COUNTIF('Jobber Properties'!$A$5:$A$256,E204)=1,1,0)</f>
        <v>1</v>
      </c>
    </row>
    <row r="205">
      <c r="A205" t="inlineStr">
        <is>
          <t>Q0369</t>
        </is>
      </c>
      <c r="B205" t="inlineStr">
        <is>
          <t>87 Main Ave, Maribyrnong</t>
        </is>
      </c>
      <c r="C205" t="inlineStr">
        <is>
          <t>Q0125</t>
        </is>
      </c>
      <c r="D205" t="inlineStr">
        <is>
          <t>JC0125</t>
        </is>
      </c>
      <c r="E205" t="inlineStr">
        <is>
          <t>JP0201</t>
        </is>
      </c>
      <c r="F205" t="inlineStr">
        <is>
          <t>Address, normalised</t>
        </is>
      </c>
      <c r="G205">
        <f>IF(COUNTIF('Jobber Properties'!$A$5:$A$256,E205)=1,1,0)</f>
        <v>1</v>
      </c>
    </row>
    <row r="206">
      <c r="A206" t="inlineStr">
        <is>
          <t>Q0370</t>
        </is>
      </c>
      <c r="B206" t="inlineStr">
        <is>
          <t>313/12 Union Avenue, Dandenong</t>
        </is>
      </c>
      <c r="C206" t="inlineStr">
        <is>
          <t>Q0126</t>
        </is>
      </c>
      <c r="D206" t="inlineStr">
        <is>
          <t>JC0126</t>
        </is>
      </c>
      <c r="E206" t="inlineStr">
        <is>
          <t>JP0202</t>
        </is>
      </c>
      <c r="F206" t="inlineStr">
        <is>
          <t>Address, normalised</t>
        </is>
      </c>
      <c r="G206">
        <f>IF(COUNTIF('Jobber Properties'!$A$5:$A$256,E206)=1,1,0)</f>
        <v>1</v>
      </c>
    </row>
    <row r="207">
      <c r="A207" t="inlineStr">
        <is>
          <t>Q0371</t>
        </is>
      </c>
      <c r="B207" t="inlineStr">
        <is>
          <t>354 King Avenue, Moorabbin</t>
        </is>
      </c>
      <c r="C207" t="inlineStr">
        <is>
          <t>Q0126</t>
        </is>
      </c>
      <c r="D207" t="inlineStr">
        <is>
          <t>JC0126</t>
        </is>
      </c>
      <c r="E207" t="inlineStr">
        <is>
          <t>JP0203</t>
        </is>
      </c>
      <c r="F207" t="inlineStr">
        <is>
          <t>Address, normalised</t>
        </is>
      </c>
      <c r="G207">
        <f>IF(COUNTIF('Jobber Properties'!$A$5:$A$256,E207)=1,1,0)</f>
        <v>1</v>
      </c>
    </row>
    <row r="208">
      <c r="A208" t="inlineStr">
        <is>
          <t>Q0372</t>
        </is>
      </c>
      <c r="B208" t="inlineStr">
        <is>
          <t>122 Main Avenue, Box Hill</t>
        </is>
      </c>
      <c r="C208" t="inlineStr">
        <is>
          <t>Q0127</t>
        </is>
      </c>
      <c r="D208" t="inlineStr">
        <is>
          <t>JC0127</t>
        </is>
      </c>
      <c r="E208" t="inlineStr">
        <is>
          <t>JP0204</t>
        </is>
      </c>
      <c r="F208" t="inlineStr">
        <is>
          <t>Address, normalised</t>
        </is>
      </c>
      <c r="G208">
        <f>IF(COUNTIF('Jobber Properties'!$A$5:$A$256,E208)=1,1,0)</f>
        <v>1</v>
      </c>
    </row>
    <row r="209">
      <c r="A209" t="inlineStr">
        <is>
          <t>Q0373</t>
        </is>
      </c>
      <c r="B209" t="inlineStr">
        <is>
          <t>64 Bridge Street, Coburg</t>
        </is>
      </c>
      <c r="C209" t="inlineStr">
        <is>
          <t>Q0128</t>
        </is>
      </c>
      <c r="D209" t="inlineStr">
        <is>
          <t>JC0128</t>
        </is>
      </c>
      <c r="E209" t="inlineStr">
        <is>
          <t>JP0205</t>
        </is>
      </c>
      <c r="F209" t="inlineStr">
        <is>
          <t>Address, normalised</t>
        </is>
      </c>
      <c r="G209">
        <f>IF(COUNTIF('Jobber Properties'!$A$5:$A$256,E209)=1,1,0)</f>
        <v>1</v>
      </c>
    </row>
    <row r="210">
      <c r="A210" t="inlineStr">
        <is>
          <t>Q0374</t>
        </is>
      </c>
      <c r="B210" t="inlineStr">
        <is>
          <t>213 Church Pde, Frankston</t>
        </is>
      </c>
      <c r="C210" t="inlineStr">
        <is>
          <t>Q0129</t>
        </is>
      </c>
      <c r="D210" t="inlineStr">
        <is>
          <t>JC0129</t>
        </is>
      </c>
      <c r="E210" t="inlineStr">
        <is>
          <t>JP0206</t>
        </is>
      </c>
      <c r="F210" t="inlineStr">
        <is>
          <t>Address, normalised</t>
        </is>
      </c>
      <c r="G210">
        <f>IF(COUNTIF('Jobber Properties'!$A$5:$A$256,E210)=1,1,0)</f>
        <v>1</v>
      </c>
    </row>
    <row r="211">
      <c r="A211" t="inlineStr">
        <is>
          <t>Q0375</t>
        </is>
      </c>
      <c r="B211" t="inlineStr">
        <is>
          <t>420 Railway Parade, Preston</t>
        </is>
      </c>
      <c r="C211" t="inlineStr">
        <is>
          <t>Q0130</t>
        </is>
      </c>
      <c r="D211" t="inlineStr">
        <is>
          <t>JC0130</t>
        </is>
      </c>
      <c r="E211" t="inlineStr">
        <is>
          <t>JP0207</t>
        </is>
      </c>
      <c r="F211" t="inlineStr">
        <is>
          <t>Address, normalised</t>
        </is>
      </c>
      <c r="G211">
        <f>IF(COUNTIF('Jobber Properties'!$A$5:$A$256,E211)=1,1,0)</f>
        <v>1</v>
      </c>
    </row>
    <row r="212">
      <c r="A212" t="inlineStr">
        <is>
          <t>Q0376</t>
        </is>
      </c>
      <c r="B212" t="inlineStr">
        <is>
          <t>301 Whitehorse Hwy, Thornbury</t>
        </is>
      </c>
      <c r="C212" t="inlineStr">
        <is>
          <t>Q0130</t>
        </is>
      </c>
      <c r="D212" t="inlineStr">
        <is>
          <t>JC0130</t>
        </is>
      </c>
      <c r="E212" t="inlineStr">
        <is>
          <t>JP0208</t>
        </is>
      </c>
      <c r="F212" t="inlineStr">
        <is>
          <t>Address, normalised</t>
        </is>
      </c>
      <c r="G212">
        <f>IF(COUNTIF('Jobber Properties'!$A$5:$A$256,E212)=1,1,0)</f>
        <v>1</v>
      </c>
    </row>
    <row r="213">
      <c r="A213" t="inlineStr">
        <is>
          <t>Q0377</t>
        </is>
      </c>
      <c r="B213" t="inlineStr">
        <is>
          <t>294 Victoria Ave, Northcote</t>
        </is>
      </c>
      <c r="C213" t="inlineStr">
        <is>
          <t>Q0131</t>
        </is>
      </c>
      <c r="D213" t="inlineStr">
        <is>
          <t>JC0131</t>
        </is>
      </c>
      <c r="E213" t="inlineStr">
        <is>
          <t>JP0209</t>
        </is>
      </c>
      <c r="F213" t="inlineStr">
        <is>
          <t>Address, normalised</t>
        </is>
      </c>
      <c r="G213">
        <f>IF(COUNTIF('Jobber Properties'!$A$5:$A$256,E213)=1,1,0)</f>
        <v>1</v>
      </c>
    </row>
    <row r="214">
      <c r="A214" t="inlineStr">
        <is>
          <t>Q0378</t>
        </is>
      </c>
      <c r="B214" t="inlineStr">
        <is>
          <t>81 Nepean Road, Burwood</t>
        </is>
      </c>
      <c r="C214" t="inlineStr">
        <is>
          <t>Q0132</t>
        </is>
      </c>
      <c r="D214" t="inlineStr">
        <is>
          <t>JC0132</t>
        </is>
      </c>
      <c r="E214" t="inlineStr">
        <is>
          <t>JP0210</t>
        </is>
      </c>
      <c r="F214" t="inlineStr">
        <is>
          <t>Address, normalised</t>
        </is>
      </c>
      <c r="G214">
        <f>IF(COUNTIF('Jobber Properties'!$A$5:$A$256,E214)=1,1,0)</f>
        <v>1</v>
      </c>
    </row>
    <row r="215">
      <c r="A215" t="inlineStr">
        <is>
          <t>Q0379</t>
        </is>
      </c>
      <c r="B215" t="inlineStr">
        <is>
          <t>440 Bridge Street, Maribyrnong</t>
        </is>
      </c>
      <c r="C215" t="inlineStr">
        <is>
          <t>Q0132</t>
        </is>
      </c>
      <c r="D215" t="inlineStr">
        <is>
          <t>JC0132</t>
        </is>
      </c>
      <c r="E215" t="inlineStr">
        <is>
          <t>JP0211</t>
        </is>
      </c>
      <c r="F215" t="inlineStr">
        <is>
          <t>Address, normalised</t>
        </is>
      </c>
      <c r="G215">
        <f>IF(COUNTIF('Jobber Properties'!$A$5:$A$256,E215)=1,1,0)</f>
        <v>1</v>
      </c>
    </row>
    <row r="216">
      <c r="A216" t="inlineStr">
        <is>
          <t>Q0380</t>
        </is>
      </c>
      <c r="B216" t="inlineStr">
        <is>
          <t>347 High Highway, Ringwood</t>
        </is>
      </c>
      <c r="C216" t="inlineStr">
        <is>
          <t>Q0133</t>
        </is>
      </c>
      <c r="D216" t="inlineStr">
        <is>
          <t>JC0133</t>
        </is>
      </c>
      <c r="E216" t="inlineStr">
        <is>
          <t>JP0212</t>
        </is>
      </c>
      <c r="F216" t="inlineStr">
        <is>
          <t>Address, normalised</t>
        </is>
      </c>
      <c r="G216">
        <f>IF(COUNTIF('Jobber Properties'!$A$5:$A$256,E216)=1,1,0)</f>
        <v>1</v>
      </c>
    </row>
    <row r="217">
      <c r="A217" t="inlineStr">
        <is>
          <t>Q0381</t>
        </is>
      </c>
      <c r="B217" t="inlineStr">
        <is>
          <t>250 Hopkins Hwy, Kew</t>
        </is>
      </c>
      <c r="C217" t="inlineStr">
        <is>
          <t>Q0133</t>
        </is>
      </c>
      <c r="D217" t="inlineStr">
        <is>
          <t>JC0133</t>
        </is>
      </c>
      <c r="E217" t="inlineStr">
        <is>
          <t>JP0213</t>
        </is>
      </c>
      <c r="F217" t="inlineStr">
        <is>
          <t>Address, normalised</t>
        </is>
      </c>
      <c r="G217">
        <f>IF(COUNTIF('Jobber Properties'!$A$5:$A$256,E217)=1,1,0)</f>
        <v>1</v>
      </c>
    </row>
    <row r="218">
      <c r="A218" t="inlineStr">
        <is>
          <t>Q0382</t>
        </is>
      </c>
      <c r="B218" t="inlineStr">
        <is>
          <t>191 Albert Avenue, Burwood</t>
        </is>
      </c>
      <c r="C218" t="inlineStr">
        <is>
          <t>Q0133</t>
        </is>
      </c>
      <c r="D218" t="inlineStr">
        <is>
          <t>JC0133</t>
        </is>
      </c>
      <c r="E218" t="inlineStr">
        <is>
          <t>JP0214</t>
        </is>
      </c>
      <c r="F218" t="inlineStr">
        <is>
          <t>Address, normalised</t>
        </is>
      </c>
      <c r="G218">
        <f>IF(COUNTIF('Jobber Properties'!$A$5:$A$256,E218)=1,1,0)</f>
        <v>1</v>
      </c>
    </row>
    <row r="219">
      <c r="A219" t="inlineStr">
        <is>
          <t>Q0383</t>
        </is>
      </c>
      <c r="B219" t="inlineStr">
        <is>
          <t>414 Sydney Avenue, Brighton</t>
        </is>
      </c>
      <c r="C219" t="inlineStr">
        <is>
          <t>Q0134</t>
        </is>
      </c>
      <c r="D219" t="inlineStr">
        <is>
          <t>JC0134</t>
        </is>
      </c>
      <c r="E219" t="inlineStr">
        <is>
          <t>JP0215</t>
        </is>
      </c>
      <c r="F219" t="inlineStr">
        <is>
          <t>Address, normalised</t>
        </is>
      </c>
      <c r="G219">
        <f>IF(COUNTIF('Jobber Properties'!$A$5:$A$256,E219)=1,1,0)</f>
        <v>1</v>
      </c>
    </row>
    <row r="220">
      <c r="A220" t="inlineStr">
        <is>
          <t>Q0384</t>
        </is>
      </c>
      <c r="B220" t="inlineStr">
        <is>
          <t>472 Hopkins Hwy, Box Hill</t>
        </is>
      </c>
      <c r="C220" t="inlineStr">
        <is>
          <t>Q0135</t>
        </is>
      </c>
      <c r="D220" t="inlineStr">
        <is>
          <t>JC0135</t>
        </is>
      </c>
      <c r="E220" t="inlineStr">
        <is>
          <t>JP0216</t>
        </is>
      </c>
      <c r="F220" t="inlineStr">
        <is>
          <t>Address, normalised</t>
        </is>
      </c>
      <c r="G220">
        <f>IF(COUNTIF('Jobber Properties'!$A$5:$A$256,E220)=1,1,0)</f>
        <v>1</v>
      </c>
    </row>
    <row r="221">
      <c r="A221" t="inlineStr">
        <is>
          <t>Q0385</t>
        </is>
      </c>
      <c r="B221" t="inlineStr">
        <is>
          <t>410 Queen Hwy, Glen Waverley</t>
        </is>
      </c>
      <c r="C221" t="inlineStr">
        <is>
          <t>Q0135</t>
        </is>
      </c>
      <c r="D221" t="inlineStr">
        <is>
          <t>JC0135</t>
        </is>
      </c>
      <c r="E221" t="inlineStr">
        <is>
          <t>JP0217</t>
        </is>
      </c>
      <c r="F221" t="inlineStr">
        <is>
          <t>Address, normalised</t>
        </is>
      </c>
      <c r="G221">
        <f>IF(COUNTIF('Jobber Properties'!$A$5:$A$256,E221)=1,1,0)</f>
        <v>1</v>
      </c>
    </row>
    <row r="222">
      <c r="A222" t="inlineStr">
        <is>
          <t>Q0386</t>
        </is>
      </c>
      <c r="B222" t="inlineStr">
        <is>
          <t>348 Railway St, Mentone</t>
        </is>
      </c>
      <c r="C222" t="inlineStr">
        <is>
          <t>Q0136</t>
        </is>
      </c>
      <c r="D222" t="inlineStr">
        <is>
          <t>JC0136</t>
        </is>
      </c>
      <c r="E222" t="inlineStr">
        <is>
          <t>JP0218</t>
        </is>
      </c>
      <c r="F222" t="inlineStr">
        <is>
          <t>Address, normalised</t>
        </is>
      </c>
      <c r="G222">
        <f>IF(COUNTIF('Jobber Properties'!$A$5:$A$256,E222)=1,1,0)</f>
        <v>1</v>
      </c>
    </row>
    <row r="223">
      <c r="A223" t="inlineStr">
        <is>
          <t>Q0387</t>
        </is>
      </c>
      <c r="B223" t="inlineStr">
        <is>
          <t>4 Sydney Hwy, Cheltenham</t>
        </is>
      </c>
      <c r="C223" t="inlineStr">
        <is>
          <t>Q0136</t>
        </is>
      </c>
      <c r="D223" t="inlineStr">
        <is>
          <t>JC0136</t>
        </is>
      </c>
      <c r="E223" t="inlineStr">
        <is>
          <t>JP0219</t>
        </is>
      </c>
      <c r="F223" t="inlineStr">
        <is>
          <t>Address, normalised</t>
        </is>
      </c>
      <c r="G223">
        <f>IF(COUNTIF('Jobber Properties'!$A$5:$A$256,E223)=1,1,0)</f>
        <v>1</v>
      </c>
    </row>
    <row r="224">
      <c r="A224" t="inlineStr">
        <is>
          <t>Q0388</t>
        </is>
      </c>
      <c r="B224" t="inlineStr">
        <is>
          <t>395 Plenty Ave, Oakleigh</t>
        </is>
      </c>
      <c r="C224" t="inlineStr">
        <is>
          <t>Q0137</t>
        </is>
      </c>
      <c r="D224" t="inlineStr">
        <is>
          <t>JC0137</t>
        </is>
      </c>
      <c r="E224" t="inlineStr">
        <is>
          <t>JP0220</t>
        </is>
      </c>
      <c r="F224" t="inlineStr">
        <is>
          <t>Address, normalised</t>
        </is>
      </c>
      <c r="G224">
        <f>IF(COUNTIF('Jobber Properties'!$A$5:$A$256,E224)=1,1,0)</f>
        <v>1</v>
      </c>
    </row>
    <row r="225">
      <c r="A225" t="inlineStr">
        <is>
          <t>Q0389</t>
        </is>
      </c>
      <c r="B225" t="inlineStr">
        <is>
          <t>32 Park Avenue, Oakleigh</t>
        </is>
      </c>
      <c r="C225" t="inlineStr">
        <is>
          <t>Q0137</t>
        </is>
      </c>
      <c r="D225" t="inlineStr">
        <is>
          <t>JC0137</t>
        </is>
      </c>
      <c r="E225" t="inlineStr">
        <is>
          <t>JP0221</t>
        </is>
      </c>
      <c r="F225" t="inlineStr">
        <is>
          <t>Address, normalised</t>
        </is>
      </c>
      <c r="G225">
        <f>IF(COUNTIF('Jobber Properties'!$A$5:$A$256,E225)=1,1,0)</f>
        <v>1</v>
      </c>
    </row>
    <row r="226">
      <c r="A226" t="inlineStr">
        <is>
          <t>Q0390</t>
        </is>
      </c>
      <c r="B226" t="inlineStr">
        <is>
          <t>333 Albert Parade, Brighton</t>
        </is>
      </c>
      <c r="C226" t="inlineStr">
        <is>
          <t>Q0138</t>
        </is>
      </c>
      <c r="D226" t="inlineStr">
        <is>
          <t>JC0138</t>
        </is>
      </c>
      <c r="E226" t="inlineStr">
        <is>
          <t>JP0222</t>
        </is>
      </c>
      <c r="F226" t="inlineStr">
        <is>
          <t>Address, normalised</t>
        </is>
      </c>
      <c r="G226">
        <f>IF(COUNTIF('Jobber Properties'!$A$5:$A$256,E226)=1,1,0)</f>
        <v>1</v>
      </c>
    </row>
    <row r="227">
      <c r="A227" t="inlineStr">
        <is>
          <t>Q0391</t>
        </is>
      </c>
      <c r="B227" t="inlineStr">
        <is>
          <t>280 Station St, Oakleigh</t>
        </is>
      </c>
      <c r="C227" t="inlineStr">
        <is>
          <t>Q0138</t>
        </is>
      </c>
      <c r="D227" t="inlineStr">
        <is>
          <t>JC0138</t>
        </is>
      </c>
      <c r="E227" t="inlineStr">
        <is>
          <t>JP0223</t>
        </is>
      </c>
      <c r="F227" t="inlineStr">
        <is>
          <t>Address, normalised</t>
        </is>
      </c>
      <c r="G227">
        <f>IF(COUNTIF('Jobber Properties'!$A$5:$A$256,E227)=1,1,0)</f>
        <v>1</v>
      </c>
    </row>
    <row r="228">
      <c r="A228" t="inlineStr">
        <is>
          <t>Q0392</t>
        </is>
      </c>
      <c r="B228" t="inlineStr">
        <is>
          <t>87/12 Victoria Rd, Point Cook</t>
        </is>
      </c>
      <c r="C228" t="inlineStr">
        <is>
          <t>Q0139</t>
        </is>
      </c>
      <c r="D228" t="inlineStr">
        <is>
          <t>JC0139</t>
        </is>
      </c>
      <c r="E228" t="inlineStr">
        <is>
          <t>JP0224</t>
        </is>
      </c>
      <c r="F228" t="inlineStr">
        <is>
          <t>Address, normalised</t>
        </is>
      </c>
      <c r="G228">
        <f>IF(COUNTIF('Jobber Properties'!$A$5:$A$256,E228)=1,1,0)</f>
        <v>1</v>
      </c>
    </row>
    <row r="229">
      <c r="A229" t="inlineStr">
        <is>
          <t>Q0393</t>
        </is>
      </c>
      <c r="B229" t="inlineStr">
        <is>
          <t>241 Mason Road, Northcote</t>
        </is>
      </c>
      <c r="C229" t="inlineStr">
        <is>
          <t>Q0140</t>
        </is>
      </c>
      <c r="D229" t="inlineStr">
        <is>
          <t>JC0140</t>
        </is>
      </c>
      <c r="E229" t="inlineStr">
        <is>
          <t>JP0225</t>
        </is>
      </c>
      <c r="F229" t="inlineStr">
        <is>
          <t>Address, normalised</t>
        </is>
      </c>
      <c r="G229">
        <f>IF(COUNTIF('Jobber Properties'!$A$5:$A$256,E229)=1,1,0)</f>
        <v>1</v>
      </c>
    </row>
    <row r="230">
      <c r="A230" t="inlineStr">
        <is>
          <t>Q0394</t>
        </is>
      </c>
      <c r="B230" t="inlineStr">
        <is>
          <t>448 Barkly Avenue, Mentone</t>
        </is>
      </c>
      <c r="C230" t="inlineStr">
        <is>
          <t>Q0140</t>
        </is>
      </c>
      <c r="D230" t="inlineStr">
        <is>
          <t>JC0140</t>
        </is>
      </c>
      <c r="E230" t="inlineStr">
        <is>
          <t>JP0226</t>
        </is>
      </c>
      <c r="F230" t="inlineStr">
        <is>
          <t>Address, normalised</t>
        </is>
      </c>
      <c r="G230">
        <f>IF(COUNTIF('Jobber Properties'!$A$5:$A$256,E230)=1,1,0)</f>
        <v>1</v>
      </c>
    </row>
    <row r="231">
      <c r="A231" t="inlineStr">
        <is>
          <t>Q0395</t>
        </is>
      </c>
      <c r="B231" t="inlineStr">
        <is>
          <t>351 High Street, Altona</t>
        </is>
      </c>
      <c r="C231" t="inlineStr">
        <is>
          <t>Q0141</t>
        </is>
      </c>
      <c r="D231" t="inlineStr">
        <is>
          <t>JC0141</t>
        </is>
      </c>
      <c r="E231" t="inlineStr">
        <is>
          <t>JP0227</t>
        </is>
      </c>
      <c r="F231" t="inlineStr">
        <is>
          <t>Address, normalised</t>
        </is>
      </c>
      <c r="G231">
        <f>IF(COUNTIF('Jobber Properties'!$A$5:$A$256,E231)=1,1,0)</f>
        <v>1</v>
      </c>
    </row>
    <row r="232">
      <c r="A232" t="inlineStr">
        <is>
          <t>Q0396</t>
        </is>
      </c>
      <c r="B232" t="inlineStr">
        <is>
          <t>477 Hopkins Avenue, Hawthorn</t>
        </is>
      </c>
      <c r="C232" t="inlineStr">
        <is>
          <t>Q0141</t>
        </is>
      </c>
      <c r="D232" t="inlineStr">
        <is>
          <t>JC0141</t>
        </is>
      </c>
      <c r="E232" t="inlineStr">
        <is>
          <t>JP0228</t>
        </is>
      </c>
      <c r="F232" t="inlineStr">
        <is>
          <t>Address, normalised</t>
        </is>
      </c>
      <c r="G232">
        <f>IF(COUNTIF('Jobber Properties'!$A$5:$A$256,E232)=1,1,0)</f>
        <v>1</v>
      </c>
    </row>
    <row r="233">
      <c r="A233" t="inlineStr">
        <is>
          <t>Q0397</t>
        </is>
      </c>
      <c r="B233" t="inlineStr">
        <is>
          <t>428 Church Pde, Maribyrnong</t>
        </is>
      </c>
      <c r="C233" t="inlineStr">
        <is>
          <t>Q0142</t>
        </is>
      </c>
      <c r="D233" t="inlineStr">
        <is>
          <t>JC0142</t>
        </is>
      </c>
      <c r="E233" t="inlineStr">
        <is>
          <t>JP0229</t>
        </is>
      </c>
      <c r="F233" t="inlineStr">
        <is>
          <t>Address, normalised</t>
        </is>
      </c>
      <c r="G233">
        <f>IF(COUNTIF('Jobber Properties'!$A$5:$A$256,E233)=1,1,0)</f>
        <v>1</v>
      </c>
    </row>
    <row r="234">
      <c r="A234" t="inlineStr">
        <is>
          <t>Q0398</t>
        </is>
      </c>
      <c r="B234" t="inlineStr">
        <is>
          <t>253A Glenferrie St, Bundoora</t>
        </is>
      </c>
      <c r="C234" t="inlineStr">
        <is>
          <t>Q0143</t>
        </is>
      </c>
      <c r="D234" t="inlineStr">
        <is>
          <t>JC0143</t>
        </is>
      </c>
      <c r="E234" t="inlineStr">
        <is>
          <t>JP0230</t>
        </is>
      </c>
      <c r="F234" t="inlineStr">
        <is>
          <t>Address, normalised</t>
        </is>
      </c>
      <c r="G234">
        <f>IF(COUNTIF('Jobber Properties'!$A$5:$A$256,E234)=1,1,0)</f>
        <v>1</v>
      </c>
    </row>
    <row r="235">
      <c r="A235" t="inlineStr">
        <is>
          <t>Q0399</t>
        </is>
      </c>
      <c r="B235" t="inlineStr">
        <is>
          <t>466 Main St, Werribee</t>
        </is>
      </c>
      <c r="C235" t="inlineStr">
        <is>
          <t>Q0144</t>
        </is>
      </c>
      <c r="D235" t="inlineStr">
        <is>
          <t>JC0144</t>
        </is>
      </c>
      <c r="E235" t="inlineStr">
        <is>
          <t>JP0231</t>
        </is>
      </c>
      <c r="F235" t="inlineStr">
        <is>
          <t>Address, normalised</t>
        </is>
      </c>
      <c r="G235">
        <f>IF(COUNTIF('Jobber Properties'!$A$5:$A$256,E235)=1,1,0)</f>
        <v>1</v>
      </c>
    </row>
    <row r="236">
      <c r="A236" t="inlineStr">
        <is>
          <t>Q0400</t>
        </is>
      </c>
      <c r="B236" t="inlineStr">
        <is>
          <t>367 Station Pde, Thornbury</t>
        </is>
      </c>
      <c r="C236" t="inlineStr">
        <is>
          <t>Q0145</t>
        </is>
      </c>
      <c r="D236" t="inlineStr">
        <is>
          <t>JC0145</t>
        </is>
      </c>
      <c r="E236" t="inlineStr">
        <is>
          <t>JP0232</t>
        </is>
      </c>
      <c r="F236" t="inlineStr">
        <is>
          <t>Address, normalised</t>
        </is>
      </c>
      <c r="G236">
        <f>IF(COUNTIF('Jobber Properties'!$A$5:$A$256,E236)=1,1,0)</f>
        <v>1</v>
      </c>
    </row>
    <row r="237">
      <c r="A237" t="inlineStr">
        <is>
          <t>Q0401</t>
        </is>
      </c>
      <c r="B237" t="inlineStr">
        <is>
          <t>266/12 Albert Avenue, Mitcham</t>
        </is>
      </c>
      <c r="C237" t="inlineStr">
        <is>
          <t>Q0146</t>
        </is>
      </c>
      <c r="D237" t="inlineStr">
        <is>
          <t>JC0146</t>
        </is>
      </c>
      <c r="E237" t="inlineStr">
        <is>
          <t>JP0233</t>
        </is>
      </c>
      <c r="F237" t="inlineStr">
        <is>
          <t>Address, normalised</t>
        </is>
      </c>
      <c r="G237">
        <f>IF(COUNTIF('Jobber Properties'!$A$5:$A$256,E237)=1,1,0)</f>
        <v>1</v>
      </c>
    </row>
    <row r="238">
      <c r="A238" t="inlineStr">
        <is>
          <t>Q0402</t>
        </is>
      </c>
      <c r="B238" t="inlineStr">
        <is>
          <t>479 Burke Rd, Reservoir</t>
        </is>
      </c>
      <c r="C238" t="inlineStr">
        <is>
          <t>Q0146</t>
        </is>
      </c>
      <c r="D238" t="inlineStr">
        <is>
          <t>JC0146</t>
        </is>
      </c>
      <c r="E238" t="inlineStr">
        <is>
          <t>JP0234</t>
        </is>
      </c>
      <c r="F238" t="inlineStr">
        <is>
          <t>Address, normalised</t>
        </is>
      </c>
      <c r="G238">
        <f>IF(COUNTIF('Jobber Properties'!$A$5:$A$256,E238)=1,1,0)</f>
        <v>1</v>
      </c>
    </row>
    <row r="239">
      <c r="A239" t="inlineStr">
        <is>
          <t>Q0403</t>
        </is>
      </c>
      <c r="B239" t="inlineStr">
        <is>
          <t>216 Plenty Road, Burwood</t>
        </is>
      </c>
      <c r="C239" t="inlineStr">
        <is>
          <t>Q0147</t>
        </is>
      </c>
      <c r="D239" t="inlineStr">
        <is>
          <t>JC0147</t>
        </is>
      </c>
      <c r="E239" t="inlineStr">
        <is>
          <t>JP0235</t>
        </is>
      </c>
      <c r="F239" t="inlineStr">
        <is>
          <t>Address, normalised</t>
        </is>
      </c>
      <c r="G239">
        <f>IF(COUNTIF('Jobber Properties'!$A$5:$A$256,E239)=1,1,0)</f>
        <v>1</v>
      </c>
    </row>
    <row r="240">
      <c r="A240" t="inlineStr">
        <is>
          <t>Q0404</t>
        </is>
      </c>
      <c r="B240" t="inlineStr">
        <is>
          <t>42 Queen Ave, Bentleigh</t>
        </is>
      </c>
      <c r="C240" t="inlineStr">
        <is>
          <t>Q0148</t>
        </is>
      </c>
      <c r="D240" t="inlineStr">
        <is>
          <t>JC0148</t>
        </is>
      </c>
      <c r="E240" t="inlineStr">
        <is>
          <t>JP0236</t>
        </is>
      </c>
      <c r="F240" t="inlineStr">
        <is>
          <t>Address, normalised</t>
        </is>
      </c>
      <c r="G240">
        <f>IF(COUNTIF('Jobber Properties'!$A$5:$A$256,E240)=1,1,0)</f>
        <v>1</v>
      </c>
    </row>
    <row r="241">
      <c r="A241" t="inlineStr">
        <is>
          <t>Q0405</t>
        </is>
      </c>
      <c r="B241" t="inlineStr">
        <is>
          <t>438 Church Hwy, Bentleigh</t>
        </is>
      </c>
      <c r="C241" t="inlineStr">
        <is>
          <t>Q0148</t>
        </is>
      </c>
      <c r="D241" t="inlineStr">
        <is>
          <t>JC0148</t>
        </is>
      </c>
      <c r="E241" t="inlineStr">
        <is>
          <t>JP0237</t>
        </is>
      </c>
      <c r="F241" t="inlineStr">
        <is>
          <t>Address, normalised</t>
        </is>
      </c>
      <c r="G241">
        <f>IF(COUNTIF('Jobber Properties'!$A$5:$A$256,E241)=1,1,0)</f>
        <v>1</v>
      </c>
    </row>
    <row r="242">
      <c r="A242" t="inlineStr">
        <is>
          <t>Q0406</t>
        </is>
      </c>
      <c r="B242" t="inlineStr">
        <is>
          <t>337 Plenty Pde, St Kilda</t>
        </is>
      </c>
      <c r="C242" t="inlineStr">
        <is>
          <t>Q0148</t>
        </is>
      </c>
      <c r="D242" t="inlineStr">
        <is>
          <t>JC0148</t>
        </is>
      </c>
      <c r="E242" t="inlineStr">
        <is>
          <t>JP0238</t>
        </is>
      </c>
      <c r="F242" t="inlineStr">
        <is>
          <t>Address, normalised</t>
        </is>
      </c>
      <c r="G242">
        <f>IF(COUNTIF('Jobber Properties'!$A$5:$A$256,E242)=1,1,0)</f>
        <v>1</v>
      </c>
    </row>
    <row r="243">
      <c r="A243" t="inlineStr">
        <is>
          <t>Q0407</t>
        </is>
      </c>
      <c r="B243" t="inlineStr">
        <is>
          <t>314 Plenty St, Northcote</t>
        </is>
      </c>
      <c r="C243" t="inlineStr">
        <is>
          <t>Q0149</t>
        </is>
      </c>
      <c r="D243" t="inlineStr">
        <is>
          <t>JC0149</t>
        </is>
      </c>
      <c r="E243" t="inlineStr">
        <is>
          <t>JP0239</t>
        </is>
      </c>
      <c r="F243" t="inlineStr">
        <is>
          <t>Address, normalised</t>
        </is>
      </c>
      <c r="G243">
        <f>IF(COUNTIF('Jobber Properties'!$A$5:$A$256,E243)=1,1,0)</f>
        <v>1</v>
      </c>
    </row>
    <row r="244">
      <c r="A244" t="inlineStr">
        <is>
          <t>Q0408</t>
        </is>
      </c>
      <c r="B244" t="inlineStr">
        <is>
          <t>121 High Pde, Glen Waverley</t>
        </is>
      </c>
      <c r="C244" t="inlineStr">
        <is>
          <t>Q0150</t>
        </is>
      </c>
      <c r="D244" t="inlineStr">
        <is>
          <t>JC0150</t>
        </is>
      </c>
      <c r="E244" t="inlineStr">
        <is>
          <t>JP0240</t>
        </is>
      </c>
      <c r="F244" t="inlineStr">
        <is>
          <t>Address, normalised</t>
        </is>
      </c>
      <c r="G244">
        <f>IF(COUNTIF('Jobber Properties'!$A$5:$A$256,E244)=1,1,0)</f>
        <v>1</v>
      </c>
    </row>
    <row r="245">
      <c r="A245" t="inlineStr">
        <is>
          <t>Q0409</t>
        </is>
      </c>
      <c r="B245" t="inlineStr">
        <is>
          <t>317 Victoria Parade, Clayton</t>
        </is>
      </c>
      <c r="C245" t="inlineStr">
        <is>
          <t>Q0150</t>
        </is>
      </c>
      <c r="D245" t="inlineStr">
        <is>
          <t>JC0150</t>
        </is>
      </c>
      <c r="E245" t="inlineStr">
        <is>
          <t>JP0241</t>
        </is>
      </c>
      <c r="F245" t="inlineStr">
        <is>
          <t>Address, normalised</t>
        </is>
      </c>
      <c r="G245">
        <f>IF(COUNTIF('Jobber Properties'!$A$5:$A$256,E245)=1,1,0)</f>
        <v>1</v>
      </c>
    </row>
    <row r="246">
      <c r="A246" t="inlineStr">
        <is>
          <t>Q0410</t>
        </is>
      </c>
      <c r="B246" t="inlineStr">
        <is>
          <t>273/12 Plenty Pde, Coburg</t>
        </is>
      </c>
      <c r="C246" t="inlineStr">
        <is>
          <t>Q0151</t>
        </is>
      </c>
      <c r="D246" t="inlineStr">
        <is>
          <t>JC0151</t>
        </is>
      </c>
      <c r="E246" t="inlineStr">
        <is>
          <t>JP0242</t>
        </is>
      </c>
      <c r="F246" t="inlineStr">
        <is>
          <t>Address, normalised</t>
        </is>
      </c>
      <c r="G246">
        <f>IF(COUNTIF('Jobber Properties'!$A$5:$A$256,E246)=1,1,0)</f>
        <v>1</v>
      </c>
    </row>
    <row r="247">
      <c r="A247" t="inlineStr">
        <is>
          <t>Q0411</t>
        </is>
      </c>
      <c r="B247" t="inlineStr">
        <is>
          <t>200 Nepean Avenue, Moorabbin</t>
        </is>
      </c>
      <c r="C247" t="inlineStr">
        <is>
          <t>Q0152</t>
        </is>
      </c>
      <c r="D247" t="inlineStr">
        <is>
          <t>JC0152</t>
        </is>
      </c>
      <c r="E247" t="inlineStr">
        <is>
          <t>JP0243</t>
        </is>
      </c>
      <c r="F247" t="inlineStr">
        <is>
          <t>Address, normalised</t>
        </is>
      </c>
      <c r="G247">
        <f>IF(COUNTIF('Jobber Properties'!$A$5:$A$256,E247)=1,1,0)</f>
        <v>1</v>
      </c>
    </row>
    <row r="248">
      <c r="A248" t="inlineStr">
        <is>
          <t>Q0412</t>
        </is>
      </c>
      <c r="B248" t="inlineStr">
        <is>
          <t>455 Nicholson Highway, Moorabbin</t>
        </is>
      </c>
      <c r="C248" t="inlineStr">
        <is>
          <t>Q0152</t>
        </is>
      </c>
      <c r="D248" t="inlineStr">
        <is>
          <t>JC0152</t>
        </is>
      </c>
      <c r="E248" t="inlineStr">
        <is>
          <t>JP0244</t>
        </is>
      </c>
      <c r="F248" t="inlineStr">
        <is>
          <t>Address, normalised</t>
        </is>
      </c>
      <c r="G248">
        <f>IF(COUNTIF('Jobber Properties'!$A$5:$A$256,E248)=1,1,0)</f>
        <v>1</v>
      </c>
    </row>
    <row r="249">
      <c r="A249" t="inlineStr">
        <is>
          <t>Q0413</t>
        </is>
      </c>
      <c r="B249" t="inlineStr">
        <is>
          <t>400 Albert Street, Mentone</t>
        </is>
      </c>
      <c r="C249" t="inlineStr">
        <is>
          <t>Q0153</t>
        </is>
      </c>
      <c r="D249" t="inlineStr">
        <is>
          <t>JC0153</t>
        </is>
      </c>
      <c r="E249" t="inlineStr">
        <is>
          <t>JP0245</t>
        </is>
      </c>
      <c r="F249" t="inlineStr">
        <is>
          <t>Address, normalised</t>
        </is>
      </c>
      <c r="G249">
        <f>IF(COUNTIF('Jobber Properties'!$A$5:$A$256,E249)=1,1,0)</f>
        <v>1</v>
      </c>
    </row>
    <row r="250">
      <c r="A250" t="inlineStr">
        <is>
          <t>Q0414</t>
        </is>
      </c>
      <c r="B250" t="inlineStr">
        <is>
          <t>257 Hopkins Pde, Point Cook</t>
        </is>
      </c>
      <c r="C250" t="inlineStr">
        <is>
          <t>Q0154</t>
        </is>
      </c>
      <c r="D250" t="inlineStr">
        <is>
          <t>JC0154</t>
        </is>
      </c>
      <c r="E250" t="inlineStr">
        <is>
          <t>JP0246</t>
        </is>
      </c>
      <c r="F250" t="inlineStr">
        <is>
          <t>Address, normalised</t>
        </is>
      </c>
      <c r="G250">
        <f>IF(COUNTIF('Jobber Properties'!$A$5:$A$256,E250)=1,1,0)</f>
        <v>1</v>
      </c>
    </row>
    <row r="251">
      <c r="A251" t="inlineStr">
        <is>
          <t>Q0415</t>
        </is>
      </c>
      <c r="B251" t="inlineStr">
        <is>
          <t>139 Glenferrie Parade, Brighton</t>
        </is>
      </c>
      <c r="C251" t="inlineStr">
        <is>
          <t>Q0155</t>
        </is>
      </c>
      <c r="D251" t="inlineStr">
        <is>
          <t>JC0155</t>
        </is>
      </c>
      <c r="E251" t="inlineStr">
        <is>
          <t>JP0247</t>
        </is>
      </c>
      <c r="F251" t="inlineStr">
        <is>
          <t>Address, normalised</t>
        </is>
      </c>
      <c r="G251">
        <f>IF(COUNTIF('Jobber Properties'!$A$5:$A$256,E251)=1,1,0)</f>
        <v>1</v>
      </c>
    </row>
    <row r="252">
      <c r="A252" t="inlineStr">
        <is>
          <t>Q0416</t>
        </is>
      </c>
      <c r="B252" t="inlineStr">
        <is>
          <t>250 Bridge Hwy, Werribee</t>
        </is>
      </c>
      <c r="C252" t="inlineStr">
        <is>
          <t>Q0155</t>
        </is>
      </c>
      <c r="D252" t="inlineStr">
        <is>
          <t>JC0155</t>
        </is>
      </c>
      <c r="E252" t="inlineStr">
        <is>
          <t>JP0248</t>
        </is>
      </c>
      <c r="F252" t="inlineStr">
        <is>
          <t>Address, normalised</t>
        </is>
      </c>
      <c r="G252">
        <f>IF(COUNTIF('Jobber Properties'!$A$5:$A$256,E252)=1,1,0)</f>
        <v>1</v>
      </c>
    </row>
    <row r="253">
      <c r="A253" t="inlineStr">
        <is>
          <t>Q0417</t>
        </is>
      </c>
      <c r="B253" t="inlineStr">
        <is>
          <t>284A Park Rd, Point Cook</t>
        </is>
      </c>
      <c r="C253" t="inlineStr">
        <is>
          <t>Q0156</t>
        </is>
      </c>
      <c r="D253" t="inlineStr">
        <is>
          <t>JC0156</t>
        </is>
      </c>
      <c r="E253" t="inlineStr">
        <is>
          <t>JP0249</t>
        </is>
      </c>
      <c r="F253" t="inlineStr">
        <is>
          <t>Address, normalised</t>
        </is>
      </c>
      <c r="G253">
        <f>IF(COUNTIF('Jobber Properties'!$A$5:$A$256,E253)=1,1,0)</f>
        <v>1</v>
      </c>
    </row>
    <row r="254">
      <c r="A254" t="inlineStr">
        <is>
          <t>Q0418</t>
        </is>
      </c>
      <c r="B254" t="inlineStr">
        <is>
          <t>163 Barkly Highway, Essendon</t>
        </is>
      </c>
      <c r="C254" t="inlineStr">
        <is>
          <t>Q0156</t>
        </is>
      </c>
      <c r="D254" t="inlineStr">
        <is>
          <t>JC0156</t>
        </is>
      </c>
      <c r="E254" t="inlineStr">
        <is>
          <t>JP0250</t>
        </is>
      </c>
      <c r="F254" t="inlineStr">
        <is>
          <t>Address, normalised</t>
        </is>
      </c>
      <c r="G254">
        <f>IF(COUNTIF('Jobber Properties'!$A$5:$A$256,E254)=1,1,0)</f>
        <v>1</v>
      </c>
    </row>
    <row r="255">
      <c r="A255" t="inlineStr">
        <is>
          <t>Q0419</t>
        </is>
      </c>
      <c r="B255" t="inlineStr">
        <is>
          <t>448 Nicholson Street, Kew</t>
        </is>
      </c>
      <c r="C255" t="inlineStr">
        <is>
          <t>Q0157</t>
        </is>
      </c>
      <c r="D255" t="inlineStr">
        <is>
          <t>JC0157</t>
        </is>
      </c>
      <c r="E255" t="inlineStr">
        <is>
          <t>JP0251</t>
        </is>
      </c>
      <c r="F255" t="inlineStr">
        <is>
          <t>Address, normalised</t>
        </is>
      </c>
      <c r="G255">
        <f>IF(COUNTIF('Jobber Properties'!$A$5:$A$256,E255)=1,1,0)</f>
        <v>1</v>
      </c>
    </row>
    <row r="256">
      <c r="A256" t="inlineStr">
        <is>
          <t>Q0420</t>
        </is>
      </c>
      <c r="B256" t="inlineStr">
        <is>
          <t>360 Burke St, Maribyrnong</t>
        </is>
      </c>
      <c r="C256" t="inlineStr">
        <is>
          <t>Q0158</t>
        </is>
      </c>
      <c r="D256" t="inlineStr">
        <is>
          <t>JC0158</t>
        </is>
      </c>
      <c r="E256" t="inlineStr">
        <is>
          <t>JP0252</t>
        </is>
      </c>
      <c r="F256" t="inlineStr">
        <is>
          <t>Address, normalised</t>
        </is>
      </c>
      <c r="G256">
        <f>IF(COUNTIF('Jobber Properties'!$A$5:$A$256,E256)=1,1,0)</f>
        <v>1</v>
      </c>
    </row>
  </sheetData>
  <autoFilter ref="A4:G256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29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9" customWidth="1" min="3" max="3"/>
    <col width="22" customWidth="1" min="4" max="4"/>
    <col width="9" customWidth="1" min="5" max="5"/>
    <col width="26" customWidth="1" min="6" max="6"/>
    <col width="8" customWidth="1" min="7" max="7"/>
  </cols>
  <sheetData>
    <row r="1">
      <c r="A1" s="6" t="inlineStr">
        <is>
          <t>QBO templates matched to Jobber jobs (property + service, amount when two jobs share an address)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Template</t>
        </is>
      </c>
      <c r="B4" s="7" t="inlineStr">
        <is>
          <t>Name</t>
        </is>
      </c>
      <c r="C4" s="7" t="inlineStr">
        <is>
          <t>Property</t>
        </is>
      </c>
      <c r="D4" s="7" t="inlineStr">
        <is>
          <t>Service</t>
        </is>
      </c>
      <c r="E4" s="7" t="inlineStr">
        <is>
          <t>Jobber job</t>
        </is>
      </c>
      <c r="F4" s="7" t="inlineStr">
        <is>
          <t>Rule</t>
        </is>
      </c>
      <c r="G4" s="7" t="inlineStr">
        <is>
          <t>Job exists</t>
        </is>
      </c>
    </row>
    <row r="5">
      <c r="A5" t="inlineStr">
        <is>
          <t>T0001</t>
        </is>
      </c>
      <c r="B5" t="inlineStr">
        <is>
          <t>Oakleigh - Kitchen and bathrooms</t>
        </is>
      </c>
      <c r="C5" t="inlineStr">
        <is>
          <t>JP0002</t>
        </is>
      </c>
      <c r="D5" t="inlineStr">
        <is>
          <t>kitchen and bathrooms</t>
        </is>
      </c>
      <c r="E5" t="inlineStr">
        <is>
          <t>J1002</t>
        </is>
      </c>
      <c r="F5" t="inlineStr">
        <is>
          <t>Property + service</t>
        </is>
      </c>
      <c r="G5">
        <f>IF(E5="(none)",0,COUNTIF('Jobber Jobs'!$A$5:$A$367,E5))</f>
        <v>1</v>
      </c>
    </row>
    <row r="6">
      <c r="A6" t="inlineStr">
        <is>
          <t>T0002</t>
        </is>
      </c>
      <c r="B6" t="inlineStr">
        <is>
          <t>Deer Park - Kitchen and bathrooms</t>
        </is>
      </c>
      <c r="C6" t="inlineStr">
        <is>
          <t>JP0003</t>
        </is>
      </c>
      <c r="D6" t="inlineStr">
        <is>
          <t>kitchen and bathrooms</t>
        </is>
      </c>
      <c r="E6" t="inlineStr">
        <is>
          <t>J1004</t>
        </is>
      </c>
      <c r="F6" t="inlineStr">
        <is>
          <t>Property + service</t>
        </is>
      </c>
      <c r="G6">
        <f>IF(E6="(none)",0,COUNTIF('Jobber Jobs'!$A$5:$A$367,E6))</f>
        <v>1</v>
      </c>
    </row>
    <row r="7">
      <c r="A7" t="inlineStr">
        <is>
          <t>T0003</t>
        </is>
      </c>
      <c r="B7" t="inlineStr">
        <is>
          <t>Bundoora - Window clean</t>
        </is>
      </c>
      <c r="C7" t="inlineStr">
        <is>
          <t>JP0004</t>
        </is>
      </c>
      <c r="D7" t="inlineStr">
        <is>
          <t>window clean</t>
        </is>
      </c>
      <c r="E7" t="inlineStr">
        <is>
          <t>J1006</t>
        </is>
      </c>
      <c r="F7" t="inlineStr">
        <is>
          <t>Property + service</t>
        </is>
      </c>
      <c r="G7">
        <f>IF(E7="(none)",0,COUNTIF('Jobber Jobs'!$A$5:$A$367,E7))</f>
        <v>1</v>
      </c>
    </row>
    <row r="8">
      <c r="A8" t="inlineStr">
        <is>
          <t>T0004</t>
        </is>
      </c>
      <c r="B8" t="inlineStr">
        <is>
          <t>Footscray - Kitchen and bathrooms</t>
        </is>
      </c>
      <c r="C8" t="inlineStr">
        <is>
          <t>JP0005</t>
        </is>
      </c>
      <c r="D8" t="inlineStr">
        <is>
          <t>kitchen and bathrooms</t>
        </is>
      </c>
      <c r="E8" t="inlineStr">
        <is>
          <t>J1007</t>
        </is>
      </c>
      <c r="F8" t="inlineStr">
        <is>
          <t>Property + service</t>
        </is>
      </c>
      <c r="G8">
        <f>IF(E8="(none)",0,COUNTIF('Jobber Jobs'!$A$5:$A$367,E8))</f>
        <v>1</v>
      </c>
    </row>
    <row r="9">
      <c r="A9" t="inlineStr">
        <is>
          <t>T0005</t>
        </is>
      </c>
      <c r="B9" t="inlineStr">
        <is>
          <t>Brighton - Office clean</t>
        </is>
      </c>
      <c r="C9" t="inlineStr">
        <is>
          <t>JP0006</t>
        </is>
      </c>
      <c r="D9" t="inlineStr">
        <is>
          <t>office clean</t>
        </is>
      </c>
      <c r="E9" t="inlineStr">
        <is>
          <t>J1008</t>
        </is>
      </c>
      <c r="F9" t="inlineStr">
        <is>
          <t>Property + service</t>
        </is>
      </c>
      <c r="G9">
        <f>IF(E9="(none)",0,COUNTIF('Jobber Jobs'!$A$5:$A$367,E9))</f>
        <v>1</v>
      </c>
    </row>
    <row r="10">
      <c r="A10" t="inlineStr">
        <is>
          <t>T0006</t>
        </is>
      </c>
      <c r="B10" t="inlineStr">
        <is>
          <t>Bundoora - Office clean</t>
        </is>
      </c>
      <c r="C10" t="inlineStr">
        <is>
          <t>JP0007</t>
        </is>
      </c>
      <c r="D10" t="inlineStr">
        <is>
          <t>office clean</t>
        </is>
      </c>
      <c r="E10" t="inlineStr">
        <is>
          <t>J1009</t>
        </is>
      </c>
      <c r="F10" t="inlineStr">
        <is>
          <t>Property + service</t>
        </is>
      </c>
      <c r="G10">
        <f>IF(E10="(none)",0,COUNTIF('Jobber Jobs'!$A$5:$A$367,E10))</f>
        <v>1</v>
      </c>
    </row>
    <row r="11">
      <c r="A11" t="inlineStr">
        <is>
          <t>T0007</t>
        </is>
      </c>
      <c r="B11" t="inlineStr">
        <is>
          <t>Werribee - Office clean</t>
        </is>
      </c>
      <c r="C11" t="inlineStr">
        <is>
          <t>JP0008</t>
        </is>
      </c>
      <c r="D11" t="inlineStr">
        <is>
          <t>office clean</t>
        </is>
      </c>
      <c r="E11" t="inlineStr">
        <is>
          <t>J1010</t>
        </is>
      </c>
      <c r="F11" t="inlineStr">
        <is>
          <t>Property + service</t>
        </is>
      </c>
      <c r="G11">
        <f>IF(E11="(none)",0,COUNTIF('Jobber Jobs'!$A$5:$A$367,E11))</f>
        <v>1</v>
      </c>
    </row>
    <row r="12">
      <c r="A12" t="inlineStr">
        <is>
          <t>T0008</t>
        </is>
      </c>
      <c r="B12" t="inlineStr">
        <is>
          <t>Oakleigh - Office clean</t>
        </is>
      </c>
      <c r="C12" t="inlineStr">
        <is>
          <t>JP0009</t>
        </is>
      </c>
      <c r="D12" t="inlineStr">
        <is>
          <t>office clean</t>
        </is>
      </c>
      <c r="E12" t="inlineStr">
        <is>
          <t>J1011</t>
        </is>
      </c>
      <c r="F12" t="inlineStr">
        <is>
          <t>Property + service</t>
        </is>
      </c>
      <c r="G12">
        <f>IF(E12="(none)",0,COUNTIF('Jobber Jobs'!$A$5:$A$367,E12))</f>
        <v>1</v>
      </c>
    </row>
    <row r="13">
      <c r="A13" t="inlineStr">
        <is>
          <t>T0009</t>
        </is>
      </c>
      <c r="B13" t="inlineStr">
        <is>
          <t>Hawthorn - Washroom service</t>
        </is>
      </c>
      <c r="C13" t="inlineStr">
        <is>
          <t>JP0011</t>
        </is>
      </c>
      <c r="D13" t="inlineStr">
        <is>
          <t>washroom service</t>
        </is>
      </c>
      <c r="E13" t="inlineStr">
        <is>
          <t>J1015</t>
        </is>
      </c>
      <c r="F13" t="inlineStr">
        <is>
          <t>Property + service</t>
        </is>
      </c>
      <c r="G13">
        <f>IF(E13="(none)",0,COUNTIF('Jobber Jobs'!$A$5:$A$367,E13))</f>
        <v>1</v>
      </c>
    </row>
    <row r="14">
      <c r="A14" t="inlineStr">
        <is>
          <t>T0010</t>
        </is>
      </c>
      <c r="B14" t="inlineStr">
        <is>
          <t>Epping - Kitchen and bathrooms</t>
        </is>
      </c>
      <c r="C14" t="inlineStr">
        <is>
          <t>JP0012</t>
        </is>
      </c>
      <c r="D14" t="inlineStr">
        <is>
          <t>kitchen and bathrooms</t>
        </is>
      </c>
      <c r="E14" t="inlineStr">
        <is>
          <t>J1016</t>
        </is>
      </c>
      <c r="F14" t="inlineStr">
        <is>
          <t>Property + service</t>
        </is>
      </c>
      <c r="G14">
        <f>IF(E14="(none)",0,COUNTIF('Jobber Jobs'!$A$5:$A$367,E14))</f>
        <v>1</v>
      </c>
    </row>
    <row r="15">
      <c r="A15" t="inlineStr">
        <is>
          <t>T0011</t>
        </is>
      </c>
      <c r="B15" t="inlineStr">
        <is>
          <t>Thornbury - Office clean</t>
        </is>
      </c>
      <c r="C15" t="inlineStr">
        <is>
          <t>JP0013</t>
        </is>
      </c>
      <c r="D15" t="inlineStr">
        <is>
          <t>office clean</t>
        </is>
      </c>
      <c r="E15" t="inlineStr">
        <is>
          <t>J1017</t>
        </is>
      </c>
      <c r="F15" t="inlineStr">
        <is>
          <t>Property + service</t>
        </is>
      </c>
      <c r="G15">
        <f>IF(E15="(none)",0,COUNTIF('Jobber Jobs'!$A$5:$A$367,E15))</f>
        <v>1</v>
      </c>
    </row>
    <row r="16">
      <c r="A16" t="inlineStr">
        <is>
          <t>T0012</t>
        </is>
      </c>
      <c r="B16" t="inlineStr">
        <is>
          <t>Mitcham - Office clean</t>
        </is>
      </c>
      <c r="C16" t="inlineStr">
        <is>
          <t>JP0014</t>
        </is>
      </c>
      <c r="D16" t="inlineStr">
        <is>
          <t>office clean</t>
        </is>
      </c>
      <c r="E16" t="inlineStr">
        <is>
          <t>J1018</t>
        </is>
      </c>
      <c r="F16" t="inlineStr">
        <is>
          <t>Property + service</t>
        </is>
      </c>
      <c r="G16">
        <f>IF(E16="(none)",0,COUNTIF('Jobber Jobs'!$A$5:$A$367,E16))</f>
        <v>1</v>
      </c>
    </row>
    <row r="17">
      <c r="A17" t="inlineStr">
        <is>
          <t>T0013</t>
        </is>
      </c>
      <c r="B17" t="inlineStr">
        <is>
          <t>Kew - Office clean</t>
        </is>
      </c>
      <c r="C17" t="inlineStr">
        <is>
          <t>JP0015</t>
        </is>
      </c>
      <c r="D17" t="inlineStr">
        <is>
          <t>office clean</t>
        </is>
      </c>
      <c r="E17" t="inlineStr">
        <is>
          <t>J1019</t>
        </is>
      </c>
      <c r="F17" t="inlineStr">
        <is>
          <t>Property + service</t>
        </is>
      </c>
      <c r="G17">
        <f>IF(E17="(none)",0,COUNTIF('Jobber Jobs'!$A$5:$A$367,E17))</f>
        <v>1</v>
      </c>
    </row>
    <row r="18">
      <c r="A18" t="inlineStr">
        <is>
          <t>T0014</t>
        </is>
      </c>
      <c r="B18" t="inlineStr">
        <is>
          <t>Coburg - Office clean</t>
        </is>
      </c>
      <c r="C18" t="inlineStr">
        <is>
          <t>JP0017</t>
        </is>
      </c>
      <c r="D18" t="inlineStr">
        <is>
          <t>office clean</t>
        </is>
      </c>
      <c r="E18" t="inlineStr">
        <is>
          <t>J1021</t>
        </is>
      </c>
      <c r="F18" t="inlineStr">
        <is>
          <t>Property + service</t>
        </is>
      </c>
      <c r="G18">
        <f>IF(E18="(none)",0,COUNTIF('Jobber Jobs'!$A$5:$A$367,E18))</f>
        <v>1</v>
      </c>
    </row>
    <row r="19">
      <c r="A19" t="inlineStr">
        <is>
          <t>T0015</t>
        </is>
      </c>
      <c r="B19" t="inlineStr">
        <is>
          <t>Mentone - Office clean</t>
        </is>
      </c>
      <c r="C19" t="inlineStr">
        <is>
          <t>JP0018</t>
        </is>
      </c>
      <c r="D19" t="inlineStr">
        <is>
          <t>office clean</t>
        </is>
      </c>
      <c r="E19" t="inlineStr">
        <is>
          <t>J1022</t>
        </is>
      </c>
      <c r="F19" t="inlineStr">
        <is>
          <t>Property + service</t>
        </is>
      </c>
      <c r="G19">
        <f>IF(E19="(none)",0,COUNTIF('Jobber Jobs'!$A$5:$A$367,E19))</f>
        <v>1</v>
      </c>
    </row>
    <row r="20">
      <c r="A20" t="inlineStr">
        <is>
          <t>T0016</t>
        </is>
      </c>
      <c r="B20" t="inlineStr">
        <is>
          <t>Camberwell - Office clean</t>
        </is>
      </c>
      <c r="C20" t="inlineStr">
        <is>
          <t>JP0019</t>
        </is>
      </c>
      <c r="D20" t="inlineStr">
        <is>
          <t>office clean</t>
        </is>
      </c>
      <c r="E20" t="inlineStr">
        <is>
          <t>J1023</t>
        </is>
      </c>
      <c r="F20" t="inlineStr">
        <is>
          <t>Property + service</t>
        </is>
      </c>
      <c r="G20">
        <f>IF(E20="(none)",0,COUNTIF('Jobber Jobs'!$A$5:$A$367,E20))</f>
        <v>1</v>
      </c>
    </row>
    <row r="21">
      <c r="A21" t="inlineStr">
        <is>
          <t>T0017</t>
        </is>
      </c>
      <c r="B21" t="inlineStr">
        <is>
          <t>Camberwell - Carpet steam clean</t>
        </is>
      </c>
      <c r="C21" t="inlineStr">
        <is>
          <t>JP0019</t>
        </is>
      </c>
      <c r="D21" t="inlineStr">
        <is>
          <t>carpet steam clean</t>
        </is>
      </c>
      <c r="E21" t="inlineStr">
        <is>
          <t>J1024</t>
        </is>
      </c>
      <c r="F21" t="inlineStr">
        <is>
          <t>Property + service</t>
        </is>
      </c>
      <c r="G21">
        <f>IF(E21="(none)",0,COUNTIF('Jobber Jobs'!$A$5:$A$367,E21))</f>
        <v>1</v>
      </c>
    </row>
    <row r="22">
      <c r="A22" t="inlineStr">
        <is>
          <t>T0018</t>
        </is>
      </c>
      <c r="B22" t="inlineStr">
        <is>
          <t>Cheltenham - Kitchen and bathrooms</t>
        </is>
      </c>
      <c r="C22" t="inlineStr">
        <is>
          <t>JP0020</t>
        </is>
      </c>
      <c r="D22" t="inlineStr">
        <is>
          <t>kitchen and bathrooms</t>
        </is>
      </c>
      <c r="E22" t="inlineStr">
        <is>
          <t>J1025</t>
        </is>
      </c>
      <c r="F22" t="inlineStr">
        <is>
          <t>Property + service</t>
        </is>
      </c>
      <c r="G22">
        <f>IF(E22="(none)",0,COUNTIF('Jobber Jobs'!$A$5:$A$367,E22))</f>
        <v>1</v>
      </c>
    </row>
    <row r="23">
      <c r="A23" t="inlineStr">
        <is>
          <t>T0019</t>
        </is>
      </c>
      <c r="B23" t="inlineStr">
        <is>
          <t>Cheltenham - Window clean</t>
        </is>
      </c>
      <c r="C23" t="inlineStr">
        <is>
          <t>JP0020</t>
        </is>
      </c>
      <c r="D23" t="inlineStr">
        <is>
          <t>window clean</t>
        </is>
      </c>
      <c r="E23" t="inlineStr">
        <is>
          <t>J1026</t>
        </is>
      </c>
      <c r="F23" t="inlineStr">
        <is>
          <t>Property + service</t>
        </is>
      </c>
      <c r="G23">
        <f>IF(E23="(none)",0,COUNTIF('Jobber Jobs'!$A$5:$A$367,E23))</f>
        <v>1</v>
      </c>
    </row>
    <row r="24">
      <c r="A24" t="inlineStr">
        <is>
          <t>T0020</t>
        </is>
      </c>
      <c r="B24" t="inlineStr">
        <is>
          <t>Oakleigh - Office clean</t>
        </is>
      </c>
      <c r="C24" t="inlineStr">
        <is>
          <t>JP0021</t>
        </is>
      </c>
      <c r="D24" t="inlineStr">
        <is>
          <t>office clean</t>
        </is>
      </c>
      <c r="E24" t="inlineStr">
        <is>
          <t>J1027</t>
        </is>
      </c>
      <c r="F24" t="inlineStr">
        <is>
          <t>Property + service</t>
        </is>
      </c>
      <c r="G24">
        <f>IF(E24="(none)",0,COUNTIF('Jobber Jobs'!$A$5:$A$367,E24))</f>
        <v>1</v>
      </c>
    </row>
    <row r="25">
      <c r="A25" t="inlineStr">
        <is>
          <t>T0021</t>
        </is>
      </c>
      <c r="B25" t="inlineStr">
        <is>
          <t>Clayton - Kitchen and bathrooms</t>
        </is>
      </c>
      <c r="C25" t="inlineStr">
        <is>
          <t>JP0022</t>
        </is>
      </c>
      <c r="D25" t="inlineStr">
        <is>
          <t>kitchen and bathrooms</t>
        </is>
      </c>
      <c r="E25" t="inlineStr">
        <is>
          <t>J1028</t>
        </is>
      </c>
      <c r="F25" t="inlineStr">
        <is>
          <t>Property + service</t>
        </is>
      </c>
      <c r="G25">
        <f>IF(E25="(none)",0,COUNTIF('Jobber Jobs'!$A$5:$A$367,E25))</f>
        <v>1</v>
      </c>
    </row>
    <row r="26">
      <c r="A26" t="inlineStr">
        <is>
          <t>T0022</t>
        </is>
      </c>
      <c r="B26" t="inlineStr">
        <is>
          <t>Reservoir - Office clean</t>
        </is>
      </c>
      <c r="C26" t="inlineStr">
        <is>
          <t>JP0023</t>
        </is>
      </c>
      <c r="D26" t="inlineStr">
        <is>
          <t>office clean</t>
        </is>
      </c>
      <c r="E26" t="inlineStr">
        <is>
          <t>J1029</t>
        </is>
      </c>
      <c r="F26" t="inlineStr">
        <is>
          <t>Property + service + amount</t>
        </is>
      </c>
      <c r="G26">
        <f>IF(E26="(none)",0,COUNTIF('Jobber Jobs'!$A$5:$A$367,E26))</f>
        <v>1</v>
      </c>
    </row>
    <row r="27">
      <c r="A27" t="inlineStr">
        <is>
          <t>T0023</t>
        </is>
      </c>
      <c r="B27" t="inlineStr">
        <is>
          <t>St Kilda - Office clean</t>
        </is>
      </c>
      <c r="C27" t="inlineStr">
        <is>
          <t>JP0024</t>
        </is>
      </c>
      <c r="D27" t="inlineStr">
        <is>
          <t>office clean</t>
        </is>
      </c>
      <c r="E27" t="inlineStr">
        <is>
          <t>J1030</t>
        </is>
      </c>
      <c r="F27" t="inlineStr">
        <is>
          <t>Property + service + amount</t>
        </is>
      </c>
      <c r="G27">
        <f>IF(E27="(none)",0,COUNTIF('Jobber Jobs'!$A$5:$A$367,E27))</f>
        <v>1</v>
      </c>
    </row>
    <row r="28">
      <c r="A28" t="inlineStr">
        <is>
          <t>T0024</t>
        </is>
      </c>
      <c r="B28" t="inlineStr">
        <is>
          <t>Bentleigh - Office clean</t>
        </is>
      </c>
      <c r="C28" t="inlineStr">
        <is>
          <t>JP0025</t>
        </is>
      </c>
      <c r="D28" t="inlineStr">
        <is>
          <t>office clean</t>
        </is>
      </c>
      <c r="E28" t="inlineStr">
        <is>
          <t>J1031</t>
        </is>
      </c>
      <c r="F28" t="inlineStr">
        <is>
          <t>Property + service</t>
        </is>
      </c>
      <c r="G28">
        <f>IF(E28="(none)",0,COUNTIF('Jobber Jobs'!$A$5:$A$367,E28))</f>
        <v>1</v>
      </c>
    </row>
    <row r="29">
      <c r="A29" t="inlineStr">
        <is>
          <t>T0025</t>
        </is>
      </c>
      <c r="B29" t="inlineStr">
        <is>
          <t>Deer Park - Office clean</t>
        </is>
      </c>
      <c r="C29" t="inlineStr">
        <is>
          <t>JP0026</t>
        </is>
      </c>
      <c r="D29" t="inlineStr">
        <is>
          <t>office clean</t>
        </is>
      </c>
      <c r="E29" t="inlineStr">
        <is>
          <t>J1033</t>
        </is>
      </c>
      <c r="F29" t="inlineStr">
        <is>
          <t>Property + service</t>
        </is>
      </c>
      <c r="G29">
        <f>IF(E29="(none)",0,COUNTIF('Jobber Jobs'!$A$5:$A$367,E29))</f>
        <v>1</v>
      </c>
    </row>
    <row r="30">
      <c r="A30" t="inlineStr">
        <is>
          <t>T0026</t>
        </is>
      </c>
      <c r="B30" t="inlineStr">
        <is>
          <t>St Kilda - Kitchen and bathrooms</t>
        </is>
      </c>
      <c r="C30" t="inlineStr">
        <is>
          <t>JP0027</t>
        </is>
      </c>
      <c r="D30" t="inlineStr">
        <is>
          <t>kitchen and bathrooms</t>
        </is>
      </c>
      <c r="E30" t="inlineStr">
        <is>
          <t>J1034</t>
        </is>
      </c>
      <c r="F30" t="inlineStr">
        <is>
          <t>Property + service</t>
        </is>
      </c>
      <c r="G30">
        <f>IF(E30="(none)",0,COUNTIF('Jobber Jobs'!$A$5:$A$367,E30))</f>
        <v>1</v>
      </c>
    </row>
    <row r="31">
      <c r="A31" t="inlineStr">
        <is>
          <t>T0027</t>
        </is>
      </c>
      <c r="B31" t="inlineStr">
        <is>
          <t>Camberwell - Window clean</t>
        </is>
      </c>
      <c r="C31" t="inlineStr">
        <is>
          <t>JP0028</t>
        </is>
      </c>
      <c r="D31" t="inlineStr">
        <is>
          <t>window clean</t>
        </is>
      </c>
      <c r="E31" t="inlineStr">
        <is>
          <t>J1036</t>
        </is>
      </c>
      <c r="F31" t="inlineStr">
        <is>
          <t>Property + service</t>
        </is>
      </c>
      <c r="G31">
        <f>IF(E31="(none)",0,COUNTIF('Jobber Jobs'!$A$5:$A$367,E31))</f>
        <v>1</v>
      </c>
    </row>
    <row r="32">
      <c r="A32" t="inlineStr">
        <is>
          <t>T0028</t>
        </is>
      </c>
      <c r="B32" t="inlineStr">
        <is>
          <t>Point Cook - Office clean</t>
        </is>
      </c>
      <c r="C32" t="inlineStr">
        <is>
          <t>JP0029</t>
        </is>
      </c>
      <c r="D32" t="inlineStr">
        <is>
          <t>office clean</t>
        </is>
      </c>
      <c r="E32" t="inlineStr">
        <is>
          <t>J1037</t>
        </is>
      </c>
      <c r="F32" t="inlineStr">
        <is>
          <t>Property + service</t>
        </is>
      </c>
      <c r="G32">
        <f>IF(E32="(none)",0,COUNTIF('Jobber Jobs'!$A$5:$A$367,E32))</f>
        <v>1</v>
      </c>
    </row>
    <row r="33">
      <c r="A33" t="inlineStr">
        <is>
          <t>T0029</t>
        </is>
      </c>
      <c r="B33" t="inlineStr">
        <is>
          <t>Bundoora - Office clean</t>
        </is>
      </c>
      <c r="C33" t="inlineStr">
        <is>
          <t>JP0031</t>
        </is>
      </c>
      <c r="D33" t="inlineStr">
        <is>
          <t>office clean</t>
        </is>
      </c>
      <c r="E33" t="inlineStr">
        <is>
          <t>J1039</t>
        </is>
      </c>
      <c r="F33" t="inlineStr">
        <is>
          <t>Property + service</t>
        </is>
      </c>
      <c r="G33">
        <f>IF(E33="(none)",0,COUNTIF('Jobber Jobs'!$A$5:$A$367,E33))</f>
        <v>1</v>
      </c>
    </row>
    <row r="34">
      <c r="A34" t="inlineStr">
        <is>
          <t>T0030</t>
        </is>
      </c>
      <c r="B34" t="inlineStr">
        <is>
          <t>Footscray - Office clean</t>
        </is>
      </c>
      <c r="C34" t="inlineStr">
        <is>
          <t>JP0032</t>
        </is>
      </c>
      <c r="D34" t="inlineStr">
        <is>
          <t>office clean</t>
        </is>
      </c>
      <c r="E34" t="inlineStr">
        <is>
          <t>J1040</t>
        </is>
      </c>
      <c r="F34" t="inlineStr">
        <is>
          <t>Property + service</t>
        </is>
      </c>
      <c r="G34">
        <f>IF(E34="(none)",0,COUNTIF('Jobber Jobs'!$A$5:$A$367,E34))</f>
        <v>1</v>
      </c>
    </row>
    <row r="35">
      <c r="A35" t="inlineStr">
        <is>
          <t>T0031</t>
        </is>
      </c>
      <c r="B35" t="inlineStr">
        <is>
          <t>Footscray - Carpet steam clean</t>
        </is>
      </c>
      <c r="C35" t="inlineStr">
        <is>
          <t>JP0032</t>
        </is>
      </c>
      <c r="D35" t="inlineStr">
        <is>
          <t>carpet steam clean</t>
        </is>
      </c>
      <c r="E35" t="inlineStr">
        <is>
          <t>J1041</t>
        </is>
      </c>
      <c r="F35" t="inlineStr">
        <is>
          <t>Property + service</t>
        </is>
      </c>
      <c r="G35">
        <f>IF(E35="(none)",0,COUNTIF('Jobber Jobs'!$A$5:$A$367,E35))</f>
        <v>1</v>
      </c>
    </row>
    <row r="36">
      <c r="A36" t="inlineStr">
        <is>
          <t>T0032</t>
        </is>
      </c>
      <c r="B36" t="inlineStr">
        <is>
          <t>Camberwell - Kitchen and bathrooms</t>
        </is>
      </c>
      <c r="C36" t="inlineStr">
        <is>
          <t>JP0033</t>
        </is>
      </c>
      <c r="D36" t="inlineStr">
        <is>
          <t>kitchen and bathrooms</t>
        </is>
      </c>
      <c r="E36" t="inlineStr">
        <is>
          <t>J1042</t>
        </is>
      </c>
      <c r="F36" t="inlineStr">
        <is>
          <t>Property + service</t>
        </is>
      </c>
      <c r="G36">
        <f>IF(E36="(none)",0,COUNTIF('Jobber Jobs'!$A$5:$A$367,E36))</f>
        <v>1</v>
      </c>
    </row>
    <row r="37">
      <c r="A37" t="inlineStr">
        <is>
          <t>T0033</t>
        </is>
      </c>
      <c r="B37" t="inlineStr">
        <is>
          <t>Ringwood - Window clean</t>
        </is>
      </c>
      <c r="C37" t="inlineStr">
        <is>
          <t>JP0034</t>
        </is>
      </c>
      <c r="D37" t="inlineStr">
        <is>
          <t>window clean</t>
        </is>
      </c>
      <c r="E37" t="inlineStr">
        <is>
          <t>J1044</t>
        </is>
      </c>
      <c r="F37" t="inlineStr">
        <is>
          <t>Property + service</t>
        </is>
      </c>
      <c r="G37">
        <f>IF(E37="(none)",0,COUNTIF('Jobber Jobs'!$A$5:$A$367,E37))</f>
        <v>1</v>
      </c>
    </row>
    <row r="38">
      <c r="A38" t="inlineStr">
        <is>
          <t>T0034</t>
        </is>
      </c>
      <c r="B38" t="inlineStr">
        <is>
          <t>Ringwood - Washroom service</t>
        </is>
      </c>
      <c r="C38" t="inlineStr">
        <is>
          <t>JP0035</t>
        </is>
      </c>
      <c r="D38" t="inlineStr">
        <is>
          <t>washroom service</t>
        </is>
      </c>
      <c r="E38" t="inlineStr">
        <is>
          <t>J1046</t>
        </is>
      </c>
      <c r="F38" t="inlineStr">
        <is>
          <t>Property + service</t>
        </is>
      </c>
      <c r="G38">
        <f>IF(E38="(none)",0,COUNTIF('Jobber Jobs'!$A$5:$A$367,E38))</f>
        <v>1</v>
      </c>
    </row>
    <row r="39">
      <c r="A39" t="inlineStr">
        <is>
          <t>T0035</t>
        </is>
      </c>
      <c r="B39" t="inlineStr">
        <is>
          <t>Bundoora - Kitchen and bathrooms</t>
        </is>
      </c>
      <c r="C39" t="inlineStr">
        <is>
          <t>JP0036</t>
        </is>
      </c>
      <c r="D39" t="inlineStr">
        <is>
          <t>kitchen and bathrooms</t>
        </is>
      </c>
      <c r="E39" t="inlineStr">
        <is>
          <t>J1047</t>
        </is>
      </c>
      <c r="F39" t="inlineStr">
        <is>
          <t>Property + service</t>
        </is>
      </c>
      <c r="G39">
        <f>IF(E39="(none)",0,COUNTIF('Jobber Jobs'!$A$5:$A$367,E39))</f>
        <v>1</v>
      </c>
    </row>
    <row r="40">
      <c r="A40" t="inlineStr">
        <is>
          <t>T0036</t>
        </is>
      </c>
      <c r="B40" t="inlineStr">
        <is>
          <t>Northcote - Office clean</t>
        </is>
      </c>
      <c r="C40" t="inlineStr">
        <is>
          <t>JP0037</t>
        </is>
      </c>
      <c r="D40" t="inlineStr">
        <is>
          <t>office clean</t>
        </is>
      </c>
      <c r="E40" t="inlineStr">
        <is>
          <t>J1048</t>
        </is>
      </c>
      <c r="F40" t="inlineStr">
        <is>
          <t>Property + service</t>
        </is>
      </c>
      <c r="G40">
        <f>IF(E40="(none)",0,COUNTIF('Jobber Jobs'!$A$5:$A$367,E40))</f>
        <v>1</v>
      </c>
    </row>
    <row r="41">
      <c r="A41" t="inlineStr">
        <is>
          <t>T0037</t>
        </is>
      </c>
      <c r="B41" t="inlineStr">
        <is>
          <t>Northcote - Carpet steam clean</t>
        </is>
      </c>
      <c r="C41" t="inlineStr">
        <is>
          <t>JP0037</t>
        </is>
      </c>
      <c r="D41" t="inlineStr">
        <is>
          <t>carpet steam clean</t>
        </is>
      </c>
      <c r="E41" t="inlineStr">
        <is>
          <t>J1049</t>
        </is>
      </c>
      <c r="F41" t="inlineStr">
        <is>
          <t>Property + service</t>
        </is>
      </c>
      <c r="G41">
        <f>IF(E41="(none)",0,COUNTIF('Jobber Jobs'!$A$5:$A$367,E41))</f>
        <v>1</v>
      </c>
    </row>
    <row r="42">
      <c r="A42" t="inlineStr">
        <is>
          <t>T0038</t>
        </is>
      </c>
      <c r="B42" t="inlineStr">
        <is>
          <t>Sunshine - Office clean</t>
        </is>
      </c>
      <c r="C42" t="inlineStr">
        <is>
          <t>JP0039</t>
        </is>
      </c>
      <c r="D42" t="inlineStr">
        <is>
          <t>office clean</t>
        </is>
      </c>
      <c r="E42" t="inlineStr">
        <is>
          <t>J1051</t>
        </is>
      </c>
      <c r="F42" t="inlineStr">
        <is>
          <t>Property + service</t>
        </is>
      </c>
      <c r="G42">
        <f>IF(E42="(none)",0,COUNTIF('Jobber Jobs'!$A$5:$A$367,E42))</f>
        <v>1</v>
      </c>
    </row>
    <row r="43">
      <c r="A43" t="inlineStr">
        <is>
          <t>T0039</t>
        </is>
      </c>
      <c r="B43" t="inlineStr">
        <is>
          <t>Williamstown - Office clean</t>
        </is>
      </c>
      <c r="C43" t="inlineStr">
        <is>
          <t>JP0040</t>
        </is>
      </c>
      <c r="D43" t="inlineStr">
        <is>
          <t>office clean</t>
        </is>
      </c>
      <c r="E43" t="inlineStr">
        <is>
          <t>J1052</t>
        </is>
      </c>
      <c r="F43" t="inlineStr">
        <is>
          <t>Property + service</t>
        </is>
      </c>
      <c r="G43">
        <f>IF(E43="(none)",0,COUNTIF('Jobber Jobs'!$A$5:$A$367,E43))</f>
        <v>1</v>
      </c>
    </row>
    <row r="44">
      <c r="A44" t="inlineStr">
        <is>
          <t>T0040</t>
        </is>
      </c>
      <c r="B44" t="inlineStr">
        <is>
          <t>Epping - Office clean</t>
        </is>
      </c>
      <c r="C44" t="inlineStr">
        <is>
          <t>JP0041</t>
        </is>
      </c>
      <c r="D44" t="inlineStr">
        <is>
          <t>office clean</t>
        </is>
      </c>
      <c r="E44" t="inlineStr">
        <is>
          <t>J1053</t>
        </is>
      </c>
      <c r="F44" t="inlineStr">
        <is>
          <t>Property + service</t>
        </is>
      </c>
      <c r="G44">
        <f>IF(E44="(none)",0,COUNTIF('Jobber Jobs'!$A$5:$A$367,E44))</f>
        <v>1</v>
      </c>
    </row>
    <row r="45">
      <c r="A45" t="inlineStr">
        <is>
          <t>T0041</t>
        </is>
      </c>
      <c r="B45" t="inlineStr">
        <is>
          <t>Essendon - Office clean</t>
        </is>
      </c>
      <c r="C45" t="inlineStr">
        <is>
          <t>JP0043</t>
        </is>
      </c>
      <c r="D45" t="inlineStr">
        <is>
          <t>office clean</t>
        </is>
      </c>
      <c r="E45" t="inlineStr">
        <is>
          <t>J1055</t>
        </is>
      </c>
      <c r="F45" t="inlineStr">
        <is>
          <t>Property + service</t>
        </is>
      </c>
      <c r="G45">
        <f>IF(E45="(none)",0,COUNTIF('Jobber Jobs'!$A$5:$A$367,E45))</f>
        <v>1</v>
      </c>
    </row>
    <row r="46">
      <c r="A46" t="inlineStr">
        <is>
          <t>T0042</t>
        </is>
      </c>
      <c r="B46" t="inlineStr">
        <is>
          <t>Altona - Office clean</t>
        </is>
      </c>
      <c r="C46" t="inlineStr">
        <is>
          <t>JP0045</t>
        </is>
      </c>
      <c r="D46" t="inlineStr">
        <is>
          <t>office clean</t>
        </is>
      </c>
      <c r="E46" t="inlineStr">
        <is>
          <t>J1057</t>
        </is>
      </c>
      <c r="F46" t="inlineStr">
        <is>
          <t>Property + service</t>
        </is>
      </c>
      <c r="G46">
        <f>IF(E46="(none)",0,COUNTIF('Jobber Jobs'!$A$5:$A$367,E46))</f>
        <v>1</v>
      </c>
    </row>
    <row r="47">
      <c r="A47" t="inlineStr">
        <is>
          <t>T0043</t>
        </is>
      </c>
      <c r="B47" t="inlineStr">
        <is>
          <t>Yarraville - Office clean</t>
        </is>
      </c>
      <c r="C47" t="inlineStr">
        <is>
          <t>JP0046</t>
        </is>
      </c>
      <c r="D47" t="inlineStr">
        <is>
          <t>office clean</t>
        </is>
      </c>
      <c r="E47" t="inlineStr">
        <is>
          <t>J1058</t>
        </is>
      </c>
      <c r="F47" t="inlineStr">
        <is>
          <t>Property + service</t>
        </is>
      </c>
      <c r="G47">
        <f>IF(E47="(none)",0,COUNTIF('Jobber Jobs'!$A$5:$A$367,E47))</f>
        <v>1</v>
      </c>
    </row>
    <row r="48">
      <c r="A48" t="inlineStr">
        <is>
          <t>T0044</t>
        </is>
      </c>
      <c r="B48" t="inlineStr">
        <is>
          <t>Glen Waverley - Office clean</t>
        </is>
      </c>
      <c r="C48" t="inlineStr">
        <is>
          <t>JP0048</t>
        </is>
      </c>
      <c r="D48" t="inlineStr">
        <is>
          <t>office clean</t>
        </is>
      </c>
      <c r="E48" t="inlineStr">
        <is>
          <t>J1060</t>
        </is>
      </c>
      <c r="F48" t="inlineStr">
        <is>
          <t>Property + service</t>
        </is>
      </c>
      <c r="G48">
        <f>IF(E48="(none)",0,COUNTIF('Jobber Jobs'!$A$5:$A$367,E48))</f>
        <v>1</v>
      </c>
    </row>
    <row r="49">
      <c r="A49" t="inlineStr">
        <is>
          <t>T0045</t>
        </is>
      </c>
      <c r="B49" t="inlineStr">
        <is>
          <t>Brunswick - Office clean</t>
        </is>
      </c>
      <c r="C49" t="inlineStr">
        <is>
          <t>JP0051</t>
        </is>
      </c>
      <c r="D49" t="inlineStr">
        <is>
          <t>office clean</t>
        </is>
      </c>
      <c r="E49" t="inlineStr">
        <is>
          <t>J1064</t>
        </is>
      </c>
      <c r="F49" t="inlineStr">
        <is>
          <t>Property + service</t>
        </is>
      </c>
      <c r="G49">
        <f>IF(E49="(none)",0,COUNTIF('Jobber Jobs'!$A$5:$A$367,E49))</f>
        <v>1</v>
      </c>
    </row>
    <row r="50">
      <c r="A50" t="inlineStr">
        <is>
          <t>T0046</t>
        </is>
      </c>
      <c r="B50" t="inlineStr">
        <is>
          <t>Brunswick - Carpet steam clean</t>
        </is>
      </c>
      <c r="C50" t="inlineStr">
        <is>
          <t>JP0051</t>
        </is>
      </c>
      <c r="D50" t="inlineStr">
        <is>
          <t>carpet steam clean</t>
        </is>
      </c>
      <c r="E50" t="inlineStr">
        <is>
          <t>J1065</t>
        </is>
      </c>
      <c r="F50" t="inlineStr">
        <is>
          <t>Property + service</t>
        </is>
      </c>
      <c r="G50">
        <f>IF(E50="(none)",0,COUNTIF('Jobber Jobs'!$A$5:$A$367,E50))</f>
        <v>1</v>
      </c>
    </row>
    <row r="51">
      <c r="A51" t="inlineStr">
        <is>
          <t>T0047</t>
        </is>
      </c>
      <c r="B51" t="inlineStr">
        <is>
          <t>Thornbury - Office clean</t>
        </is>
      </c>
      <c r="C51" t="inlineStr">
        <is>
          <t>JP0052</t>
        </is>
      </c>
      <c r="D51" t="inlineStr">
        <is>
          <t>office clean</t>
        </is>
      </c>
      <c r="E51" t="inlineStr">
        <is>
          <t>J1066</t>
        </is>
      </c>
      <c r="F51" t="inlineStr">
        <is>
          <t>Property + service</t>
        </is>
      </c>
      <c r="G51">
        <f>IF(E51="(none)",0,COUNTIF('Jobber Jobs'!$A$5:$A$367,E51))</f>
        <v>1</v>
      </c>
    </row>
    <row r="52">
      <c r="A52" t="inlineStr">
        <is>
          <t>T0048</t>
        </is>
      </c>
      <c r="B52" t="inlineStr">
        <is>
          <t>Thornbury - Window clean</t>
        </is>
      </c>
      <c r="C52" t="inlineStr">
        <is>
          <t>JP0052</t>
        </is>
      </c>
      <c r="D52" t="inlineStr">
        <is>
          <t>window clean</t>
        </is>
      </c>
      <c r="E52" t="inlineStr">
        <is>
          <t>J1067</t>
        </is>
      </c>
      <c r="F52" t="inlineStr">
        <is>
          <t>Property + service</t>
        </is>
      </c>
      <c r="G52">
        <f>IF(E52="(none)",0,COUNTIF('Jobber Jobs'!$A$5:$A$367,E52))</f>
        <v>1</v>
      </c>
    </row>
    <row r="53">
      <c r="A53" t="inlineStr">
        <is>
          <t>T0049</t>
        </is>
      </c>
      <c r="B53" t="inlineStr">
        <is>
          <t>Essendon - Office clean</t>
        </is>
      </c>
      <c r="C53" t="inlineStr">
        <is>
          <t>JP0053</t>
        </is>
      </c>
      <c r="D53" t="inlineStr">
        <is>
          <t>office clean</t>
        </is>
      </c>
      <c r="E53" t="inlineStr">
        <is>
          <t>J1068</t>
        </is>
      </c>
      <c r="F53" t="inlineStr">
        <is>
          <t>Property + service</t>
        </is>
      </c>
      <c r="G53">
        <f>IF(E53="(none)",0,COUNTIF('Jobber Jobs'!$A$5:$A$367,E53))</f>
        <v>1</v>
      </c>
    </row>
    <row r="54">
      <c r="A54" t="inlineStr">
        <is>
          <t>T0050</t>
        </is>
      </c>
      <c r="B54" t="inlineStr">
        <is>
          <t>Deer Park - Office clean</t>
        </is>
      </c>
      <c r="C54" t="inlineStr">
        <is>
          <t>JP0054</t>
        </is>
      </c>
      <c r="D54" t="inlineStr">
        <is>
          <t>office clean</t>
        </is>
      </c>
      <c r="E54" t="inlineStr">
        <is>
          <t>J1069</t>
        </is>
      </c>
      <c r="F54" t="inlineStr">
        <is>
          <t>Property + service</t>
        </is>
      </c>
      <c r="G54">
        <f>IF(E54="(none)",0,COUNTIF('Jobber Jobs'!$A$5:$A$367,E54))</f>
        <v>1</v>
      </c>
    </row>
    <row r="55">
      <c r="A55" t="inlineStr">
        <is>
          <t>T0051</t>
        </is>
      </c>
      <c r="B55" t="inlineStr">
        <is>
          <t>Maribyrnong - Kitchen and bathrooms</t>
        </is>
      </c>
      <c r="C55" t="inlineStr">
        <is>
          <t>JP0055</t>
        </is>
      </c>
      <c r="D55" t="inlineStr">
        <is>
          <t>kitchen and bathrooms</t>
        </is>
      </c>
      <c r="E55" t="inlineStr">
        <is>
          <t>J1070</t>
        </is>
      </c>
      <c r="F55" t="inlineStr">
        <is>
          <t>Property + service</t>
        </is>
      </c>
      <c r="G55">
        <f>IF(E55="(none)",0,COUNTIF('Jobber Jobs'!$A$5:$A$367,E55))</f>
        <v>1</v>
      </c>
    </row>
    <row r="56">
      <c r="A56" t="inlineStr">
        <is>
          <t>T0052</t>
        </is>
      </c>
      <c r="B56" t="inlineStr">
        <is>
          <t>Oakleigh - Office clean</t>
        </is>
      </c>
      <c r="C56" t="inlineStr">
        <is>
          <t>JP0056</t>
        </is>
      </c>
      <c r="D56" t="inlineStr">
        <is>
          <t>office clean</t>
        </is>
      </c>
      <c r="E56" t="inlineStr">
        <is>
          <t>J1071</t>
        </is>
      </c>
      <c r="F56" t="inlineStr">
        <is>
          <t>Property + service</t>
        </is>
      </c>
      <c r="G56">
        <f>IF(E56="(none)",0,COUNTIF('Jobber Jobs'!$A$5:$A$367,E56))</f>
        <v>1</v>
      </c>
    </row>
    <row r="57">
      <c r="A57" t="inlineStr">
        <is>
          <t>T0053</t>
        </is>
      </c>
      <c r="B57" t="inlineStr">
        <is>
          <t>Oakleigh office clean (copy)</t>
        </is>
      </c>
      <c r="C57" t="inlineStr">
        <is>
          <t>JP0056</t>
        </is>
      </c>
      <c r="D57" t="inlineStr">
        <is>
          <t>office clean</t>
        </is>
      </c>
      <c r="E57" t="inlineStr">
        <is>
          <t>J1071</t>
        </is>
      </c>
      <c r="F57" t="inlineStr">
        <is>
          <t>Property + service</t>
        </is>
      </c>
      <c r="G57">
        <f>IF(E57="(none)",0,COUNTIF('Jobber Jobs'!$A$5:$A$367,E57))</f>
        <v>1</v>
      </c>
    </row>
    <row r="58">
      <c r="A58" t="inlineStr">
        <is>
          <t>T0054</t>
        </is>
      </c>
      <c r="B58" t="inlineStr">
        <is>
          <t>Cheltenham - Office clean</t>
        </is>
      </c>
      <c r="C58" t="inlineStr">
        <is>
          <t>JP0057</t>
        </is>
      </c>
      <c r="D58" t="inlineStr">
        <is>
          <t>office clean</t>
        </is>
      </c>
      <c r="E58" t="inlineStr">
        <is>
          <t>J1072</t>
        </is>
      </c>
      <c r="F58" t="inlineStr">
        <is>
          <t>Property + service</t>
        </is>
      </c>
      <c r="G58">
        <f>IF(E58="(none)",0,COUNTIF('Jobber Jobs'!$A$5:$A$367,E58))</f>
        <v>1</v>
      </c>
    </row>
    <row r="59">
      <c r="A59" t="inlineStr">
        <is>
          <t>T0055</t>
        </is>
      </c>
      <c r="B59" t="inlineStr">
        <is>
          <t>Hawthorn - Kitchen and bathrooms</t>
        </is>
      </c>
      <c r="C59" t="inlineStr">
        <is>
          <t>JP0058</t>
        </is>
      </c>
      <c r="D59" t="inlineStr">
        <is>
          <t>kitchen and bathrooms</t>
        </is>
      </c>
      <c r="E59" t="inlineStr">
        <is>
          <t>J1073</t>
        </is>
      </c>
      <c r="F59" t="inlineStr">
        <is>
          <t>Property + service</t>
        </is>
      </c>
      <c r="G59">
        <f>IF(E59="(none)",0,COUNTIF('Jobber Jobs'!$A$5:$A$367,E59))</f>
        <v>1</v>
      </c>
    </row>
    <row r="60">
      <c r="A60" t="inlineStr">
        <is>
          <t>T0056</t>
        </is>
      </c>
      <c r="B60" t="inlineStr">
        <is>
          <t>Doncaster - Window clean</t>
        </is>
      </c>
      <c r="C60" t="inlineStr">
        <is>
          <t>JP0059</t>
        </is>
      </c>
      <c r="D60" t="inlineStr">
        <is>
          <t>window clean</t>
        </is>
      </c>
      <c r="E60" t="inlineStr">
        <is>
          <t>J1076</t>
        </is>
      </c>
      <c r="F60" t="inlineStr">
        <is>
          <t>Property + service</t>
        </is>
      </c>
      <c r="G60">
        <f>IF(E60="(none)",0,COUNTIF('Jobber Jobs'!$A$5:$A$367,E60))</f>
        <v>1</v>
      </c>
    </row>
    <row r="61">
      <c r="A61" t="inlineStr">
        <is>
          <t>T0057</t>
        </is>
      </c>
      <c r="B61" t="inlineStr">
        <is>
          <t>Point Cook - Office clean</t>
        </is>
      </c>
      <c r="C61" t="inlineStr">
        <is>
          <t>JP0061</t>
        </is>
      </c>
      <c r="D61" t="inlineStr">
        <is>
          <t>office clean</t>
        </is>
      </c>
      <c r="E61" t="inlineStr">
        <is>
          <t>J1078</t>
        </is>
      </c>
      <c r="F61" t="inlineStr">
        <is>
          <t>Property + service</t>
        </is>
      </c>
      <c r="G61">
        <f>IF(E61="(none)",0,COUNTIF('Jobber Jobs'!$A$5:$A$367,E61))</f>
        <v>1</v>
      </c>
    </row>
    <row r="62">
      <c r="A62" t="inlineStr">
        <is>
          <t>T0058</t>
        </is>
      </c>
      <c r="B62" t="inlineStr">
        <is>
          <t>Laverton - Office clean</t>
        </is>
      </c>
      <c r="C62" t="inlineStr">
        <is>
          <t>JP0062</t>
        </is>
      </c>
      <c r="D62" t="inlineStr">
        <is>
          <t>office clean</t>
        </is>
      </c>
      <c r="E62" t="inlineStr">
        <is>
          <t>J1079</t>
        </is>
      </c>
      <c r="F62" t="inlineStr">
        <is>
          <t>Property + service</t>
        </is>
      </c>
      <c r="G62">
        <f>IF(E62="(none)",0,COUNTIF('Jobber Jobs'!$A$5:$A$367,E62))</f>
        <v>1</v>
      </c>
    </row>
    <row r="63">
      <c r="A63" t="inlineStr">
        <is>
          <t>T0059</t>
        </is>
      </c>
      <c r="B63" t="inlineStr">
        <is>
          <t>Laverton - Window clean</t>
        </is>
      </c>
      <c r="C63" t="inlineStr">
        <is>
          <t>JP0062</t>
        </is>
      </c>
      <c r="D63" t="inlineStr">
        <is>
          <t>window clean</t>
        </is>
      </c>
      <c r="E63" t="inlineStr">
        <is>
          <t>J1080</t>
        </is>
      </c>
      <c r="F63" t="inlineStr">
        <is>
          <t>Property + service</t>
        </is>
      </c>
      <c r="G63">
        <f>IF(E63="(none)",0,COUNTIF('Jobber Jobs'!$A$5:$A$367,E63))</f>
        <v>1</v>
      </c>
    </row>
    <row r="64">
      <c r="A64" t="inlineStr">
        <is>
          <t>T0060</t>
        </is>
      </c>
      <c r="B64" t="inlineStr">
        <is>
          <t>Frankston - Office clean</t>
        </is>
      </c>
      <c r="C64" t="inlineStr">
        <is>
          <t>JP0063</t>
        </is>
      </c>
      <c r="D64" t="inlineStr">
        <is>
          <t>office clean</t>
        </is>
      </c>
      <c r="E64" t="inlineStr">
        <is>
          <t>J1081</t>
        </is>
      </c>
      <c r="F64" t="inlineStr">
        <is>
          <t>Property + service + amount</t>
        </is>
      </c>
      <c r="G64">
        <f>IF(E64="(none)",0,COUNTIF('Jobber Jobs'!$A$5:$A$367,E64))</f>
        <v>1</v>
      </c>
    </row>
    <row r="65">
      <c r="A65" t="inlineStr">
        <is>
          <t>T0061</t>
        </is>
      </c>
      <c r="B65" t="inlineStr">
        <is>
          <t>Frankston office clean (copy)</t>
        </is>
      </c>
      <c r="C65" t="inlineStr">
        <is>
          <t>JP0063</t>
        </is>
      </c>
      <c r="D65" t="inlineStr">
        <is>
          <t>office clean</t>
        </is>
      </c>
      <c r="E65" t="inlineStr">
        <is>
          <t>J1081</t>
        </is>
      </c>
      <c r="F65" t="inlineStr">
        <is>
          <t>Property + service + amount</t>
        </is>
      </c>
      <c r="G65">
        <f>IF(E65="(none)",0,COUNTIF('Jobber Jobs'!$A$5:$A$367,E65))</f>
        <v>1</v>
      </c>
    </row>
    <row r="66">
      <c r="A66" t="inlineStr">
        <is>
          <t>T0062</t>
        </is>
      </c>
      <c r="B66" t="inlineStr">
        <is>
          <t>Frankston - Washroom service</t>
        </is>
      </c>
      <c r="C66" t="inlineStr">
        <is>
          <t>JP0063</t>
        </is>
      </c>
      <c r="D66" t="inlineStr">
        <is>
          <t>washroom service</t>
        </is>
      </c>
      <c r="E66" t="inlineStr">
        <is>
          <t>J1082</t>
        </is>
      </c>
      <c r="F66" t="inlineStr">
        <is>
          <t>Property + service</t>
        </is>
      </c>
      <c r="G66">
        <f>IF(E66="(none)",0,COUNTIF('Jobber Jobs'!$A$5:$A$367,E66))</f>
        <v>1</v>
      </c>
    </row>
    <row r="67">
      <c r="A67" t="inlineStr">
        <is>
          <t>T0063</t>
        </is>
      </c>
      <c r="B67" t="inlineStr">
        <is>
          <t>Laverton - Office clean</t>
        </is>
      </c>
      <c r="C67" t="inlineStr">
        <is>
          <t>JP0064</t>
        </is>
      </c>
      <c r="D67" t="inlineStr">
        <is>
          <t>office clean</t>
        </is>
      </c>
      <c r="E67" t="inlineStr">
        <is>
          <t>J1083</t>
        </is>
      </c>
      <c r="F67" t="inlineStr">
        <is>
          <t>Property + service</t>
        </is>
      </c>
      <c r="G67">
        <f>IF(E67="(none)",0,COUNTIF('Jobber Jobs'!$A$5:$A$367,E67))</f>
        <v>1</v>
      </c>
    </row>
    <row r="68">
      <c r="A68" t="inlineStr">
        <is>
          <t>T0064</t>
        </is>
      </c>
      <c r="B68" t="inlineStr">
        <is>
          <t>Hawthorn - Office clean</t>
        </is>
      </c>
      <c r="C68" t="inlineStr">
        <is>
          <t>JP0065</t>
        </is>
      </c>
      <c r="D68" t="inlineStr">
        <is>
          <t>office clean</t>
        </is>
      </c>
      <c r="E68" t="inlineStr">
        <is>
          <t>J1085</t>
        </is>
      </c>
      <c r="F68" t="inlineStr">
        <is>
          <t>Property + service</t>
        </is>
      </c>
      <c r="G68">
        <f>IF(E68="(none)",0,COUNTIF('Jobber Jobs'!$A$5:$A$367,E68))</f>
        <v>1</v>
      </c>
    </row>
    <row r="69">
      <c r="A69" t="inlineStr">
        <is>
          <t>T0065</t>
        </is>
      </c>
      <c r="B69" t="inlineStr">
        <is>
          <t>Hawthorn - Window clean</t>
        </is>
      </c>
      <c r="C69" t="inlineStr">
        <is>
          <t>JP0065</t>
        </is>
      </c>
      <c r="D69" t="inlineStr">
        <is>
          <t>window clean</t>
        </is>
      </c>
      <c r="E69" t="inlineStr">
        <is>
          <t>J1086</t>
        </is>
      </c>
      <c r="F69" t="inlineStr">
        <is>
          <t>Property + service</t>
        </is>
      </c>
      <c r="G69">
        <f>IF(E69="(none)",0,COUNTIF('Jobber Jobs'!$A$5:$A$367,E69))</f>
        <v>1</v>
      </c>
    </row>
    <row r="70">
      <c r="A70" t="inlineStr">
        <is>
          <t>T0066</t>
        </is>
      </c>
      <c r="B70" t="inlineStr">
        <is>
          <t>Hawthorn - Washroom service</t>
        </is>
      </c>
      <c r="C70" t="inlineStr">
        <is>
          <t>JP0065</t>
        </is>
      </c>
      <c r="D70" t="inlineStr">
        <is>
          <t>washroom service</t>
        </is>
      </c>
      <c r="E70" t="inlineStr">
        <is>
          <t>J1087</t>
        </is>
      </c>
      <c r="F70" t="inlineStr">
        <is>
          <t>Property + service</t>
        </is>
      </c>
      <c r="G70">
        <f>IF(E70="(none)",0,COUNTIF('Jobber Jobs'!$A$5:$A$367,E70))</f>
        <v>1</v>
      </c>
    </row>
    <row r="71">
      <c r="A71" t="inlineStr">
        <is>
          <t>T0067</t>
        </is>
      </c>
      <c r="B71" t="inlineStr">
        <is>
          <t>Bentleigh - Carpet steam clean</t>
        </is>
      </c>
      <c r="C71" t="inlineStr">
        <is>
          <t>JP0066</t>
        </is>
      </c>
      <c r="D71" t="inlineStr">
        <is>
          <t>carpet steam clean</t>
        </is>
      </c>
      <c r="E71" t="inlineStr">
        <is>
          <t>J1089</t>
        </is>
      </c>
      <c r="F71" t="inlineStr">
        <is>
          <t>Property + service</t>
        </is>
      </c>
      <c r="G71">
        <f>IF(E71="(none)",0,COUNTIF('Jobber Jobs'!$A$5:$A$367,E71))</f>
        <v>1</v>
      </c>
    </row>
    <row r="72">
      <c r="A72" t="inlineStr">
        <is>
          <t>T0068</t>
        </is>
      </c>
      <c r="B72" t="inlineStr">
        <is>
          <t>Bentleigh - Washroom service</t>
        </is>
      </c>
      <c r="C72" t="inlineStr">
        <is>
          <t>JP0066</t>
        </is>
      </c>
      <c r="D72" t="inlineStr">
        <is>
          <t>washroom service</t>
        </is>
      </c>
      <c r="E72" t="inlineStr">
        <is>
          <t>J1090</t>
        </is>
      </c>
      <c r="F72" t="inlineStr">
        <is>
          <t>Property + service</t>
        </is>
      </c>
      <c r="G72">
        <f>IF(E72="(none)",0,COUNTIF('Jobber Jobs'!$A$5:$A$367,E72))</f>
        <v>1</v>
      </c>
    </row>
    <row r="73">
      <c r="A73" t="inlineStr">
        <is>
          <t>T0069</t>
        </is>
      </c>
      <c r="B73" t="inlineStr">
        <is>
          <t>Burwood - Kitchen and bathrooms</t>
        </is>
      </c>
      <c r="C73" t="inlineStr">
        <is>
          <t>JP0067</t>
        </is>
      </c>
      <c r="D73" t="inlineStr">
        <is>
          <t>kitchen and bathrooms</t>
        </is>
      </c>
      <c r="E73" t="inlineStr">
        <is>
          <t>J1091</t>
        </is>
      </c>
      <c r="F73" t="inlineStr">
        <is>
          <t>Property + service</t>
        </is>
      </c>
      <c r="G73">
        <f>IF(E73="(none)",0,COUNTIF('Jobber Jobs'!$A$5:$A$367,E73))</f>
        <v>1</v>
      </c>
    </row>
    <row r="74">
      <c r="A74" t="inlineStr">
        <is>
          <t>T0070</t>
        </is>
      </c>
      <c r="B74" t="inlineStr">
        <is>
          <t>Burwood - Office clean</t>
        </is>
      </c>
      <c r="C74" t="inlineStr">
        <is>
          <t>JP0068</t>
        </is>
      </c>
      <c r="D74" t="inlineStr">
        <is>
          <t>office clean</t>
        </is>
      </c>
      <c r="E74" t="inlineStr">
        <is>
          <t>J1092</t>
        </is>
      </c>
      <c r="F74" t="inlineStr">
        <is>
          <t>Property + service</t>
        </is>
      </c>
      <c r="G74">
        <f>IF(E74="(none)",0,COUNTIF('Jobber Jobs'!$A$5:$A$367,E74))</f>
        <v>1</v>
      </c>
    </row>
    <row r="75">
      <c r="A75" t="inlineStr">
        <is>
          <t>T0071</t>
        </is>
      </c>
      <c r="B75" t="inlineStr">
        <is>
          <t>Bentleigh - Office clean</t>
        </is>
      </c>
      <c r="C75" t="inlineStr">
        <is>
          <t>JP0069</t>
        </is>
      </c>
      <c r="D75" t="inlineStr">
        <is>
          <t>office clean</t>
        </is>
      </c>
      <c r="E75" t="inlineStr">
        <is>
          <t>J1093</t>
        </is>
      </c>
      <c r="F75" t="inlineStr">
        <is>
          <t>Property + service</t>
        </is>
      </c>
      <c r="G75">
        <f>IF(E75="(none)",0,COUNTIF('Jobber Jobs'!$A$5:$A$367,E75))</f>
        <v>1</v>
      </c>
    </row>
    <row r="76">
      <c r="A76" t="inlineStr">
        <is>
          <t>T0072</t>
        </is>
      </c>
      <c r="B76" t="inlineStr">
        <is>
          <t>Cheltenham - Office clean</t>
        </is>
      </c>
      <c r="C76" t="inlineStr">
        <is>
          <t>JP0070</t>
        </is>
      </c>
      <c r="D76" t="inlineStr">
        <is>
          <t>office clean</t>
        </is>
      </c>
      <c r="E76" t="inlineStr">
        <is>
          <t>J1094</t>
        </is>
      </c>
      <c r="F76" t="inlineStr">
        <is>
          <t>Property + service</t>
        </is>
      </c>
      <c r="G76">
        <f>IF(E76="(none)",0,COUNTIF('Jobber Jobs'!$A$5:$A$367,E76))</f>
        <v>1</v>
      </c>
    </row>
    <row r="77">
      <c r="A77" t="inlineStr">
        <is>
          <t>T0073</t>
        </is>
      </c>
      <c r="B77" t="inlineStr">
        <is>
          <t>Cheltenham - Window clean</t>
        </is>
      </c>
      <c r="C77" t="inlineStr">
        <is>
          <t>JP0070</t>
        </is>
      </c>
      <c r="D77" t="inlineStr">
        <is>
          <t>window clean</t>
        </is>
      </c>
      <c r="E77" t="inlineStr">
        <is>
          <t>J1095</t>
        </is>
      </c>
      <c r="F77" t="inlineStr">
        <is>
          <t>Property + service</t>
        </is>
      </c>
      <c r="G77">
        <f>IF(E77="(none)",0,COUNTIF('Jobber Jobs'!$A$5:$A$367,E77))</f>
        <v>1</v>
      </c>
    </row>
    <row r="78">
      <c r="A78" t="inlineStr">
        <is>
          <t>T0074</t>
        </is>
      </c>
      <c r="B78" t="inlineStr">
        <is>
          <t>Mentone - Office clean</t>
        </is>
      </c>
      <c r="C78" t="inlineStr">
        <is>
          <t>JP0071</t>
        </is>
      </c>
      <c r="D78" t="inlineStr">
        <is>
          <t>office clean</t>
        </is>
      </c>
      <c r="E78" t="inlineStr">
        <is>
          <t>J1096</t>
        </is>
      </c>
      <c r="F78" t="inlineStr">
        <is>
          <t>Property + service</t>
        </is>
      </c>
      <c r="G78">
        <f>IF(E78="(none)",0,COUNTIF('Jobber Jobs'!$A$5:$A$367,E78))</f>
        <v>1</v>
      </c>
    </row>
    <row r="79">
      <c r="A79" t="inlineStr">
        <is>
          <t>T0075</t>
        </is>
      </c>
      <c r="B79" t="inlineStr">
        <is>
          <t>Reservoir - Office clean</t>
        </is>
      </c>
      <c r="C79" t="inlineStr">
        <is>
          <t>JP0072</t>
        </is>
      </c>
      <c r="D79" t="inlineStr">
        <is>
          <t>office clean</t>
        </is>
      </c>
      <c r="E79" t="inlineStr">
        <is>
          <t>J1097</t>
        </is>
      </c>
      <c r="F79" t="inlineStr">
        <is>
          <t>Property + service + amount</t>
        </is>
      </c>
      <c r="G79">
        <f>IF(E79="(none)",0,COUNTIF('Jobber Jobs'!$A$5:$A$367,E79))</f>
        <v>1</v>
      </c>
    </row>
    <row r="80">
      <c r="A80" t="inlineStr">
        <is>
          <t>T0076</t>
        </is>
      </c>
      <c r="B80" t="inlineStr">
        <is>
          <t>Reservoir - Carpet steam clean</t>
        </is>
      </c>
      <c r="C80" t="inlineStr">
        <is>
          <t>JP0072</t>
        </is>
      </c>
      <c r="D80" t="inlineStr">
        <is>
          <t>carpet steam clean</t>
        </is>
      </c>
      <c r="E80" t="inlineStr">
        <is>
          <t>J1098</t>
        </is>
      </c>
      <c r="F80" t="inlineStr">
        <is>
          <t>Property + service</t>
        </is>
      </c>
      <c r="G80">
        <f>IF(E80="(none)",0,COUNTIF('Jobber Jobs'!$A$5:$A$367,E80))</f>
        <v>1</v>
      </c>
    </row>
    <row r="81">
      <c r="A81" t="inlineStr">
        <is>
          <t>T0077</t>
        </is>
      </c>
      <c r="B81" t="inlineStr">
        <is>
          <t>Reservoir - Washroom service</t>
        </is>
      </c>
      <c r="C81" t="inlineStr">
        <is>
          <t>JP0072</t>
        </is>
      </c>
      <c r="D81" t="inlineStr">
        <is>
          <t>washroom service</t>
        </is>
      </c>
      <c r="E81" t="inlineStr">
        <is>
          <t>J1099</t>
        </is>
      </c>
      <c r="F81" t="inlineStr">
        <is>
          <t>Property + service</t>
        </is>
      </c>
      <c r="G81">
        <f>IF(E81="(none)",0,COUNTIF('Jobber Jobs'!$A$5:$A$367,E81))</f>
        <v>1</v>
      </c>
    </row>
    <row r="82">
      <c r="A82" t="inlineStr">
        <is>
          <t>T0078</t>
        </is>
      </c>
      <c r="B82" t="inlineStr">
        <is>
          <t>Point Cook - Office clean</t>
        </is>
      </c>
      <c r="C82" t="inlineStr">
        <is>
          <t>JP0073</t>
        </is>
      </c>
      <c r="D82" t="inlineStr">
        <is>
          <t>office clean</t>
        </is>
      </c>
      <c r="E82" t="inlineStr">
        <is>
          <t>J1100</t>
        </is>
      </c>
      <c r="F82" t="inlineStr">
        <is>
          <t>Property + service</t>
        </is>
      </c>
      <c r="G82">
        <f>IF(E82="(none)",0,COUNTIF('Jobber Jobs'!$A$5:$A$367,E82))</f>
        <v>1</v>
      </c>
    </row>
    <row r="83">
      <c r="A83" t="inlineStr">
        <is>
          <t>T0079</t>
        </is>
      </c>
      <c r="B83" t="inlineStr">
        <is>
          <t>Glen Waverley - Washroom service</t>
        </is>
      </c>
      <c r="C83" t="inlineStr">
        <is>
          <t>JP0074</t>
        </is>
      </c>
      <c r="D83" t="inlineStr">
        <is>
          <t>washroom service</t>
        </is>
      </c>
      <c r="E83" t="inlineStr">
        <is>
          <t>J1103</t>
        </is>
      </c>
      <c r="F83" t="inlineStr">
        <is>
          <t>Property + service</t>
        </is>
      </c>
      <c r="G83">
        <f>IF(E83="(none)",0,COUNTIF('Jobber Jobs'!$A$5:$A$367,E83))</f>
        <v>1</v>
      </c>
    </row>
    <row r="84">
      <c r="A84" t="inlineStr">
        <is>
          <t>T0080</t>
        </is>
      </c>
      <c r="B84" t="inlineStr">
        <is>
          <t>Hawthorn - Office clean</t>
        </is>
      </c>
      <c r="C84" t="inlineStr">
        <is>
          <t>JP0075</t>
        </is>
      </c>
      <c r="D84" t="inlineStr">
        <is>
          <t>office clean</t>
        </is>
      </c>
      <c r="E84" t="inlineStr">
        <is>
          <t>J1104</t>
        </is>
      </c>
      <c r="F84" t="inlineStr">
        <is>
          <t>Property + service</t>
        </is>
      </c>
      <c r="G84">
        <f>IF(E84="(none)",0,COUNTIF('Jobber Jobs'!$A$5:$A$367,E84))</f>
        <v>1</v>
      </c>
    </row>
    <row r="85">
      <c r="A85" t="inlineStr">
        <is>
          <t>T0081</t>
        </is>
      </c>
      <c r="B85" t="inlineStr">
        <is>
          <t>Hawthorn - Carpet steam clean</t>
        </is>
      </c>
      <c r="C85" t="inlineStr">
        <is>
          <t>JP0075</t>
        </is>
      </c>
      <c r="D85" t="inlineStr">
        <is>
          <t>carpet steam clean</t>
        </is>
      </c>
      <c r="E85" t="inlineStr">
        <is>
          <t>J1105</t>
        </is>
      </c>
      <c r="F85" t="inlineStr">
        <is>
          <t>Property + service</t>
        </is>
      </c>
      <c r="G85">
        <f>IF(E85="(none)",0,COUNTIF('Jobber Jobs'!$A$5:$A$367,E85))</f>
        <v>1</v>
      </c>
    </row>
    <row r="86">
      <c r="A86" t="inlineStr">
        <is>
          <t>T0082</t>
        </is>
      </c>
      <c r="B86" t="inlineStr">
        <is>
          <t>Cheltenham - Office clean</t>
        </is>
      </c>
      <c r="C86" t="inlineStr">
        <is>
          <t>JP0077</t>
        </is>
      </c>
      <c r="D86" t="inlineStr">
        <is>
          <t>office clean</t>
        </is>
      </c>
      <c r="E86" t="inlineStr">
        <is>
          <t>J1107</t>
        </is>
      </c>
      <c r="F86" t="inlineStr">
        <is>
          <t>Property + service</t>
        </is>
      </c>
      <c r="G86">
        <f>IF(E86="(none)",0,COUNTIF('Jobber Jobs'!$A$5:$A$367,E86))</f>
        <v>1</v>
      </c>
    </row>
    <row r="87">
      <c r="A87" t="inlineStr">
        <is>
          <t>T0083</t>
        </is>
      </c>
      <c r="B87" t="inlineStr">
        <is>
          <t>Cheltenham - Window clean</t>
        </is>
      </c>
      <c r="C87" t="inlineStr">
        <is>
          <t>JP0077</t>
        </is>
      </c>
      <c r="D87" t="inlineStr">
        <is>
          <t>window clean</t>
        </is>
      </c>
      <c r="E87" t="inlineStr">
        <is>
          <t>J1108</t>
        </is>
      </c>
      <c r="F87" t="inlineStr">
        <is>
          <t>Property + service</t>
        </is>
      </c>
      <c r="G87">
        <f>IF(E87="(none)",0,COUNTIF('Jobber Jobs'!$A$5:$A$367,E87))</f>
        <v>1</v>
      </c>
    </row>
    <row r="88">
      <c r="A88" t="inlineStr">
        <is>
          <t>T0084</t>
        </is>
      </c>
      <c r="B88" t="inlineStr">
        <is>
          <t>Box Hill - Office clean</t>
        </is>
      </c>
      <c r="C88" t="inlineStr">
        <is>
          <t>JP0078</t>
        </is>
      </c>
      <c r="D88" t="inlineStr">
        <is>
          <t>office clean</t>
        </is>
      </c>
      <c r="E88" t="inlineStr">
        <is>
          <t>J1109</t>
        </is>
      </c>
      <c r="F88" t="inlineStr">
        <is>
          <t>Property + service</t>
        </is>
      </c>
      <c r="G88">
        <f>IF(E88="(none)",0,COUNTIF('Jobber Jobs'!$A$5:$A$367,E88))</f>
        <v>1</v>
      </c>
    </row>
    <row r="89">
      <c r="A89" t="inlineStr">
        <is>
          <t>T0085</t>
        </is>
      </c>
      <c r="B89" t="inlineStr">
        <is>
          <t>Burwood - Office clean</t>
        </is>
      </c>
      <c r="C89" t="inlineStr">
        <is>
          <t>JP0079</t>
        </is>
      </c>
      <c r="D89" t="inlineStr">
        <is>
          <t>office clean</t>
        </is>
      </c>
      <c r="E89" t="inlineStr">
        <is>
          <t>J1110</t>
        </is>
      </c>
      <c r="F89" t="inlineStr">
        <is>
          <t>Property + service</t>
        </is>
      </c>
      <c r="G89">
        <f>IF(E89="(none)",0,COUNTIF('Jobber Jobs'!$A$5:$A$367,E89))</f>
        <v>1</v>
      </c>
    </row>
    <row r="90">
      <c r="A90" t="inlineStr">
        <is>
          <t>T0086</t>
        </is>
      </c>
      <c r="B90" t="inlineStr">
        <is>
          <t>Burwood - Window clean</t>
        </is>
      </c>
      <c r="C90" t="inlineStr">
        <is>
          <t>JP0079</t>
        </is>
      </c>
      <c r="D90" t="inlineStr">
        <is>
          <t>window clean</t>
        </is>
      </c>
      <c r="E90" t="inlineStr">
        <is>
          <t>J1111</t>
        </is>
      </c>
      <c r="F90" t="inlineStr">
        <is>
          <t>Property + service</t>
        </is>
      </c>
      <c r="G90">
        <f>IF(E90="(none)",0,COUNTIF('Jobber Jobs'!$A$5:$A$367,E90))</f>
        <v>1</v>
      </c>
    </row>
    <row r="91">
      <c r="A91" t="inlineStr">
        <is>
          <t>T0087</t>
        </is>
      </c>
      <c r="B91" t="inlineStr">
        <is>
          <t>Reservoir - Kitchen and bathrooms</t>
        </is>
      </c>
      <c r="C91" t="inlineStr">
        <is>
          <t>JP0080</t>
        </is>
      </c>
      <c r="D91" t="inlineStr">
        <is>
          <t>kitchen and bathrooms</t>
        </is>
      </c>
      <c r="E91" t="inlineStr">
        <is>
          <t>J1112</t>
        </is>
      </c>
      <c r="F91" t="inlineStr">
        <is>
          <t>Property + service</t>
        </is>
      </c>
      <c r="G91">
        <f>IF(E91="(none)",0,COUNTIF('Jobber Jobs'!$A$5:$A$367,E91))</f>
        <v>1</v>
      </c>
    </row>
    <row r="92">
      <c r="A92" t="inlineStr">
        <is>
          <t>T0088</t>
        </is>
      </c>
      <c r="B92" t="inlineStr">
        <is>
          <t>Essendon - Washroom service</t>
        </is>
      </c>
      <c r="C92" t="inlineStr">
        <is>
          <t>JP0081</t>
        </is>
      </c>
      <c r="D92" t="inlineStr">
        <is>
          <t>washroom service</t>
        </is>
      </c>
      <c r="E92" t="inlineStr">
        <is>
          <t>J1114</t>
        </is>
      </c>
      <c r="F92" t="inlineStr">
        <is>
          <t>Property + service</t>
        </is>
      </c>
      <c r="G92">
        <f>IF(E92="(none)",0,COUNTIF('Jobber Jobs'!$A$5:$A$367,E92))</f>
        <v>1</v>
      </c>
    </row>
    <row r="93">
      <c r="A93" t="inlineStr">
        <is>
          <t>T0089</t>
        </is>
      </c>
      <c r="B93" t="inlineStr">
        <is>
          <t>Mentone - Kitchen and bathrooms</t>
        </is>
      </c>
      <c r="C93" t="inlineStr">
        <is>
          <t>JP0082</t>
        </is>
      </c>
      <c r="D93" t="inlineStr">
        <is>
          <t>kitchen and bathrooms</t>
        </is>
      </c>
      <c r="E93" t="inlineStr">
        <is>
          <t>J1115</t>
        </is>
      </c>
      <c r="F93" t="inlineStr">
        <is>
          <t>Property + service</t>
        </is>
      </c>
      <c r="G93">
        <f>IF(E93="(none)",0,COUNTIF('Jobber Jobs'!$A$5:$A$367,E93))</f>
        <v>1</v>
      </c>
    </row>
    <row r="94">
      <c r="A94" t="inlineStr">
        <is>
          <t>T0090</t>
        </is>
      </c>
      <c r="B94" t="inlineStr">
        <is>
          <t>Frankston - Office clean</t>
        </is>
      </c>
      <c r="C94" t="inlineStr">
        <is>
          <t>JP0083</t>
        </is>
      </c>
      <c r="D94" t="inlineStr">
        <is>
          <t>office clean</t>
        </is>
      </c>
      <c r="E94" t="inlineStr">
        <is>
          <t>J1116</t>
        </is>
      </c>
      <c r="F94" t="inlineStr">
        <is>
          <t>Property + service</t>
        </is>
      </c>
      <c r="G94">
        <f>IF(E94="(none)",0,COUNTIF('Jobber Jobs'!$A$5:$A$367,E94))</f>
        <v>1</v>
      </c>
    </row>
    <row r="95">
      <c r="A95" t="inlineStr">
        <is>
          <t>T0091</t>
        </is>
      </c>
      <c r="B95" t="inlineStr">
        <is>
          <t>Sunshine - Office clean</t>
        </is>
      </c>
      <c r="C95" t="inlineStr">
        <is>
          <t>JP0084</t>
        </is>
      </c>
      <c r="D95" t="inlineStr">
        <is>
          <t>office clean</t>
        </is>
      </c>
      <c r="E95" t="inlineStr">
        <is>
          <t>J1117</t>
        </is>
      </c>
      <c r="F95" t="inlineStr">
        <is>
          <t>Property + service</t>
        </is>
      </c>
      <c r="G95">
        <f>IF(E95="(none)",0,COUNTIF('Jobber Jobs'!$A$5:$A$367,E95))</f>
        <v>1</v>
      </c>
    </row>
    <row r="96">
      <c r="A96" t="inlineStr">
        <is>
          <t>T0092</t>
        </is>
      </c>
      <c r="B96" t="inlineStr">
        <is>
          <t>Brighton - Office clean</t>
        </is>
      </c>
      <c r="C96" t="inlineStr">
        <is>
          <t>JP0085</t>
        </is>
      </c>
      <c r="D96" t="inlineStr">
        <is>
          <t>office clean</t>
        </is>
      </c>
      <c r="E96" t="inlineStr">
        <is>
          <t>J1118</t>
        </is>
      </c>
      <c r="F96" t="inlineStr">
        <is>
          <t>Property + service</t>
        </is>
      </c>
      <c r="G96">
        <f>IF(E96="(none)",0,COUNTIF('Jobber Jobs'!$A$5:$A$367,E96))</f>
        <v>1</v>
      </c>
    </row>
    <row r="97">
      <c r="A97" t="inlineStr">
        <is>
          <t>T0093</t>
        </is>
      </c>
      <c r="B97" t="inlineStr">
        <is>
          <t>Brighton - Carpet steam clean</t>
        </is>
      </c>
      <c r="C97" t="inlineStr">
        <is>
          <t>JP0085</t>
        </is>
      </c>
      <c r="D97" t="inlineStr">
        <is>
          <t>carpet steam clean</t>
        </is>
      </c>
      <c r="E97" t="inlineStr">
        <is>
          <t>J1119</t>
        </is>
      </c>
      <c r="F97" t="inlineStr">
        <is>
          <t>Property + service</t>
        </is>
      </c>
      <c r="G97">
        <f>IF(E97="(none)",0,COUNTIF('Jobber Jobs'!$A$5:$A$367,E97))</f>
        <v>1</v>
      </c>
    </row>
    <row r="98">
      <c r="A98" t="inlineStr">
        <is>
          <t>T0094</t>
        </is>
      </c>
      <c r="B98" t="inlineStr">
        <is>
          <t>Dandenong - Office clean</t>
        </is>
      </c>
      <c r="C98" t="inlineStr">
        <is>
          <t>JP0086</t>
        </is>
      </c>
      <c r="D98" t="inlineStr">
        <is>
          <t>office clean</t>
        </is>
      </c>
      <c r="E98" t="inlineStr">
        <is>
          <t>J1120</t>
        </is>
      </c>
      <c r="F98" t="inlineStr">
        <is>
          <t>Property + service</t>
        </is>
      </c>
      <c r="G98">
        <f>IF(E98="(none)",0,COUNTIF('Jobber Jobs'!$A$5:$A$367,E98))</f>
        <v>1</v>
      </c>
    </row>
    <row r="99">
      <c r="A99" t="inlineStr">
        <is>
          <t>T0095</t>
        </is>
      </c>
      <c r="B99" t="inlineStr">
        <is>
          <t>Moorabbin - Kitchen and bathrooms</t>
        </is>
      </c>
      <c r="C99" t="inlineStr">
        <is>
          <t>JP0087</t>
        </is>
      </c>
      <c r="D99" t="inlineStr">
        <is>
          <t>kitchen and bathrooms</t>
        </is>
      </c>
      <c r="E99" t="inlineStr">
        <is>
          <t>J1121</t>
        </is>
      </c>
      <c r="F99" t="inlineStr">
        <is>
          <t>Property + service</t>
        </is>
      </c>
      <c r="G99">
        <f>IF(E99="(none)",0,COUNTIF('Jobber Jobs'!$A$5:$A$367,E99))</f>
        <v>1</v>
      </c>
    </row>
    <row r="100">
      <c r="A100" t="inlineStr">
        <is>
          <t>T0096</t>
        </is>
      </c>
      <c r="B100" t="inlineStr">
        <is>
          <t>Point Cook - Kitchen and bathrooms</t>
        </is>
      </c>
      <c r="C100" t="inlineStr">
        <is>
          <t>JP0088</t>
        </is>
      </c>
      <c r="D100" t="inlineStr">
        <is>
          <t>kitchen and bathrooms</t>
        </is>
      </c>
      <c r="E100" t="inlineStr">
        <is>
          <t>J1122</t>
        </is>
      </c>
      <c r="F100" t="inlineStr">
        <is>
          <t>Property + service</t>
        </is>
      </c>
      <c r="G100">
        <f>IF(E100="(none)",0,COUNTIF('Jobber Jobs'!$A$5:$A$367,E100))</f>
        <v>1</v>
      </c>
    </row>
    <row r="101">
      <c r="A101" t="inlineStr">
        <is>
          <t>T0097</t>
        </is>
      </c>
      <c r="B101" t="inlineStr">
        <is>
          <t>Camberwell - Office clean</t>
        </is>
      </c>
      <c r="C101" t="inlineStr">
        <is>
          <t>JP0089</t>
        </is>
      </c>
      <c r="D101" t="inlineStr">
        <is>
          <t>office clean</t>
        </is>
      </c>
      <c r="E101" t="inlineStr">
        <is>
          <t>J1124</t>
        </is>
      </c>
      <c r="F101" t="inlineStr">
        <is>
          <t>Property + service + amount</t>
        </is>
      </c>
      <c r="G101">
        <f>IF(E101="(none)",0,COUNTIF('Jobber Jobs'!$A$5:$A$367,E101))</f>
        <v>1</v>
      </c>
    </row>
    <row r="102">
      <c r="A102" t="inlineStr">
        <is>
          <t>T0098</t>
        </is>
      </c>
      <c r="B102" t="inlineStr">
        <is>
          <t>Coburg - Office clean</t>
        </is>
      </c>
      <c r="C102" t="inlineStr">
        <is>
          <t>JP0090</t>
        </is>
      </c>
      <c r="D102" t="inlineStr">
        <is>
          <t>office clean</t>
        </is>
      </c>
      <c r="E102" t="inlineStr">
        <is>
          <t>J1125</t>
        </is>
      </c>
      <c r="F102" t="inlineStr">
        <is>
          <t>Property + service</t>
        </is>
      </c>
      <c r="G102">
        <f>IF(E102="(none)",0,COUNTIF('Jobber Jobs'!$A$5:$A$367,E102))</f>
        <v>1</v>
      </c>
    </row>
    <row r="103">
      <c r="A103" t="inlineStr">
        <is>
          <t>T0099</t>
        </is>
      </c>
      <c r="B103" t="inlineStr">
        <is>
          <t>Footscray - Office clean</t>
        </is>
      </c>
      <c r="C103" t="inlineStr">
        <is>
          <t>JP0091</t>
        </is>
      </c>
      <c r="D103" t="inlineStr">
        <is>
          <t>office clean</t>
        </is>
      </c>
      <c r="E103" t="inlineStr">
        <is>
          <t>J1127</t>
        </is>
      </c>
      <c r="F103" t="inlineStr">
        <is>
          <t>Property + service</t>
        </is>
      </c>
      <c r="G103">
        <f>IF(E103="(none)",0,COUNTIF('Jobber Jobs'!$A$5:$A$367,E103))</f>
        <v>1</v>
      </c>
    </row>
    <row r="104">
      <c r="A104" t="inlineStr">
        <is>
          <t>T0100</t>
        </is>
      </c>
      <c r="B104" t="inlineStr">
        <is>
          <t>Camberwell - Kitchen and bathrooms</t>
        </is>
      </c>
      <c r="C104" t="inlineStr">
        <is>
          <t>JP0092</t>
        </is>
      </c>
      <c r="D104" t="inlineStr">
        <is>
          <t>kitchen and bathrooms</t>
        </is>
      </c>
      <c r="E104" t="inlineStr">
        <is>
          <t>J1128</t>
        </is>
      </c>
      <c r="F104" t="inlineStr">
        <is>
          <t>Property + service</t>
        </is>
      </c>
      <c r="G104">
        <f>IF(E104="(none)",0,COUNTIF('Jobber Jobs'!$A$5:$A$367,E104))</f>
        <v>1</v>
      </c>
    </row>
    <row r="105">
      <c r="A105" t="inlineStr">
        <is>
          <t>T0101</t>
        </is>
      </c>
      <c r="B105" t="inlineStr">
        <is>
          <t>Burwood - Office clean</t>
        </is>
      </c>
      <c r="C105" t="inlineStr">
        <is>
          <t>JP0093</t>
        </is>
      </c>
      <c r="D105" t="inlineStr">
        <is>
          <t>office clean</t>
        </is>
      </c>
      <c r="E105" t="inlineStr">
        <is>
          <t>J1129</t>
        </is>
      </c>
      <c r="F105" t="inlineStr">
        <is>
          <t>Property + service</t>
        </is>
      </c>
      <c r="G105">
        <f>IF(E105="(none)",0,COUNTIF('Jobber Jobs'!$A$5:$A$367,E105))</f>
        <v>1</v>
      </c>
    </row>
    <row r="106">
      <c r="A106" t="inlineStr">
        <is>
          <t>T0102</t>
        </is>
      </c>
      <c r="B106" t="inlineStr">
        <is>
          <t>Burwood - Carpet steam clean</t>
        </is>
      </c>
      <c r="C106" t="inlineStr">
        <is>
          <t>JP0093</t>
        </is>
      </c>
      <c r="D106" t="inlineStr">
        <is>
          <t>carpet steam clean</t>
        </is>
      </c>
      <c r="E106" t="inlineStr">
        <is>
          <t>J1130</t>
        </is>
      </c>
      <c r="F106" t="inlineStr">
        <is>
          <t>Property + service</t>
        </is>
      </c>
      <c r="G106">
        <f>IF(E106="(none)",0,COUNTIF('Jobber Jobs'!$A$5:$A$367,E106))</f>
        <v>1</v>
      </c>
    </row>
    <row r="107">
      <c r="A107" t="inlineStr">
        <is>
          <t>T0103</t>
        </is>
      </c>
      <c r="B107" t="inlineStr">
        <is>
          <t>Burwood - Office clean</t>
        </is>
      </c>
      <c r="C107" t="inlineStr">
        <is>
          <t>JP0094</t>
        </is>
      </c>
      <c r="D107" t="inlineStr">
        <is>
          <t>office clean</t>
        </is>
      </c>
      <c r="E107" t="inlineStr">
        <is>
          <t>J1131</t>
        </is>
      </c>
      <c r="F107" t="inlineStr">
        <is>
          <t>Property + service</t>
        </is>
      </c>
      <c r="G107">
        <f>IF(E107="(none)",0,COUNTIF('Jobber Jobs'!$A$5:$A$367,E107))</f>
        <v>1</v>
      </c>
    </row>
    <row r="108">
      <c r="A108" t="inlineStr">
        <is>
          <t>T0104</t>
        </is>
      </c>
      <c r="B108" t="inlineStr">
        <is>
          <t>Ringwood - Carpet steam clean</t>
        </is>
      </c>
      <c r="C108" t="inlineStr">
        <is>
          <t>JP0095</t>
        </is>
      </c>
      <c r="D108" t="inlineStr">
        <is>
          <t>carpet steam clean</t>
        </is>
      </c>
      <c r="E108" t="inlineStr">
        <is>
          <t>J1133</t>
        </is>
      </c>
      <c r="F108" t="inlineStr">
        <is>
          <t>Property + service</t>
        </is>
      </c>
      <c r="G108">
        <f>IF(E108="(none)",0,COUNTIF('Jobber Jobs'!$A$5:$A$367,E108))</f>
        <v>1</v>
      </c>
    </row>
    <row r="109">
      <c r="A109" t="inlineStr">
        <is>
          <t>T0105</t>
        </is>
      </c>
      <c r="B109" t="inlineStr">
        <is>
          <t>Altona - Office clean</t>
        </is>
      </c>
      <c r="C109" t="inlineStr">
        <is>
          <t>JP0096</t>
        </is>
      </c>
      <c r="D109" t="inlineStr">
        <is>
          <t>office clean</t>
        </is>
      </c>
      <c r="E109" t="inlineStr">
        <is>
          <t>J1134</t>
        </is>
      </c>
      <c r="F109" t="inlineStr">
        <is>
          <t>Property + service</t>
        </is>
      </c>
      <c r="G109">
        <f>IF(E109="(none)",0,COUNTIF('Jobber Jobs'!$A$5:$A$367,E109))</f>
        <v>1</v>
      </c>
    </row>
    <row r="110">
      <c r="A110" t="inlineStr">
        <is>
          <t>T0106</t>
        </is>
      </c>
      <c r="B110" t="inlineStr">
        <is>
          <t>Northcote - Office clean</t>
        </is>
      </c>
      <c r="C110" t="inlineStr">
        <is>
          <t>JP0097</t>
        </is>
      </c>
      <c r="D110" t="inlineStr">
        <is>
          <t>office clean</t>
        </is>
      </c>
      <c r="E110" t="inlineStr">
        <is>
          <t>J1135</t>
        </is>
      </c>
      <c r="F110" t="inlineStr">
        <is>
          <t>Property + service</t>
        </is>
      </c>
      <c r="G110">
        <f>IF(E110="(none)",0,COUNTIF('Jobber Jobs'!$A$5:$A$367,E110))</f>
        <v>1</v>
      </c>
    </row>
    <row r="111">
      <c r="A111" t="inlineStr">
        <is>
          <t>T0107</t>
        </is>
      </c>
      <c r="B111" t="inlineStr">
        <is>
          <t>Northcote - Window clean</t>
        </is>
      </c>
      <c r="C111" t="inlineStr">
        <is>
          <t>JP0097</t>
        </is>
      </c>
      <c r="D111" t="inlineStr">
        <is>
          <t>window clean</t>
        </is>
      </c>
      <c r="E111" t="inlineStr">
        <is>
          <t>J1136</t>
        </is>
      </c>
      <c r="F111" t="inlineStr">
        <is>
          <t>Property + service</t>
        </is>
      </c>
      <c r="G111">
        <f>IF(E111="(none)",0,COUNTIF('Jobber Jobs'!$A$5:$A$367,E111))</f>
        <v>1</v>
      </c>
    </row>
    <row r="112">
      <c r="A112" t="inlineStr">
        <is>
          <t>T0108</t>
        </is>
      </c>
      <c r="B112" t="inlineStr">
        <is>
          <t>Deer Park - Office clean</t>
        </is>
      </c>
      <c r="C112" t="inlineStr">
        <is>
          <t>JP0098</t>
        </is>
      </c>
      <c r="D112" t="inlineStr">
        <is>
          <t>office clean</t>
        </is>
      </c>
      <c r="E112" t="inlineStr">
        <is>
          <t>J1137</t>
        </is>
      </c>
      <c r="F112" t="inlineStr">
        <is>
          <t>Property + service</t>
        </is>
      </c>
      <c r="G112">
        <f>IF(E112="(none)",0,COUNTIF('Jobber Jobs'!$A$5:$A$367,E112))</f>
        <v>1</v>
      </c>
    </row>
    <row r="113">
      <c r="A113" t="inlineStr">
        <is>
          <t>T0109</t>
        </is>
      </c>
      <c r="B113" t="inlineStr">
        <is>
          <t>Blackburn - Office clean</t>
        </is>
      </c>
      <c r="C113" t="inlineStr">
        <is>
          <t>JP0099</t>
        </is>
      </c>
      <c r="D113" t="inlineStr">
        <is>
          <t>office clean</t>
        </is>
      </c>
      <c r="E113" t="inlineStr">
        <is>
          <t>J1138</t>
        </is>
      </c>
      <c r="F113" t="inlineStr">
        <is>
          <t>Property + service</t>
        </is>
      </c>
      <c r="G113">
        <f>IF(E113="(none)",0,COUNTIF('Jobber Jobs'!$A$5:$A$367,E113))</f>
        <v>1</v>
      </c>
    </row>
    <row r="114">
      <c r="A114" t="inlineStr">
        <is>
          <t>T0110</t>
        </is>
      </c>
      <c r="B114" t="inlineStr">
        <is>
          <t>Bentleigh - Office clean</t>
        </is>
      </c>
      <c r="C114" t="inlineStr">
        <is>
          <t>JP0100</t>
        </is>
      </c>
      <c r="D114" t="inlineStr">
        <is>
          <t>office clean</t>
        </is>
      </c>
      <c r="E114" t="inlineStr">
        <is>
          <t>J1139</t>
        </is>
      </c>
      <c r="F114" t="inlineStr">
        <is>
          <t>Property + service</t>
        </is>
      </c>
      <c r="G114">
        <f>IF(E114="(none)",0,COUNTIF('Jobber Jobs'!$A$5:$A$367,E114))</f>
        <v>1</v>
      </c>
    </row>
    <row r="115">
      <c r="A115" t="inlineStr">
        <is>
          <t>T0111</t>
        </is>
      </c>
      <c r="B115" t="inlineStr">
        <is>
          <t>Burwood - Office clean</t>
        </is>
      </c>
      <c r="C115" t="inlineStr">
        <is>
          <t>JP0101</t>
        </is>
      </c>
      <c r="D115" t="inlineStr">
        <is>
          <t>office clean</t>
        </is>
      </c>
      <c r="E115" t="inlineStr">
        <is>
          <t>J1140</t>
        </is>
      </c>
      <c r="F115" t="inlineStr">
        <is>
          <t>Property + service</t>
        </is>
      </c>
      <c r="G115">
        <f>IF(E115="(none)",0,COUNTIF('Jobber Jobs'!$A$5:$A$367,E115))</f>
        <v>1</v>
      </c>
    </row>
    <row r="116">
      <c r="A116" t="inlineStr">
        <is>
          <t>T0112</t>
        </is>
      </c>
      <c r="B116" t="inlineStr">
        <is>
          <t>Glen Waverley - Office clean</t>
        </is>
      </c>
      <c r="C116" t="inlineStr">
        <is>
          <t>JP0102</t>
        </is>
      </c>
      <c r="D116" t="inlineStr">
        <is>
          <t>office clean</t>
        </is>
      </c>
      <c r="E116" t="inlineStr">
        <is>
          <t>J1141</t>
        </is>
      </c>
      <c r="F116" t="inlineStr">
        <is>
          <t>Property + service</t>
        </is>
      </c>
      <c r="G116">
        <f>IF(E116="(none)",0,COUNTIF('Jobber Jobs'!$A$5:$A$367,E116))</f>
        <v>1</v>
      </c>
    </row>
    <row r="117">
      <c r="A117" t="inlineStr">
        <is>
          <t>T0113</t>
        </is>
      </c>
      <c r="B117" t="inlineStr">
        <is>
          <t>Glen Waverley - Washroom service</t>
        </is>
      </c>
      <c r="C117" t="inlineStr">
        <is>
          <t>JP0102</t>
        </is>
      </c>
      <c r="D117" t="inlineStr">
        <is>
          <t>washroom service</t>
        </is>
      </c>
      <c r="E117" t="inlineStr">
        <is>
          <t>J1142</t>
        </is>
      </c>
      <c r="F117" t="inlineStr">
        <is>
          <t>Property + service</t>
        </is>
      </c>
      <c r="G117">
        <f>IF(E117="(none)",0,COUNTIF('Jobber Jobs'!$A$5:$A$367,E117))</f>
        <v>1</v>
      </c>
    </row>
    <row r="118">
      <c r="A118" t="inlineStr">
        <is>
          <t>T0114</t>
        </is>
      </c>
      <c r="B118" t="inlineStr">
        <is>
          <t>Altona - Office clean</t>
        </is>
      </c>
      <c r="C118" t="inlineStr">
        <is>
          <t>JP0103</t>
        </is>
      </c>
      <c r="D118" t="inlineStr">
        <is>
          <t>office clean</t>
        </is>
      </c>
      <c r="E118" t="inlineStr">
        <is>
          <t>J1143</t>
        </is>
      </c>
      <c r="F118" t="inlineStr">
        <is>
          <t>Property + service</t>
        </is>
      </c>
      <c r="G118">
        <f>IF(E118="(none)",0,COUNTIF('Jobber Jobs'!$A$5:$A$367,E118))</f>
        <v>1</v>
      </c>
    </row>
    <row r="119">
      <c r="A119" t="inlineStr">
        <is>
          <t>T0115</t>
        </is>
      </c>
      <c r="B119" t="inlineStr">
        <is>
          <t>Doncaster - Office clean</t>
        </is>
      </c>
      <c r="C119" t="inlineStr">
        <is>
          <t>JP0104</t>
        </is>
      </c>
      <c r="D119" t="inlineStr">
        <is>
          <t>office clean</t>
        </is>
      </c>
      <c r="E119" t="inlineStr">
        <is>
          <t>J1144</t>
        </is>
      </c>
      <c r="F119" t="inlineStr">
        <is>
          <t>Property + service</t>
        </is>
      </c>
      <c r="G119">
        <f>IF(E119="(none)",0,COUNTIF('Jobber Jobs'!$A$5:$A$367,E119))</f>
        <v>1</v>
      </c>
    </row>
    <row r="120">
      <c r="A120" t="inlineStr">
        <is>
          <t>T0116</t>
        </is>
      </c>
      <c r="B120" t="inlineStr">
        <is>
          <t>Doncaster - Window clean</t>
        </is>
      </c>
      <c r="C120" t="inlineStr">
        <is>
          <t>JP0104</t>
        </is>
      </c>
      <c r="D120" t="inlineStr">
        <is>
          <t>window clean</t>
        </is>
      </c>
      <c r="E120" t="inlineStr">
        <is>
          <t>J1145</t>
        </is>
      </c>
      <c r="F120" t="inlineStr">
        <is>
          <t>Property + service</t>
        </is>
      </c>
      <c r="G120">
        <f>IF(E120="(none)",0,COUNTIF('Jobber Jobs'!$A$5:$A$367,E120))</f>
        <v>1</v>
      </c>
    </row>
    <row r="121">
      <c r="A121" t="inlineStr">
        <is>
          <t>T0117</t>
        </is>
      </c>
      <c r="B121" t="inlineStr">
        <is>
          <t>Glen Waverley - Kitchen and bathrooms</t>
        </is>
      </c>
      <c r="C121" t="inlineStr">
        <is>
          <t>JP0105</t>
        </is>
      </c>
      <c r="D121" t="inlineStr">
        <is>
          <t>kitchen and bathrooms</t>
        </is>
      </c>
      <c r="E121" t="inlineStr">
        <is>
          <t>J1146</t>
        </is>
      </c>
      <c r="F121" t="inlineStr">
        <is>
          <t>Property + service</t>
        </is>
      </c>
      <c r="G121">
        <f>IF(E121="(none)",0,COUNTIF('Jobber Jobs'!$A$5:$A$367,E121))</f>
        <v>1</v>
      </c>
    </row>
    <row r="122">
      <c r="A122" t="inlineStr">
        <is>
          <t>T0118</t>
        </is>
      </c>
      <c r="B122" t="inlineStr">
        <is>
          <t>Point Cook - Office clean</t>
        </is>
      </c>
      <c r="C122" t="inlineStr">
        <is>
          <t>JP0106</t>
        </is>
      </c>
      <c r="D122" t="inlineStr">
        <is>
          <t>office clean</t>
        </is>
      </c>
      <c r="E122" t="inlineStr">
        <is>
          <t>J1147</t>
        </is>
      </c>
      <c r="F122" t="inlineStr">
        <is>
          <t>Property + service</t>
        </is>
      </c>
      <c r="G122">
        <f>IF(E122="(none)",0,COUNTIF('Jobber Jobs'!$A$5:$A$367,E122))</f>
        <v>1</v>
      </c>
    </row>
    <row r="123">
      <c r="A123" t="inlineStr">
        <is>
          <t>T0119</t>
        </is>
      </c>
      <c r="B123" t="inlineStr">
        <is>
          <t>Point Cook - Office clean</t>
        </is>
      </c>
      <c r="C123" t="inlineStr">
        <is>
          <t>JP0107</t>
        </is>
      </c>
      <c r="D123" t="inlineStr">
        <is>
          <t>office clean</t>
        </is>
      </c>
      <c r="E123" t="inlineStr">
        <is>
          <t>J1148</t>
        </is>
      </c>
      <c r="F123" t="inlineStr">
        <is>
          <t>Property + service</t>
        </is>
      </c>
      <c r="G123">
        <f>IF(E123="(none)",0,COUNTIF('Jobber Jobs'!$A$5:$A$367,E123))</f>
        <v>1</v>
      </c>
    </row>
    <row r="124">
      <c r="A124" t="inlineStr">
        <is>
          <t>T0120</t>
        </is>
      </c>
      <c r="B124" t="inlineStr">
        <is>
          <t>Point Cook - Window clean</t>
        </is>
      </c>
      <c r="C124" t="inlineStr">
        <is>
          <t>JP0107</t>
        </is>
      </c>
      <c r="D124" t="inlineStr">
        <is>
          <t>window clean</t>
        </is>
      </c>
      <c r="E124" t="inlineStr">
        <is>
          <t>J1149</t>
        </is>
      </c>
      <c r="F124" t="inlineStr">
        <is>
          <t>Property + service</t>
        </is>
      </c>
      <c r="G124">
        <f>IF(E124="(none)",0,COUNTIF('Jobber Jobs'!$A$5:$A$367,E124))</f>
        <v>1</v>
      </c>
    </row>
    <row r="125">
      <c r="A125" t="inlineStr">
        <is>
          <t>T0121</t>
        </is>
      </c>
      <c r="B125" t="inlineStr">
        <is>
          <t>Point Cook - Kitchen and bathrooms</t>
        </is>
      </c>
      <c r="C125" t="inlineStr">
        <is>
          <t>JP0108</t>
        </is>
      </c>
      <c r="D125" t="inlineStr">
        <is>
          <t>kitchen and bathrooms</t>
        </is>
      </c>
      <c r="E125" t="inlineStr">
        <is>
          <t>J1150</t>
        </is>
      </c>
      <c r="F125" t="inlineStr">
        <is>
          <t>Property + service</t>
        </is>
      </c>
      <c r="G125">
        <f>IF(E125="(none)",0,COUNTIF('Jobber Jobs'!$A$5:$A$367,E125))</f>
        <v>1</v>
      </c>
    </row>
    <row r="126">
      <c r="A126" t="inlineStr">
        <is>
          <t>T0122</t>
        </is>
      </c>
      <c r="B126" t="inlineStr">
        <is>
          <t>Point Cook - Window clean</t>
        </is>
      </c>
      <c r="C126" t="inlineStr">
        <is>
          <t>JP0108</t>
        </is>
      </c>
      <c r="D126" t="inlineStr">
        <is>
          <t>window clean</t>
        </is>
      </c>
      <c r="E126" t="inlineStr">
        <is>
          <t>J1151</t>
        </is>
      </c>
      <c r="F126" t="inlineStr">
        <is>
          <t>Property + service</t>
        </is>
      </c>
      <c r="G126">
        <f>IF(E126="(none)",0,COUNTIF('Jobber Jobs'!$A$5:$A$367,E126))</f>
        <v>1</v>
      </c>
    </row>
    <row r="127">
      <c r="A127" t="inlineStr">
        <is>
          <t>T0123</t>
        </is>
      </c>
      <c r="B127" t="inlineStr">
        <is>
          <t>Point Cook - Office clean</t>
        </is>
      </c>
      <c r="C127" t="inlineStr">
        <is>
          <t>JP0109</t>
        </is>
      </c>
      <c r="D127" t="inlineStr">
        <is>
          <t>office clean</t>
        </is>
      </c>
      <c r="E127" t="inlineStr">
        <is>
          <t>J1152</t>
        </is>
      </c>
      <c r="F127" t="inlineStr">
        <is>
          <t>Property + service</t>
        </is>
      </c>
      <c r="G127">
        <f>IF(E127="(none)",0,COUNTIF('Jobber Jobs'!$A$5:$A$367,E127))</f>
        <v>1</v>
      </c>
    </row>
    <row r="128">
      <c r="A128" t="inlineStr">
        <is>
          <t>T0124</t>
        </is>
      </c>
      <c r="B128" t="inlineStr">
        <is>
          <t>Point Cook - Washroom service</t>
        </is>
      </c>
      <c r="C128" t="inlineStr">
        <is>
          <t>JP0109</t>
        </is>
      </c>
      <c r="D128" t="inlineStr">
        <is>
          <t>washroom service</t>
        </is>
      </c>
      <c r="E128" t="inlineStr">
        <is>
          <t>J1153</t>
        </is>
      </c>
      <c r="F128" t="inlineStr">
        <is>
          <t>Property + service</t>
        </is>
      </c>
      <c r="G128">
        <f>IF(E128="(none)",0,COUNTIF('Jobber Jobs'!$A$5:$A$367,E128))</f>
        <v>1</v>
      </c>
    </row>
    <row r="129">
      <c r="A129" t="inlineStr">
        <is>
          <t>T0125</t>
        </is>
      </c>
      <c r="B129" t="inlineStr">
        <is>
          <t>Hawthorn - Office clean</t>
        </is>
      </c>
      <c r="C129" t="inlineStr">
        <is>
          <t>JP0110</t>
        </is>
      </c>
      <c r="D129" t="inlineStr">
        <is>
          <t>office clean</t>
        </is>
      </c>
      <c r="E129" t="inlineStr">
        <is>
          <t>J1154</t>
        </is>
      </c>
      <c r="F129" t="inlineStr">
        <is>
          <t>Property + service</t>
        </is>
      </c>
      <c r="G129">
        <f>IF(E129="(none)",0,COUNTIF('Jobber Jobs'!$A$5:$A$367,E129))</f>
        <v>1</v>
      </c>
    </row>
    <row r="130">
      <c r="A130" t="inlineStr">
        <is>
          <t>T0126</t>
        </is>
      </c>
      <c r="B130" t="inlineStr">
        <is>
          <t>Glen Waverley - Office clean</t>
        </is>
      </c>
      <c r="C130" t="inlineStr">
        <is>
          <t>JP0111</t>
        </is>
      </c>
      <c r="D130" t="inlineStr">
        <is>
          <t>office clean</t>
        </is>
      </c>
      <c r="E130" t="inlineStr">
        <is>
          <t>J1155</t>
        </is>
      </c>
      <c r="F130" t="inlineStr">
        <is>
          <t>Property + service</t>
        </is>
      </c>
      <c r="G130">
        <f>IF(E130="(none)",0,COUNTIF('Jobber Jobs'!$A$5:$A$367,E130))</f>
        <v>1</v>
      </c>
    </row>
    <row r="131">
      <c r="A131" t="inlineStr">
        <is>
          <t>T0127</t>
        </is>
      </c>
      <c r="B131" t="inlineStr">
        <is>
          <t>Glen Waverley office clean (copy)</t>
        </is>
      </c>
      <c r="C131" t="inlineStr">
        <is>
          <t>JP0111</t>
        </is>
      </c>
      <c r="D131" t="inlineStr">
        <is>
          <t>office clean</t>
        </is>
      </c>
      <c r="E131" t="inlineStr">
        <is>
          <t>J1155</t>
        </is>
      </c>
      <c r="F131" t="inlineStr">
        <is>
          <t>Property + service</t>
        </is>
      </c>
      <c r="G131">
        <f>IF(E131="(none)",0,COUNTIF('Jobber Jobs'!$A$5:$A$367,E131))</f>
        <v>1</v>
      </c>
    </row>
    <row r="132">
      <c r="A132" t="inlineStr">
        <is>
          <t>T0128</t>
        </is>
      </c>
      <c r="B132" t="inlineStr">
        <is>
          <t>Point Cook - Office clean</t>
        </is>
      </c>
      <c r="C132" t="inlineStr">
        <is>
          <t>JP0112</t>
        </is>
      </c>
      <c r="D132" t="inlineStr">
        <is>
          <t>office clean</t>
        </is>
      </c>
      <c r="E132" t="inlineStr">
        <is>
          <t>J1156</t>
        </is>
      </c>
      <c r="F132" t="inlineStr">
        <is>
          <t>Property + service</t>
        </is>
      </c>
      <c r="G132">
        <f>IF(E132="(none)",0,COUNTIF('Jobber Jobs'!$A$5:$A$367,E132))</f>
        <v>1</v>
      </c>
    </row>
    <row r="133">
      <c r="A133" t="inlineStr">
        <is>
          <t>T0129</t>
        </is>
      </c>
      <c r="B133" t="inlineStr">
        <is>
          <t>Frankston - Office clean</t>
        </is>
      </c>
      <c r="C133" t="inlineStr">
        <is>
          <t>JP0113</t>
        </is>
      </c>
      <c r="D133" t="inlineStr">
        <is>
          <t>office clean</t>
        </is>
      </c>
      <c r="E133" t="inlineStr">
        <is>
          <t>J1157</t>
        </is>
      </c>
      <c r="F133" t="inlineStr">
        <is>
          <t>Property + service</t>
        </is>
      </c>
      <c r="G133">
        <f>IF(E133="(none)",0,COUNTIF('Jobber Jobs'!$A$5:$A$367,E133))</f>
        <v>1</v>
      </c>
    </row>
    <row r="134">
      <c r="A134" t="inlineStr">
        <is>
          <t>T0130</t>
        </is>
      </c>
      <c r="B134" t="inlineStr">
        <is>
          <t>Hawthorn - Office clean</t>
        </is>
      </c>
      <c r="C134" t="inlineStr">
        <is>
          <t>JP0114</t>
        </is>
      </c>
      <c r="D134" t="inlineStr">
        <is>
          <t>office clean</t>
        </is>
      </c>
      <c r="E134" t="inlineStr">
        <is>
          <t>J1158</t>
        </is>
      </c>
      <c r="F134" t="inlineStr">
        <is>
          <t>Property + service</t>
        </is>
      </c>
      <c r="G134">
        <f>IF(E134="(none)",0,COUNTIF('Jobber Jobs'!$A$5:$A$367,E134))</f>
        <v>1</v>
      </c>
    </row>
    <row r="135">
      <c r="A135" t="inlineStr">
        <is>
          <t>T0131</t>
        </is>
      </c>
      <c r="B135" t="inlineStr">
        <is>
          <t>Werribee - Kitchen and bathrooms</t>
        </is>
      </c>
      <c r="C135" t="inlineStr">
        <is>
          <t>JP0115</t>
        </is>
      </c>
      <c r="D135" t="inlineStr">
        <is>
          <t>kitchen and bathrooms</t>
        </is>
      </c>
      <c r="E135" t="inlineStr">
        <is>
          <t>J1159</t>
        </is>
      </c>
      <c r="F135" t="inlineStr">
        <is>
          <t>Property + service</t>
        </is>
      </c>
      <c r="G135">
        <f>IF(E135="(none)",0,COUNTIF('Jobber Jobs'!$A$5:$A$367,E135))</f>
        <v>1</v>
      </c>
    </row>
    <row r="136">
      <c r="A136" t="inlineStr">
        <is>
          <t>T0132</t>
        </is>
      </c>
      <c r="B136" t="inlineStr">
        <is>
          <t>Werribee - Washroom service</t>
        </is>
      </c>
      <c r="C136" t="inlineStr">
        <is>
          <t>JP0115</t>
        </is>
      </c>
      <c r="D136" t="inlineStr">
        <is>
          <t>washroom service</t>
        </is>
      </c>
      <c r="E136" t="inlineStr">
        <is>
          <t>J1160</t>
        </is>
      </c>
      <c r="F136" t="inlineStr">
        <is>
          <t>Property + service</t>
        </is>
      </c>
      <c r="G136">
        <f>IF(E136="(none)",0,COUNTIF('Jobber Jobs'!$A$5:$A$367,E136))</f>
        <v>1</v>
      </c>
    </row>
    <row r="137">
      <c r="A137" t="inlineStr">
        <is>
          <t>T0133</t>
        </is>
      </c>
      <c r="B137" t="inlineStr">
        <is>
          <t>Footscray - Office clean</t>
        </is>
      </c>
      <c r="C137" t="inlineStr">
        <is>
          <t>JP0116</t>
        </is>
      </c>
      <c r="D137" t="inlineStr">
        <is>
          <t>office clean</t>
        </is>
      </c>
      <c r="E137" t="inlineStr">
        <is>
          <t>J1161</t>
        </is>
      </c>
      <c r="F137" t="inlineStr">
        <is>
          <t>Property + service</t>
        </is>
      </c>
      <c r="G137">
        <f>IF(E137="(none)",0,COUNTIF('Jobber Jobs'!$A$5:$A$367,E137))</f>
        <v>1</v>
      </c>
    </row>
    <row r="138">
      <c r="A138" t="inlineStr">
        <is>
          <t>T0134</t>
        </is>
      </c>
      <c r="B138" t="inlineStr">
        <is>
          <t>Footscray - Office clean</t>
        </is>
      </c>
      <c r="C138" t="inlineStr">
        <is>
          <t>JP0117</t>
        </is>
      </c>
      <c r="D138" t="inlineStr">
        <is>
          <t>office clean</t>
        </is>
      </c>
      <c r="E138" t="inlineStr">
        <is>
          <t>J1162</t>
        </is>
      </c>
      <c r="F138" t="inlineStr">
        <is>
          <t>Property + service</t>
        </is>
      </c>
      <c r="G138">
        <f>IF(E138="(none)",0,COUNTIF('Jobber Jobs'!$A$5:$A$367,E138))</f>
        <v>1</v>
      </c>
    </row>
    <row r="139">
      <c r="A139" t="inlineStr">
        <is>
          <t>T0135</t>
        </is>
      </c>
      <c r="B139" t="inlineStr">
        <is>
          <t>Reservoir - Carpet steam clean</t>
        </is>
      </c>
      <c r="C139" t="inlineStr">
        <is>
          <t>JP0118</t>
        </is>
      </c>
      <c r="D139" t="inlineStr">
        <is>
          <t>carpet steam clean</t>
        </is>
      </c>
      <c r="E139" t="inlineStr">
        <is>
          <t>J1164</t>
        </is>
      </c>
      <c r="F139" t="inlineStr">
        <is>
          <t>Property + service</t>
        </is>
      </c>
      <c r="G139">
        <f>IF(E139="(none)",0,COUNTIF('Jobber Jobs'!$A$5:$A$367,E139))</f>
        <v>1</v>
      </c>
    </row>
    <row r="140">
      <c r="A140" t="inlineStr">
        <is>
          <t>T0136</t>
        </is>
      </c>
      <c r="B140" t="inlineStr">
        <is>
          <t>St Kilda - Office clean</t>
        </is>
      </c>
      <c r="C140" t="inlineStr">
        <is>
          <t>JP0120</t>
        </is>
      </c>
      <c r="D140" t="inlineStr">
        <is>
          <t>office clean</t>
        </is>
      </c>
      <c r="E140" t="inlineStr">
        <is>
          <t>J1166</t>
        </is>
      </c>
      <c r="F140" t="inlineStr">
        <is>
          <t>Property + service + amount</t>
        </is>
      </c>
      <c r="G140">
        <f>IF(E140="(none)",0,COUNTIF('Jobber Jobs'!$A$5:$A$367,E140))</f>
        <v>1</v>
      </c>
    </row>
    <row r="141">
      <c r="A141" t="inlineStr">
        <is>
          <t>T0137</t>
        </is>
      </c>
      <c r="B141" t="inlineStr">
        <is>
          <t>Bundoora - Kitchen and bathrooms</t>
        </is>
      </c>
      <c r="C141" t="inlineStr">
        <is>
          <t>JP0121</t>
        </is>
      </c>
      <c r="D141" t="inlineStr">
        <is>
          <t>kitchen and bathrooms</t>
        </is>
      </c>
      <c r="E141" t="inlineStr">
        <is>
          <t>J1167</t>
        </is>
      </c>
      <c r="F141" t="inlineStr">
        <is>
          <t>Property + service</t>
        </is>
      </c>
      <c r="G141">
        <f>IF(E141="(none)",0,COUNTIF('Jobber Jobs'!$A$5:$A$367,E141))</f>
        <v>1</v>
      </c>
    </row>
    <row r="142">
      <c r="A142" t="inlineStr">
        <is>
          <t>T0138</t>
        </is>
      </c>
      <c r="B142" t="inlineStr">
        <is>
          <t>Deer Park - Office clean</t>
        </is>
      </c>
      <c r="C142" t="inlineStr">
        <is>
          <t>JP0122</t>
        </is>
      </c>
      <c r="D142" t="inlineStr">
        <is>
          <t>office clean</t>
        </is>
      </c>
      <c r="E142" t="inlineStr">
        <is>
          <t>J1169</t>
        </is>
      </c>
      <c r="F142" t="inlineStr">
        <is>
          <t>Property + service</t>
        </is>
      </c>
      <c r="G142">
        <f>IF(E142="(none)",0,COUNTIF('Jobber Jobs'!$A$5:$A$367,E142))</f>
        <v>1</v>
      </c>
    </row>
    <row r="143">
      <c r="A143" t="inlineStr">
        <is>
          <t>T0139</t>
        </is>
      </c>
      <c r="B143" t="inlineStr">
        <is>
          <t>Bentleigh - Kitchen and bathrooms</t>
        </is>
      </c>
      <c r="C143" t="inlineStr">
        <is>
          <t>JP0123</t>
        </is>
      </c>
      <c r="D143" t="inlineStr">
        <is>
          <t>kitchen and bathrooms</t>
        </is>
      </c>
      <c r="E143" t="inlineStr">
        <is>
          <t>J1170</t>
        </is>
      </c>
      <c r="F143" t="inlineStr">
        <is>
          <t>Property + service</t>
        </is>
      </c>
      <c r="G143">
        <f>IF(E143="(none)",0,COUNTIF('Jobber Jobs'!$A$5:$A$367,E143))</f>
        <v>1</v>
      </c>
    </row>
    <row r="144">
      <c r="A144" t="inlineStr">
        <is>
          <t>T0140</t>
        </is>
      </c>
      <c r="B144" t="inlineStr">
        <is>
          <t>Footscray - Office clean</t>
        </is>
      </c>
      <c r="C144" t="inlineStr">
        <is>
          <t>JP0124</t>
        </is>
      </c>
      <c r="D144" t="inlineStr">
        <is>
          <t>office clean</t>
        </is>
      </c>
      <c r="E144" t="inlineStr">
        <is>
          <t>J1171</t>
        </is>
      </c>
      <c r="F144" t="inlineStr">
        <is>
          <t>Property + service</t>
        </is>
      </c>
      <c r="G144">
        <f>IF(E144="(none)",0,COUNTIF('Jobber Jobs'!$A$5:$A$367,E144))</f>
        <v>1</v>
      </c>
    </row>
    <row r="145">
      <c r="A145" t="inlineStr">
        <is>
          <t>T0141</t>
        </is>
      </c>
      <c r="B145" t="inlineStr">
        <is>
          <t>Mitcham - Kitchen and bathrooms</t>
        </is>
      </c>
      <c r="C145" t="inlineStr">
        <is>
          <t>JP0125</t>
        </is>
      </c>
      <c r="D145" t="inlineStr">
        <is>
          <t>kitchen and bathrooms</t>
        </is>
      </c>
      <c r="E145" t="inlineStr">
        <is>
          <t>J1172</t>
        </is>
      </c>
      <c r="F145" t="inlineStr">
        <is>
          <t>Property + service</t>
        </is>
      </c>
      <c r="G145">
        <f>IF(E145="(none)",0,COUNTIF('Jobber Jobs'!$A$5:$A$367,E145))</f>
        <v>1</v>
      </c>
    </row>
    <row r="146">
      <c r="A146" t="inlineStr">
        <is>
          <t>T0142</t>
        </is>
      </c>
      <c r="B146" t="inlineStr">
        <is>
          <t>Reservoir - Office clean</t>
        </is>
      </c>
      <c r="C146" t="inlineStr">
        <is>
          <t>JP0126</t>
        </is>
      </c>
      <c r="D146" t="inlineStr">
        <is>
          <t>office clean</t>
        </is>
      </c>
      <c r="E146" t="inlineStr">
        <is>
          <t>J1174</t>
        </is>
      </c>
      <c r="F146" t="inlineStr">
        <is>
          <t>Property + service</t>
        </is>
      </c>
      <c r="G146">
        <f>IF(E146="(none)",0,COUNTIF('Jobber Jobs'!$A$5:$A$367,E146))</f>
        <v>1</v>
      </c>
    </row>
    <row r="147">
      <c r="A147" t="inlineStr">
        <is>
          <t>T0143</t>
        </is>
      </c>
      <c r="B147" t="inlineStr">
        <is>
          <t>Mitcham - Office clean</t>
        </is>
      </c>
      <c r="C147" t="inlineStr">
        <is>
          <t>JP0127</t>
        </is>
      </c>
      <c r="D147" t="inlineStr">
        <is>
          <t>office clean</t>
        </is>
      </c>
      <c r="E147" t="inlineStr">
        <is>
          <t>J1175</t>
        </is>
      </c>
      <c r="F147" t="inlineStr">
        <is>
          <t>Property + service + amount</t>
        </is>
      </c>
      <c r="G147">
        <f>IF(E147="(none)",0,COUNTIF('Jobber Jobs'!$A$5:$A$367,E147))</f>
        <v>1</v>
      </c>
    </row>
    <row r="148">
      <c r="A148" t="inlineStr">
        <is>
          <t>T0144</t>
        </is>
      </c>
      <c r="B148" t="inlineStr">
        <is>
          <t>Yarraville - Office clean</t>
        </is>
      </c>
      <c r="C148" t="inlineStr">
        <is>
          <t>JP0128</t>
        </is>
      </c>
      <c r="D148" t="inlineStr">
        <is>
          <t>office clean</t>
        </is>
      </c>
      <c r="E148" t="inlineStr">
        <is>
          <t>J1176</t>
        </is>
      </c>
      <c r="F148" t="inlineStr">
        <is>
          <t>Property + service</t>
        </is>
      </c>
      <c r="G148">
        <f>IF(E148="(none)",0,COUNTIF('Jobber Jobs'!$A$5:$A$367,E148))</f>
        <v>1</v>
      </c>
    </row>
    <row r="149">
      <c r="A149" t="inlineStr">
        <is>
          <t>T0145</t>
        </is>
      </c>
      <c r="B149" t="inlineStr">
        <is>
          <t>Yarraville office clean (copy)</t>
        </is>
      </c>
      <c r="C149" t="inlineStr">
        <is>
          <t>JP0128</t>
        </is>
      </c>
      <c r="D149" t="inlineStr">
        <is>
          <t>office clean</t>
        </is>
      </c>
      <c r="E149" t="inlineStr">
        <is>
          <t>J1176</t>
        </is>
      </c>
      <c r="F149" t="inlineStr">
        <is>
          <t>Property + service</t>
        </is>
      </c>
      <c r="G149">
        <f>IF(E149="(none)",0,COUNTIF('Jobber Jobs'!$A$5:$A$367,E149))</f>
        <v>1</v>
      </c>
    </row>
    <row r="150">
      <c r="A150" t="inlineStr">
        <is>
          <t>T0146</t>
        </is>
      </c>
      <c r="B150" t="inlineStr">
        <is>
          <t>Heidelberg - Kitchen and bathrooms</t>
        </is>
      </c>
      <c r="C150" t="inlineStr">
        <is>
          <t>JP0129</t>
        </is>
      </c>
      <c r="D150" t="inlineStr">
        <is>
          <t>kitchen and bathrooms</t>
        </is>
      </c>
      <c r="E150" t="inlineStr">
        <is>
          <t>J1177</t>
        </is>
      </c>
      <c r="F150" t="inlineStr">
        <is>
          <t>Property + service</t>
        </is>
      </c>
      <c r="G150">
        <f>IF(E150="(none)",0,COUNTIF('Jobber Jobs'!$A$5:$A$367,E150))</f>
        <v>1</v>
      </c>
    </row>
    <row r="151">
      <c r="A151" t="inlineStr">
        <is>
          <t>T0147</t>
        </is>
      </c>
      <c r="B151" t="inlineStr">
        <is>
          <t>Heidelberg - Carpet steam clean</t>
        </is>
      </c>
      <c r="C151" t="inlineStr">
        <is>
          <t>JP0129</t>
        </is>
      </c>
      <c r="D151" t="inlineStr">
        <is>
          <t>carpet steam clean</t>
        </is>
      </c>
      <c r="E151" t="inlineStr">
        <is>
          <t>J1178</t>
        </is>
      </c>
      <c r="F151" t="inlineStr">
        <is>
          <t>Property + service</t>
        </is>
      </c>
      <c r="G151">
        <f>IF(E151="(none)",0,COUNTIF('Jobber Jobs'!$A$5:$A$367,E151))</f>
        <v>1</v>
      </c>
    </row>
    <row r="152">
      <c r="A152" t="inlineStr">
        <is>
          <t>T0148</t>
        </is>
      </c>
      <c r="B152" t="inlineStr">
        <is>
          <t>Burwood - Office clean</t>
        </is>
      </c>
      <c r="C152" t="inlineStr">
        <is>
          <t>JP0130</t>
        </is>
      </c>
      <c r="D152" t="inlineStr">
        <is>
          <t>office clean</t>
        </is>
      </c>
      <c r="E152" t="inlineStr">
        <is>
          <t>J1179</t>
        </is>
      </c>
      <c r="F152" t="inlineStr">
        <is>
          <t>Property + service</t>
        </is>
      </c>
      <c r="G152">
        <f>IF(E152="(none)",0,COUNTIF('Jobber Jobs'!$A$5:$A$367,E152))</f>
        <v>1</v>
      </c>
    </row>
    <row r="153">
      <c r="A153" t="inlineStr">
        <is>
          <t>T0149</t>
        </is>
      </c>
      <c r="B153" t="inlineStr">
        <is>
          <t>Mitcham - Kitchen and bathrooms</t>
        </is>
      </c>
      <c r="C153" t="inlineStr">
        <is>
          <t>JP0131</t>
        </is>
      </c>
      <c r="D153" t="inlineStr">
        <is>
          <t>kitchen and bathrooms</t>
        </is>
      </c>
      <c r="E153" t="inlineStr">
        <is>
          <t>J1180</t>
        </is>
      </c>
      <c r="F153" t="inlineStr">
        <is>
          <t>Property + service</t>
        </is>
      </c>
      <c r="G153">
        <f>IF(E153="(none)",0,COUNTIF('Jobber Jobs'!$A$5:$A$367,E153))</f>
        <v>1</v>
      </c>
    </row>
    <row r="154">
      <c r="A154" t="inlineStr">
        <is>
          <t>T0150</t>
        </is>
      </c>
      <c r="B154" t="inlineStr">
        <is>
          <t>Sunshine - Office clean</t>
        </is>
      </c>
      <c r="C154" t="inlineStr">
        <is>
          <t>JP0132</t>
        </is>
      </c>
      <c r="D154" t="inlineStr">
        <is>
          <t>office clean</t>
        </is>
      </c>
      <c r="E154" t="inlineStr">
        <is>
          <t>J1181</t>
        </is>
      </c>
      <c r="F154" t="inlineStr">
        <is>
          <t>Property + service</t>
        </is>
      </c>
      <c r="G154">
        <f>IF(E154="(none)",0,COUNTIF('Jobber Jobs'!$A$5:$A$367,E154))</f>
        <v>1</v>
      </c>
    </row>
    <row r="155">
      <c r="A155" t="inlineStr">
        <is>
          <t>T0151</t>
        </is>
      </c>
      <c r="B155" t="inlineStr">
        <is>
          <t>Mentone - Office clean</t>
        </is>
      </c>
      <c r="C155" t="inlineStr">
        <is>
          <t>JP0133</t>
        </is>
      </c>
      <c r="D155" t="inlineStr">
        <is>
          <t>office clean</t>
        </is>
      </c>
      <c r="E155" t="inlineStr">
        <is>
          <t>J1182</t>
        </is>
      </c>
      <c r="F155" t="inlineStr">
        <is>
          <t>Property + service</t>
        </is>
      </c>
      <c r="G155">
        <f>IF(E155="(none)",0,COUNTIF('Jobber Jobs'!$A$5:$A$367,E155))</f>
        <v>1</v>
      </c>
    </row>
    <row r="156">
      <c r="A156" t="inlineStr">
        <is>
          <t>T0152</t>
        </is>
      </c>
      <c r="B156" t="inlineStr">
        <is>
          <t>Cheltenham - Office clean</t>
        </is>
      </c>
      <c r="C156" t="inlineStr">
        <is>
          <t>JP0134</t>
        </is>
      </c>
      <c r="D156" t="inlineStr">
        <is>
          <t>office clean</t>
        </is>
      </c>
      <c r="E156" t="inlineStr">
        <is>
          <t>J1183</t>
        </is>
      </c>
      <c r="F156" t="inlineStr">
        <is>
          <t>Property + service + amount</t>
        </is>
      </c>
      <c r="G156">
        <f>IF(E156="(none)",0,COUNTIF('Jobber Jobs'!$A$5:$A$367,E156))</f>
        <v>1</v>
      </c>
    </row>
    <row r="157">
      <c r="A157" t="inlineStr">
        <is>
          <t>T0153</t>
        </is>
      </c>
      <c r="B157" t="inlineStr">
        <is>
          <t>Moorabbin - Office clean</t>
        </is>
      </c>
      <c r="C157" t="inlineStr">
        <is>
          <t>JP0135</t>
        </is>
      </c>
      <c r="D157" t="inlineStr">
        <is>
          <t>office clean</t>
        </is>
      </c>
      <c r="E157" t="inlineStr">
        <is>
          <t>J1184</t>
        </is>
      </c>
      <c r="F157" t="inlineStr">
        <is>
          <t>Property + service</t>
        </is>
      </c>
      <c r="G157">
        <f>IF(E157="(none)",0,COUNTIF('Jobber Jobs'!$A$5:$A$367,E157))</f>
        <v>1</v>
      </c>
    </row>
    <row r="158">
      <c r="A158" t="inlineStr">
        <is>
          <t>T0154</t>
        </is>
      </c>
      <c r="B158" t="inlineStr">
        <is>
          <t>Cheltenham - Office clean</t>
        </is>
      </c>
      <c r="C158" t="inlineStr">
        <is>
          <t>JP0136</t>
        </is>
      </c>
      <c r="D158" t="inlineStr">
        <is>
          <t>office clean</t>
        </is>
      </c>
      <c r="E158" t="inlineStr">
        <is>
          <t>J1186</t>
        </is>
      </c>
      <c r="F158" t="inlineStr">
        <is>
          <t>Property + service</t>
        </is>
      </c>
      <c r="G158">
        <f>IF(E158="(none)",0,COUNTIF('Jobber Jobs'!$A$5:$A$367,E158))</f>
        <v>1</v>
      </c>
    </row>
    <row r="159">
      <c r="A159" t="inlineStr">
        <is>
          <t>T0155</t>
        </is>
      </c>
      <c r="B159" t="inlineStr">
        <is>
          <t>Frankston - Office clean</t>
        </is>
      </c>
      <c r="C159" t="inlineStr">
        <is>
          <t>JP0137</t>
        </is>
      </c>
      <c r="D159" t="inlineStr">
        <is>
          <t>office clean</t>
        </is>
      </c>
      <c r="E159" t="inlineStr">
        <is>
          <t>J1187</t>
        </is>
      </c>
      <c r="F159" t="inlineStr">
        <is>
          <t>Property + service</t>
        </is>
      </c>
      <c r="G159">
        <f>IF(E159="(none)",0,COUNTIF('Jobber Jobs'!$A$5:$A$367,E159))</f>
        <v>1</v>
      </c>
    </row>
    <row r="160">
      <c r="A160" t="inlineStr">
        <is>
          <t>T0156</t>
        </is>
      </c>
      <c r="B160" t="inlineStr">
        <is>
          <t>Glen Waverley - Office clean</t>
        </is>
      </c>
      <c r="C160" t="inlineStr">
        <is>
          <t>JP0138</t>
        </is>
      </c>
      <c r="D160" t="inlineStr">
        <is>
          <t>office clean</t>
        </is>
      </c>
      <c r="E160" t="inlineStr">
        <is>
          <t>J1188</t>
        </is>
      </c>
      <c r="F160" t="inlineStr">
        <is>
          <t>Property + service</t>
        </is>
      </c>
      <c r="G160">
        <f>IF(E160="(none)",0,COUNTIF('Jobber Jobs'!$A$5:$A$367,E160))</f>
        <v>1</v>
      </c>
    </row>
    <row r="161">
      <c r="A161" t="inlineStr">
        <is>
          <t>T0157</t>
        </is>
      </c>
      <c r="B161" t="inlineStr">
        <is>
          <t>Glen Waverley - Washroom service</t>
        </is>
      </c>
      <c r="C161" t="inlineStr">
        <is>
          <t>JP0138</t>
        </is>
      </c>
      <c r="D161" t="inlineStr">
        <is>
          <t>washroom service</t>
        </is>
      </c>
      <c r="E161" t="inlineStr">
        <is>
          <t>J1189</t>
        </is>
      </c>
      <c r="F161" t="inlineStr">
        <is>
          <t>Property + service</t>
        </is>
      </c>
      <c r="G161">
        <f>IF(E161="(none)",0,COUNTIF('Jobber Jobs'!$A$5:$A$367,E161))</f>
        <v>1</v>
      </c>
    </row>
    <row r="162">
      <c r="A162" t="inlineStr">
        <is>
          <t>T0158</t>
        </is>
      </c>
      <c r="B162" t="inlineStr">
        <is>
          <t>Northcote - Office clean</t>
        </is>
      </c>
      <c r="C162" t="inlineStr">
        <is>
          <t>JP0140</t>
        </is>
      </c>
      <c r="D162" t="inlineStr">
        <is>
          <t>office clean</t>
        </is>
      </c>
      <c r="E162" t="inlineStr">
        <is>
          <t>J1191</t>
        </is>
      </c>
      <c r="F162" t="inlineStr">
        <is>
          <t>Property + service</t>
        </is>
      </c>
      <c r="G162">
        <f>IF(E162="(none)",0,COUNTIF('Jobber Jobs'!$A$5:$A$367,E162))</f>
        <v>1</v>
      </c>
    </row>
    <row r="163">
      <c r="A163" t="inlineStr">
        <is>
          <t>T0159</t>
        </is>
      </c>
      <c r="B163" t="inlineStr">
        <is>
          <t>Northcote - Office clean</t>
        </is>
      </c>
      <c r="C163" t="inlineStr">
        <is>
          <t>JP0141</t>
        </is>
      </c>
      <c r="D163" t="inlineStr">
        <is>
          <t>office clean</t>
        </is>
      </c>
      <c r="E163" t="inlineStr">
        <is>
          <t>J1192</t>
        </is>
      </c>
      <c r="F163" t="inlineStr">
        <is>
          <t>Property + service</t>
        </is>
      </c>
      <c r="G163">
        <f>IF(E163="(none)",0,COUNTIF('Jobber Jobs'!$A$5:$A$367,E163))</f>
        <v>1</v>
      </c>
    </row>
    <row r="164">
      <c r="A164" t="inlineStr">
        <is>
          <t>T0160</t>
        </is>
      </c>
      <c r="B164" t="inlineStr">
        <is>
          <t>Thornbury - Office clean</t>
        </is>
      </c>
      <c r="C164" t="inlineStr">
        <is>
          <t>JP0142</t>
        </is>
      </c>
      <c r="D164" t="inlineStr">
        <is>
          <t>office clean</t>
        </is>
      </c>
      <c r="E164" t="inlineStr">
        <is>
          <t>J1193</t>
        </is>
      </c>
      <c r="F164" t="inlineStr">
        <is>
          <t>Property + service</t>
        </is>
      </c>
      <c r="G164">
        <f>IF(E164="(none)",0,COUNTIF('Jobber Jobs'!$A$5:$A$367,E164))</f>
        <v>1</v>
      </c>
    </row>
    <row r="165">
      <c r="A165" t="inlineStr">
        <is>
          <t>T0161</t>
        </is>
      </c>
      <c r="B165" t="inlineStr">
        <is>
          <t>Epping - Kitchen and bathrooms</t>
        </is>
      </c>
      <c r="C165" t="inlineStr">
        <is>
          <t>JP0143</t>
        </is>
      </c>
      <c r="D165" t="inlineStr">
        <is>
          <t>kitchen and bathrooms</t>
        </is>
      </c>
      <c r="E165" t="inlineStr">
        <is>
          <t>J1194</t>
        </is>
      </c>
      <c r="F165" t="inlineStr">
        <is>
          <t>Property + service</t>
        </is>
      </c>
      <c r="G165">
        <f>IF(E165="(none)",0,COUNTIF('Jobber Jobs'!$A$5:$A$367,E165))</f>
        <v>1</v>
      </c>
    </row>
    <row r="166">
      <c r="A166" t="inlineStr">
        <is>
          <t>T0162</t>
        </is>
      </c>
      <c r="B166" t="inlineStr">
        <is>
          <t>Bundoora - Kitchen and bathrooms</t>
        </is>
      </c>
      <c r="C166" t="inlineStr">
        <is>
          <t>JP0144</t>
        </is>
      </c>
      <c r="D166" t="inlineStr">
        <is>
          <t>kitchen and bathrooms</t>
        </is>
      </c>
      <c r="E166" t="inlineStr">
        <is>
          <t>J1195</t>
        </is>
      </c>
      <c r="F166" t="inlineStr">
        <is>
          <t>Property + service</t>
        </is>
      </c>
      <c r="G166">
        <f>IF(E166="(none)",0,COUNTIF('Jobber Jobs'!$A$5:$A$367,E166))</f>
        <v>1</v>
      </c>
    </row>
    <row r="167">
      <c r="A167" t="inlineStr">
        <is>
          <t>T0163</t>
        </is>
      </c>
      <c r="B167" t="inlineStr">
        <is>
          <t>Bundoora kitchen and bathrooms (copy)</t>
        </is>
      </c>
      <c r="C167" t="inlineStr">
        <is>
          <t>JP0144</t>
        </is>
      </c>
      <c r="D167" t="inlineStr">
        <is>
          <t>kitchen and bathrooms</t>
        </is>
      </c>
      <c r="E167" t="inlineStr">
        <is>
          <t>J1195</t>
        </is>
      </c>
      <c r="F167" t="inlineStr">
        <is>
          <t>Property + service</t>
        </is>
      </c>
      <c r="G167">
        <f>IF(E167="(none)",0,COUNTIF('Jobber Jobs'!$A$5:$A$367,E167))</f>
        <v>1</v>
      </c>
    </row>
    <row r="168">
      <c r="A168" t="inlineStr">
        <is>
          <t>T0164</t>
        </is>
      </c>
      <c r="B168" t="inlineStr">
        <is>
          <t>Maribyrnong - Office clean</t>
        </is>
      </c>
      <c r="C168" t="inlineStr">
        <is>
          <t>JP0145</t>
        </is>
      </c>
      <c r="D168" t="inlineStr">
        <is>
          <t>office clean</t>
        </is>
      </c>
      <c r="E168" t="inlineStr">
        <is>
          <t>J1196</t>
        </is>
      </c>
      <c r="F168" t="inlineStr">
        <is>
          <t>Property + service</t>
        </is>
      </c>
      <c r="G168">
        <f>IF(E168="(none)",0,COUNTIF('Jobber Jobs'!$A$5:$A$367,E168))</f>
        <v>1</v>
      </c>
    </row>
    <row r="169">
      <c r="A169" t="inlineStr">
        <is>
          <t>T0165</t>
        </is>
      </c>
      <c r="B169" t="inlineStr">
        <is>
          <t>Maribyrnong - Window clean</t>
        </is>
      </c>
      <c r="C169" t="inlineStr">
        <is>
          <t>JP0145</t>
        </is>
      </c>
      <c r="D169" t="inlineStr">
        <is>
          <t>window clean</t>
        </is>
      </c>
      <c r="E169" t="inlineStr">
        <is>
          <t>J1197</t>
        </is>
      </c>
      <c r="F169" t="inlineStr">
        <is>
          <t>Property + service</t>
        </is>
      </c>
      <c r="G169">
        <f>IF(E169="(none)",0,COUNTIF('Jobber Jobs'!$A$5:$A$367,E169))</f>
        <v>1</v>
      </c>
    </row>
    <row r="170">
      <c r="A170" t="inlineStr">
        <is>
          <t>T0166</t>
        </is>
      </c>
      <c r="B170" t="inlineStr">
        <is>
          <t>Ringwood - Office clean</t>
        </is>
      </c>
      <c r="C170" t="inlineStr">
        <is>
          <t>JP0146</t>
        </is>
      </c>
      <c r="D170" t="inlineStr">
        <is>
          <t>office clean</t>
        </is>
      </c>
      <c r="E170" t="inlineStr">
        <is>
          <t>J1198</t>
        </is>
      </c>
      <c r="F170" t="inlineStr">
        <is>
          <t>Property + service</t>
        </is>
      </c>
      <c r="G170">
        <f>IF(E170="(none)",0,COUNTIF('Jobber Jobs'!$A$5:$A$367,E170))</f>
        <v>1</v>
      </c>
    </row>
    <row r="171">
      <c r="A171" t="inlineStr">
        <is>
          <t>T0167</t>
        </is>
      </c>
      <c r="B171" t="inlineStr">
        <is>
          <t>Glen Waverley - Kitchen and bathrooms</t>
        </is>
      </c>
      <c r="C171" t="inlineStr">
        <is>
          <t>JP0147</t>
        </is>
      </c>
      <c r="D171" t="inlineStr">
        <is>
          <t>kitchen and bathrooms</t>
        </is>
      </c>
      <c r="E171" t="inlineStr">
        <is>
          <t>J1199</t>
        </is>
      </c>
      <c r="F171" t="inlineStr">
        <is>
          <t>Property + service</t>
        </is>
      </c>
      <c r="G171">
        <f>IF(E171="(none)",0,COUNTIF('Jobber Jobs'!$A$5:$A$367,E171))</f>
        <v>1</v>
      </c>
    </row>
    <row r="172">
      <c r="A172" t="inlineStr">
        <is>
          <t>T0168</t>
        </is>
      </c>
      <c r="B172" t="inlineStr">
        <is>
          <t>Werribee - Kitchen and bathrooms</t>
        </is>
      </c>
      <c r="C172" t="inlineStr">
        <is>
          <t>JP0148</t>
        </is>
      </c>
      <c r="D172" t="inlineStr">
        <is>
          <t>kitchen and bathrooms</t>
        </is>
      </c>
      <c r="E172" t="inlineStr">
        <is>
          <t>J1200</t>
        </is>
      </c>
      <c r="F172" t="inlineStr">
        <is>
          <t>Property + service</t>
        </is>
      </c>
      <c r="G172">
        <f>IF(E172="(none)",0,COUNTIF('Jobber Jobs'!$A$5:$A$367,E172))</f>
        <v>1</v>
      </c>
    </row>
    <row r="173">
      <c r="A173" t="inlineStr">
        <is>
          <t>T0169</t>
        </is>
      </c>
      <c r="B173" t="inlineStr">
        <is>
          <t>Footscray - Office clean</t>
        </is>
      </c>
      <c r="C173" t="inlineStr">
        <is>
          <t>JP0149</t>
        </is>
      </c>
      <c r="D173" t="inlineStr">
        <is>
          <t>office clean</t>
        </is>
      </c>
      <c r="E173" t="inlineStr">
        <is>
          <t>J1201</t>
        </is>
      </c>
      <c r="F173" t="inlineStr">
        <is>
          <t>Property + service</t>
        </is>
      </c>
      <c r="G173">
        <f>IF(E173="(none)",0,COUNTIF('Jobber Jobs'!$A$5:$A$367,E173))</f>
        <v>1</v>
      </c>
    </row>
    <row r="174">
      <c r="A174" t="inlineStr">
        <is>
          <t>T0170</t>
        </is>
      </c>
      <c r="B174" t="inlineStr">
        <is>
          <t>Footscray - Carpet steam clean</t>
        </is>
      </c>
      <c r="C174" t="inlineStr">
        <is>
          <t>JP0149</t>
        </is>
      </c>
      <c r="D174" t="inlineStr">
        <is>
          <t>carpet steam clean</t>
        </is>
      </c>
      <c r="E174" t="inlineStr">
        <is>
          <t>J1202</t>
        </is>
      </c>
      <c r="F174" t="inlineStr">
        <is>
          <t>Property + service</t>
        </is>
      </c>
      <c r="G174">
        <f>IF(E174="(none)",0,COUNTIF('Jobber Jobs'!$A$5:$A$367,E174))</f>
        <v>1</v>
      </c>
    </row>
    <row r="175">
      <c r="A175" t="inlineStr">
        <is>
          <t>T0171</t>
        </is>
      </c>
      <c r="B175" t="inlineStr">
        <is>
          <t>Hawthorn - Office clean</t>
        </is>
      </c>
      <c r="C175" t="inlineStr">
        <is>
          <t>JP0150</t>
        </is>
      </c>
      <c r="D175" t="inlineStr">
        <is>
          <t>office clean</t>
        </is>
      </c>
      <c r="E175" t="inlineStr">
        <is>
          <t>J1203</t>
        </is>
      </c>
      <c r="F175" t="inlineStr">
        <is>
          <t>Property + service</t>
        </is>
      </c>
      <c r="G175">
        <f>IF(E175="(none)",0,COUNTIF('Jobber Jobs'!$A$5:$A$367,E175))</f>
        <v>1</v>
      </c>
    </row>
    <row r="176">
      <c r="A176" t="inlineStr">
        <is>
          <t>T0172</t>
        </is>
      </c>
      <c r="B176" t="inlineStr">
        <is>
          <t>Coburg - Office clean</t>
        </is>
      </c>
      <c r="C176" t="inlineStr">
        <is>
          <t>JP0152</t>
        </is>
      </c>
      <c r="D176" t="inlineStr">
        <is>
          <t>office clean</t>
        </is>
      </c>
      <c r="E176" t="inlineStr">
        <is>
          <t>J1205</t>
        </is>
      </c>
      <c r="F176" t="inlineStr">
        <is>
          <t>Property + service</t>
        </is>
      </c>
      <c r="G176">
        <f>IF(E176="(none)",0,COUNTIF('Jobber Jobs'!$A$5:$A$367,E176))</f>
        <v>1</v>
      </c>
    </row>
    <row r="177">
      <c r="A177" t="inlineStr">
        <is>
          <t>T0173</t>
        </is>
      </c>
      <c r="B177" t="inlineStr">
        <is>
          <t>Reservoir - Window clean</t>
        </is>
      </c>
      <c r="C177" t="inlineStr">
        <is>
          <t>JP0153</t>
        </is>
      </c>
      <c r="D177" t="inlineStr">
        <is>
          <t>window clean</t>
        </is>
      </c>
      <c r="E177" t="inlineStr">
        <is>
          <t>J1208</t>
        </is>
      </c>
      <c r="F177" t="inlineStr">
        <is>
          <t>Property + service</t>
        </is>
      </c>
      <c r="G177">
        <f>IF(E177="(none)",0,COUNTIF('Jobber Jobs'!$A$5:$A$367,E177))</f>
        <v>1</v>
      </c>
    </row>
    <row r="178">
      <c r="A178" t="inlineStr">
        <is>
          <t>T0174</t>
        </is>
      </c>
      <c r="B178" t="inlineStr">
        <is>
          <t>Camberwell - Office clean</t>
        </is>
      </c>
      <c r="C178" t="inlineStr">
        <is>
          <t>JP0154</t>
        </is>
      </c>
      <c r="D178" t="inlineStr">
        <is>
          <t>office clean</t>
        </is>
      </c>
      <c r="E178" t="inlineStr">
        <is>
          <t>J1209</t>
        </is>
      </c>
      <c r="F178" t="inlineStr">
        <is>
          <t>Property + service</t>
        </is>
      </c>
      <c r="G178">
        <f>IF(E178="(none)",0,COUNTIF('Jobber Jobs'!$A$5:$A$367,E178))</f>
        <v>1</v>
      </c>
    </row>
    <row r="179">
      <c r="A179" t="inlineStr">
        <is>
          <t>T0175</t>
        </is>
      </c>
      <c r="B179" t="inlineStr">
        <is>
          <t>Glen Waverley - Office clean</t>
        </is>
      </c>
      <c r="C179" t="inlineStr">
        <is>
          <t>JP0155</t>
        </is>
      </c>
      <c r="D179" t="inlineStr">
        <is>
          <t>office clean</t>
        </is>
      </c>
      <c r="E179" t="inlineStr">
        <is>
          <t>J1210</t>
        </is>
      </c>
      <c r="F179" t="inlineStr">
        <is>
          <t>Property + service</t>
        </is>
      </c>
      <c r="G179">
        <f>IF(E179="(none)",0,COUNTIF('Jobber Jobs'!$A$5:$A$367,E179))</f>
        <v>1</v>
      </c>
    </row>
    <row r="180">
      <c r="A180" t="inlineStr">
        <is>
          <t>T0176</t>
        </is>
      </c>
      <c r="B180" t="inlineStr">
        <is>
          <t>Glen Waverley - Carpet steam clean</t>
        </is>
      </c>
      <c r="C180" t="inlineStr">
        <is>
          <t>JP0155</t>
        </is>
      </c>
      <c r="D180" t="inlineStr">
        <is>
          <t>carpet steam clean</t>
        </is>
      </c>
      <c r="E180" t="inlineStr">
        <is>
          <t>J1211</t>
        </is>
      </c>
      <c r="F180" t="inlineStr">
        <is>
          <t>Property + service</t>
        </is>
      </c>
      <c r="G180">
        <f>IF(E180="(none)",0,COUNTIF('Jobber Jobs'!$A$5:$A$367,E180))</f>
        <v>1</v>
      </c>
    </row>
    <row r="181">
      <c r="A181" t="inlineStr">
        <is>
          <t>T0177</t>
        </is>
      </c>
      <c r="B181" t="inlineStr">
        <is>
          <t>Glen Waverley - Office clean</t>
        </is>
      </c>
      <c r="C181" t="inlineStr">
        <is>
          <t>JP0156</t>
        </is>
      </c>
      <c r="D181" t="inlineStr">
        <is>
          <t>office clean</t>
        </is>
      </c>
      <c r="E181" t="inlineStr">
        <is>
          <t>J1212</t>
        </is>
      </c>
      <c r="F181" t="inlineStr">
        <is>
          <t>Property + service</t>
        </is>
      </c>
      <c r="G181">
        <f>IF(E181="(none)",0,COUNTIF('Jobber Jobs'!$A$5:$A$367,E181))</f>
        <v>1</v>
      </c>
    </row>
    <row r="182">
      <c r="A182" t="inlineStr">
        <is>
          <t>T0178</t>
        </is>
      </c>
      <c r="B182" t="inlineStr">
        <is>
          <t>Brighton - Office clean</t>
        </is>
      </c>
      <c r="C182" t="inlineStr">
        <is>
          <t>JP0158</t>
        </is>
      </c>
      <c r="D182" t="inlineStr">
        <is>
          <t>office clean</t>
        </is>
      </c>
      <c r="E182" t="inlineStr">
        <is>
          <t>J1214</t>
        </is>
      </c>
      <c r="F182" t="inlineStr">
        <is>
          <t>Property + service</t>
        </is>
      </c>
      <c r="G182">
        <f>IF(E182="(none)",0,COUNTIF('Jobber Jobs'!$A$5:$A$367,E182))</f>
        <v>1</v>
      </c>
    </row>
    <row r="183">
      <c r="A183" t="inlineStr">
        <is>
          <t>T0179</t>
        </is>
      </c>
      <c r="B183" t="inlineStr">
        <is>
          <t>Camberwell - Office clean</t>
        </is>
      </c>
      <c r="C183" t="inlineStr">
        <is>
          <t>JP0159</t>
        </is>
      </c>
      <c r="D183" t="inlineStr">
        <is>
          <t>office clean</t>
        </is>
      </c>
      <c r="E183" t="inlineStr">
        <is>
          <t>J1215</t>
        </is>
      </c>
      <c r="F183" t="inlineStr">
        <is>
          <t>Property + service</t>
        </is>
      </c>
      <c r="G183">
        <f>IF(E183="(none)",0,COUNTIF('Jobber Jobs'!$A$5:$A$367,E183))</f>
        <v>1</v>
      </c>
    </row>
    <row r="184">
      <c r="A184" t="inlineStr">
        <is>
          <t>T0180</t>
        </is>
      </c>
      <c r="B184" t="inlineStr">
        <is>
          <t>Hawthorn - Office clean</t>
        </is>
      </c>
      <c r="C184" t="inlineStr">
        <is>
          <t>JP0160</t>
        </is>
      </c>
      <c r="D184" t="inlineStr">
        <is>
          <t>office clean</t>
        </is>
      </c>
      <c r="E184" t="inlineStr">
        <is>
          <t>J1216</t>
        </is>
      </c>
      <c r="F184" t="inlineStr">
        <is>
          <t>Property + service</t>
        </is>
      </c>
      <c r="G184">
        <f>IF(E184="(none)",0,COUNTIF('Jobber Jobs'!$A$5:$A$367,E184))</f>
        <v>1</v>
      </c>
    </row>
    <row r="185">
      <c r="A185" t="inlineStr">
        <is>
          <t>T0181</t>
        </is>
      </c>
      <c r="B185" t="inlineStr">
        <is>
          <t>Kew - Office clean</t>
        </is>
      </c>
      <c r="C185" t="inlineStr">
        <is>
          <t>JP0161</t>
        </is>
      </c>
      <c r="D185" t="inlineStr">
        <is>
          <t>office clean</t>
        </is>
      </c>
      <c r="E185" t="inlineStr">
        <is>
          <t>J1217</t>
        </is>
      </c>
      <c r="F185" t="inlineStr">
        <is>
          <t>Property + service</t>
        </is>
      </c>
      <c r="G185">
        <f>IF(E185="(none)",0,COUNTIF('Jobber Jobs'!$A$5:$A$367,E185))</f>
        <v>1</v>
      </c>
    </row>
    <row r="186">
      <c r="A186" t="inlineStr">
        <is>
          <t>T0182</t>
        </is>
      </c>
      <c r="B186" t="inlineStr">
        <is>
          <t>Williamstown - Office clean</t>
        </is>
      </c>
      <c r="C186" t="inlineStr">
        <is>
          <t>JP0162</t>
        </is>
      </c>
      <c r="D186" t="inlineStr">
        <is>
          <t>office clean</t>
        </is>
      </c>
      <c r="E186" t="inlineStr">
        <is>
          <t>J1218</t>
        </is>
      </c>
      <c r="F186" t="inlineStr">
        <is>
          <t>Property + service + amount</t>
        </is>
      </c>
      <c r="G186">
        <f>IF(E186="(none)",0,COUNTIF('Jobber Jobs'!$A$5:$A$367,E186))</f>
        <v>1</v>
      </c>
    </row>
    <row r="187">
      <c r="A187" t="inlineStr">
        <is>
          <t>T0183</t>
        </is>
      </c>
      <c r="B187" t="inlineStr">
        <is>
          <t>Cheltenham - Office clean</t>
        </is>
      </c>
      <c r="C187" t="inlineStr">
        <is>
          <t>JP0163</t>
        </is>
      </c>
      <c r="D187" t="inlineStr">
        <is>
          <t>office clean</t>
        </is>
      </c>
      <c r="E187" t="inlineStr">
        <is>
          <t>J1219</t>
        </is>
      </c>
      <c r="F187" t="inlineStr">
        <is>
          <t>Property + service</t>
        </is>
      </c>
      <c r="G187">
        <f>IF(E187="(none)",0,COUNTIF('Jobber Jobs'!$A$5:$A$367,E187))</f>
        <v>1</v>
      </c>
    </row>
    <row r="188">
      <c r="A188" t="inlineStr">
        <is>
          <t>T0184</t>
        </is>
      </c>
      <c r="B188" t="inlineStr">
        <is>
          <t>Oakleigh - Office clean</t>
        </is>
      </c>
      <c r="C188" t="inlineStr">
        <is>
          <t>JP0164</t>
        </is>
      </c>
      <c r="D188" t="inlineStr">
        <is>
          <t>office clean</t>
        </is>
      </c>
      <c r="E188" t="inlineStr">
        <is>
          <t>J1221</t>
        </is>
      </c>
      <c r="F188" t="inlineStr">
        <is>
          <t>Property + service</t>
        </is>
      </c>
      <c r="G188">
        <f>IF(E188="(none)",0,COUNTIF('Jobber Jobs'!$A$5:$A$367,E188))</f>
        <v>1</v>
      </c>
    </row>
    <row r="189">
      <c r="A189" t="inlineStr">
        <is>
          <t>T0185</t>
        </is>
      </c>
      <c r="B189" t="inlineStr">
        <is>
          <t>Moorabbin - Office clean</t>
        </is>
      </c>
      <c r="C189" t="inlineStr">
        <is>
          <t>JP0165</t>
        </is>
      </c>
      <c r="D189" t="inlineStr">
        <is>
          <t>office clean</t>
        </is>
      </c>
      <c r="E189" t="inlineStr">
        <is>
          <t>J1222</t>
        </is>
      </c>
      <c r="F189" t="inlineStr">
        <is>
          <t>Property + service</t>
        </is>
      </c>
      <c r="G189">
        <f>IF(E189="(none)",0,COUNTIF('Jobber Jobs'!$A$5:$A$367,E189))</f>
        <v>1</v>
      </c>
    </row>
    <row r="190">
      <c r="A190" t="inlineStr">
        <is>
          <t>T0186</t>
        </is>
      </c>
      <c r="B190" t="inlineStr">
        <is>
          <t>Moorabbin - Carpet steam clean</t>
        </is>
      </c>
      <c r="C190" t="inlineStr">
        <is>
          <t>JP0165</t>
        </is>
      </c>
      <c r="D190" t="inlineStr">
        <is>
          <t>carpet steam clean</t>
        </is>
      </c>
      <c r="E190" t="inlineStr">
        <is>
          <t>J1223</t>
        </is>
      </c>
      <c r="F190" t="inlineStr">
        <is>
          <t>Property + service</t>
        </is>
      </c>
      <c r="G190">
        <f>IF(E190="(none)",0,COUNTIF('Jobber Jobs'!$A$5:$A$367,E190))</f>
        <v>1</v>
      </c>
    </row>
    <row r="191">
      <c r="A191" t="inlineStr">
        <is>
          <t>T0187</t>
        </is>
      </c>
      <c r="B191" t="inlineStr">
        <is>
          <t>Mentone - Office clean</t>
        </is>
      </c>
      <c r="C191" t="inlineStr">
        <is>
          <t>JP0167</t>
        </is>
      </c>
      <c r="D191" t="inlineStr">
        <is>
          <t>office clean</t>
        </is>
      </c>
      <c r="E191" t="inlineStr">
        <is>
          <t>J1225</t>
        </is>
      </c>
      <c r="F191" t="inlineStr">
        <is>
          <t>Property + service</t>
        </is>
      </c>
      <c r="G191">
        <f>IF(E191="(none)",0,COUNTIF('Jobber Jobs'!$A$5:$A$367,E191))</f>
        <v>1</v>
      </c>
    </row>
    <row r="192">
      <c r="A192" t="inlineStr">
        <is>
          <t>T0188</t>
        </is>
      </c>
      <c r="B192" t="inlineStr">
        <is>
          <t>Northcote - Office clean</t>
        </is>
      </c>
      <c r="C192" t="inlineStr">
        <is>
          <t>JP0168</t>
        </is>
      </c>
      <c r="D192" t="inlineStr">
        <is>
          <t>office clean</t>
        </is>
      </c>
      <c r="E192" t="inlineStr">
        <is>
          <t>J1226</t>
        </is>
      </c>
      <c r="F192" t="inlineStr">
        <is>
          <t>Property + service + amount</t>
        </is>
      </c>
      <c r="G192">
        <f>IF(E192="(none)",0,COUNTIF('Jobber Jobs'!$A$5:$A$367,E192))</f>
        <v>1</v>
      </c>
    </row>
    <row r="193">
      <c r="A193" t="inlineStr">
        <is>
          <t>T0189</t>
        </is>
      </c>
      <c r="B193" t="inlineStr">
        <is>
          <t>Brunswick - Kitchen and bathrooms</t>
        </is>
      </c>
      <c r="C193" t="inlineStr">
        <is>
          <t>JP0169</t>
        </is>
      </c>
      <c r="D193" t="inlineStr">
        <is>
          <t>kitchen and bathrooms</t>
        </is>
      </c>
      <c r="E193" t="inlineStr">
        <is>
          <t>J1227</t>
        </is>
      </c>
      <c r="F193" t="inlineStr">
        <is>
          <t>Property + service</t>
        </is>
      </c>
      <c r="G193">
        <f>IF(E193="(none)",0,COUNTIF('Jobber Jobs'!$A$5:$A$367,E193))</f>
        <v>1</v>
      </c>
    </row>
    <row r="194">
      <c r="A194" t="inlineStr">
        <is>
          <t>T0190</t>
        </is>
      </c>
      <c r="B194" t="inlineStr">
        <is>
          <t>Brunswick - Window clean</t>
        </is>
      </c>
      <c r="C194" t="inlineStr">
        <is>
          <t>JP0169</t>
        </is>
      </c>
      <c r="D194" t="inlineStr">
        <is>
          <t>window clean</t>
        </is>
      </c>
      <c r="E194" t="inlineStr">
        <is>
          <t>J1228</t>
        </is>
      </c>
      <c r="F194" t="inlineStr">
        <is>
          <t>Property + service</t>
        </is>
      </c>
      <c r="G194">
        <f>IF(E194="(none)",0,COUNTIF('Jobber Jobs'!$A$5:$A$367,E194))</f>
        <v>1</v>
      </c>
    </row>
    <row r="195">
      <c r="A195" t="inlineStr">
        <is>
          <t>T0191</t>
        </is>
      </c>
      <c r="B195" t="inlineStr">
        <is>
          <t>Frankston - Kitchen and bathrooms</t>
        </is>
      </c>
      <c r="C195" t="inlineStr">
        <is>
          <t>JP0170</t>
        </is>
      </c>
      <c r="D195" t="inlineStr">
        <is>
          <t>kitchen and bathrooms</t>
        </is>
      </c>
      <c r="E195" t="inlineStr">
        <is>
          <t>J1229</t>
        </is>
      </c>
      <c r="F195" t="inlineStr">
        <is>
          <t>Property + service</t>
        </is>
      </c>
      <c r="G195">
        <f>IF(E195="(none)",0,COUNTIF('Jobber Jobs'!$A$5:$A$367,E195))</f>
        <v>1</v>
      </c>
    </row>
    <row r="196">
      <c r="A196" t="inlineStr">
        <is>
          <t>T0192</t>
        </is>
      </c>
      <c r="B196" t="inlineStr">
        <is>
          <t>Bentleigh - Office clean</t>
        </is>
      </c>
      <c r="C196" t="inlineStr">
        <is>
          <t>JP0171</t>
        </is>
      </c>
      <c r="D196" t="inlineStr">
        <is>
          <t>office clean</t>
        </is>
      </c>
      <c r="E196" t="inlineStr">
        <is>
          <t>J1230</t>
        </is>
      </c>
      <c r="F196" t="inlineStr">
        <is>
          <t>Property + service</t>
        </is>
      </c>
      <c r="G196">
        <f>IF(E196="(none)",0,COUNTIF('Jobber Jobs'!$A$5:$A$367,E196))</f>
        <v>1</v>
      </c>
    </row>
    <row r="197">
      <c r="A197" t="inlineStr">
        <is>
          <t>T0193</t>
        </is>
      </c>
      <c r="B197" t="inlineStr">
        <is>
          <t>Bentleigh - Carpet steam clean</t>
        </is>
      </c>
      <c r="C197" t="inlineStr">
        <is>
          <t>JP0171</t>
        </is>
      </c>
      <c r="D197" t="inlineStr">
        <is>
          <t>carpet steam clean</t>
        </is>
      </c>
      <c r="E197" t="inlineStr">
        <is>
          <t>J1231</t>
        </is>
      </c>
      <c r="F197" t="inlineStr">
        <is>
          <t>Property + service</t>
        </is>
      </c>
      <c r="G197">
        <f>IF(E197="(none)",0,COUNTIF('Jobber Jobs'!$A$5:$A$367,E197))</f>
        <v>1</v>
      </c>
    </row>
    <row r="198">
      <c r="A198" t="inlineStr">
        <is>
          <t>T0194</t>
        </is>
      </c>
      <c r="B198" t="inlineStr">
        <is>
          <t>Brunswick - Office clean</t>
        </is>
      </c>
      <c r="C198" t="inlineStr">
        <is>
          <t>JP0172</t>
        </is>
      </c>
      <c r="D198" t="inlineStr">
        <is>
          <t>office clean</t>
        </is>
      </c>
      <c r="E198" t="inlineStr">
        <is>
          <t>J1232</t>
        </is>
      </c>
      <c r="F198" t="inlineStr">
        <is>
          <t>Property + service</t>
        </is>
      </c>
      <c r="G198">
        <f>IF(E198="(none)",0,COUNTIF('Jobber Jobs'!$A$5:$A$367,E198))</f>
        <v>1</v>
      </c>
    </row>
    <row r="199">
      <c r="A199" t="inlineStr">
        <is>
          <t>T0195</t>
        </is>
      </c>
      <c r="B199" t="inlineStr">
        <is>
          <t>Hawthorn - Office clean</t>
        </is>
      </c>
      <c r="C199" t="inlineStr">
        <is>
          <t>JP0173</t>
        </is>
      </c>
      <c r="D199" t="inlineStr">
        <is>
          <t>office clean</t>
        </is>
      </c>
      <c r="E199" t="inlineStr">
        <is>
          <t>J1233</t>
        </is>
      </c>
      <c r="F199" t="inlineStr">
        <is>
          <t>Property + service</t>
        </is>
      </c>
      <c r="G199">
        <f>IF(E199="(none)",0,COUNTIF('Jobber Jobs'!$A$5:$A$367,E199))</f>
        <v>1</v>
      </c>
    </row>
    <row r="200">
      <c r="A200" t="inlineStr">
        <is>
          <t>T0196</t>
        </is>
      </c>
      <c r="B200" t="inlineStr">
        <is>
          <t>Altona - Kitchen and bathrooms</t>
        </is>
      </c>
      <c r="C200" t="inlineStr">
        <is>
          <t>JP0174</t>
        </is>
      </c>
      <c r="D200" t="inlineStr">
        <is>
          <t>kitchen and bathrooms</t>
        </is>
      </c>
      <c r="E200" t="inlineStr">
        <is>
          <t>J1234</t>
        </is>
      </c>
      <c r="F200" t="inlineStr">
        <is>
          <t>Property + service</t>
        </is>
      </c>
      <c r="G200">
        <f>IF(E200="(none)",0,COUNTIF('Jobber Jobs'!$A$5:$A$367,E200))</f>
        <v>1</v>
      </c>
    </row>
    <row r="201">
      <c r="A201" t="inlineStr">
        <is>
          <t>T0197</t>
        </is>
      </c>
      <c r="B201" t="inlineStr">
        <is>
          <t>Deer Park - Office clean</t>
        </is>
      </c>
      <c r="C201" t="inlineStr">
        <is>
          <t>JP0175</t>
        </is>
      </c>
      <c r="D201" t="inlineStr">
        <is>
          <t>office clean</t>
        </is>
      </c>
      <c r="E201" t="inlineStr">
        <is>
          <t>J1235</t>
        </is>
      </c>
      <c r="F201" t="inlineStr">
        <is>
          <t>Property + service</t>
        </is>
      </c>
      <c r="G201">
        <f>IF(E201="(none)",0,COUNTIF('Jobber Jobs'!$A$5:$A$367,E201))</f>
        <v>1</v>
      </c>
    </row>
    <row r="202">
      <c r="A202" t="inlineStr">
        <is>
          <t>T0198</t>
        </is>
      </c>
      <c r="B202" t="inlineStr">
        <is>
          <t>Reservoir - Kitchen and bathrooms</t>
        </is>
      </c>
      <c r="C202" t="inlineStr">
        <is>
          <t>JP0176</t>
        </is>
      </c>
      <c r="D202" t="inlineStr">
        <is>
          <t>kitchen and bathrooms</t>
        </is>
      </c>
      <c r="E202" t="inlineStr">
        <is>
          <t>J1236</t>
        </is>
      </c>
      <c r="F202" t="inlineStr">
        <is>
          <t>Property + service</t>
        </is>
      </c>
      <c r="G202">
        <f>IF(E202="(none)",0,COUNTIF('Jobber Jobs'!$A$5:$A$367,E202))</f>
        <v>1</v>
      </c>
    </row>
    <row r="203">
      <c r="A203" t="inlineStr">
        <is>
          <t>T0199</t>
        </is>
      </c>
      <c r="B203" t="inlineStr">
        <is>
          <t>Brunswick - Office clean</t>
        </is>
      </c>
      <c r="C203" t="inlineStr">
        <is>
          <t>JP0177</t>
        </is>
      </c>
      <c r="D203" t="inlineStr">
        <is>
          <t>office clean</t>
        </is>
      </c>
      <c r="E203" t="inlineStr">
        <is>
          <t>J1238</t>
        </is>
      </c>
      <c r="F203" t="inlineStr">
        <is>
          <t>Property + service + amount</t>
        </is>
      </c>
      <c r="G203">
        <f>IF(E203="(none)",0,COUNTIF('Jobber Jobs'!$A$5:$A$367,E203))</f>
        <v>1</v>
      </c>
    </row>
    <row r="204">
      <c r="A204" t="inlineStr">
        <is>
          <t>T0200</t>
        </is>
      </c>
      <c r="B204" t="inlineStr">
        <is>
          <t>Preston - Office clean</t>
        </is>
      </c>
      <c r="C204" t="inlineStr">
        <is>
          <t>JP0178</t>
        </is>
      </c>
      <c r="D204" t="inlineStr">
        <is>
          <t>office clean</t>
        </is>
      </c>
      <c r="E204" t="inlineStr">
        <is>
          <t>J1239</t>
        </is>
      </c>
      <c r="F204" t="inlineStr">
        <is>
          <t>Property + service</t>
        </is>
      </c>
      <c r="G204">
        <f>IF(E204="(none)",0,COUNTIF('Jobber Jobs'!$A$5:$A$367,E204))</f>
        <v>1</v>
      </c>
    </row>
    <row r="205">
      <c r="A205" t="inlineStr">
        <is>
          <t>T0201</t>
        </is>
      </c>
      <c r="B205" t="inlineStr">
        <is>
          <t>Mitcham - Window clean</t>
        </is>
      </c>
      <c r="C205" t="inlineStr">
        <is>
          <t>JP0179</t>
        </is>
      </c>
      <c r="D205" t="inlineStr">
        <is>
          <t>window clean</t>
        </is>
      </c>
      <c r="E205" t="inlineStr">
        <is>
          <t>J1241</t>
        </is>
      </c>
      <c r="F205" t="inlineStr">
        <is>
          <t>Property + service</t>
        </is>
      </c>
      <c r="G205">
        <f>IF(E205="(none)",0,COUNTIF('Jobber Jobs'!$A$5:$A$367,E205))</f>
        <v>1</v>
      </c>
    </row>
    <row r="206">
      <c r="A206" t="inlineStr">
        <is>
          <t>T0202</t>
        </is>
      </c>
      <c r="B206" t="inlineStr">
        <is>
          <t>Mitcham - Washroom service</t>
        </is>
      </c>
      <c r="C206" t="inlineStr">
        <is>
          <t>JP0179</t>
        </is>
      </c>
      <c r="D206" t="inlineStr">
        <is>
          <t>washroom service</t>
        </is>
      </c>
      <c r="E206" t="inlineStr">
        <is>
          <t>J1242</t>
        </is>
      </c>
      <c r="F206" t="inlineStr">
        <is>
          <t>Property + service</t>
        </is>
      </c>
      <c r="G206">
        <f>IF(E206="(none)",0,COUNTIF('Jobber Jobs'!$A$5:$A$367,E206))</f>
        <v>1</v>
      </c>
    </row>
    <row r="207">
      <c r="A207" t="inlineStr">
        <is>
          <t>T0203</t>
        </is>
      </c>
      <c r="B207" t="inlineStr">
        <is>
          <t>Yarraville - Office clean</t>
        </is>
      </c>
      <c r="C207" t="inlineStr">
        <is>
          <t>JP0180</t>
        </is>
      </c>
      <c r="D207" t="inlineStr">
        <is>
          <t>office clean</t>
        </is>
      </c>
      <c r="E207" t="inlineStr">
        <is>
          <t>J1243</t>
        </is>
      </c>
      <c r="F207" t="inlineStr">
        <is>
          <t>Property + service</t>
        </is>
      </c>
      <c r="G207">
        <f>IF(E207="(none)",0,COUNTIF('Jobber Jobs'!$A$5:$A$367,E207))</f>
        <v>1</v>
      </c>
    </row>
    <row r="208">
      <c r="A208" t="inlineStr">
        <is>
          <t>T0204</t>
        </is>
      </c>
      <c r="B208" t="inlineStr">
        <is>
          <t>Footscray - Office clean</t>
        </is>
      </c>
      <c r="C208" t="inlineStr">
        <is>
          <t>JP0182</t>
        </is>
      </c>
      <c r="D208" t="inlineStr">
        <is>
          <t>office clean</t>
        </is>
      </c>
      <c r="E208" t="inlineStr">
        <is>
          <t>J1245</t>
        </is>
      </c>
      <c r="F208" t="inlineStr">
        <is>
          <t>Property + service</t>
        </is>
      </c>
      <c r="G208">
        <f>IF(E208="(none)",0,COUNTIF('Jobber Jobs'!$A$5:$A$367,E208))</f>
        <v>1</v>
      </c>
    </row>
    <row r="209">
      <c r="A209" t="inlineStr">
        <is>
          <t>T0205</t>
        </is>
      </c>
      <c r="B209" t="inlineStr">
        <is>
          <t>Laverton - Office clean</t>
        </is>
      </c>
      <c r="C209" t="inlineStr">
        <is>
          <t>JP0185</t>
        </is>
      </c>
      <c r="D209" t="inlineStr">
        <is>
          <t>office clean</t>
        </is>
      </c>
      <c r="E209" t="inlineStr">
        <is>
          <t>J1248</t>
        </is>
      </c>
      <c r="F209" t="inlineStr">
        <is>
          <t>Property + service</t>
        </is>
      </c>
      <c r="G209">
        <f>IF(E209="(none)",0,COUNTIF('Jobber Jobs'!$A$5:$A$367,E209))</f>
        <v>1</v>
      </c>
    </row>
    <row r="210">
      <c r="A210" t="inlineStr">
        <is>
          <t>T0206</t>
        </is>
      </c>
      <c r="B210" t="inlineStr">
        <is>
          <t>Laverton - Window clean</t>
        </is>
      </c>
      <c r="C210" t="inlineStr">
        <is>
          <t>JP0185</t>
        </is>
      </c>
      <c r="D210" t="inlineStr">
        <is>
          <t>window clean</t>
        </is>
      </c>
      <c r="E210" t="inlineStr">
        <is>
          <t>J1249</t>
        </is>
      </c>
      <c r="F210" t="inlineStr">
        <is>
          <t>Property + service</t>
        </is>
      </c>
      <c r="G210">
        <f>IF(E210="(none)",0,COUNTIF('Jobber Jobs'!$A$5:$A$367,E210))</f>
        <v>1</v>
      </c>
    </row>
    <row r="211">
      <c r="A211" t="inlineStr">
        <is>
          <t>T0207</t>
        </is>
      </c>
      <c r="B211" t="inlineStr">
        <is>
          <t>Brighton - Office clean</t>
        </is>
      </c>
      <c r="C211" t="inlineStr">
        <is>
          <t>JP0186</t>
        </is>
      </c>
      <c r="D211" t="inlineStr">
        <is>
          <t>office clean</t>
        </is>
      </c>
      <c r="E211" t="inlineStr">
        <is>
          <t>J1250</t>
        </is>
      </c>
      <c r="F211" t="inlineStr">
        <is>
          <t>Property + service</t>
        </is>
      </c>
      <c r="G211">
        <f>IF(E211="(none)",0,COUNTIF('Jobber Jobs'!$A$5:$A$367,E211))</f>
        <v>1</v>
      </c>
    </row>
    <row r="212">
      <c r="A212" t="inlineStr">
        <is>
          <t>T0208</t>
        </is>
      </c>
      <c r="B212" t="inlineStr">
        <is>
          <t>Yarraville - Kitchen and bathrooms</t>
        </is>
      </c>
      <c r="C212" t="inlineStr">
        <is>
          <t>JP0187</t>
        </is>
      </c>
      <c r="D212" t="inlineStr">
        <is>
          <t>kitchen and bathrooms</t>
        </is>
      </c>
      <c r="E212" t="inlineStr">
        <is>
          <t>J1251</t>
        </is>
      </c>
      <c r="F212" t="inlineStr">
        <is>
          <t>Property + service</t>
        </is>
      </c>
      <c r="G212">
        <f>IF(E212="(none)",0,COUNTIF('Jobber Jobs'!$A$5:$A$367,E212))</f>
        <v>1</v>
      </c>
    </row>
    <row r="213">
      <c r="A213" t="inlineStr">
        <is>
          <t>T0209</t>
        </is>
      </c>
      <c r="B213" t="inlineStr">
        <is>
          <t>Bentleigh - Kitchen and bathrooms</t>
        </is>
      </c>
      <c r="C213" t="inlineStr">
        <is>
          <t>JP0189</t>
        </is>
      </c>
      <c r="D213" t="inlineStr">
        <is>
          <t>kitchen and bathrooms</t>
        </is>
      </c>
      <c r="E213" t="inlineStr">
        <is>
          <t>J1254</t>
        </is>
      </c>
      <c r="F213" t="inlineStr">
        <is>
          <t>Property + service</t>
        </is>
      </c>
      <c r="G213">
        <f>IF(E213="(none)",0,COUNTIF('Jobber Jobs'!$A$5:$A$367,E213))</f>
        <v>1</v>
      </c>
    </row>
    <row r="214">
      <c r="A214" t="inlineStr">
        <is>
          <t>T0210</t>
        </is>
      </c>
      <c r="B214" t="inlineStr">
        <is>
          <t>Bentleigh - Office clean</t>
        </is>
      </c>
      <c r="C214" t="inlineStr">
        <is>
          <t>JP0190</t>
        </is>
      </c>
      <c r="D214" t="inlineStr">
        <is>
          <t>office clean</t>
        </is>
      </c>
      <c r="E214" t="inlineStr">
        <is>
          <t>J1255</t>
        </is>
      </c>
      <c r="F214" t="inlineStr">
        <is>
          <t>Property + service</t>
        </is>
      </c>
      <c r="G214">
        <f>IF(E214="(none)",0,COUNTIF('Jobber Jobs'!$A$5:$A$367,E214))</f>
        <v>1</v>
      </c>
    </row>
    <row r="215">
      <c r="A215" t="inlineStr">
        <is>
          <t>T0211</t>
        </is>
      </c>
      <c r="B215" t="inlineStr">
        <is>
          <t>Hawthorn - Office clean</t>
        </is>
      </c>
      <c r="C215" t="inlineStr">
        <is>
          <t>JP0191</t>
        </is>
      </c>
      <c r="D215" t="inlineStr">
        <is>
          <t>office clean</t>
        </is>
      </c>
      <c r="E215" t="inlineStr">
        <is>
          <t>J1256</t>
        </is>
      </c>
      <c r="F215" t="inlineStr">
        <is>
          <t>Property + service + amount</t>
        </is>
      </c>
      <c r="G215">
        <f>IF(E215="(none)",0,COUNTIF('Jobber Jobs'!$A$5:$A$367,E215))</f>
        <v>1</v>
      </c>
    </row>
    <row r="216">
      <c r="A216" t="inlineStr">
        <is>
          <t>T0212</t>
        </is>
      </c>
      <c r="B216" t="inlineStr">
        <is>
          <t>Glen Waverley - Office clean</t>
        </is>
      </c>
      <c r="C216" t="inlineStr">
        <is>
          <t>JP0193</t>
        </is>
      </c>
      <c r="D216" t="inlineStr">
        <is>
          <t>office clean</t>
        </is>
      </c>
      <c r="E216" t="inlineStr">
        <is>
          <t>J1258</t>
        </is>
      </c>
      <c r="F216" t="inlineStr">
        <is>
          <t>Property + service</t>
        </is>
      </c>
      <c r="G216">
        <f>IF(E216="(none)",0,COUNTIF('Jobber Jobs'!$A$5:$A$367,E216))</f>
        <v>1</v>
      </c>
    </row>
    <row r="217">
      <c r="A217" t="inlineStr">
        <is>
          <t>T0213</t>
        </is>
      </c>
      <c r="B217" t="inlineStr">
        <is>
          <t>Glen Waverley - Window clean</t>
        </is>
      </c>
      <c r="C217" t="inlineStr">
        <is>
          <t>JP0193</t>
        </is>
      </c>
      <c r="D217" t="inlineStr">
        <is>
          <t>window clean</t>
        </is>
      </c>
      <c r="E217" t="inlineStr">
        <is>
          <t>J1259</t>
        </is>
      </c>
      <c r="F217" t="inlineStr">
        <is>
          <t>Property + service</t>
        </is>
      </c>
      <c r="G217">
        <f>IF(E217="(none)",0,COUNTIF('Jobber Jobs'!$A$5:$A$367,E217))</f>
        <v>1</v>
      </c>
    </row>
    <row r="218">
      <c r="A218" t="inlineStr">
        <is>
          <t>T0214</t>
        </is>
      </c>
      <c r="B218" t="inlineStr">
        <is>
          <t>Epping - Office clean</t>
        </is>
      </c>
      <c r="C218" t="inlineStr">
        <is>
          <t>JP0195</t>
        </is>
      </c>
      <c r="D218" t="inlineStr">
        <is>
          <t>office clean</t>
        </is>
      </c>
      <c r="E218" t="inlineStr">
        <is>
          <t>J1262</t>
        </is>
      </c>
      <c r="F218" t="inlineStr">
        <is>
          <t>Property + service</t>
        </is>
      </c>
      <c r="G218">
        <f>IF(E218="(none)",0,COUNTIF('Jobber Jobs'!$A$5:$A$367,E218))</f>
        <v>1</v>
      </c>
    </row>
    <row r="219">
      <c r="A219" t="inlineStr">
        <is>
          <t>T0215</t>
        </is>
      </c>
      <c r="B219" t="inlineStr">
        <is>
          <t>Mitcham - Office clean</t>
        </is>
      </c>
      <c r="C219" t="inlineStr">
        <is>
          <t>JP0196</t>
        </is>
      </c>
      <c r="D219" t="inlineStr">
        <is>
          <t>office clean</t>
        </is>
      </c>
      <c r="E219" t="inlineStr">
        <is>
          <t>J1263</t>
        </is>
      </c>
      <c r="F219" t="inlineStr">
        <is>
          <t>Property + service</t>
        </is>
      </c>
      <c r="G219">
        <f>IF(E219="(none)",0,COUNTIF('Jobber Jobs'!$A$5:$A$367,E219))</f>
        <v>1</v>
      </c>
    </row>
    <row r="220">
      <c r="A220" t="inlineStr">
        <is>
          <t>T0216</t>
        </is>
      </c>
      <c r="B220" t="inlineStr">
        <is>
          <t>Kew - Office clean</t>
        </is>
      </c>
      <c r="C220" t="inlineStr">
        <is>
          <t>JP0197</t>
        </is>
      </c>
      <c r="D220" t="inlineStr">
        <is>
          <t>office clean</t>
        </is>
      </c>
      <c r="E220" t="inlineStr">
        <is>
          <t>J1264</t>
        </is>
      </c>
      <c r="F220" t="inlineStr">
        <is>
          <t>Property + service</t>
        </is>
      </c>
      <c r="G220">
        <f>IF(E220="(none)",0,COUNTIF('Jobber Jobs'!$A$5:$A$367,E220))</f>
        <v>1</v>
      </c>
    </row>
    <row r="221">
      <c r="A221" t="inlineStr">
        <is>
          <t>T0217</t>
        </is>
      </c>
      <c r="B221" t="inlineStr">
        <is>
          <t>Blackburn - Office clean</t>
        </is>
      </c>
      <c r="C221" t="inlineStr">
        <is>
          <t>JP0199</t>
        </is>
      </c>
      <c r="D221" t="inlineStr">
        <is>
          <t>office clean</t>
        </is>
      </c>
      <c r="E221" t="inlineStr">
        <is>
          <t>J1266</t>
        </is>
      </c>
      <c r="F221" t="inlineStr">
        <is>
          <t>Property + service</t>
        </is>
      </c>
      <c r="G221">
        <f>IF(E221="(none)",0,COUNTIF('Jobber Jobs'!$A$5:$A$367,E221))</f>
        <v>1</v>
      </c>
    </row>
    <row r="222">
      <c r="A222" t="inlineStr">
        <is>
          <t>T0218</t>
        </is>
      </c>
      <c r="B222" t="inlineStr">
        <is>
          <t>Blackburn - Window clean</t>
        </is>
      </c>
      <c r="C222" t="inlineStr">
        <is>
          <t>JP0199</t>
        </is>
      </c>
      <c r="D222" t="inlineStr">
        <is>
          <t>window clean</t>
        </is>
      </c>
      <c r="E222" t="inlineStr">
        <is>
          <t>J1267</t>
        </is>
      </c>
      <c r="F222" t="inlineStr">
        <is>
          <t>Property + service</t>
        </is>
      </c>
      <c r="G222">
        <f>IF(E222="(none)",0,COUNTIF('Jobber Jobs'!$A$5:$A$367,E222))</f>
        <v>1</v>
      </c>
    </row>
    <row r="223">
      <c r="A223" t="inlineStr">
        <is>
          <t>T0219</t>
        </is>
      </c>
      <c r="B223" t="inlineStr">
        <is>
          <t>Sunshine - Carpet steam clean</t>
        </is>
      </c>
      <c r="C223" t="inlineStr">
        <is>
          <t>JP0200</t>
        </is>
      </c>
      <c r="D223" t="inlineStr">
        <is>
          <t>carpet steam clean</t>
        </is>
      </c>
      <c r="E223" t="inlineStr">
        <is>
          <t>J1269</t>
        </is>
      </c>
      <c r="F223" t="inlineStr">
        <is>
          <t>Property + service</t>
        </is>
      </c>
      <c r="G223">
        <f>IF(E223="(none)",0,COUNTIF('Jobber Jobs'!$A$5:$A$367,E223))</f>
        <v>1</v>
      </c>
    </row>
    <row r="224">
      <c r="A224" t="inlineStr">
        <is>
          <t>T0220</t>
        </is>
      </c>
      <c r="B224" t="inlineStr">
        <is>
          <t>Maribyrnong - Kitchen and bathrooms</t>
        </is>
      </c>
      <c r="C224" t="inlineStr">
        <is>
          <t>JP0201</t>
        </is>
      </c>
      <c r="D224" t="inlineStr">
        <is>
          <t>kitchen and bathrooms</t>
        </is>
      </c>
      <c r="E224" t="inlineStr">
        <is>
          <t>J1270</t>
        </is>
      </c>
      <c r="F224" t="inlineStr">
        <is>
          <t>Property + service</t>
        </is>
      </c>
      <c r="G224">
        <f>IF(E224="(none)",0,COUNTIF('Jobber Jobs'!$A$5:$A$367,E224))</f>
        <v>1</v>
      </c>
    </row>
    <row r="225">
      <c r="A225" t="inlineStr">
        <is>
          <t>T0221</t>
        </is>
      </c>
      <c r="B225" t="inlineStr">
        <is>
          <t>Moorabbin - Office clean</t>
        </is>
      </c>
      <c r="C225" t="inlineStr">
        <is>
          <t>JP0203</t>
        </is>
      </c>
      <c r="D225" t="inlineStr">
        <is>
          <t>office clean</t>
        </is>
      </c>
      <c r="E225" t="inlineStr">
        <is>
          <t>J1272</t>
        </is>
      </c>
      <c r="F225" t="inlineStr">
        <is>
          <t>Property + service</t>
        </is>
      </c>
      <c r="G225">
        <f>IF(E225="(none)",0,COUNTIF('Jobber Jobs'!$A$5:$A$367,E225))</f>
        <v>1</v>
      </c>
    </row>
    <row r="226">
      <c r="A226" t="inlineStr">
        <is>
          <t>T0222</t>
        </is>
      </c>
      <c r="B226" t="inlineStr">
        <is>
          <t>Moorabbin - Window clean</t>
        </is>
      </c>
      <c r="C226" t="inlineStr">
        <is>
          <t>JP0203</t>
        </is>
      </c>
      <c r="D226" t="inlineStr">
        <is>
          <t>window clean</t>
        </is>
      </c>
      <c r="E226" t="inlineStr">
        <is>
          <t>J1273</t>
        </is>
      </c>
      <c r="F226" t="inlineStr">
        <is>
          <t>Property + service</t>
        </is>
      </c>
      <c r="G226">
        <f>IF(E226="(none)",0,COUNTIF('Jobber Jobs'!$A$5:$A$367,E226))</f>
        <v>1</v>
      </c>
    </row>
    <row r="227">
      <c r="A227" t="inlineStr">
        <is>
          <t>T0223</t>
        </is>
      </c>
      <c r="B227" t="inlineStr">
        <is>
          <t>Box Hill - Office clean</t>
        </is>
      </c>
      <c r="C227" t="inlineStr">
        <is>
          <t>JP0204</t>
        </is>
      </c>
      <c r="D227" t="inlineStr">
        <is>
          <t>office clean</t>
        </is>
      </c>
      <c r="E227" t="inlineStr">
        <is>
          <t>J1274</t>
        </is>
      </c>
      <c r="F227" t="inlineStr">
        <is>
          <t>Property + service</t>
        </is>
      </c>
      <c r="G227">
        <f>IF(E227="(none)",0,COUNTIF('Jobber Jobs'!$A$5:$A$367,E227))</f>
        <v>1</v>
      </c>
    </row>
    <row r="228">
      <c r="A228" t="inlineStr">
        <is>
          <t>T0224</t>
        </is>
      </c>
      <c r="B228" t="inlineStr">
        <is>
          <t>Frankston - Office clean</t>
        </is>
      </c>
      <c r="C228" t="inlineStr">
        <is>
          <t>JP0206</t>
        </is>
      </c>
      <c r="D228" t="inlineStr">
        <is>
          <t>office clean</t>
        </is>
      </c>
      <c r="E228" t="inlineStr">
        <is>
          <t>J1276</t>
        </is>
      </c>
      <c r="F228" t="inlineStr">
        <is>
          <t>Property + service</t>
        </is>
      </c>
      <c r="G228">
        <f>IF(E228="(none)",0,COUNTIF('Jobber Jobs'!$A$5:$A$367,E228))</f>
        <v>1</v>
      </c>
    </row>
    <row r="229">
      <c r="A229" t="inlineStr">
        <is>
          <t>T0225</t>
        </is>
      </c>
      <c r="B229" t="inlineStr">
        <is>
          <t>Preston - Office clean</t>
        </is>
      </c>
      <c r="C229" t="inlineStr">
        <is>
          <t>JP0207</t>
        </is>
      </c>
      <c r="D229" t="inlineStr">
        <is>
          <t>office clean</t>
        </is>
      </c>
      <c r="E229" t="inlineStr">
        <is>
          <t>J1277</t>
        </is>
      </c>
      <c r="F229" t="inlineStr">
        <is>
          <t>Property + service</t>
        </is>
      </c>
      <c r="G229">
        <f>IF(E229="(none)",0,COUNTIF('Jobber Jobs'!$A$5:$A$367,E229))</f>
        <v>1</v>
      </c>
    </row>
    <row r="230">
      <c r="A230" t="inlineStr">
        <is>
          <t>T0226</t>
        </is>
      </c>
      <c r="B230" t="inlineStr">
        <is>
          <t>Burwood - Office clean</t>
        </is>
      </c>
      <c r="C230" t="inlineStr">
        <is>
          <t>JP0210</t>
        </is>
      </c>
      <c r="D230" t="inlineStr">
        <is>
          <t>office clean</t>
        </is>
      </c>
      <c r="E230" t="inlineStr">
        <is>
          <t>J1280</t>
        </is>
      </c>
      <c r="F230" t="inlineStr">
        <is>
          <t>Property + service</t>
        </is>
      </c>
      <c r="G230">
        <f>IF(E230="(none)",0,COUNTIF('Jobber Jobs'!$A$5:$A$367,E230))</f>
        <v>1</v>
      </c>
    </row>
    <row r="231">
      <c r="A231" t="inlineStr">
        <is>
          <t>T0227</t>
        </is>
      </c>
      <c r="B231" t="inlineStr">
        <is>
          <t>Burwood office clean (copy)</t>
        </is>
      </c>
      <c r="C231" t="inlineStr">
        <is>
          <t>JP0210</t>
        </is>
      </c>
      <c r="D231" t="inlineStr">
        <is>
          <t>office clean</t>
        </is>
      </c>
      <c r="E231" t="inlineStr">
        <is>
          <t>J1280</t>
        </is>
      </c>
      <c r="F231" t="inlineStr">
        <is>
          <t>Property + service</t>
        </is>
      </c>
      <c r="G231">
        <f>IF(E231="(none)",0,COUNTIF('Jobber Jobs'!$A$5:$A$367,E231))</f>
        <v>1</v>
      </c>
    </row>
    <row r="232">
      <c r="A232" t="inlineStr">
        <is>
          <t>T0228</t>
        </is>
      </c>
      <c r="B232" t="inlineStr">
        <is>
          <t>Maribyrnong - Office clean</t>
        </is>
      </c>
      <c r="C232" t="inlineStr">
        <is>
          <t>JP0211</t>
        </is>
      </c>
      <c r="D232" t="inlineStr">
        <is>
          <t>office clean</t>
        </is>
      </c>
      <c r="E232" t="inlineStr">
        <is>
          <t>J1281</t>
        </is>
      </c>
      <c r="F232" t="inlineStr">
        <is>
          <t>Property + service</t>
        </is>
      </c>
      <c r="G232">
        <f>IF(E232="(none)",0,COUNTIF('Jobber Jobs'!$A$5:$A$367,E232))</f>
        <v>1</v>
      </c>
    </row>
    <row r="233">
      <c r="A233" t="inlineStr">
        <is>
          <t>T0229</t>
        </is>
      </c>
      <c r="B233" t="inlineStr">
        <is>
          <t>Maribyrnong - Window clean</t>
        </is>
      </c>
      <c r="C233" t="inlineStr">
        <is>
          <t>JP0211</t>
        </is>
      </c>
      <c r="D233" t="inlineStr">
        <is>
          <t>window clean</t>
        </is>
      </c>
      <c r="E233" t="inlineStr">
        <is>
          <t>J1282</t>
        </is>
      </c>
      <c r="F233" t="inlineStr">
        <is>
          <t>Property + service</t>
        </is>
      </c>
      <c r="G233">
        <f>IF(E233="(none)",0,COUNTIF('Jobber Jobs'!$A$5:$A$367,E233))</f>
        <v>1</v>
      </c>
    </row>
    <row r="234">
      <c r="A234" t="inlineStr">
        <is>
          <t>T0230</t>
        </is>
      </c>
      <c r="B234" t="inlineStr">
        <is>
          <t>Ringwood - Office clean</t>
        </is>
      </c>
      <c r="C234" t="inlineStr">
        <is>
          <t>JP0212</t>
        </is>
      </c>
      <c r="D234" t="inlineStr">
        <is>
          <t>office clean</t>
        </is>
      </c>
      <c r="E234" t="inlineStr">
        <is>
          <t>J1283</t>
        </is>
      </c>
      <c r="F234" t="inlineStr">
        <is>
          <t>Property + service</t>
        </is>
      </c>
      <c r="G234">
        <f>IF(E234="(none)",0,COUNTIF('Jobber Jobs'!$A$5:$A$367,E234))</f>
        <v>1</v>
      </c>
    </row>
    <row r="235">
      <c r="A235" t="inlineStr">
        <is>
          <t>T0231</t>
        </is>
      </c>
      <c r="B235" t="inlineStr">
        <is>
          <t>Ringwood - Window clean</t>
        </is>
      </c>
      <c r="C235" t="inlineStr">
        <is>
          <t>JP0212</t>
        </is>
      </c>
      <c r="D235" t="inlineStr">
        <is>
          <t>window clean</t>
        </is>
      </c>
      <c r="E235" t="inlineStr">
        <is>
          <t>J1284</t>
        </is>
      </c>
      <c r="F235" t="inlineStr">
        <is>
          <t>Property + service</t>
        </is>
      </c>
      <c r="G235">
        <f>IF(E235="(none)",0,COUNTIF('Jobber Jobs'!$A$5:$A$367,E235))</f>
        <v>1</v>
      </c>
    </row>
    <row r="236">
      <c r="A236" t="inlineStr">
        <is>
          <t>T0232</t>
        </is>
      </c>
      <c r="B236" t="inlineStr">
        <is>
          <t>Burwood - Office clean</t>
        </is>
      </c>
      <c r="C236" t="inlineStr">
        <is>
          <t>JP0214</t>
        </is>
      </c>
      <c r="D236" t="inlineStr">
        <is>
          <t>office clean</t>
        </is>
      </c>
      <c r="E236" t="inlineStr">
        <is>
          <t>J1286</t>
        </is>
      </c>
      <c r="F236" t="inlineStr">
        <is>
          <t>Property + service</t>
        </is>
      </c>
      <c r="G236">
        <f>IF(E236="(none)",0,COUNTIF('Jobber Jobs'!$A$5:$A$367,E236))</f>
        <v>1</v>
      </c>
    </row>
    <row r="237">
      <c r="A237" t="inlineStr">
        <is>
          <t>T0233</t>
        </is>
      </c>
      <c r="B237" t="inlineStr">
        <is>
          <t>Brighton - Office clean</t>
        </is>
      </c>
      <c r="C237" t="inlineStr">
        <is>
          <t>JP0215</t>
        </is>
      </c>
      <c r="D237" t="inlineStr">
        <is>
          <t>office clean</t>
        </is>
      </c>
      <c r="E237" t="inlineStr">
        <is>
          <t>J1287</t>
        </is>
      </c>
      <c r="F237" t="inlineStr">
        <is>
          <t>Property + service</t>
        </is>
      </c>
      <c r="G237">
        <f>IF(E237="(none)",0,COUNTIF('Jobber Jobs'!$A$5:$A$367,E237))</f>
        <v>1</v>
      </c>
    </row>
    <row r="238">
      <c r="A238" t="inlineStr">
        <is>
          <t>T0234</t>
        </is>
      </c>
      <c r="B238" t="inlineStr">
        <is>
          <t>Box Hill - Kitchen and bathrooms</t>
        </is>
      </c>
      <c r="C238" t="inlineStr">
        <is>
          <t>JP0216</t>
        </is>
      </c>
      <c r="D238" t="inlineStr">
        <is>
          <t>kitchen and bathrooms</t>
        </is>
      </c>
      <c r="E238" t="inlineStr">
        <is>
          <t>J1288</t>
        </is>
      </c>
      <c r="F238" t="inlineStr">
        <is>
          <t>Property + service</t>
        </is>
      </c>
      <c r="G238">
        <f>IF(E238="(none)",0,COUNTIF('Jobber Jobs'!$A$5:$A$367,E238))</f>
        <v>1</v>
      </c>
    </row>
    <row r="239">
      <c r="A239" t="inlineStr">
        <is>
          <t>T0235</t>
        </is>
      </c>
      <c r="B239" t="inlineStr">
        <is>
          <t>Box Hill kitchen and bathrooms (copy)</t>
        </is>
      </c>
      <c r="C239" t="inlineStr">
        <is>
          <t>JP0216</t>
        </is>
      </c>
      <c r="D239" t="inlineStr">
        <is>
          <t>kitchen and bathrooms</t>
        </is>
      </c>
      <c r="E239" t="inlineStr">
        <is>
          <t>J1288</t>
        </is>
      </c>
      <c r="F239" t="inlineStr">
        <is>
          <t>Property + service</t>
        </is>
      </c>
      <c r="G239">
        <f>IF(E239="(none)",0,COUNTIF('Jobber Jobs'!$A$5:$A$367,E239))</f>
        <v>1</v>
      </c>
    </row>
    <row r="240">
      <c r="A240" t="inlineStr">
        <is>
          <t>T0236</t>
        </is>
      </c>
      <c r="B240" t="inlineStr">
        <is>
          <t>Glen Waverley - Window clean</t>
        </is>
      </c>
      <c r="C240" t="inlineStr">
        <is>
          <t>JP0217</t>
        </is>
      </c>
      <c r="D240" t="inlineStr">
        <is>
          <t>window clean</t>
        </is>
      </c>
      <c r="E240" t="inlineStr">
        <is>
          <t>J1290</t>
        </is>
      </c>
      <c r="F240" t="inlineStr">
        <is>
          <t>Property + service</t>
        </is>
      </c>
      <c r="G240">
        <f>IF(E240="(none)",0,COUNTIF('Jobber Jobs'!$A$5:$A$367,E240))</f>
        <v>1</v>
      </c>
    </row>
    <row r="241">
      <c r="A241" t="inlineStr">
        <is>
          <t>T0237</t>
        </is>
      </c>
      <c r="B241" t="inlineStr">
        <is>
          <t>Glen Waverley - Washroom service</t>
        </is>
      </c>
      <c r="C241" t="inlineStr">
        <is>
          <t>JP0217</t>
        </is>
      </c>
      <c r="D241" t="inlineStr">
        <is>
          <t>washroom service</t>
        </is>
      </c>
      <c r="E241" t="inlineStr">
        <is>
          <t>J1291</t>
        </is>
      </c>
      <c r="F241" t="inlineStr">
        <is>
          <t>Property + service</t>
        </is>
      </c>
      <c r="G241">
        <f>IF(E241="(none)",0,COUNTIF('Jobber Jobs'!$A$5:$A$367,E241))</f>
        <v>1</v>
      </c>
    </row>
    <row r="242">
      <c r="A242" t="inlineStr">
        <is>
          <t>T0238</t>
        </is>
      </c>
      <c r="B242" t="inlineStr">
        <is>
          <t>Mentone - Office clean</t>
        </is>
      </c>
      <c r="C242" t="inlineStr">
        <is>
          <t>JP0218</t>
        </is>
      </c>
      <c r="D242" t="inlineStr">
        <is>
          <t>office clean</t>
        </is>
      </c>
      <c r="E242" t="inlineStr">
        <is>
          <t>J1292</t>
        </is>
      </c>
      <c r="F242" t="inlineStr">
        <is>
          <t>Property + service</t>
        </is>
      </c>
      <c r="G242">
        <f>IF(E242="(none)",0,COUNTIF('Jobber Jobs'!$A$5:$A$367,E242))</f>
        <v>1</v>
      </c>
    </row>
    <row r="243">
      <c r="A243" t="inlineStr">
        <is>
          <t>T0239</t>
        </is>
      </c>
      <c r="B243" t="inlineStr">
        <is>
          <t>Mentone - Window clean</t>
        </is>
      </c>
      <c r="C243" t="inlineStr">
        <is>
          <t>JP0218</t>
        </is>
      </c>
      <c r="D243" t="inlineStr">
        <is>
          <t>window clean</t>
        </is>
      </c>
      <c r="E243" t="inlineStr">
        <is>
          <t>J1293</t>
        </is>
      </c>
      <c r="F243" t="inlineStr">
        <is>
          <t>Property + service</t>
        </is>
      </c>
      <c r="G243">
        <f>IF(E243="(none)",0,COUNTIF('Jobber Jobs'!$A$5:$A$367,E243))</f>
        <v>1</v>
      </c>
    </row>
    <row r="244">
      <c r="A244" t="inlineStr">
        <is>
          <t>T0240</t>
        </is>
      </c>
      <c r="B244" t="inlineStr">
        <is>
          <t>Cheltenham - Office clean</t>
        </is>
      </c>
      <c r="C244" t="inlineStr">
        <is>
          <t>JP0219</t>
        </is>
      </c>
      <c r="D244" t="inlineStr">
        <is>
          <t>office clean</t>
        </is>
      </c>
      <c r="E244" t="inlineStr">
        <is>
          <t>J1294</t>
        </is>
      </c>
      <c r="F244" t="inlineStr">
        <is>
          <t>Property + service + amount</t>
        </is>
      </c>
      <c r="G244">
        <f>IF(E244="(none)",0,COUNTIF('Jobber Jobs'!$A$5:$A$367,E244))</f>
        <v>1</v>
      </c>
    </row>
    <row r="245">
      <c r="A245" t="inlineStr">
        <is>
          <t>T0241</t>
        </is>
      </c>
      <c r="B245" t="inlineStr">
        <is>
          <t>Cheltenham - Washroom service</t>
        </is>
      </c>
      <c r="C245" t="inlineStr">
        <is>
          <t>JP0219</t>
        </is>
      </c>
      <c r="D245" t="inlineStr">
        <is>
          <t>washroom service</t>
        </is>
      </c>
      <c r="E245" t="inlineStr">
        <is>
          <t>J1295</t>
        </is>
      </c>
      <c r="F245" t="inlineStr">
        <is>
          <t>Property + service</t>
        </is>
      </c>
      <c r="G245">
        <f>IF(E245="(none)",0,COUNTIF('Jobber Jobs'!$A$5:$A$367,E245))</f>
        <v>1</v>
      </c>
    </row>
    <row r="246">
      <c r="A246" t="inlineStr">
        <is>
          <t>T0242</t>
        </is>
      </c>
      <c r="B246" t="inlineStr">
        <is>
          <t>Oakleigh - Office clean</t>
        </is>
      </c>
      <c r="C246" t="inlineStr">
        <is>
          <t>JP0220</t>
        </is>
      </c>
      <c r="D246" t="inlineStr">
        <is>
          <t>office clean</t>
        </is>
      </c>
      <c r="E246" t="inlineStr">
        <is>
          <t>J1296</t>
        </is>
      </c>
      <c r="F246" t="inlineStr">
        <is>
          <t>Property + service</t>
        </is>
      </c>
      <c r="G246">
        <f>IF(E246="(none)",0,COUNTIF('Jobber Jobs'!$A$5:$A$367,E246))</f>
        <v>1</v>
      </c>
    </row>
    <row r="247">
      <c r="A247" t="inlineStr">
        <is>
          <t>T0243</t>
        </is>
      </c>
      <c r="B247" t="inlineStr">
        <is>
          <t>Brighton - Office clean</t>
        </is>
      </c>
      <c r="C247" t="inlineStr">
        <is>
          <t>JP0222</t>
        </is>
      </c>
      <c r="D247" t="inlineStr">
        <is>
          <t>office clean</t>
        </is>
      </c>
      <c r="E247" t="inlineStr">
        <is>
          <t>J1298</t>
        </is>
      </c>
      <c r="F247" t="inlineStr">
        <is>
          <t>Property + service</t>
        </is>
      </c>
      <c r="G247">
        <f>IF(E247="(none)",0,COUNTIF('Jobber Jobs'!$A$5:$A$367,E247))</f>
        <v>1</v>
      </c>
    </row>
    <row r="248">
      <c r="A248" t="inlineStr">
        <is>
          <t>T0244</t>
        </is>
      </c>
      <c r="B248" t="inlineStr">
        <is>
          <t>Point Cook - Office clean</t>
        </is>
      </c>
      <c r="C248" t="inlineStr">
        <is>
          <t>JP0224</t>
        </is>
      </c>
      <c r="D248" t="inlineStr">
        <is>
          <t>office clean</t>
        </is>
      </c>
      <c r="E248" t="inlineStr">
        <is>
          <t>J1300</t>
        </is>
      </c>
      <c r="F248" t="inlineStr">
        <is>
          <t>Property + service</t>
        </is>
      </c>
      <c r="G248">
        <f>IF(E248="(none)",0,COUNTIF('Jobber Jobs'!$A$5:$A$367,E248))</f>
        <v>1</v>
      </c>
    </row>
    <row r="249">
      <c r="A249" t="inlineStr">
        <is>
          <t>T0245</t>
        </is>
      </c>
      <c r="B249" t="inlineStr">
        <is>
          <t>Altona - Window clean</t>
        </is>
      </c>
      <c r="C249" t="inlineStr">
        <is>
          <t>JP0227</t>
        </is>
      </c>
      <c r="D249" t="inlineStr">
        <is>
          <t>window clean</t>
        </is>
      </c>
      <c r="E249" t="inlineStr">
        <is>
          <t>J1304</t>
        </is>
      </c>
      <c r="F249" t="inlineStr">
        <is>
          <t>Property + service</t>
        </is>
      </c>
      <c r="G249">
        <f>IF(E249="(none)",0,COUNTIF('Jobber Jobs'!$A$5:$A$367,E249))</f>
        <v>1</v>
      </c>
    </row>
    <row r="250">
      <c r="A250" t="inlineStr">
        <is>
          <t>T0246</t>
        </is>
      </c>
      <c r="B250" t="inlineStr">
        <is>
          <t>Hawthorn - Office clean</t>
        </is>
      </c>
      <c r="C250" t="inlineStr">
        <is>
          <t>JP0228</t>
        </is>
      </c>
      <c r="D250" t="inlineStr">
        <is>
          <t>office clean</t>
        </is>
      </c>
      <c r="E250" t="inlineStr">
        <is>
          <t>J1305</t>
        </is>
      </c>
      <c r="F250" t="inlineStr">
        <is>
          <t>Property + service</t>
        </is>
      </c>
      <c r="G250">
        <f>IF(E250="(none)",0,COUNTIF('Jobber Jobs'!$A$5:$A$367,E250))</f>
        <v>1</v>
      </c>
    </row>
    <row r="251">
      <c r="A251" t="inlineStr">
        <is>
          <t>T0247</t>
        </is>
      </c>
      <c r="B251" t="inlineStr">
        <is>
          <t>Hawthorn - Window clean</t>
        </is>
      </c>
      <c r="C251" t="inlineStr">
        <is>
          <t>JP0228</t>
        </is>
      </c>
      <c r="D251" t="inlineStr">
        <is>
          <t>window clean</t>
        </is>
      </c>
      <c r="E251" t="inlineStr">
        <is>
          <t>J1306</t>
        </is>
      </c>
      <c r="F251" t="inlineStr">
        <is>
          <t>Property + service</t>
        </is>
      </c>
      <c r="G251">
        <f>IF(E251="(none)",0,COUNTIF('Jobber Jobs'!$A$5:$A$367,E251))</f>
        <v>1</v>
      </c>
    </row>
    <row r="252">
      <c r="A252" t="inlineStr">
        <is>
          <t>T0248</t>
        </is>
      </c>
      <c r="B252" t="inlineStr">
        <is>
          <t>Hawthorn - Washroom service</t>
        </is>
      </c>
      <c r="C252" t="inlineStr">
        <is>
          <t>JP0228</t>
        </is>
      </c>
      <c r="D252" t="inlineStr">
        <is>
          <t>washroom service</t>
        </is>
      </c>
      <c r="E252" t="inlineStr">
        <is>
          <t>J1307</t>
        </is>
      </c>
      <c r="F252" t="inlineStr">
        <is>
          <t>Property + service</t>
        </is>
      </c>
      <c r="G252">
        <f>IF(E252="(none)",0,COUNTIF('Jobber Jobs'!$A$5:$A$367,E252))</f>
        <v>1</v>
      </c>
    </row>
    <row r="253">
      <c r="A253" t="inlineStr">
        <is>
          <t>T0249</t>
        </is>
      </c>
      <c r="B253" t="inlineStr">
        <is>
          <t>Maribyrnong - Carpet steam clean</t>
        </is>
      </c>
      <c r="C253" t="inlineStr">
        <is>
          <t>JP0229</t>
        </is>
      </c>
      <c r="D253" t="inlineStr">
        <is>
          <t>carpet steam clean</t>
        </is>
      </c>
      <c r="E253" t="inlineStr">
        <is>
          <t>J1309</t>
        </is>
      </c>
      <c r="F253" t="inlineStr">
        <is>
          <t>Property + service</t>
        </is>
      </c>
      <c r="G253">
        <f>IF(E253="(none)",0,COUNTIF('Jobber Jobs'!$A$5:$A$367,E253))</f>
        <v>1</v>
      </c>
    </row>
    <row r="254">
      <c r="A254" t="inlineStr">
        <is>
          <t>T0250</t>
        </is>
      </c>
      <c r="B254" t="inlineStr">
        <is>
          <t>Maribyrnong carpet steam clean (copy)</t>
        </is>
      </c>
      <c r="C254" t="inlineStr">
        <is>
          <t>JP0229</t>
        </is>
      </c>
      <c r="D254" t="inlineStr">
        <is>
          <t>carpet steam clean</t>
        </is>
      </c>
      <c r="E254" t="inlineStr">
        <is>
          <t>J1309</t>
        </is>
      </c>
      <c r="F254" t="inlineStr">
        <is>
          <t>Property + service</t>
        </is>
      </c>
      <c r="G254">
        <f>IF(E254="(none)",0,COUNTIF('Jobber Jobs'!$A$5:$A$367,E254))</f>
        <v>1</v>
      </c>
    </row>
    <row r="255">
      <c r="A255" t="inlineStr">
        <is>
          <t>T0251</t>
        </is>
      </c>
      <c r="B255" t="inlineStr">
        <is>
          <t>Maribyrnong - Washroom service</t>
        </is>
      </c>
      <c r="C255" t="inlineStr">
        <is>
          <t>JP0229</t>
        </is>
      </c>
      <c r="D255" t="inlineStr">
        <is>
          <t>washroom service</t>
        </is>
      </c>
      <c r="E255" t="inlineStr">
        <is>
          <t>J1310</t>
        </is>
      </c>
      <c r="F255" t="inlineStr">
        <is>
          <t>Property + service</t>
        </is>
      </c>
      <c r="G255">
        <f>IF(E255="(none)",0,COUNTIF('Jobber Jobs'!$A$5:$A$367,E255))</f>
        <v>1</v>
      </c>
    </row>
    <row r="256">
      <c r="A256" t="inlineStr">
        <is>
          <t>T0252</t>
        </is>
      </c>
      <c r="B256" t="inlineStr">
        <is>
          <t>Bundoora - Office clean</t>
        </is>
      </c>
      <c r="C256" t="inlineStr">
        <is>
          <t>JP0230</t>
        </is>
      </c>
      <c r="D256" t="inlineStr">
        <is>
          <t>office clean</t>
        </is>
      </c>
      <c r="E256" t="inlineStr">
        <is>
          <t>J1311</t>
        </is>
      </c>
      <c r="F256" t="inlineStr">
        <is>
          <t>Property + service</t>
        </is>
      </c>
      <c r="G256">
        <f>IF(E256="(none)",0,COUNTIF('Jobber Jobs'!$A$5:$A$367,E256))</f>
        <v>1</v>
      </c>
    </row>
    <row r="257">
      <c r="A257" t="inlineStr">
        <is>
          <t>T0253</t>
        </is>
      </c>
      <c r="B257" t="inlineStr">
        <is>
          <t>Werribee - Kitchen and bathrooms</t>
        </is>
      </c>
      <c r="C257" t="inlineStr">
        <is>
          <t>JP0231</t>
        </is>
      </c>
      <c r="D257" t="inlineStr">
        <is>
          <t>kitchen and bathrooms</t>
        </is>
      </c>
      <c r="E257" t="inlineStr">
        <is>
          <t>J1312</t>
        </is>
      </c>
      <c r="F257" t="inlineStr">
        <is>
          <t>Property + service</t>
        </is>
      </c>
      <c r="G257">
        <f>IF(E257="(none)",0,COUNTIF('Jobber Jobs'!$A$5:$A$367,E257))</f>
        <v>1</v>
      </c>
    </row>
    <row r="258">
      <c r="A258" t="inlineStr">
        <is>
          <t>T0254</t>
        </is>
      </c>
      <c r="B258" t="inlineStr">
        <is>
          <t>Mitcham - Kitchen and bathrooms</t>
        </is>
      </c>
      <c r="C258" t="inlineStr">
        <is>
          <t>JP0233</t>
        </is>
      </c>
      <c r="D258" t="inlineStr">
        <is>
          <t>kitchen and bathrooms</t>
        </is>
      </c>
      <c r="E258" t="inlineStr">
        <is>
          <t>J1314</t>
        </is>
      </c>
      <c r="F258" t="inlineStr">
        <is>
          <t>Property + service</t>
        </is>
      </c>
      <c r="G258">
        <f>IF(E258="(none)",0,COUNTIF('Jobber Jobs'!$A$5:$A$367,E258))</f>
        <v>1</v>
      </c>
    </row>
    <row r="259">
      <c r="A259" t="inlineStr">
        <is>
          <t>T0255</t>
        </is>
      </c>
      <c r="B259" t="inlineStr">
        <is>
          <t>Reservoir - Washroom service</t>
        </is>
      </c>
      <c r="C259" t="inlineStr">
        <is>
          <t>JP0234</t>
        </is>
      </c>
      <c r="D259" t="inlineStr">
        <is>
          <t>washroom service</t>
        </is>
      </c>
      <c r="E259" t="inlineStr">
        <is>
          <t>J1316</t>
        </is>
      </c>
      <c r="F259" t="inlineStr">
        <is>
          <t>Property + service</t>
        </is>
      </c>
      <c r="G259">
        <f>IF(E259="(none)",0,COUNTIF('Jobber Jobs'!$A$5:$A$367,E259))</f>
        <v>1</v>
      </c>
    </row>
    <row r="260">
      <c r="A260" t="inlineStr">
        <is>
          <t>T0256</t>
        </is>
      </c>
      <c r="B260" t="inlineStr">
        <is>
          <t>Burwood - Office clean</t>
        </is>
      </c>
      <c r="C260" t="inlineStr">
        <is>
          <t>JP0235</t>
        </is>
      </c>
      <c r="D260" t="inlineStr">
        <is>
          <t>office clean</t>
        </is>
      </c>
      <c r="E260" t="inlineStr">
        <is>
          <t>J1317</t>
        </is>
      </c>
      <c r="F260" t="inlineStr">
        <is>
          <t>Property + service</t>
        </is>
      </c>
      <c r="G260">
        <f>IF(E260="(none)",0,COUNTIF('Jobber Jobs'!$A$5:$A$367,E260))</f>
        <v>1</v>
      </c>
    </row>
    <row r="261">
      <c r="A261" t="inlineStr">
        <is>
          <t>T0257</t>
        </is>
      </c>
      <c r="B261" t="inlineStr">
        <is>
          <t>Burwood - Window clean</t>
        </is>
      </c>
      <c r="C261" t="inlineStr">
        <is>
          <t>JP0235</t>
        </is>
      </c>
      <c r="D261" t="inlineStr">
        <is>
          <t>window clean</t>
        </is>
      </c>
      <c r="E261" t="inlineStr">
        <is>
          <t>J1318</t>
        </is>
      </c>
      <c r="F261" t="inlineStr">
        <is>
          <t>Property + service</t>
        </is>
      </c>
      <c r="G261">
        <f>IF(E261="(none)",0,COUNTIF('Jobber Jobs'!$A$5:$A$367,E261))</f>
        <v>1</v>
      </c>
    </row>
    <row r="262">
      <c r="A262" t="inlineStr">
        <is>
          <t>T0258</t>
        </is>
      </c>
      <c r="B262" t="inlineStr">
        <is>
          <t>Bentleigh - Office clean</t>
        </is>
      </c>
      <c r="C262" t="inlineStr">
        <is>
          <t>JP0237</t>
        </is>
      </c>
      <c r="D262" t="inlineStr">
        <is>
          <t>office clean</t>
        </is>
      </c>
      <c r="E262" t="inlineStr">
        <is>
          <t>J1320</t>
        </is>
      </c>
      <c r="F262" t="inlineStr">
        <is>
          <t>Property + service</t>
        </is>
      </c>
      <c r="G262">
        <f>IF(E262="(none)",0,COUNTIF('Jobber Jobs'!$A$5:$A$367,E262))</f>
        <v>1</v>
      </c>
    </row>
    <row r="263">
      <c r="A263" t="inlineStr">
        <is>
          <t>T0259</t>
        </is>
      </c>
      <c r="B263" t="inlineStr">
        <is>
          <t>Bentleigh - Carpet steam clean</t>
        </is>
      </c>
      <c r="C263" t="inlineStr">
        <is>
          <t>JP0237</t>
        </is>
      </c>
      <c r="D263" t="inlineStr">
        <is>
          <t>carpet steam clean</t>
        </is>
      </c>
      <c r="E263" t="inlineStr">
        <is>
          <t>J1321</t>
        </is>
      </c>
      <c r="F263" t="inlineStr">
        <is>
          <t>Property + service</t>
        </is>
      </c>
      <c r="G263">
        <f>IF(E263="(none)",0,COUNTIF('Jobber Jobs'!$A$5:$A$367,E263))</f>
        <v>1</v>
      </c>
    </row>
    <row r="264">
      <c r="A264" t="inlineStr">
        <is>
          <t>T0260</t>
        </is>
      </c>
      <c r="B264" t="inlineStr">
        <is>
          <t>St Kilda - Office clean</t>
        </is>
      </c>
      <c r="C264" t="inlineStr">
        <is>
          <t>JP0238</t>
        </is>
      </c>
      <c r="D264" t="inlineStr">
        <is>
          <t>office clean</t>
        </is>
      </c>
      <c r="E264" t="inlineStr">
        <is>
          <t>J1322</t>
        </is>
      </c>
      <c r="F264" t="inlineStr">
        <is>
          <t>Property + service</t>
        </is>
      </c>
      <c r="G264">
        <f>IF(E264="(none)",0,COUNTIF('Jobber Jobs'!$A$5:$A$367,E264))</f>
        <v>1</v>
      </c>
    </row>
    <row r="265">
      <c r="A265" t="inlineStr">
        <is>
          <t>T0261</t>
        </is>
      </c>
      <c r="B265" t="inlineStr">
        <is>
          <t>Northcote - Office clean</t>
        </is>
      </c>
      <c r="C265" t="inlineStr">
        <is>
          <t>JP0239</t>
        </is>
      </c>
      <c r="D265" t="inlineStr">
        <is>
          <t>office clean</t>
        </is>
      </c>
      <c r="E265" t="inlineStr">
        <is>
          <t>J1323</t>
        </is>
      </c>
      <c r="F265" t="inlineStr">
        <is>
          <t>Property + service</t>
        </is>
      </c>
      <c r="G265">
        <f>IF(E265="(none)",0,COUNTIF('Jobber Jobs'!$A$5:$A$367,E265))</f>
        <v>1</v>
      </c>
    </row>
    <row r="266">
      <c r="A266" t="inlineStr">
        <is>
          <t>T0262</t>
        </is>
      </c>
      <c r="B266" t="inlineStr">
        <is>
          <t>Glen Waverley - Office clean</t>
        </is>
      </c>
      <c r="C266" t="inlineStr">
        <is>
          <t>JP0240</t>
        </is>
      </c>
      <c r="D266" t="inlineStr">
        <is>
          <t>office clean</t>
        </is>
      </c>
      <c r="E266" t="inlineStr">
        <is>
          <t>J1324</t>
        </is>
      </c>
      <c r="F266" t="inlineStr">
        <is>
          <t>Property + service</t>
        </is>
      </c>
      <c r="G266">
        <f>IF(E266="(none)",0,COUNTIF('Jobber Jobs'!$A$5:$A$367,E266))</f>
        <v>1</v>
      </c>
    </row>
    <row r="267">
      <c r="A267" t="inlineStr">
        <is>
          <t>T0263</t>
        </is>
      </c>
      <c r="B267" t="inlineStr">
        <is>
          <t>Clayton - Office clean</t>
        </is>
      </c>
      <c r="C267" t="inlineStr">
        <is>
          <t>JP0241</t>
        </is>
      </c>
      <c r="D267" t="inlineStr">
        <is>
          <t>office clean</t>
        </is>
      </c>
      <c r="E267" t="inlineStr">
        <is>
          <t>J1325</t>
        </is>
      </c>
      <c r="F267" t="inlineStr">
        <is>
          <t>Property + service</t>
        </is>
      </c>
      <c r="G267">
        <f>IF(E267="(none)",0,COUNTIF('Jobber Jobs'!$A$5:$A$367,E267))</f>
        <v>1</v>
      </c>
    </row>
    <row r="268">
      <c r="A268" t="inlineStr">
        <is>
          <t>T0264</t>
        </is>
      </c>
      <c r="B268" t="inlineStr">
        <is>
          <t>Coburg - Office clean</t>
        </is>
      </c>
      <c r="C268" t="inlineStr">
        <is>
          <t>JP0242</t>
        </is>
      </c>
      <c r="D268" t="inlineStr">
        <is>
          <t>office clean</t>
        </is>
      </c>
      <c r="E268" t="inlineStr">
        <is>
          <t>J1326</t>
        </is>
      </c>
      <c r="F268" t="inlineStr">
        <is>
          <t>Property + service</t>
        </is>
      </c>
      <c r="G268">
        <f>IF(E268="(none)",0,COUNTIF('Jobber Jobs'!$A$5:$A$367,E268))</f>
        <v>1</v>
      </c>
    </row>
    <row r="269">
      <c r="A269" t="inlineStr">
        <is>
          <t>T0265</t>
        </is>
      </c>
      <c r="B269" t="inlineStr">
        <is>
          <t>Moorabbin - Office clean</t>
        </is>
      </c>
      <c r="C269" t="inlineStr">
        <is>
          <t>JP0244</t>
        </is>
      </c>
      <c r="D269" t="inlineStr">
        <is>
          <t>office clean</t>
        </is>
      </c>
      <c r="E269" t="inlineStr">
        <is>
          <t>J1328</t>
        </is>
      </c>
      <c r="F269" t="inlineStr">
        <is>
          <t>Property + service</t>
        </is>
      </c>
      <c r="G269">
        <f>IF(E269="(none)",0,COUNTIF('Jobber Jobs'!$A$5:$A$367,E269))</f>
        <v>1</v>
      </c>
    </row>
    <row r="270">
      <c r="A270" t="inlineStr">
        <is>
          <t>T0266</t>
        </is>
      </c>
      <c r="B270" t="inlineStr">
        <is>
          <t>Moorabbin - Window clean</t>
        </is>
      </c>
      <c r="C270" t="inlineStr">
        <is>
          <t>JP0244</t>
        </is>
      </c>
      <c r="D270" t="inlineStr">
        <is>
          <t>window clean</t>
        </is>
      </c>
      <c r="E270" t="inlineStr">
        <is>
          <t>J1329</t>
        </is>
      </c>
      <c r="F270" t="inlineStr">
        <is>
          <t>Property + service</t>
        </is>
      </c>
      <c r="G270">
        <f>IF(E270="(none)",0,COUNTIF('Jobber Jobs'!$A$5:$A$367,E270))</f>
        <v>1</v>
      </c>
    </row>
    <row r="271">
      <c r="A271" t="inlineStr">
        <is>
          <t>T0267</t>
        </is>
      </c>
      <c r="B271" t="inlineStr">
        <is>
          <t>Mentone - Office clean</t>
        </is>
      </c>
      <c r="C271" t="inlineStr">
        <is>
          <t>JP0245</t>
        </is>
      </c>
      <c r="D271" t="inlineStr">
        <is>
          <t>office clean</t>
        </is>
      </c>
      <c r="E271" t="inlineStr">
        <is>
          <t>J1330</t>
        </is>
      </c>
      <c r="F271" t="inlineStr">
        <is>
          <t>Property + service</t>
        </is>
      </c>
      <c r="G271">
        <f>IF(E271="(none)",0,COUNTIF('Jobber Jobs'!$A$5:$A$367,E271))</f>
        <v>1</v>
      </c>
    </row>
    <row r="272">
      <c r="A272" t="inlineStr">
        <is>
          <t>T0268</t>
        </is>
      </c>
      <c r="B272" t="inlineStr">
        <is>
          <t>Mentone - Washroom service</t>
        </is>
      </c>
      <c r="C272" t="inlineStr">
        <is>
          <t>JP0245</t>
        </is>
      </c>
      <c r="D272" t="inlineStr">
        <is>
          <t>washroom service</t>
        </is>
      </c>
      <c r="E272" t="inlineStr">
        <is>
          <t>J1331</t>
        </is>
      </c>
      <c r="F272" t="inlineStr">
        <is>
          <t>Property + service</t>
        </is>
      </c>
      <c r="G272">
        <f>IF(E272="(none)",0,COUNTIF('Jobber Jobs'!$A$5:$A$367,E272))</f>
        <v>1</v>
      </c>
    </row>
    <row r="273">
      <c r="A273" t="inlineStr">
        <is>
          <t>T0269</t>
        </is>
      </c>
      <c r="B273" t="inlineStr">
        <is>
          <t>Point Cook - Office clean</t>
        </is>
      </c>
      <c r="C273" t="inlineStr">
        <is>
          <t>JP0246</t>
        </is>
      </c>
      <c r="D273" t="inlineStr">
        <is>
          <t>office clean</t>
        </is>
      </c>
      <c r="E273" t="inlineStr">
        <is>
          <t>J1332</t>
        </is>
      </c>
      <c r="F273" t="inlineStr">
        <is>
          <t>Property + service</t>
        </is>
      </c>
      <c r="G273">
        <f>IF(E273="(none)",0,COUNTIF('Jobber Jobs'!$A$5:$A$367,E273))</f>
        <v>1</v>
      </c>
    </row>
    <row r="274">
      <c r="A274" t="inlineStr">
        <is>
          <t>T0270</t>
        </is>
      </c>
      <c r="B274" t="inlineStr">
        <is>
          <t>Brighton - Kitchen and bathrooms</t>
        </is>
      </c>
      <c r="C274" t="inlineStr">
        <is>
          <t>JP0247</t>
        </is>
      </c>
      <c r="D274" t="inlineStr">
        <is>
          <t>kitchen and bathrooms</t>
        </is>
      </c>
      <c r="E274" t="inlineStr">
        <is>
          <t>J1333</t>
        </is>
      </c>
      <c r="F274" t="inlineStr">
        <is>
          <t>Property + service</t>
        </is>
      </c>
      <c r="G274">
        <f>IF(E274="(none)",0,COUNTIF('Jobber Jobs'!$A$5:$A$367,E274))</f>
        <v>1</v>
      </c>
    </row>
    <row r="275">
      <c r="A275" t="inlineStr">
        <is>
          <t>T0271</t>
        </is>
      </c>
      <c r="B275" t="inlineStr">
        <is>
          <t>Werribee - Office clean</t>
        </is>
      </c>
      <c r="C275" t="inlineStr">
        <is>
          <t>JP0248</t>
        </is>
      </c>
      <c r="D275" t="inlineStr">
        <is>
          <t>office clean</t>
        </is>
      </c>
      <c r="E275" t="inlineStr">
        <is>
          <t>J1334</t>
        </is>
      </c>
      <c r="F275" t="inlineStr">
        <is>
          <t>Property + service</t>
        </is>
      </c>
      <c r="G275">
        <f>IF(E275="(none)",0,COUNTIF('Jobber Jobs'!$A$5:$A$367,E275))</f>
        <v>1</v>
      </c>
    </row>
    <row r="276">
      <c r="A276" t="inlineStr">
        <is>
          <t>T0272</t>
        </is>
      </c>
      <c r="B276" t="inlineStr">
        <is>
          <t>Point Cook - Office clean</t>
        </is>
      </c>
      <c r="C276" t="inlineStr">
        <is>
          <t>JP0249</t>
        </is>
      </c>
      <c r="D276" t="inlineStr">
        <is>
          <t>office clean</t>
        </is>
      </c>
      <c r="E276" t="inlineStr">
        <is>
          <t>J1335</t>
        </is>
      </c>
      <c r="F276" t="inlineStr">
        <is>
          <t>Property + service</t>
        </is>
      </c>
      <c r="G276">
        <f>IF(E276="(none)",0,COUNTIF('Jobber Jobs'!$A$5:$A$367,E276))</f>
        <v>1</v>
      </c>
    </row>
    <row r="277">
      <c r="A277" t="inlineStr">
        <is>
          <t>T0273</t>
        </is>
      </c>
      <c r="B277" t="inlineStr">
        <is>
          <t>Point Cook - Window clean</t>
        </is>
      </c>
      <c r="C277" t="inlineStr">
        <is>
          <t>JP0249</t>
        </is>
      </c>
      <c r="D277" t="inlineStr">
        <is>
          <t>window clean</t>
        </is>
      </c>
      <c r="E277" t="inlineStr">
        <is>
          <t>J1336</t>
        </is>
      </c>
      <c r="F277" t="inlineStr">
        <is>
          <t>Property + service</t>
        </is>
      </c>
      <c r="G277">
        <f>IF(E277="(none)",0,COUNTIF('Jobber Jobs'!$A$5:$A$367,E277))</f>
        <v>1</v>
      </c>
    </row>
    <row r="278">
      <c r="A278" t="inlineStr">
        <is>
          <t>T0274</t>
        </is>
      </c>
      <c r="B278" t="inlineStr">
        <is>
          <t>Essendon - Office clean</t>
        </is>
      </c>
      <c r="C278" t="inlineStr">
        <is>
          <t>JP0250</t>
        </is>
      </c>
      <c r="D278" t="inlineStr">
        <is>
          <t>office clean</t>
        </is>
      </c>
      <c r="E278" t="inlineStr">
        <is>
          <t>J1337</t>
        </is>
      </c>
      <c r="F278" t="inlineStr">
        <is>
          <t>Property + service</t>
        </is>
      </c>
      <c r="G278">
        <f>IF(E278="(none)",0,COUNTIF('Jobber Jobs'!$A$5:$A$367,E278))</f>
        <v>1</v>
      </c>
    </row>
    <row r="279">
      <c r="A279" t="inlineStr">
        <is>
          <t>T0275</t>
        </is>
      </c>
      <c r="B279" t="inlineStr">
        <is>
          <t>Kew - Office clean</t>
        </is>
      </c>
      <c r="C279" t="inlineStr">
        <is>
          <t>JP0251</t>
        </is>
      </c>
      <c r="D279" t="inlineStr">
        <is>
          <t>office clean</t>
        </is>
      </c>
      <c r="E279" t="inlineStr">
        <is>
          <t>J1338</t>
        </is>
      </c>
      <c r="F279" t="inlineStr">
        <is>
          <t>Property + service</t>
        </is>
      </c>
      <c r="G279">
        <f>IF(E279="(none)",0,COUNTIF('Jobber Jobs'!$A$5:$A$367,E279))</f>
        <v>1</v>
      </c>
    </row>
    <row r="280">
      <c r="A280" t="inlineStr">
        <is>
          <t>T0276</t>
        </is>
      </c>
      <c r="B280" t="inlineStr">
        <is>
          <t>Maribyrnong - Office clean</t>
        </is>
      </c>
      <c r="C280" t="inlineStr">
        <is>
          <t>JP0252</t>
        </is>
      </c>
      <c r="D280" t="inlineStr">
        <is>
          <t>office clean</t>
        </is>
      </c>
      <c r="E280" t="inlineStr">
        <is>
          <t>J1339</t>
        </is>
      </c>
      <c r="F280" t="inlineStr">
        <is>
          <t>Property + service</t>
        </is>
      </c>
      <c r="G280">
        <f>IF(E280="(none)",0,COUNTIF('Jobber Jobs'!$A$5:$A$367,E280))</f>
        <v>1</v>
      </c>
    </row>
    <row r="281">
      <c r="A281" t="inlineStr">
        <is>
          <t>T0277</t>
        </is>
      </c>
      <c r="B281" t="inlineStr">
        <is>
          <t>Coburg - Office clean</t>
        </is>
      </c>
      <c r="C281" t="inlineStr">
        <is>
          <t>JP0205</t>
        </is>
      </c>
      <c r="D281" t="inlineStr">
        <is>
          <t>office clean</t>
        </is>
      </c>
      <c r="E281" t="inlineStr">
        <is>
          <t>J1340</t>
        </is>
      </c>
      <c r="F281" t="inlineStr">
        <is>
          <t>Property + service + amount</t>
        </is>
      </c>
      <c r="G281">
        <f>IF(E281="(none)",0,COUNTIF('Jobber Jobs'!$A$5:$A$367,E281))</f>
        <v>1</v>
      </c>
    </row>
    <row r="282">
      <c r="A282" t="inlineStr">
        <is>
          <t>T0278</t>
        </is>
      </c>
      <c r="B282" t="inlineStr">
        <is>
          <t>Werribee - Office clean</t>
        </is>
      </c>
      <c r="C282" t="inlineStr">
        <is>
          <t>JP0148</t>
        </is>
      </c>
      <c r="D282" t="inlineStr">
        <is>
          <t>office clean</t>
        </is>
      </c>
      <c r="E282" t="inlineStr">
        <is>
          <t>J1341</t>
        </is>
      </c>
      <c r="F282" t="inlineStr">
        <is>
          <t>Property + service</t>
        </is>
      </c>
      <c r="G282">
        <f>IF(E282="(none)",0,COUNTIF('Jobber Jobs'!$A$5:$A$367,E282))</f>
        <v>1</v>
      </c>
    </row>
    <row r="283">
      <c r="A283" t="inlineStr">
        <is>
          <t>T0279</t>
        </is>
      </c>
      <c r="B283" t="inlineStr">
        <is>
          <t>St Kilda - Office clean</t>
        </is>
      </c>
      <c r="C283" t="inlineStr">
        <is>
          <t>JP0120</t>
        </is>
      </c>
      <c r="D283" t="inlineStr">
        <is>
          <t>office clean</t>
        </is>
      </c>
      <c r="E283" t="inlineStr">
        <is>
          <t>J1342</t>
        </is>
      </c>
      <c r="F283" t="inlineStr">
        <is>
          <t>Property + service + amount</t>
        </is>
      </c>
      <c r="G283">
        <f>IF(E283="(none)",0,COUNTIF('Jobber Jobs'!$A$5:$A$367,E283))</f>
        <v>1</v>
      </c>
    </row>
    <row r="284">
      <c r="A284" t="inlineStr">
        <is>
          <t>T0280</t>
        </is>
      </c>
      <c r="B284" t="inlineStr">
        <is>
          <t>Altona - Office clean</t>
        </is>
      </c>
      <c r="C284" t="inlineStr">
        <is>
          <t>JP0174</t>
        </is>
      </c>
      <c r="D284" t="inlineStr">
        <is>
          <t>office clean</t>
        </is>
      </c>
      <c r="E284" t="inlineStr">
        <is>
          <t>J1343</t>
        </is>
      </c>
      <c r="F284" t="inlineStr">
        <is>
          <t>Property + service</t>
        </is>
      </c>
      <c r="G284">
        <f>IF(E284="(none)",0,COUNTIF('Jobber Jobs'!$A$5:$A$367,E284))</f>
        <v>1</v>
      </c>
    </row>
    <row r="285">
      <c r="A285" t="inlineStr">
        <is>
          <t>T0281</t>
        </is>
      </c>
      <c r="B285" t="inlineStr">
        <is>
          <t>Bentleigh - Office clean</t>
        </is>
      </c>
      <c r="C285" t="inlineStr">
        <is>
          <t>JP0001</t>
        </is>
      </c>
      <c r="D285" t="inlineStr">
        <is>
          <t>office clean</t>
        </is>
      </c>
      <c r="E285" t="inlineStr">
        <is>
          <t>J1344</t>
        </is>
      </c>
      <c r="F285" t="inlineStr">
        <is>
          <t>Property + service + amount</t>
        </is>
      </c>
      <c r="G285">
        <f>IF(E285="(none)",0,COUNTIF('Jobber Jobs'!$A$5:$A$367,E285))</f>
        <v>1</v>
      </c>
    </row>
    <row r="286">
      <c r="A286" t="inlineStr">
        <is>
          <t>T0282</t>
        </is>
      </c>
      <c r="B286" t="inlineStr">
        <is>
          <t>Northcote - Office clean</t>
        </is>
      </c>
      <c r="C286" t="inlineStr">
        <is>
          <t>JP0168</t>
        </is>
      </c>
      <c r="D286" t="inlineStr">
        <is>
          <t>office clean</t>
        </is>
      </c>
      <c r="E286" t="inlineStr">
        <is>
          <t>J1345</t>
        </is>
      </c>
      <c r="F286" t="inlineStr">
        <is>
          <t>Property + service + amount</t>
        </is>
      </c>
      <c r="G286">
        <f>IF(E286="(none)",0,COUNTIF('Jobber Jobs'!$A$5:$A$367,E286))</f>
        <v>1</v>
      </c>
    </row>
    <row r="287">
      <c r="A287" t="inlineStr">
        <is>
          <t>T0283</t>
        </is>
      </c>
      <c r="B287" t="inlineStr">
        <is>
          <t>Epping - Office clean</t>
        </is>
      </c>
      <c r="C287" t="inlineStr">
        <is>
          <t>JP0143</t>
        </is>
      </c>
      <c r="D287" t="inlineStr">
        <is>
          <t>office clean</t>
        </is>
      </c>
      <c r="E287" t="inlineStr">
        <is>
          <t>J1346</t>
        </is>
      </c>
      <c r="F287" t="inlineStr">
        <is>
          <t>Property + service</t>
        </is>
      </c>
      <c r="G287">
        <f>IF(E287="(none)",0,COUNTIF('Jobber Jobs'!$A$5:$A$367,E287))</f>
        <v>1</v>
      </c>
    </row>
    <row r="288">
      <c r="A288" t="inlineStr">
        <is>
          <t>T0284</t>
        </is>
      </c>
      <c r="B288" t="inlineStr">
        <is>
          <t>Mitcham - Consumables supply</t>
        </is>
      </c>
      <c r="C288" t="inlineStr">
        <is>
          <t>JP0014</t>
        </is>
      </c>
      <c r="D288" t="inlineStr">
        <is>
          <t>paper towel, soap and bin liners</t>
        </is>
      </c>
      <c r="E288" t="inlineStr">
        <is>
          <t>(none)</t>
        </is>
      </c>
      <c r="F288" t="inlineStr">
        <is>
          <t>Not in Jobber</t>
        </is>
      </c>
      <c r="G288">
        <f>IF(E288="(none)",0,COUNTIF('Jobber Jobs'!$A$5:$A$367,E288))</f>
        <v>0</v>
      </c>
    </row>
    <row r="289">
      <c r="A289" t="inlineStr">
        <is>
          <t>T0285</t>
        </is>
      </c>
      <c r="B289" t="inlineStr">
        <is>
          <t>Clayton - Consumables supply</t>
        </is>
      </c>
      <c r="C289" t="inlineStr">
        <is>
          <t>JP0241</t>
        </is>
      </c>
      <c r="D289" t="inlineStr">
        <is>
          <t>paper towel, soap and bin liners</t>
        </is>
      </c>
      <c r="E289" t="inlineStr">
        <is>
          <t>(none)</t>
        </is>
      </c>
      <c r="F289" t="inlineStr">
        <is>
          <t>Not in Jobber</t>
        </is>
      </c>
      <c r="G289">
        <f>IF(E289="(none)",0,COUNTIF('Jobber Jobs'!$A$5:$A$367,E289))</f>
        <v>0</v>
      </c>
    </row>
    <row r="290">
      <c r="A290" t="inlineStr">
        <is>
          <t>T0286</t>
        </is>
      </c>
      <c r="B290" t="inlineStr">
        <is>
          <t>Bentleigh - Consumables supply</t>
        </is>
      </c>
      <c r="C290" t="inlineStr">
        <is>
          <t>JP0190</t>
        </is>
      </c>
      <c r="D290" t="inlineStr">
        <is>
          <t>paper towel, soap and bin liners</t>
        </is>
      </c>
      <c r="E290" t="inlineStr">
        <is>
          <t>(none)</t>
        </is>
      </c>
      <c r="F290" t="inlineStr">
        <is>
          <t>Not in Jobber</t>
        </is>
      </c>
      <c r="G290">
        <f>IF(E290="(none)",0,COUNTIF('Jobber Jobs'!$A$5:$A$367,E290))</f>
        <v>0</v>
      </c>
    </row>
    <row r="291">
      <c r="A291" t="inlineStr">
        <is>
          <t>T0287</t>
        </is>
      </c>
      <c r="B291" t="inlineStr">
        <is>
          <t>Hawthorn - Consumables supply</t>
        </is>
      </c>
      <c r="C291" t="inlineStr">
        <is>
          <t>JP0160</t>
        </is>
      </c>
      <c r="D291" t="inlineStr">
        <is>
          <t>paper towel, soap and bin liners</t>
        </is>
      </c>
      <c r="E291" t="inlineStr">
        <is>
          <t>(none)</t>
        </is>
      </c>
      <c r="F291" t="inlineStr">
        <is>
          <t>Not in Jobber</t>
        </is>
      </c>
      <c r="G291">
        <f>IF(E291="(none)",0,COUNTIF('Jobber Jobs'!$A$5:$A$367,E291))</f>
        <v>0</v>
      </c>
    </row>
    <row r="292">
      <c r="A292" t="inlineStr">
        <is>
          <t>T0288</t>
        </is>
      </c>
      <c r="B292" t="inlineStr">
        <is>
          <t>Footscray - Consumables supply</t>
        </is>
      </c>
      <c r="C292" t="inlineStr">
        <is>
          <t>JP0117</t>
        </is>
      </c>
      <c r="D292" t="inlineStr">
        <is>
          <t>paper towel, soap and bin liners</t>
        </is>
      </c>
      <c r="E292" t="inlineStr">
        <is>
          <t>(none)</t>
        </is>
      </c>
      <c r="F292" t="inlineStr">
        <is>
          <t>Not in Jobber</t>
        </is>
      </c>
      <c r="G292">
        <f>IF(E292="(none)",0,COUNTIF('Jobber Jobs'!$A$5:$A$367,E292))</f>
        <v>0</v>
      </c>
    </row>
    <row r="293">
      <c r="A293" t="inlineStr">
        <is>
          <t>T0289</t>
        </is>
      </c>
      <c r="B293" t="inlineStr">
        <is>
          <t>Hawthorn - Consumables supply</t>
        </is>
      </c>
      <c r="C293" t="inlineStr">
        <is>
          <t>JP0060</t>
        </is>
      </c>
      <c r="D293" t="inlineStr">
        <is>
          <t>paper towel, soap and bin liners</t>
        </is>
      </c>
      <c r="E293" t="inlineStr">
        <is>
          <t>(none)</t>
        </is>
      </c>
      <c r="F293" t="inlineStr">
        <is>
          <t>Not in Jobber</t>
        </is>
      </c>
      <c r="G293">
        <f>IF(E293="(none)",0,COUNTIF('Jobber Jobs'!$A$5:$A$367,E293))</f>
        <v>0</v>
      </c>
    </row>
  </sheetData>
  <autoFilter ref="A4:G293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T37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26" customWidth="1" min="3" max="3"/>
    <col width="18" customWidth="1" min="4" max="4"/>
    <col width="12" customWidth="1" min="5" max="5"/>
    <col width="7" customWidth="1" min="6" max="6"/>
    <col width="9" customWidth="1" min="7" max="7"/>
    <col width="9" customWidth="1" min="8" max="8"/>
    <col width="12" customWidth="1" min="9" max="9"/>
    <col width="14" customWidth="1" min="10" max="10"/>
    <col width="11" customWidth="1" min="11" max="11"/>
    <col width="8" customWidth="1" min="12" max="12"/>
    <col width="11" customWidth="1" min="13" max="13"/>
    <col width="11" customWidth="1" min="14" max="14"/>
    <col width="24" customWidth="1" min="15" max="15"/>
    <col width="24" customWidth="1" min="16" max="16"/>
    <col width="60" customWidth="1" min="17" max="17"/>
    <col width="11" customWidth="1" min="18" max="18"/>
    <col width="13" customWidth="1" min="19" max="19"/>
    <col width="12" customWidth="1" min="20" max="20"/>
  </cols>
  <sheetData>
    <row r="1">
      <c r="A1" s="6" t="inlineStr">
        <is>
          <t>Rate reconciliation: Jobber job vs QBO recurring templates (status by formula)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Job</t>
        </is>
      </c>
      <c r="B4" s="7" t="inlineStr">
        <is>
          <t>Client</t>
        </is>
      </c>
      <c r="C4" s="7" t="inlineStr">
        <is>
          <t>Location</t>
        </is>
      </c>
      <c r="D4" s="7" t="inlineStr">
        <is>
          <t>Service</t>
        </is>
      </c>
      <c r="E4" s="7" t="inlineStr">
        <is>
          <t>Frequency</t>
        </is>
      </c>
      <c r="F4" s="7" t="inlineStr">
        <is>
          <t>Visits/wk</t>
        </is>
      </c>
      <c r="G4" s="7" t="inlineStr">
        <is>
          <t>Rate</t>
        </is>
      </c>
      <c r="H4" s="7" t="inlineStr">
        <is>
          <t>Jobber status</t>
        </is>
      </c>
      <c r="I4" s="7" t="inlineStr">
        <is>
          <t>Invoicing</t>
        </is>
      </c>
      <c r="J4" s="7" t="inlineStr">
        <is>
          <t>QBO templates</t>
        </is>
      </c>
      <c r="K4" s="7" t="inlineStr">
        <is>
          <t>Jobber monthly</t>
        </is>
      </c>
      <c r="L4" s="7" t="inlineStr">
        <is>
          <t>Active templates</t>
        </is>
      </c>
      <c r="M4" s="7" t="inlineStr">
        <is>
          <t>QBO monthly</t>
        </is>
      </c>
      <c r="N4" s="7" t="inlineStr">
        <is>
          <t>Difference</t>
        </is>
      </c>
      <c r="O4" s="7" t="inlineStr">
        <is>
          <t>Status</t>
        </is>
      </c>
      <c r="P4" s="7" t="inlineStr">
        <is>
          <t>Engine status</t>
        </is>
      </c>
      <c r="Q4" s="7" t="inlineStr">
        <is>
          <t>Next action</t>
        </is>
      </c>
      <c r="R4" s="7" t="inlineStr">
        <is>
          <t>Owner</t>
        </is>
      </c>
      <c r="S4" s="7" t="inlineStr">
        <is>
          <t>Wave</t>
        </is>
      </c>
      <c r="T4" s="7" t="inlineStr">
        <is>
          <t>Sign-off</t>
        </is>
      </c>
    </row>
    <row r="5">
      <c r="A5" t="inlineStr">
        <is>
          <t>J1001</t>
        </is>
      </c>
      <c r="B5" t="inlineStr">
        <is>
          <t>Oakwood Vet Clinic</t>
        </is>
      </c>
      <c r="C5" t="inlineStr">
        <is>
          <t>218 High Road, Bentleigh</t>
        </is>
      </c>
      <c r="D5" t="inlineStr">
        <is>
          <t>Office clean</t>
        </is>
      </c>
      <c r="E5" t="inlineStr">
        <is>
          <t>Weekly</t>
        </is>
      </c>
      <c r="F5" t="n">
        <v>1</v>
      </c>
      <c r="G5" s="9" t="n">
        <v>127</v>
      </c>
      <c r="H5" t="inlineStr">
        <is>
          <t>Active</t>
        </is>
      </c>
      <c r="I5" t="inlineStr">
        <is>
          <t>Auto</t>
        </is>
      </c>
      <c r="J5" t="inlineStr"/>
      <c r="K5" s="9">
        <f>IF(H5="Active",INDEX('Jobber Jobs'!$Q$5:$Q$367,MATCH(A5,'Jobber Jobs'!$A$5:$A$367,0)),0)</f>
        <v>550.33</v>
      </c>
      <c r="L5">
        <f>COUNTIFS('QBO Templates'!$J$5:$J$293,A5,'QBO Templates'!$K$5:$K$293,1)</f>
        <v>0</v>
      </c>
      <c r="M5" s="9">
        <f>SUMIFS('QBO Templates'!$E$5:$E$293,'QBO Templates'!$J$5:$J$293,A5,'QBO Templates'!$K$5:$K$293,1)</f>
        <v>0</v>
      </c>
      <c r="N5" s="9">
        <f>ROUND(M5-K5,2)</f>
        <v>-550.33</v>
      </c>
      <c r="O5" t="str">
        <f>IF(A5="","Missing in Jobber",IF(H5&lt;&gt;"Active",IF(L5&gt;0,"Inactive in Jobber - confirm","Archived, no template"),IF(L5&gt;=2,"Duplicate in QBO",IF(AND(I5="Auto",L5&gt;0),"Double-billing risk",IF(I5="Auto","Billed in Jobber",IF(L5=0,"Not billed",IF(AND(E5="Weekly",ABS(M5-G5*F5*4)&lt;0.5),"Basis mismatch",IF(ABS(N5)&gt;=0.5,"Rate mismatch","Matched"))))))))</f>
        <v>Billed in Jobber</v>
      </c>
      <c r="P5" t="inlineStr">
        <is>
          <t>Billed in Jobber</t>
        </is>
      </c>
      <c r="Q5" t="str">
        <f>INDEX('Actions'!$B$5:$B$14,MATCH(O5,'Actions'!$A$5:$A$14,0))</f>
        <v>Create QBO template at the Jobber rate; switch off Jobber invoicing at cutover</v>
      </c>
      <c r="R5" t="str">
        <f>INDEX('Actions'!$C$5:$C$14,MATCH(O5,'Actions'!$A$5:$A$14,0))</f>
        <v>Bookkeeper</v>
      </c>
      <c r="S5" t="inlineStr">
        <is>
          <t>Wave 3 South</t>
        </is>
      </c>
      <c r="T5" t="inlineStr"/>
    </row>
    <row r="6">
      <c r="A6" t="inlineStr">
        <is>
          <t>J1002</t>
        </is>
      </c>
      <c r="B6" t="inlineStr">
        <is>
          <t>Oakwood Vet Clinic</t>
        </is>
      </c>
      <c r="C6" t="inlineStr">
        <is>
          <t>162 Station Parade, Oakleigh</t>
        </is>
      </c>
      <c r="D6" t="inlineStr">
        <is>
          <t>Kitchen and bathrooms</t>
        </is>
      </c>
      <c r="E6" t="inlineStr">
        <is>
          <t>Weekly</t>
        </is>
      </c>
      <c r="F6" t="n">
        <v>1</v>
      </c>
      <c r="G6" s="9" t="n">
        <v>58</v>
      </c>
      <c r="H6" t="inlineStr">
        <is>
          <t>Active</t>
        </is>
      </c>
      <c r="I6" t="inlineStr">
        <is>
          <t>Outside Jobber</t>
        </is>
      </c>
      <c r="J6" t="inlineStr">
        <is>
          <t>T0001</t>
        </is>
      </c>
      <c r="K6" s="9">
        <f>IF(H6="Active",INDEX('Jobber Jobs'!$Q$5:$Q$367,MATCH(A6,'Jobber Jobs'!$A$5:$A$367,0)),0)</f>
        <v>251.33</v>
      </c>
      <c r="L6">
        <f>COUNTIFS('QBO Templates'!$J$5:$J$293,A6,'QBO Templates'!$K$5:$K$293,1)</f>
        <v>1</v>
      </c>
      <c r="M6" s="9">
        <f>SUMIFS('QBO Templates'!$E$5:$E$293,'QBO Templates'!$J$5:$J$293,A6,'QBO Templates'!$K$5:$K$293,1)</f>
        <v>251.33</v>
      </c>
      <c r="N6" s="9">
        <f>ROUND(M6-K6,2)</f>
        <v>0</v>
      </c>
      <c r="O6" t="str">
        <f>IF(A6="","Missing in Jobber",IF(H6&lt;&gt;"Active",IF(L6&gt;0,"Inactive in Jobber - confirm","Archived, no template"),IF(L6&gt;=2,"Duplicate in QBO",IF(AND(I6="Auto",L6&gt;0),"Double-billing risk",IF(I6="Auto","Billed in Jobber",IF(L6=0,"Not billed",IF(AND(E6="Weekly",ABS(M6-G6*F6*4)&lt;0.5),"Basis mismatch",IF(ABS(N6)&gt;=0.5,"Rate mismatch","Matched"))))))))</f>
        <v>Matched</v>
      </c>
      <c r="P6" t="inlineStr">
        <is>
          <t>Matched</t>
        </is>
      </c>
      <c r="Q6" t="str">
        <f>INDEX('Actions'!$B$5:$B$14,MATCH(O6,'Actions'!$A$5:$A$14,0))</f>
        <v>Move as is</v>
      </c>
      <c r="R6" t="str">
        <f>INDEX('Actions'!$C$5:$C$14,MATCH(O6,'Actions'!$A$5:$A$14,0))</f>
        <v>Office</v>
      </c>
      <c r="S6" t="inlineStr">
        <is>
          <t>Wave 3 South</t>
        </is>
      </c>
      <c r="T6" t="inlineStr"/>
    </row>
    <row r="7">
      <c r="A7" t="inlineStr">
        <is>
          <t>J1003</t>
        </is>
      </c>
      <c r="B7" t="inlineStr">
        <is>
          <t>Oakwood Vet Clinic</t>
        </is>
      </c>
      <c r="C7" t="inlineStr">
        <is>
          <t>162 Station Parade, Oakleigh</t>
        </is>
      </c>
      <c r="D7" t="inlineStr">
        <is>
          <t>Window clean</t>
        </is>
      </c>
      <c r="E7" t="inlineStr">
        <is>
          <t>Every 4 weeks</t>
        </is>
      </c>
      <c r="F7" t="n">
        <v>0</v>
      </c>
      <c r="G7" s="9" t="n">
        <v>218</v>
      </c>
      <c r="H7" t="inlineStr">
        <is>
          <t>Active</t>
        </is>
      </c>
      <c r="I7" t="inlineStr">
        <is>
          <t>Auto</t>
        </is>
      </c>
      <c r="J7" t="inlineStr"/>
      <c r="K7" s="9">
        <f>IF(H7="Active",INDEX('Jobber Jobs'!$Q$5:$Q$367,MATCH(A7,'Jobber Jobs'!$A$5:$A$367,0)),0)</f>
        <v>218</v>
      </c>
      <c r="L7">
        <f>COUNTIFS('QBO Templates'!$J$5:$J$293,A7,'QBO Templates'!$K$5:$K$293,1)</f>
        <v>0</v>
      </c>
      <c r="M7" s="9">
        <f>SUMIFS('QBO Templates'!$E$5:$E$293,'QBO Templates'!$J$5:$J$293,A7,'QBO Templates'!$K$5:$K$293,1)</f>
        <v>0</v>
      </c>
      <c r="N7" s="9">
        <f>ROUND(M7-K7,2)</f>
        <v>-218</v>
      </c>
      <c r="O7" t="str">
        <f>IF(A7="","Missing in Jobber",IF(H7&lt;&gt;"Active",IF(L7&gt;0,"Inactive in Jobber - confirm","Archived, no template"),IF(L7&gt;=2,"Duplicate in QBO",IF(AND(I7="Auto",L7&gt;0),"Double-billing risk",IF(I7="Auto","Billed in Jobber",IF(L7=0,"Not billed",IF(AND(E7="Weekly",ABS(M7-G7*F7*4)&lt;0.5),"Basis mismatch",IF(ABS(N7)&gt;=0.5,"Rate mismatch","Matched"))))))))</f>
        <v>Billed in Jobber</v>
      </c>
      <c r="P7" t="inlineStr">
        <is>
          <t>Billed in Jobber</t>
        </is>
      </c>
      <c r="Q7" t="str">
        <f>INDEX('Actions'!$B$5:$B$14,MATCH(O7,'Actions'!$A$5:$A$14,0))</f>
        <v>Create QBO template at the Jobber rate; switch off Jobber invoicing at cutover</v>
      </c>
      <c r="R7" t="str">
        <f>INDEX('Actions'!$C$5:$C$14,MATCH(O7,'Actions'!$A$5:$A$14,0))</f>
        <v>Bookkeeper</v>
      </c>
      <c r="S7" t="inlineStr">
        <is>
          <t>Wave 3 South</t>
        </is>
      </c>
      <c r="T7" t="inlineStr"/>
    </row>
    <row r="8">
      <c r="A8" t="inlineStr">
        <is>
          <t>J1004</t>
        </is>
      </c>
      <c r="B8" t="inlineStr">
        <is>
          <t>Clearwater Dental Pty Ltd</t>
        </is>
      </c>
      <c r="C8" t="inlineStr">
        <is>
          <t>273 Albert Road, Deer Park</t>
        </is>
      </c>
      <c r="D8" t="inlineStr">
        <is>
          <t>Kitchen and bathrooms</t>
        </is>
      </c>
      <c r="E8" t="inlineStr">
        <is>
          <t>Weekly</t>
        </is>
      </c>
      <c r="F8" t="n">
        <v>1</v>
      </c>
      <c r="G8" s="9" t="n">
        <v>71</v>
      </c>
      <c r="H8" t="inlineStr">
        <is>
          <t>Active</t>
        </is>
      </c>
      <c r="I8" t="inlineStr">
        <is>
          <t>Outside Jobber</t>
        </is>
      </c>
      <c r="J8" t="inlineStr">
        <is>
          <t>T0002</t>
        </is>
      </c>
      <c r="K8" s="9">
        <f>IF(H8="Active",INDEX('Jobber Jobs'!$Q$5:$Q$367,MATCH(A8,'Jobber Jobs'!$A$5:$A$367,0)),0)</f>
        <v>307.67</v>
      </c>
      <c r="L8">
        <f>COUNTIFS('QBO Templates'!$J$5:$J$293,A8,'QBO Templates'!$K$5:$K$293,1)</f>
        <v>1</v>
      </c>
      <c r="M8" s="9">
        <f>SUMIFS('QBO Templates'!$E$5:$E$293,'QBO Templates'!$J$5:$J$293,A8,'QBO Templates'!$K$5:$K$293,1)</f>
        <v>284</v>
      </c>
      <c r="N8" s="9">
        <f>ROUND(M8-K8,2)</f>
        <v>-23.67</v>
      </c>
      <c r="O8" t="str">
        <f>IF(A8="","Missing in Jobber",IF(H8&lt;&gt;"Active",IF(L8&gt;0,"Inactive in Jobber - confirm","Archived, no template"),IF(L8&gt;=2,"Duplicate in QBO",IF(AND(I8="Auto",L8&gt;0),"Double-billing risk",IF(I8="Auto","Billed in Jobber",IF(L8=0,"Not billed",IF(AND(E8="Weekly",ABS(M8-G8*F8*4)&lt;0.5),"Basis mismatch",IF(ABS(N8)&gt;=0.5,"Rate mismatch","Matched"))))))))</f>
        <v>Basis mismatch</v>
      </c>
      <c r="P8" t="inlineStr">
        <is>
          <t>Basis mismatch</t>
        </is>
      </c>
      <c r="Q8" t="str">
        <f>INDEX('Actions'!$B$5:$B$14,MATCH(O8,'Actions'!$A$5:$A$14,0))</f>
        <v>Change template to the 52/12 monthly amount; bill the shortfall</v>
      </c>
      <c r="R8" t="str">
        <f>INDEX('Actions'!$C$5:$C$14,MATCH(O8,'Actions'!$A$5:$A$14,0))</f>
        <v>Bookkeeper</v>
      </c>
      <c r="S8" t="inlineStr">
        <is>
          <t>Wave 4 West</t>
        </is>
      </c>
      <c r="T8" t="inlineStr"/>
    </row>
    <row r="9">
      <c r="A9" t="inlineStr">
        <is>
          <t>J1005</t>
        </is>
      </c>
      <c r="B9" t="inlineStr">
        <is>
          <t>Riverside Insurance Brokers Pty Ltd</t>
        </is>
      </c>
      <c r="C9" t="inlineStr">
        <is>
          <t>59 Station Parade, Bundoora</t>
        </is>
      </c>
      <c r="D9" t="inlineStr">
        <is>
          <t>Kitchen and bathrooms</t>
        </is>
      </c>
      <c r="E9" t="inlineStr">
        <is>
          <t>Weekly</t>
        </is>
      </c>
      <c r="F9" t="n">
        <v>2</v>
      </c>
      <c r="G9" s="9" t="n">
        <v>70</v>
      </c>
      <c r="H9" t="inlineStr">
        <is>
          <t>Active</t>
        </is>
      </c>
      <c r="I9" t="inlineStr">
        <is>
          <t>Auto</t>
        </is>
      </c>
      <c r="J9" t="inlineStr"/>
      <c r="K9" s="9">
        <f>IF(H9="Active",INDEX('Jobber Jobs'!$Q$5:$Q$367,MATCH(A9,'Jobber Jobs'!$A$5:$A$367,0)),0)</f>
        <v>606.67</v>
      </c>
      <c r="L9">
        <f>COUNTIFS('QBO Templates'!$J$5:$J$293,A9,'QBO Templates'!$K$5:$K$293,1)</f>
        <v>0</v>
      </c>
      <c r="M9" s="9">
        <f>SUMIFS('QBO Templates'!$E$5:$E$293,'QBO Templates'!$J$5:$J$293,A9,'QBO Templates'!$K$5:$K$293,1)</f>
        <v>0</v>
      </c>
      <c r="N9" s="9">
        <f>ROUND(M9-K9,2)</f>
        <v>-606.67</v>
      </c>
      <c r="O9" t="str">
        <f>IF(A9="","Missing in Jobber",IF(H9&lt;&gt;"Active",IF(L9&gt;0,"Inactive in Jobber - confirm","Archived, no template"),IF(L9&gt;=2,"Duplicate in QBO",IF(AND(I9="Auto",L9&gt;0),"Double-billing risk",IF(I9="Auto","Billed in Jobber",IF(L9=0,"Not billed",IF(AND(E9="Weekly",ABS(M9-G9*F9*4)&lt;0.5),"Basis mismatch",IF(ABS(N9)&gt;=0.5,"Rate mismatch","Matched"))))))))</f>
        <v>Billed in Jobber</v>
      </c>
      <c r="P9" t="inlineStr">
        <is>
          <t>Billed in Jobber</t>
        </is>
      </c>
      <c r="Q9" t="str">
        <f>INDEX('Actions'!$B$5:$B$14,MATCH(O9,'Actions'!$A$5:$A$14,0))</f>
        <v>Create QBO template at the Jobber rate; switch off Jobber invoicing at cutover</v>
      </c>
      <c r="R9" t="str">
        <f>INDEX('Actions'!$C$5:$C$14,MATCH(O9,'Actions'!$A$5:$A$14,0))</f>
        <v>Bookkeeper</v>
      </c>
      <c r="S9" t="inlineStr">
        <is>
          <t>Wave 1 North</t>
        </is>
      </c>
      <c r="T9" t="inlineStr"/>
    </row>
    <row r="10">
      <c r="A10" t="inlineStr">
        <is>
          <t>J1006</t>
        </is>
      </c>
      <c r="B10" t="inlineStr">
        <is>
          <t>Riverside Insurance Brokers Pty Ltd</t>
        </is>
      </c>
      <c r="C10" t="inlineStr">
        <is>
          <t>59 Station Parade, Bundoora</t>
        </is>
      </c>
      <c r="D10" t="inlineStr">
        <is>
          <t>Window clean</t>
        </is>
      </c>
      <c r="E10" t="inlineStr">
        <is>
          <t>Every 4 weeks</t>
        </is>
      </c>
      <c r="F10" t="n">
        <v>0</v>
      </c>
      <c r="G10" s="9" t="n">
        <v>156</v>
      </c>
      <c r="H10" t="inlineStr">
        <is>
          <t>Active</t>
        </is>
      </c>
      <c r="I10" t="inlineStr">
        <is>
          <t>Outside Jobber</t>
        </is>
      </c>
      <c r="J10" t="inlineStr">
        <is>
          <t>T0003</t>
        </is>
      </c>
      <c r="K10" s="9">
        <f>IF(H10="Active",INDEX('Jobber Jobs'!$Q$5:$Q$367,MATCH(A10,'Jobber Jobs'!$A$5:$A$367,0)),0)</f>
        <v>156</v>
      </c>
      <c r="L10">
        <f>COUNTIFS('QBO Templates'!$J$5:$J$293,A10,'QBO Templates'!$K$5:$K$293,1)</f>
        <v>1</v>
      </c>
      <c r="M10" s="9">
        <f>SUMIFS('QBO Templates'!$E$5:$E$293,'QBO Templates'!$J$5:$J$293,A10,'QBO Templates'!$K$5:$K$293,1)</f>
        <v>156</v>
      </c>
      <c r="N10" s="9">
        <f>ROUND(M10-K10,2)</f>
        <v>0</v>
      </c>
      <c r="O10" t="str">
        <f>IF(A10="","Missing in Jobber",IF(H10&lt;&gt;"Active",IF(L10&gt;0,"Inactive in Jobber - confirm","Archived, no template"),IF(L10&gt;=2,"Duplicate in QBO",IF(AND(I10="Auto",L10&gt;0),"Double-billing risk",IF(I10="Auto","Billed in Jobber",IF(L10=0,"Not billed",IF(AND(E10="Weekly",ABS(M10-G10*F10*4)&lt;0.5),"Basis mismatch",IF(ABS(N10)&gt;=0.5,"Rate mismatch","Matched"))))))))</f>
        <v>Matched</v>
      </c>
      <c r="P10" t="inlineStr">
        <is>
          <t>Matched</t>
        </is>
      </c>
      <c r="Q10" t="str">
        <f>INDEX('Actions'!$B$5:$B$14,MATCH(O10,'Actions'!$A$5:$A$14,0))</f>
        <v>Move as is</v>
      </c>
      <c r="R10" t="str">
        <f>INDEX('Actions'!$C$5:$C$14,MATCH(O10,'Actions'!$A$5:$A$14,0))</f>
        <v>Office</v>
      </c>
      <c r="S10" t="inlineStr">
        <is>
          <t>Wave 1 North</t>
        </is>
      </c>
      <c r="T10" t="inlineStr"/>
    </row>
    <row r="11">
      <c r="A11" t="inlineStr">
        <is>
          <t>J1007</t>
        </is>
      </c>
      <c r="B11" t="inlineStr">
        <is>
          <t>Ironbark Pathology Pty Ltd</t>
        </is>
      </c>
      <c r="C11" t="inlineStr">
        <is>
          <t>224 Ballarat Parade, Footscray</t>
        </is>
      </c>
      <c r="D11" t="inlineStr">
        <is>
          <t>Kitchen and bathrooms</t>
        </is>
      </c>
      <c r="E11" t="inlineStr">
        <is>
          <t>Weekly</t>
        </is>
      </c>
      <c r="F11" t="n">
        <v>2</v>
      </c>
      <c r="G11" s="9" t="n">
        <v>69</v>
      </c>
      <c r="H11" t="inlineStr">
        <is>
          <t>Active</t>
        </is>
      </c>
      <c r="I11" t="inlineStr">
        <is>
          <t>Outside Jobber</t>
        </is>
      </c>
      <c r="J11" t="inlineStr">
        <is>
          <t>T0004</t>
        </is>
      </c>
      <c r="K11" s="9">
        <f>IF(H11="Active",INDEX('Jobber Jobs'!$Q$5:$Q$367,MATCH(A11,'Jobber Jobs'!$A$5:$A$367,0)),0)</f>
        <v>598</v>
      </c>
      <c r="L11">
        <f>COUNTIFS('QBO Templates'!$J$5:$J$293,A11,'QBO Templates'!$K$5:$K$293,1)</f>
        <v>1</v>
      </c>
      <c r="M11" s="9">
        <f>SUMIFS('QBO Templates'!$E$5:$E$293,'QBO Templates'!$J$5:$J$293,A11,'QBO Templates'!$K$5:$K$293,1)</f>
        <v>598</v>
      </c>
      <c r="N11" s="9">
        <f>ROUND(M11-K11,2)</f>
        <v>0</v>
      </c>
      <c r="O11" t="str">
        <f>IF(A11="","Missing in Jobber",IF(H11&lt;&gt;"Active",IF(L11&gt;0,"Inactive in Jobber - confirm","Archived, no template"),IF(L11&gt;=2,"Duplicate in QBO",IF(AND(I11="Auto",L11&gt;0),"Double-billing risk",IF(I11="Auto","Billed in Jobber",IF(L11=0,"Not billed",IF(AND(E11="Weekly",ABS(M11-G11*F11*4)&lt;0.5),"Basis mismatch",IF(ABS(N11)&gt;=0.5,"Rate mismatch","Matched"))))))))</f>
        <v>Matched</v>
      </c>
      <c r="P11" t="inlineStr">
        <is>
          <t>Matched</t>
        </is>
      </c>
      <c r="Q11" t="str">
        <f>INDEX('Actions'!$B$5:$B$14,MATCH(O11,'Actions'!$A$5:$A$14,0))</f>
        <v>Move as is</v>
      </c>
      <c r="R11" t="str">
        <f>INDEX('Actions'!$C$5:$C$14,MATCH(O11,'Actions'!$A$5:$A$14,0))</f>
        <v>Office</v>
      </c>
      <c r="S11" t="inlineStr">
        <is>
          <t>Wave 4 West</t>
        </is>
      </c>
      <c r="T11" t="inlineStr"/>
    </row>
    <row r="12">
      <c r="A12" t="inlineStr">
        <is>
          <t>J1008</t>
        </is>
      </c>
      <c r="B12" t="inlineStr">
        <is>
          <t>Westend Fitness Pty Ltd</t>
        </is>
      </c>
      <c r="C12" t="inlineStr">
        <is>
          <t>77 Ballarat Parade, Brighton</t>
        </is>
      </c>
      <c r="D12" t="inlineStr">
        <is>
          <t>Office clean</t>
        </is>
      </c>
      <c r="E12" t="inlineStr">
        <is>
          <t>Weekly</t>
        </is>
      </c>
      <c r="F12" t="n">
        <v>3</v>
      </c>
      <c r="G12" s="9" t="n">
        <v>161</v>
      </c>
      <c r="H12" t="inlineStr">
        <is>
          <t>Active</t>
        </is>
      </c>
      <c r="I12" t="inlineStr">
        <is>
          <t>Outside Jobber</t>
        </is>
      </c>
      <c r="J12" t="inlineStr">
        <is>
          <t>T0005</t>
        </is>
      </c>
      <c r="K12" s="9">
        <f>IF(H12="Active",INDEX('Jobber Jobs'!$Q$5:$Q$367,MATCH(A12,'Jobber Jobs'!$A$5:$A$367,0)),0)</f>
        <v>2093</v>
      </c>
      <c r="L12">
        <f>COUNTIFS('QBO Templates'!$J$5:$J$293,A12,'QBO Templates'!$K$5:$K$293,1)</f>
        <v>1</v>
      </c>
      <c r="M12" s="9">
        <f>SUMIFS('QBO Templates'!$E$5:$E$293,'QBO Templates'!$J$5:$J$293,A12,'QBO Templates'!$K$5:$K$293,1)</f>
        <v>2093</v>
      </c>
      <c r="N12" s="9">
        <f>ROUND(M12-K12,2)</f>
        <v>0</v>
      </c>
      <c r="O12" t="str">
        <f>IF(A12="","Missing in Jobber",IF(H12&lt;&gt;"Active",IF(L12&gt;0,"Inactive in Jobber - confirm","Archived, no template"),IF(L12&gt;=2,"Duplicate in QBO",IF(AND(I12="Auto",L12&gt;0),"Double-billing risk",IF(I12="Auto","Billed in Jobber",IF(L12=0,"Not billed",IF(AND(E12="Weekly",ABS(M12-G12*F12*4)&lt;0.5),"Basis mismatch",IF(ABS(N12)&gt;=0.5,"Rate mismatch","Matched"))))))))</f>
        <v>Matched</v>
      </c>
      <c r="P12" t="inlineStr">
        <is>
          <t>Matched</t>
        </is>
      </c>
      <c r="Q12" t="str">
        <f>INDEX('Actions'!$B$5:$B$14,MATCH(O12,'Actions'!$A$5:$A$14,0))</f>
        <v>Move as is</v>
      </c>
      <c r="R12" t="str">
        <f>INDEX('Actions'!$C$5:$C$14,MATCH(O12,'Actions'!$A$5:$A$14,0))</f>
        <v>Office</v>
      </c>
      <c r="S12" t="inlineStr">
        <is>
          <t>Wave 3 South</t>
        </is>
      </c>
      <c r="T12" t="inlineStr"/>
    </row>
    <row r="13">
      <c r="A13" t="inlineStr">
        <is>
          <t>J1009</t>
        </is>
      </c>
      <c r="B13" t="inlineStr">
        <is>
          <t>Redgum Dental</t>
        </is>
      </c>
      <c r="C13" t="inlineStr">
        <is>
          <t>290A Ballarat Highway, Bundoora</t>
        </is>
      </c>
      <c r="D13" t="inlineStr">
        <is>
          <t>Office clean</t>
        </is>
      </c>
      <c r="E13" t="inlineStr">
        <is>
          <t>Weekly</t>
        </is>
      </c>
      <c r="F13" t="n">
        <v>2</v>
      </c>
      <c r="G13" s="9" t="n">
        <v>131</v>
      </c>
      <c r="H13" t="inlineStr">
        <is>
          <t>Active</t>
        </is>
      </c>
      <c r="I13" t="inlineStr">
        <is>
          <t>Outside Jobber</t>
        </is>
      </c>
      <c r="J13" t="inlineStr">
        <is>
          <t>T0006</t>
        </is>
      </c>
      <c r="K13" s="9">
        <f>IF(H13="Active",INDEX('Jobber Jobs'!$Q$5:$Q$367,MATCH(A13,'Jobber Jobs'!$A$5:$A$367,0)),0)</f>
        <v>1135.33</v>
      </c>
      <c r="L13">
        <f>COUNTIFS('QBO Templates'!$J$5:$J$293,A13,'QBO Templates'!$K$5:$K$293,1)</f>
        <v>1</v>
      </c>
      <c r="M13" s="9">
        <f>SUMIFS('QBO Templates'!$E$5:$E$293,'QBO Templates'!$J$5:$J$293,A13,'QBO Templates'!$K$5:$K$293,1)</f>
        <v>1135.33</v>
      </c>
      <c r="N13" s="9">
        <f>ROUND(M13-K13,2)</f>
        <v>0</v>
      </c>
      <c r="O13" t="str">
        <f>IF(A13="","Missing in Jobber",IF(H13&lt;&gt;"Active",IF(L13&gt;0,"Inactive in Jobber - confirm","Archived, no template"),IF(L13&gt;=2,"Duplicate in QBO",IF(AND(I13="Auto",L13&gt;0),"Double-billing risk",IF(I13="Auto","Billed in Jobber",IF(L13=0,"Not billed",IF(AND(E13="Weekly",ABS(M13-G13*F13*4)&lt;0.5),"Basis mismatch",IF(ABS(N13)&gt;=0.5,"Rate mismatch","Matched"))))))))</f>
        <v>Matched</v>
      </c>
      <c r="P13" t="inlineStr">
        <is>
          <t>Matched</t>
        </is>
      </c>
      <c r="Q13" t="str">
        <f>INDEX('Actions'!$B$5:$B$14,MATCH(O13,'Actions'!$A$5:$A$14,0))</f>
        <v>Move as is</v>
      </c>
      <c r="R13" t="str">
        <f>INDEX('Actions'!$C$5:$C$14,MATCH(O13,'Actions'!$A$5:$A$14,0))</f>
        <v>Office</v>
      </c>
      <c r="S13" t="inlineStr">
        <is>
          <t>Wave 1 North</t>
        </is>
      </c>
      <c r="T13" t="inlineStr"/>
    </row>
    <row r="14">
      <c r="A14" t="inlineStr">
        <is>
          <t>J1010</t>
        </is>
      </c>
      <c r="B14" t="inlineStr">
        <is>
          <t>Redgum Dental</t>
        </is>
      </c>
      <c r="C14" t="inlineStr">
        <is>
          <t>359 Glenferrie Avenue, Werribee</t>
        </is>
      </c>
      <c r="D14" t="inlineStr">
        <is>
          <t>Office clean</t>
        </is>
      </c>
      <c r="E14" t="inlineStr">
        <is>
          <t>Weekly</t>
        </is>
      </c>
      <c r="F14" t="n">
        <v>2</v>
      </c>
      <c r="G14" s="9" t="n">
        <v>204</v>
      </c>
      <c r="H14" t="inlineStr">
        <is>
          <t>Active</t>
        </is>
      </c>
      <c r="I14" t="inlineStr">
        <is>
          <t>Outside Jobber</t>
        </is>
      </c>
      <c r="J14" t="inlineStr">
        <is>
          <t>T0007</t>
        </is>
      </c>
      <c r="K14" s="9">
        <f>IF(H14="Active",INDEX('Jobber Jobs'!$Q$5:$Q$367,MATCH(A14,'Jobber Jobs'!$A$5:$A$367,0)),0)</f>
        <v>1768</v>
      </c>
      <c r="L14">
        <f>COUNTIFS('QBO Templates'!$J$5:$J$293,A14,'QBO Templates'!$K$5:$K$293,1)</f>
        <v>1</v>
      </c>
      <c r="M14" s="9">
        <f>SUMIFS('QBO Templates'!$E$5:$E$293,'QBO Templates'!$J$5:$J$293,A14,'QBO Templates'!$K$5:$K$293,1)</f>
        <v>1768</v>
      </c>
      <c r="N14" s="9">
        <f>ROUND(M14-K14,2)</f>
        <v>0</v>
      </c>
      <c r="O14" t="str">
        <f>IF(A14="","Missing in Jobber",IF(H14&lt;&gt;"Active",IF(L14&gt;0,"Inactive in Jobber - confirm","Archived, no template"),IF(L14&gt;=2,"Duplicate in QBO",IF(AND(I14="Auto",L14&gt;0),"Double-billing risk",IF(I14="Auto","Billed in Jobber",IF(L14=0,"Not billed",IF(AND(E14="Weekly",ABS(M14-G14*F14*4)&lt;0.5),"Basis mismatch",IF(ABS(N14)&gt;=0.5,"Rate mismatch","Matched"))))))))</f>
        <v>Matched</v>
      </c>
      <c r="P14" t="inlineStr">
        <is>
          <t>Matched</t>
        </is>
      </c>
      <c r="Q14" t="str">
        <f>INDEX('Actions'!$B$5:$B$14,MATCH(O14,'Actions'!$A$5:$A$14,0))</f>
        <v>Move as is</v>
      </c>
      <c r="R14" t="str">
        <f>INDEX('Actions'!$C$5:$C$14,MATCH(O14,'Actions'!$A$5:$A$14,0))</f>
        <v>Office</v>
      </c>
      <c r="S14" t="inlineStr">
        <is>
          <t>Wave 4 West</t>
        </is>
      </c>
      <c r="T14" t="inlineStr"/>
    </row>
    <row r="15">
      <c r="A15" t="inlineStr">
        <is>
          <t>J1011</t>
        </is>
      </c>
      <c r="B15" t="inlineStr">
        <is>
          <t>Elm Street Physiotherapy</t>
        </is>
      </c>
      <c r="C15" t="inlineStr">
        <is>
          <t>315 Park Parade, Oakleigh</t>
        </is>
      </c>
      <c r="D15" t="inlineStr">
        <is>
          <t>Office clean</t>
        </is>
      </c>
      <c r="E15" t="inlineStr">
        <is>
          <t>Weekly</t>
        </is>
      </c>
      <c r="F15" t="n">
        <v>1</v>
      </c>
      <c r="G15" s="9" t="n">
        <v>64</v>
      </c>
      <c r="H15" t="inlineStr">
        <is>
          <t>Active</t>
        </is>
      </c>
      <c r="I15" t="inlineStr">
        <is>
          <t>Outside Jobber</t>
        </is>
      </c>
      <c r="J15" t="inlineStr">
        <is>
          <t>T0008</t>
        </is>
      </c>
      <c r="K15" s="9">
        <f>IF(H15="Active",INDEX('Jobber Jobs'!$Q$5:$Q$367,MATCH(A15,'Jobber Jobs'!$A$5:$A$367,0)),0)</f>
        <v>277.33</v>
      </c>
      <c r="L15">
        <f>COUNTIFS('QBO Templates'!$J$5:$J$293,A15,'QBO Templates'!$K$5:$K$293,1)</f>
        <v>1</v>
      </c>
      <c r="M15" s="9">
        <f>SUMIFS('QBO Templates'!$E$5:$E$293,'QBO Templates'!$J$5:$J$293,A15,'QBO Templates'!$K$5:$K$293,1)</f>
        <v>277.33</v>
      </c>
      <c r="N15" s="9">
        <f>ROUND(M15-K15,2)</f>
        <v>0</v>
      </c>
      <c r="O15" t="str">
        <f>IF(A15="","Missing in Jobber",IF(H15&lt;&gt;"Active",IF(L15&gt;0,"Inactive in Jobber - confirm","Archived, no template"),IF(L15&gt;=2,"Duplicate in QBO",IF(AND(I15="Auto",L15&gt;0),"Double-billing risk",IF(I15="Auto","Billed in Jobber",IF(L15=0,"Not billed",IF(AND(E15="Weekly",ABS(M15-G15*F15*4)&lt;0.5),"Basis mismatch",IF(ABS(N15)&gt;=0.5,"Rate mismatch","Matched"))))))))</f>
        <v>Matched</v>
      </c>
      <c r="P15" t="inlineStr">
        <is>
          <t>Matched</t>
        </is>
      </c>
      <c r="Q15" t="str">
        <f>INDEX('Actions'!$B$5:$B$14,MATCH(O15,'Actions'!$A$5:$A$14,0))</f>
        <v>Move as is</v>
      </c>
      <c r="R15" t="str">
        <f>INDEX('Actions'!$C$5:$C$14,MATCH(O15,'Actions'!$A$5:$A$14,0))</f>
        <v>Office</v>
      </c>
      <c r="S15" t="inlineStr">
        <is>
          <t>Wave 3 South</t>
        </is>
      </c>
      <c r="T15" t="inlineStr"/>
    </row>
    <row r="16">
      <c r="A16" t="inlineStr">
        <is>
          <t>J1012</t>
        </is>
      </c>
      <c r="B16" t="inlineStr">
        <is>
          <t>Elm Street Physiotherapy</t>
        </is>
      </c>
      <c r="C16" t="inlineStr">
        <is>
          <t>359 Albert Street, Point Cook</t>
        </is>
      </c>
      <c r="D16" t="inlineStr">
        <is>
          <t>Office clean</t>
        </is>
      </c>
      <c r="E16" t="inlineStr">
        <is>
          <t>Weekly</t>
        </is>
      </c>
      <c r="F16" t="n">
        <v>2</v>
      </c>
      <c r="G16" s="9" t="n">
        <v>73</v>
      </c>
      <c r="H16" t="inlineStr">
        <is>
          <t>Active</t>
        </is>
      </c>
      <c r="I16" t="inlineStr">
        <is>
          <t>Auto</t>
        </is>
      </c>
      <c r="J16" t="inlineStr"/>
      <c r="K16" s="9">
        <f>IF(H16="Active",INDEX('Jobber Jobs'!$Q$5:$Q$367,MATCH(A16,'Jobber Jobs'!$A$5:$A$367,0)),0)</f>
        <v>632.67</v>
      </c>
      <c r="L16">
        <f>COUNTIFS('QBO Templates'!$J$5:$J$293,A16,'QBO Templates'!$K$5:$K$293,1)</f>
        <v>0</v>
      </c>
      <c r="M16" s="9">
        <f>SUMIFS('QBO Templates'!$E$5:$E$293,'QBO Templates'!$J$5:$J$293,A16,'QBO Templates'!$K$5:$K$293,1)</f>
        <v>0</v>
      </c>
      <c r="N16" s="9">
        <f>ROUND(M16-K16,2)</f>
        <v>-632.67</v>
      </c>
      <c r="O16" t="str">
        <f>IF(A16="","Missing in Jobber",IF(H16&lt;&gt;"Active",IF(L16&gt;0,"Inactive in Jobber - confirm","Archived, no template"),IF(L16&gt;=2,"Duplicate in QBO",IF(AND(I16="Auto",L16&gt;0),"Double-billing risk",IF(I16="Auto","Billed in Jobber",IF(L16=0,"Not billed",IF(AND(E16="Weekly",ABS(M16-G16*F16*4)&lt;0.5),"Basis mismatch",IF(ABS(N16)&gt;=0.5,"Rate mismatch","Matched"))))))))</f>
        <v>Billed in Jobber</v>
      </c>
      <c r="P16" t="inlineStr">
        <is>
          <t>Billed in Jobber</t>
        </is>
      </c>
      <c r="Q16" t="str">
        <f>INDEX('Actions'!$B$5:$B$14,MATCH(O16,'Actions'!$A$5:$A$14,0))</f>
        <v>Create QBO template at the Jobber rate; switch off Jobber invoicing at cutover</v>
      </c>
      <c r="R16" t="str">
        <f>INDEX('Actions'!$C$5:$C$14,MATCH(O16,'Actions'!$A$5:$A$14,0))</f>
        <v>Bookkeeper</v>
      </c>
      <c r="S16" t="inlineStr">
        <is>
          <t>Wave 4 West</t>
        </is>
      </c>
      <c r="T16" t="inlineStr"/>
    </row>
    <row r="17">
      <c r="A17" t="inlineStr">
        <is>
          <t>J1013</t>
        </is>
      </c>
      <c r="B17" t="inlineStr">
        <is>
          <t>Elm Street Physiotherapy</t>
        </is>
      </c>
      <c r="C17" t="inlineStr">
        <is>
          <t>359 Albert Street, Point Cook</t>
        </is>
      </c>
      <c r="D17" t="inlineStr">
        <is>
          <t>Washroom service</t>
        </is>
      </c>
      <c r="E17" t="inlineStr">
        <is>
          <t>Monthly</t>
        </is>
      </c>
      <c r="F17" t="n">
        <v>0</v>
      </c>
      <c r="G17" s="9" t="n">
        <v>99</v>
      </c>
      <c r="H17" t="inlineStr">
        <is>
          <t>Active</t>
        </is>
      </c>
      <c r="I17" t="inlineStr">
        <is>
          <t>Auto</t>
        </is>
      </c>
      <c r="J17" t="inlineStr"/>
      <c r="K17" s="9">
        <f>IF(H17="Active",INDEX('Jobber Jobs'!$Q$5:$Q$367,MATCH(A17,'Jobber Jobs'!$A$5:$A$367,0)),0)</f>
        <v>99</v>
      </c>
      <c r="L17">
        <f>COUNTIFS('QBO Templates'!$J$5:$J$293,A17,'QBO Templates'!$K$5:$K$293,1)</f>
        <v>0</v>
      </c>
      <c r="M17" s="9">
        <f>SUMIFS('QBO Templates'!$E$5:$E$293,'QBO Templates'!$J$5:$J$293,A17,'QBO Templates'!$K$5:$K$293,1)</f>
        <v>0</v>
      </c>
      <c r="N17" s="9">
        <f>ROUND(M17-K17,2)</f>
        <v>-99</v>
      </c>
      <c r="O17" t="str">
        <f>IF(A17="","Missing in Jobber",IF(H17&lt;&gt;"Active",IF(L17&gt;0,"Inactive in Jobber - confirm","Archived, no template"),IF(L17&gt;=2,"Duplicate in QBO",IF(AND(I17="Auto",L17&gt;0),"Double-billing risk",IF(I17="Auto","Billed in Jobber",IF(L17=0,"Not billed",IF(AND(E17="Weekly",ABS(M17-G17*F17*4)&lt;0.5),"Basis mismatch",IF(ABS(N17)&gt;=0.5,"Rate mismatch","Matched"))))))))</f>
        <v>Billed in Jobber</v>
      </c>
      <c r="P17" t="inlineStr">
        <is>
          <t>Billed in Jobber</t>
        </is>
      </c>
      <c r="Q17" t="str">
        <f>INDEX('Actions'!$B$5:$B$14,MATCH(O17,'Actions'!$A$5:$A$14,0))</f>
        <v>Create QBO template at the Jobber rate; switch off Jobber invoicing at cutover</v>
      </c>
      <c r="R17" t="str">
        <f>INDEX('Actions'!$C$5:$C$14,MATCH(O17,'Actions'!$A$5:$A$14,0))</f>
        <v>Bookkeeper</v>
      </c>
      <c r="S17" t="inlineStr">
        <is>
          <t>Wave 4 West</t>
        </is>
      </c>
      <c r="T17" t="inlineStr"/>
    </row>
    <row r="18">
      <c r="A18" t="inlineStr">
        <is>
          <t>J1014</t>
        </is>
      </c>
      <c r="B18" t="inlineStr">
        <is>
          <t>Wattle Grove Property Group</t>
        </is>
      </c>
      <c r="C18" t="inlineStr">
        <is>
          <t>169 King Street, Hawthorn</t>
        </is>
      </c>
      <c r="D18" t="inlineStr">
        <is>
          <t>Office clean</t>
        </is>
      </c>
      <c r="E18" t="inlineStr">
        <is>
          <t>Weekly</t>
        </is>
      </c>
      <c r="F18" t="n">
        <v>2</v>
      </c>
      <c r="G18" s="9" t="n">
        <v>68</v>
      </c>
      <c r="H18" t="inlineStr">
        <is>
          <t>Active</t>
        </is>
      </c>
      <c r="I18" t="inlineStr">
        <is>
          <t>Auto</t>
        </is>
      </c>
      <c r="J18" t="inlineStr"/>
      <c r="K18" s="9">
        <f>IF(H18="Active",INDEX('Jobber Jobs'!$Q$5:$Q$367,MATCH(A18,'Jobber Jobs'!$A$5:$A$367,0)),0)</f>
        <v>589.33</v>
      </c>
      <c r="L18">
        <f>COUNTIFS('QBO Templates'!$J$5:$J$293,A18,'QBO Templates'!$K$5:$K$293,1)</f>
        <v>0</v>
      </c>
      <c r="M18" s="9">
        <f>SUMIFS('QBO Templates'!$E$5:$E$293,'QBO Templates'!$J$5:$J$293,A18,'QBO Templates'!$K$5:$K$293,1)</f>
        <v>0</v>
      </c>
      <c r="N18" s="9">
        <f>ROUND(M18-K18,2)</f>
        <v>-589.33</v>
      </c>
      <c r="O18" t="str">
        <f>IF(A18="","Missing in Jobber",IF(H18&lt;&gt;"Active",IF(L18&gt;0,"Inactive in Jobber - confirm","Archived, no template"),IF(L18&gt;=2,"Duplicate in QBO",IF(AND(I18="Auto",L18&gt;0),"Double-billing risk",IF(I18="Auto","Billed in Jobber",IF(L18=0,"Not billed",IF(AND(E18="Weekly",ABS(M18-G18*F18*4)&lt;0.5),"Basis mismatch",IF(ABS(N18)&gt;=0.5,"Rate mismatch","Matched"))))))))</f>
        <v>Billed in Jobber</v>
      </c>
      <c r="P18" t="inlineStr">
        <is>
          <t>Billed in Jobber</t>
        </is>
      </c>
      <c r="Q18" t="str">
        <f>INDEX('Actions'!$B$5:$B$14,MATCH(O18,'Actions'!$A$5:$A$14,0))</f>
        <v>Create QBO template at the Jobber rate; switch off Jobber invoicing at cutover</v>
      </c>
      <c r="R18" t="str">
        <f>INDEX('Actions'!$C$5:$C$14,MATCH(O18,'Actions'!$A$5:$A$14,0))</f>
        <v>Bookkeeper</v>
      </c>
      <c r="S18" t="inlineStr">
        <is>
          <t>Wave 2 East</t>
        </is>
      </c>
      <c r="T18" t="inlineStr"/>
    </row>
    <row r="19">
      <c r="A19" t="inlineStr">
        <is>
          <t>J1015</t>
        </is>
      </c>
      <c r="B19" t="inlineStr">
        <is>
          <t>Wattle Grove Property Group</t>
        </is>
      </c>
      <c r="C19" t="inlineStr">
        <is>
          <t>169 King Street, Hawthorn</t>
        </is>
      </c>
      <c r="D19" t="inlineStr">
        <is>
          <t>Washroom service</t>
        </is>
      </c>
      <c r="E19" t="inlineStr">
        <is>
          <t>Monthly</t>
        </is>
      </c>
      <c r="F19" t="n">
        <v>0</v>
      </c>
      <c r="G19" s="9" t="n">
        <v>88</v>
      </c>
      <c r="H19" t="inlineStr">
        <is>
          <t>Active</t>
        </is>
      </c>
      <c r="I19" t="inlineStr">
        <is>
          <t>Outside Jobber</t>
        </is>
      </c>
      <c r="J19" t="inlineStr">
        <is>
          <t>T0009</t>
        </is>
      </c>
      <c r="K19" s="9">
        <f>IF(H19="Active",INDEX('Jobber Jobs'!$Q$5:$Q$367,MATCH(A19,'Jobber Jobs'!$A$5:$A$367,0)),0)</f>
        <v>88</v>
      </c>
      <c r="L19">
        <f>COUNTIFS('QBO Templates'!$J$5:$J$293,A19,'QBO Templates'!$K$5:$K$293,1)</f>
        <v>1</v>
      </c>
      <c r="M19" s="9">
        <f>SUMIFS('QBO Templates'!$E$5:$E$293,'QBO Templates'!$J$5:$J$293,A19,'QBO Templates'!$K$5:$K$293,1)</f>
        <v>88</v>
      </c>
      <c r="N19" s="9">
        <f>ROUND(M19-K19,2)</f>
        <v>0</v>
      </c>
      <c r="O19" t="str">
        <f>IF(A19="","Missing in Jobber",IF(H19&lt;&gt;"Active",IF(L19&gt;0,"Inactive in Jobber - confirm","Archived, no template"),IF(L19&gt;=2,"Duplicate in QBO",IF(AND(I19="Auto",L19&gt;0),"Double-billing risk",IF(I19="Auto","Billed in Jobber",IF(L19=0,"Not billed",IF(AND(E19="Weekly",ABS(M19-G19*F19*4)&lt;0.5),"Basis mismatch",IF(ABS(N19)&gt;=0.5,"Rate mismatch","Matched"))))))))</f>
        <v>Matched</v>
      </c>
      <c r="P19" t="inlineStr">
        <is>
          <t>Matched</t>
        </is>
      </c>
      <c r="Q19" t="str">
        <f>INDEX('Actions'!$B$5:$B$14,MATCH(O19,'Actions'!$A$5:$A$14,0))</f>
        <v>Move as is</v>
      </c>
      <c r="R19" t="str">
        <f>INDEX('Actions'!$C$5:$C$14,MATCH(O19,'Actions'!$A$5:$A$14,0))</f>
        <v>Office</v>
      </c>
      <c r="S19" t="inlineStr">
        <is>
          <t>Wave 2 East</t>
        </is>
      </c>
      <c r="T19" t="inlineStr"/>
    </row>
    <row r="20">
      <c r="A20" t="inlineStr">
        <is>
          <t>J1016</t>
        </is>
      </c>
      <c r="B20" t="inlineStr">
        <is>
          <t>Hillcrest Physiotherapy Pty Ltd</t>
        </is>
      </c>
      <c r="C20" t="inlineStr">
        <is>
          <t>396 Park Highway, Epping</t>
        </is>
      </c>
      <c r="D20" t="inlineStr">
        <is>
          <t>Kitchen and bathrooms</t>
        </is>
      </c>
      <c r="E20" t="inlineStr">
        <is>
          <t>Weekly</t>
        </is>
      </c>
      <c r="F20" t="n">
        <v>5</v>
      </c>
      <c r="G20" s="9" t="n">
        <v>64</v>
      </c>
      <c r="H20" t="inlineStr">
        <is>
          <t>Active</t>
        </is>
      </c>
      <c r="I20" t="inlineStr">
        <is>
          <t>Outside Jobber</t>
        </is>
      </c>
      <c r="J20" t="inlineStr">
        <is>
          <t>T0010</t>
        </is>
      </c>
      <c r="K20" s="9">
        <f>IF(H20="Active",INDEX('Jobber Jobs'!$Q$5:$Q$367,MATCH(A20,'Jobber Jobs'!$A$5:$A$367,0)),0)</f>
        <v>1386.67</v>
      </c>
      <c r="L20">
        <f>COUNTIFS('QBO Templates'!$J$5:$J$293,A20,'QBO Templates'!$K$5:$K$293,1)</f>
        <v>1</v>
      </c>
      <c r="M20" s="9">
        <f>SUMIFS('QBO Templates'!$E$5:$E$293,'QBO Templates'!$J$5:$J$293,A20,'QBO Templates'!$K$5:$K$293,1)</f>
        <v>1386.67</v>
      </c>
      <c r="N20" s="9">
        <f>ROUND(M20-K20,2)</f>
        <v>0</v>
      </c>
      <c r="O20" t="str">
        <f>IF(A20="","Missing in Jobber",IF(H20&lt;&gt;"Active",IF(L20&gt;0,"Inactive in Jobber - confirm","Archived, no template"),IF(L20&gt;=2,"Duplicate in QBO",IF(AND(I20="Auto",L20&gt;0),"Double-billing risk",IF(I20="Auto","Billed in Jobber",IF(L20=0,"Not billed",IF(AND(E20="Weekly",ABS(M20-G20*F20*4)&lt;0.5),"Basis mismatch",IF(ABS(N20)&gt;=0.5,"Rate mismatch","Matched"))))))))</f>
        <v>Matched</v>
      </c>
      <c r="P20" t="inlineStr">
        <is>
          <t>Matched</t>
        </is>
      </c>
      <c r="Q20" t="str">
        <f>INDEX('Actions'!$B$5:$B$14,MATCH(O20,'Actions'!$A$5:$A$14,0))</f>
        <v>Move as is</v>
      </c>
      <c r="R20" t="str">
        <f>INDEX('Actions'!$C$5:$C$14,MATCH(O20,'Actions'!$A$5:$A$14,0))</f>
        <v>Office</v>
      </c>
      <c r="S20" t="inlineStr">
        <is>
          <t>Wave 1 North</t>
        </is>
      </c>
      <c r="T20" t="inlineStr"/>
    </row>
    <row r="21">
      <c r="A21" t="inlineStr">
        <is>
          <t>J1017</t>
        </is>
      </c>
      <c r="B21" t="inlineStr">
        <is>
          <t>Hillcrest Physiotherapy Pty Ltd</t>
        </is>
      </c>
      <c r="C21" t="inlineStr">
        <is>
          <t>214A Nepean Parade, Thornbury</t>
        </is>
      </c>
      <c r="D21" t="inlineStr">
        <is>
          <t>Office clean</t>
        </is>
      </c>
      <c r="E21" t="inlineStr">
        <is>
          <t>Weekly</t>
        </is>
      </c>
      <c r="F21" t="n">
        <v>2</v>
      </c>
      <c r="G21" s="9" t="n">
        <v>96</v>
      </c>
      <c r="H21" t="inlineStr">
        <is>
          <t>Active</t>
        </is>
      </c>
      <c r="I21" t="inlineStr">
        <is>
          <t>Outside Jobber</t>
        </is>
      </c>
      <c r="J21" t="inlineStr">
        <is>
          <t>T0011</t>
        </is>
      </c>
      <c r="K21" s="9">
        <f>IF(H21="Active",INDEX('Jobber Jobs'!$Q$5:$Q$367,MATCH(A21,'Jobber Jobs'!$A$5:$A$367,0)),0)</f>
        <v>832</v>
      </c>
      <c r="L21">
        <f>COUNTIFS('QBO Templates'!$J$5:$J$293,A21,'QBO Templates'!$K$5:$K$293,1)</f>
        <v>1</v>
      </c>
      <c r="M21" s="9">
        <f>SUMIFS('QBO Templates'!$E$5:$E$293,'QBO Templates'!$J$5:$J$293,A21,'QBO Templates'!$K$5:$K$293,1)</f>
        <v>832</v>
      </c>
      <c r="N21" s="9">
        <f>ROUND(M21-K21,2)</f>
        <v>0</v>
      </c>
      <c r="O21" t="str">
        <f>IF(A21="","Missing in Jobber",IF(H21&lt;&gt;"Active",IF(L21&gt;0,"Inactive in Jobber - confirm","Archived, no template"),IF(L21&gt;=2,"Duplicate in QBO",IF(AND(I21="Auto",L21&gt;0),"Double-billing risk",IF(I21="Auto","Billed in Jobber",IF(L21=0,"Not billed",IF(AND(E21="Weekly",ABS(M21-G21*F21*4)&lt;0.5),"Basis mismatch",IF(ABS(N21)&gt;=0.5,"Rate mismatch","Matched"))))))))</f>
        <v>Matched</v>
      </c>
      <c r="P21" t="inlineStr">
        <is>
          <t>Matched</t>
        </is>
      </c>
      <c r="Q21" t="str">
        <f>INDEX('Actions'!$B$5:$B$14,MATCH(O21,'Actions'!$A$5:$A$14,0))</f>
        <v>Move as is</v>
      </c>
      <c r="R21" t="str">
        <f>INDEX('Actions'!$C$5:$C$14,MATCH(O21,'Actions'!$A$5:$A$14,0))</f>
        <v>Office</v>
      </c>
      <c r="S21" t="inlineStr">
        <is>
          <t>Wave 1 North</t>
        </is>
      </c>
      <c r="T21" t="inlineStr"/>
    </row>
    <row r="22">
      <c r="A22" t="inlineStr">
        <is>
          <t>J1018</t>
        </is>
      </c>
      <c r="B22" t="inlineStr">
        <is>
          <t>Kingsley Real Estate</t>
        </is>
      </c>
      <c r="C22" t="inlineStr">
        <is>
          <t>208 Main Avenue, Mitcham</t>
        </is>
      </c>
      <c r="D22" t="inlineStr">
        <is>
          <t>Office clean</t>
        </is>
      </c>
      <c r="E22" t="inlineStr">
        <is>
          <t>Weekly</t>
        </is>
      </c>
      <c r="F22" t="n">
        <v>1</v>
      </c>
      <c r="G22" s="9" t="n">
        <v>90</v>
      </c>
      <c r="H22" t="inlineStr">
        <is>
          <t>Active</t>
        </is>
      </c>
      <c r="I22" t="inlineStr">
        <is>
          <t>Outside Jobber</t>
        </is>
      </c>
      <c r="J22" t="inlineStr">
        <is>
          <t>T0012</t>
        </is>
      </c>
      <c r="K22" s="9">
        <f>IF(H22="Active",INDEX('Jobber Jobs'!$Q$5:$Q$367,MATCH(A22,'Jobber Jobs'!$A$5:$A$367,0)),0)</f>
        <v>390</v>
      </c>
      <c r="L22">
        <f>COUNTIFS('QBO Templates'!$J$5:$J$293,A22,'QBO Templates'!$K$5:$K$293,1)</f>
        <v>1</v>
      </c>
      <c r="M22" s="9">
        <f>SUMIFS('QBO Templates'!$E$5:$E$293,'QBO Templates'!$J$5:$J$293,A22,'QBO Templates'!$K$5:$K$293,1)</f>
        <v>390</v>
      </c>
      <c r="N22" s="9">
        <f>ROUND(M22-K22,2)</f>
        <v>0</v>
      </c>
      <c r="O22" t="str">
        <f>IF(A22="","Missing in Jobber",IF(H22&lt;&gt;"Active",IF(L22&gt;0,"Inactive in Jobber - confirm","Archived, no template"),IF(L22&gt;=2,"Duplicate in QBO",IF(AND(I22="Auto",L22&gt;0),"Double-billing risk",IF(I22="Auto","Billed in Jobber",IF(L22=0,"Not billed",IF(AND(E22="Weekly",ABS(M22-G22*F22*4)&lt;0.5),"Basis mismatch",IF(ABS(N22)&gt;=0.5,"Rate mismatch","Matched"))))))))</f>
        <v>Matched</v>
      </c>
      <c r="P22" t="inlineStr">
        <is>
          <t>Matched</t>
        </is>
      </c>
      <c r="Q22" t="str">
        <f>INDEX('Actions'!$B$5:$B$14,MATCH(O22,'Actions'!$A$5:$A$14,0))</f>
        <v>Move as is</v>
      </c>
      <c r="R22" t="str">
        <f>INDEX('Actions'!$C$5:$C$14,MATCH(O22,'Actions'!$A$5:$A$14,0))</f>
        <v>Office</v>
      </c>
      <c r="S22" t="inlineStr">
        <is>
          <t>Wave 2 East</t>
        </is>
      </c>
      <c r="T22" t="inlineStr"/>
    </row>
    <row r="23">
      <c r="A23" t="inlineStr">
        <is>
          <t>J1019</t>
        </is>
      </c>
      <c r="B23" t="inlineStr">
        <is>
          <t>Kingsley Real Estate</t>
        </is>
      </c>
      <c r="C23" t="inlineStr">
        <is>
          <t>208 High Avenue, Kew</t>
        </is>
      </c>
      <c r="D23" t="inlineStr">
        <is>
          <t>Office clean</t>
        </is>
      </c>
      <c r="E23" t="inlineStr">
        <is>
          <t>Weekly</t>
        </is>
      </c>
      <c r="F23" t="n">
        <v>1</v>
      </c>
      <c r="G23" s="9" t="n">
        <v>102</v>
      </c>
      <c r="H23" t="inlineStr">
        <is>
          <t>Active</t>
        </is>
      </c>
      <c r="I23" t="inlineStr">
        <is>
          <t>Outside Jobber</t>
        </is>
      </c>
      <c r="J23" t="inlineStr">
        <is>
          <t>T0013</t>
        </is>
      </c>
      <c r="K23" s="9">
        <f>IF(H23="Active",INDEX('Jobber Jobs'!$Q$5:$Q$367,MATCH(A23,'Jobber Jobs'!$A$5:$A$367,0)),0)</f>
        <v>442</v>
      </c>
      <c r="L23">
        <f>COUNTIFS('QBO Templates'!$J$5:$J$293,A23,'QBO Templates'!$K$5:$K$293,1)</f>
        <v>1</v>
      </c>
      <c r="M23" s="9">
        <f>SUMIFS('QBO Templates'!$E$5:$E$293,'QBO Templates'!$J$5:$J$293,A23,'QBO Templates'!$K$5:$K$293,1)</f>
        <v>442</v>
      </c>
      <c r="N23" s="9">
        <f>ROUND(M23-K23,2)</f>
        <v>0</v>
      </c>
      <c r="O23" t="str">
        <f>IF(A23="","Missing in Jobber",IF(H23&lt;&gt;"Active",IF(L23&gt;0,"Inactive in Jobber - confirm","Archived, no template"),IF(L23&gt;=2,"Duplicate in QBO",IF(AND(I23="Auto",L23&gt;0),"Double-billing risk",IF(I23="Auto","Billed in Jobber",IF(L23=0,"Not billed",IF(AND(E23="Weekly",ABS(M23-G23*F23*4)&lt;0.5),"Basis mismatch",IF(ABS(N23)&gt;=0.5,"Rate mismatch","Matched"))))))))</f>
        <v>Matched</v>
      </c>
      <c r="P23" t="inlineStr">
        <is>
          <t>Matched</t>
        </is>
      </c>
      <c r="Q23" t="str">
        <f>INDEX('Actions'!$B$5:$B$14,MATCH(O23,'Actions'!$A$5:$A$14,0))</f>
        <v>Move as is</v>
      </c>
      <c r="R23" t="str">
        <f>INDEX('Actions'!$C$5:$C$14,MATCH(O23,'Actions'!$A$5:$A$14,0))</f>
        <v>Office</v>
      </c>
      <c r="S23" t="inlineStr">
        <is>
          <t>Wave 2 East</t>
        </is>
      </c>
      <c r="T23" t="inlineStr"/>
    </row>
    <row r="24">
      <c r="A24" t="inlineStr">
        <is>
          <t>J1020</t>
        </is>
      </c>
      <c r="B24" t="inlineStr">
        <is>
          <t>Wattle Grove Medical Centre Pty Ltd</t>
        </is>
      </c>
      <c r="C24" t="inlineStr">
        <is>
          <t>462 Mason Road, Clayton</t>
        </is>
      </c>
      <c r="D24" t="inlineStr">
        <is>
          <t>Office clean</t>
        </is>
      </c>
      <c r="E24" t="inlineStr">
        <is>
          <t>Weekly</t>
        </is>
      </c>
      <c r="F24" t="n">
        <v>1</v>
      </c>
      <c r="G24" s="9" t="n">
        <v>186</v>
      </c>
      <c r="H24" t="inlineStr">
        <is>
          <t>Active</t>
        </is>
      </c>
      <c r="I24" t="inlineStr">
        <is>
          <t>Auto</t>
        </is>
      </c>
      <c r="J24" t="inlineStr"/>
      <c r="K24" s="9">
        <f>IF(H24="Active",INDEX('Jobber Jobs'!$Q$5:$Q$367,MATCH(A24,'Jobber Jobs'!$A$5:$A$367,0)),0)</f>
        <v>806</v>
      </c>
      <c r="L24">
        <f>COUNTIFS('QBO Templates'!$J$5:$J$293,A24,'QBO Templates'!$K$5:$K$293,1)</f>
        <v>0</v>
      </c>
      <c r="M24" s="9">
        <f>SUMIFS('QBO Templates'!$E$5:$E$293,'QBO Templates'!$J$5:$J$293,A24,'QBO Templates'!$K$5:$K$293,1)</f>
        <v>0</v>
      </c>
      <c r="N24" s="9">
        <f>ROUND(M24-K24,2)</f>
        <v>-806</v>
      </c>
      <c r="O24" t="str">
        <f>IF(A24="","Missing in Jobber",IF(H24&lt;&gt;"Active",IF(L24&gt;0,"Inactive in Jobber - confirm","Archived, no template"),IF(L24&gt;=2,"Duplicate in QBO",IF(AND(I24="Auto",L24&gt;0),"Double-billing risk",IF(I24="Auto","Billed in Jobber",IF(L24=0,"Not billed",IF(AND(E24="Weekly",ABS(M24-G24*F24*4)&lt;0.5),"Basis mismatch",IF(ABS(N24)&gt;=0.5,"Rate mismatch","Matched"))))))))</f>
        <v>Billed in Jobber</v>
      </c>
      <c r="P24" t="inlineStr">
        <is>
          <t>Billed in Jobber</t>
        </is>
      </c>
      <c r="Q24" t="str">
        <f>INDEX('Actions'!$B$5:$B$14,MATCH(O24,'Actions'!$A$5:$A$14,0))</f>
        <v>Create QBO template at the Jobber rate; switch off Jobber invoicing at cutover</v>
      </c>
      <c r="R24" t="str">
        <f>INDEX('Actions'!$C$5:$C$14,MATCH(O24,'Actions'!$A$5:$A$14,0))</f>
        <v>Bookkeeper</v>
      </c>
      <c r="S24" t="inlineStr">
        <is>
          <t>Wave 3 South</t>
        </is>
      </c>
      <c r="T24" t="inlineStr"/>
    </row>
    <row r="25">
      <c r="A25" t="inlineStr">
        <is>
          <t>J1021</t>
        </is>
      </c>
      <c r="B25" t="inlineStr">
        <is>
          <t>Bluestone Engineering</t>
        </is>
      </c>
      <c r="C25" t="inlineStr">
        <is>
          <t>201 Plenty Avenue, Coburg</t>
        </is>
      </c>
      <c r="D25" t="inlineStr">
        <is>
          <t>Office clean</t>
        </is>
      </c>
      <c r="E25" t="inlineStr">
        <is>
          <t>Weekly</t>
        </is>
      </c>
      <c r="F25" t="n">
        <v>2</v>
      </c>
      <c r="G25" s="9" t="n">
        <v>156</v>
      </c>
      <c r="H25" t="inlineStr">
        <is>
          <t>Active</t>
        </is>
      </c>
      <c r="I25" t="inlineStr">
        <is>
          <t>Outside Jobber</t>
        </is>
      </c>
      <c r="J25" t="inlineStr">
        <is>
          <t>T0014</t>
        </is>
      </c>
      <c r="K25" s="9">
        <f>IF(H25="Active",INDEX('Jobber Jobs'!$Q$5:$Q$367,MATCH(A25,'Jobber Jobs'!$A$5:$A$367,0)),0)</f>
        <v>1352</v>
      </c>
      <c r="L25">
        <f>COUNTIFS('QBO Templates'!$J$5:$J$293,A25,'QBO Templates'!$K$5:$K$293,1)</f>
        <v>1</v>
      </c>
      <c r="M25" s="9">
        <f>SUMIFS('QBO Templates'!$E$5:$E$293,'QBO Templates'!$J$5:$J$293,A25,'QBO Templates'!$K$5:$K$293,1)</f>
        <v>1352</v>
      </c>
      <c r="N25" s="9">
        <f>ROUND(M25-K25,2)</f>
        <v>0</v>
      </c>
      <c r="O25" t="str">
        <f>IF(A25="","Missing in Jobber",IF(H25&lt;&gt;"Active",IF(L25&gt;0,"Inactive in Jobber - confirm","Archived, no template"),IF(L25&gt;=2,"Duplicate in QBO",IF(AND(I25="Auto",L25&gt;0),"Double-billing risk",IF(I25="Auto","Billed in Jobber",IF(L25=0,"Not billed",IF(AND(E25="Weekly",ABS(M25-G25*F25*4)&lt;0.5),"Basis mismatch",IF(ABS(N25)&gt;=0.5,"Rate mismatch","Matched"))))))))</f>
        <v>Matched</v>
      </c>
      <c r="P25" t="inlineStr">
        <is>
          <t>Matched</t>
        </is>
      </c>
      <c r="Q25" t="str">
        <f>INDEX('Actions'!$B$5:$B$14,MATCH(O25,'Actions'!$A$5:$A$14,0))</f>
        <v>Move as is</v>
      </c>
      <c r="R25" t="str">
        <f>INDEX('Actions'!$C$5:$C$14,MATCH(O25,'Actions'!$A$5:$A$14,0))</f>
        <v>Office</v>
      </c>
      <c r="S25" t="inlineStr">
        <is>
          <t>Wave 1 North</t>
        </is>
      </c>
      <c r="T25" t="inlineStr"/>
    </row>
    <row r="26">
      <c r="A26" t="inlineStr">
        <is>
          <t>J1022</t>
        </is>
      </c>
      <c r="B26" t="inlineStr">
        <is>
          <t>Clearwater Insurance Brokers Pty Ltd</t>
        </is>
      </c>
      <c r="C26" t="inlineStr">
        <is>
          <t>164 Whitehorse Street, Mentone</t>
        </is>
      </c>
      <c r="D26" t="inlineStr">
        <is>
          <t>Office clean</t>
        </is>
      </c>
      <c r="E26" t="inlineStr">
        <is>
          <t>Weekly</t>
        </is>
      </c>
      <c r="F26" t="n">
        <v>3</v>
      </c>
      <c r="G26" s="9" t="n">
        <v>63</v>
      </c>
      <c r="H26" t="inlineStr">
        <is>
          <t>Active</t>
        </is>
      </c>
      <c r="I26" t="inlineStr">
        <is>
          <t>Outside Jobber</t>
        </is>
      </c>
      <c r="J26" t="inlineStr">
        <is>
          <t>T0015</t>
        </is>
      </c>
      <c r="K26" s="9">
        <f>IF(H26="Active",INDEX('Jobber Jobs'!$Q$5:$Q$367,MATCH(A26,'Jobber Jobs'!$A$5:$A$367,0)),0)</f>
        <v>819</v>
      </c>
      <c r="L26">
        <f>COUNTIFS('QBO Templates'!$J$5:$J$293,A26,'QBO Templates'!$K$5:$K$293,1)</f>
        <v>1</v>
      </c>
      <c r="M26" s="9">
        <f>SUMIFS('QBO Templates'!$E$5:$E$293,'QBO Templates'!$J$5:$J$293,A26,'QBO Templates'!$K$5:$K$293,1)</f>
        <v>819</v>
      </c>
      <c r="N26" s="9">
        <f>ROUND(M26-K26,2)</f>
        <v>0</v>
      </c>
      <c r="O26" t="str">
        <f>IF(A26="","Missing in Jobber",IF(H26&lt;&gt;"Active",IF(L26&gt;0,"Inactive in Jobber - confirm","Archived, no template"),IF(L26&gt;=2,"Duplicate in QBO",IF(AND(I26="Auto",L26&gt;0),"Double-billing risk",IF(I26="Auto","Billed in Jobber",IF(L26=0,"Not billed",IF(AND(E26="Weekly",ABS(M26-G26*F26*4)&lt;0.5),"Basis mismatch",IF(ABS(N26)&gt;=0.5,"Rate mismatch","Matched"))))))))</f>
        <v>Matched</v>
      </c>
      <c r="P26" t="inlineStr">
        <is>
          <t>Matched</t>
        </is>
      </c>
      <c r="Q26" t="str">
        <f>INDEX('Actions'!$B$5:$B$14,MATCH(O26,'Actions'!$A$5:$A$14,0))</f>
        <v>Move as is</v>
      </c>
      <c r="R26" t="str">
        <f>INDEX('Actions'!$C$5:$C$14,MATCH(O26,'Actions'!$A$5:$A$14,0))</f>
        <v>Office</v>
      </c>
      <c r="S26" t="inlineStr">
        <is>
          <t>Wave 3 South</t>
        </is>
      </c>
      <c r="T26" t="inlineStr"/>
    </row>
    <row r="27">
      <c r="A27" t="inlineStr">
        <is>
          <t>J1023</t>
        </is>
      </c>
      <c r="B27" t="inlineStr">
        <is>
          <t>Redgum Optometrists Pty Ltd</t>
        </is>
      </c>
      <c r="C27" t="inlineStr">
        <is>
          <t>480 King Avenue, Camberwell</t>
        </is>
      </c>
      <c r="D27" t="inlineStr">
        <is>
          <t>Office clean</t>
        </is>
      </c>
      <c r="E27" t="inlineStr">
        <is>
          <t>Weekly</t>
        </is>
      </c>
      <c r="F27" t="n">
        <v>2</v>
      </c>
      <c r="G27" s="9" t="n">
        <v>151</v>
      </c>
      <c r="H27" t="inlineStr">
        <is>
          <t>Active</t>
        </is>
      </c>
      <c r="I27" t="inlineStr">
        <is>
          <t>Outside Jobber</t>
        </is>
      </c>
      <c r="J27" t="inlineStr">
        <is>
          <t>T0016</t>
        </is>
      </c>
      <c r="K27" s="9">
        <f>IF(H27="Active",INDEX('Jobber Jobs'!$Q$5:$Q$367,MATCH(A27,'Jobber Jobs'!$A$5:$A$367,0)),0)</f>
        <v>1308.67</v>
      </c>
      <c r="L27">
        <f>COUNTIFS('QBO Templates'!$J$5:$J$293,A27,'QBO Templates'!$K$5:$K$293,1)</f>
        <v>1</v>
      </c>
      <c r="M27" s="9">
        <f>SUMIFS('QBO Templates'!$E$5:$E$293,'QBO Templates'!$J$5:$J$293,A27,'QBO Templates'!$K$5:$K$293,1)</f>
        <v>1256.67</v>
      </c>
      <c r="N27" s="9">
        <f>ROUND(M27-K27,2)</f>
        <v>-52</v>
      </c>
      <c r="O27" t="str">
        <f>IF(A27="","Missing in Jobber",IF(H27&lt;&gt;"Active",IF(L27&gt;0,"Inactive in Jobber - confirm","Archived, no template"),IF(L27&gt;=2,"Duplicate in QBO",IF(AND(I27="Auto",L27&gt;0),"Double-billing risk",IF(I27="Auto","Billed in Jobber",IF(L27=0,"Not billed",IF(AND(E27="Weekly",ABS(M27-G27*F27*4)&lt;0.5),"Basis mismatch",IF(ABS(N27)&gt;=0.5,"Rate mismatch","Matched"))))))))</f>
        <v>Rate mismatch</v>
      </c>
      <c r="P27" t="inlineStr">
        <is>
          <t>Rate mismatch</t>
        </is>
      </c>
      <c r="Q27" t="str">
        <f>INDEX('Actions'!$B$5:$B$14,MATCH(O27,'Actions'!$A$5:$A$14,0))</f>
        <v>Update template to the current agreed rate (1 Jul 2026 rise); bill the shortfall</v>
      </c>
      <c r="R27" t="str">
        <f>INDEX('Actions'!$C$5:$C$14,MATCH(O27,'Actions'!$A$5:$A$14,0))</f>
        <v>Bookkeeper</v>
      </c>
      <c r="S27" t="inlineStr">
        <is>
          <t>Wave 2 East</t>
        </is>
      </c>
      <c r="T27" t="inlineStr"/>
    </row>
    <row r="28">
      <c r="A28" t="inlineStr">
        <is>
          <t>J1024</t>
        </is>
      </c>
      <c r="B28" t="inlineStr">
        <is>
          <t>Redgum Optometrists Pty Ltd</t>
        </is>
      </c>
      <c r="C28" t="inlineStr">
        <is>
          <t>480 King Avenue, Camberwell</t>
        </is>
      </c>
      <c r="D28" t="inlineStr">
        <is>
          <t>Carpet steam clean</t>
        </is>
      </c>
      <c r="E28" t="inlineStr">
        <is>
          <t>Every 4 weeks</t>
        </is>
      </c>
      <c r="F28" t="n">
        <v>0</v>
      </c>
      <c r="G28" s="9" t="n">
        <v>218</v>
      </c>
      <c r="H28" t="inlineStr">
        <is>
          <t>Active</t>
        </is>
      </c>
      <c r="I28" t="inlineStr">
        <is>
          <t>Outside Jobber</t>
        </is>
      </c>
      <c r="J28" t="inlineStr">
        <is>
          <t>T0017</t>
        </is>
      </c>
      <c r="K28" s="9">
        <f>IF(H28="Active",INDEX('Jobber Jobs'!$Q$5:$Q$367,MATCH(A28,'Jobber Jobs'!$A$5:$A$367,0)),0)</f>
        <v>218</v>
      </c>
      <c r="L28">
        <f>COUNTIFS('QBO Templates'!$J$5:$J$293,A28,'QBO Templates'!$K$5:$K$293,1)</f>
        <v>1</v>
      </c>
      <c r="M28" s="9">
        <f>SUMIFS('QBO Templates'!$E$5:$E$293,'QBO Templates'!$J$5:$J$293,A28,'QBO Templates'!$K$5:$K$293,1)</f>
        <v>218</v>
      </c>
      <c r="N28" s="9">
        <f>ROUND(M28-K28,2)</f>
        <v>0</v>
      </c>
      <c r="O28" t="str">
        <f>IF(A28="","Missing in Jobber",IF(H28&lt;&gt;"Active",IF(L28&gt;0,"Inactive in Jobber - confirm","Archived, no template"),IF(L28&gt;=2,"Duplicate in QBO",IF(AND(I28="Auto",L28&gt;0),"Double-billing risk",IF(I28="Auto","Billed in Jobber",IF(L28=0,"Not billed",IF(AND(E28="Weekly",ABS(M28-G28*F28*4)&lt;0.5),"Basis mismatch",IF(ABS(N28)&gt;=0.5,"Rate mismatch","Matched"))))))))</f>
        <v>Matched</v>
      </c>
      <c r="P28" t="inlineStr">
        <is>
          <t>Matched</t>
        </is>
      </c>
      <c r="Q28" t="str">
        <f>INDEX('Actions'!$B$5:$B$14,MATCH(O28,'Actions'!$A$5:$A$14,0))</f>
        <v>Move as is</v>
      </c>
      <c r="R28" t="str">
        <f>INDEX('Actions'!$C$5:$C$14,MATCH(O28,'Actions'!$A$5:$A$14,0))</f>
        <v>Office</v>
      </c>
      <c r="S28" t="inlineStr">
        <is>
          <t>Wave 2 East</t>
        </is>
      </c>
      <c r="T28" t="inlineStr"/>
    </row>
    <row r="29">
      <c r="A29" t="inlineStr">
        <is>
          <t>J1025</t>
        </is>
      </c>
      <c r="B29" t="inlineStr">
        <is>
          <t>Northside Accountants Pty Ltd</t>
        </is>
      </c>
      <c r="C29" t="inlineStr">
        <is>
          <t>426 Mason Street, Cheltenham</t>
        </is>
      </c>
      <c r="D29" t="inlineStr">
        <is>
          <t>Kitchen and bathrooms</t>
        </is>
      </c>
      <c r="E29" t="inlineStr">
        <is>
          <t>Weekly</t>
        </is>
      </c>
      <c r="F29" t="n">
        <v>2</v>
      </c>
      <c r="G29" s="9" t="n">
        <v>35</v>
      </c>
      <c r="H29" t="inlineStr">
        <is>
          <t>Active</t>
        </is>
      </c>
      <c r="I29" t="inlineStr">
        <is>
          <t>Outside Jobber</t>
        </is>
      </c>
      <c r="J29" t="inlineStr">
        <is>
          <t>T0018</t>
        </is>
      </c>
      <c r="K29" s="9">
        <f>IF(H29="Active",INDEX('Jobber Jobs'!$Q$5:$Q$367,MATCH(A29,'Jobber Jobs'!$A$5:$A$367,0)),0)</f>
        <v>303.33</v>
      </c>
      <c r="L29">
        <f>COUNTIFS('QBO Templates'!$J$5:$J$293,A29,'QBO Templates'!$K$5:$K$293,1)</f>
        <v>1</v>
      </c>
      <c r="M29" s="9">
        <f>SUMIFS('QBO Templates'!$E$5:$E$293,'QBO Templates'!$J$5:$J$293,A29,'QBO Templates'!$K$5:$K$293,1)</f>
        <v>303.33</v>
      </c>
      <c r="N29" s="9">
        <f>ROUND(M29-K29,2)</f>
        <v>0</v>
      </c>
      <c r="O29" t="str">
        <f>IF(A29="","Missing in Jobber",IF(H29&lt;&gt;"Active",IF(L29&gt;0,"Inactive in Jobber - confirm","Archived, no template"),IF(L29&gt;=2,"Duplicate in QBO",IF(AND(I29="Auto",L29&gt;0),"Double-billing risk",IF(I29="Auto","Billed in Jobber",IF(L29=0,"Not billed",IF(AND(E29="Weekly",ABS(M29-G29*F29*4)&lt;0.5),"Basis mismatch",IF(ABS(N29)&gt;=0.5,"Rate mismatch","Matched"))))))))</f>
        <v>Matched</v>
      </c>
      <c r="P29" t="inlineStr">
        <is>
          <t>Matched</t>
        </is>
      </c>
      <c r="Q29" t="str">
        <f>INDEX('Actions'!$B$5:$B$14,MATCH(O29,'Actions'!$A$5:$A$14,0))</f>
        <v>Move as is</v>
      </c>
      <c r="R29" t="str">
        <f>INDEX('Actions'!$C$5:$C$14,MATCH(O29,'Actions'!$A$5:$A$14,0))</f>
        <v>Office</v>
      </c>
      <c r="S29" t="inlineStr">
        <is>
          <t>Wave 3 South</t>
        </is>
      </c>
      <c r="T29" t="inlineStr"/>
    </row>
    <row r="30">
      <c r="A30" t="inlineStr">
        <is>
          <t>J1026</t>
        </is>
      </c>
      <c r="B30" t="inlineStr">
        <is>
          <t>Northside Accountants Pty Ltd</t>
        </is>
      </c>
      <c r="C30" t="inlineStr">
        <is>
          <t>426 Mason Street, Cheltenham</t>
        </is>
      </c>
      <c r="D30" t="inlineStr">
        <is>
          <t>Window clean</t>
        </is>
      </c>
      <c r="E30" t="inlineStr">
        <is>
          <t>Every 4 weeks</t>
        </is>
      </c>
      <c r="F30" t="n">
        <v>0</v>
      </c>
      <c r="G30" s="9" t="n">
        <v>218</v>
      </c>
      <c r="H30" t="inlineStr">
        <is>
          <t>Active</t>
        </is>
      </c>
      <c r="I30" t="inlineStr">
        <is>
          <t>Outside Jobber</t>
        </is>
      </c>
      <c r="J30" t="inlineStr">
        <is>
          <t>T0019</t>
        </is>
      </c>
      <c r="K30" s="9">
        <f>IF(H30="Active",INDEX('Jobber Jobs'!$Q$5:$Q$367,MATCH(A30,'Jobber Jobs'!$A$5:$A$367,0)),0)</f>
        <v>218</v>
      </c>
      <c r="L30">
        <f>COUNTIFS('QBO Templates'!$J$5:$J$293,A30,'QBO Templates'!$K$5:$K$293,1)</f>
        <v>1</v>
      </c>
      <c r="M30" s="9">
        <f>SUMIFS('QBO Templates'!$E$5:$E$293,'QBO Templates'!$J$5:$J$293,A30,'QBO Templates'!$K$5:$K$293,1)</f>
        <v>218</v>
      </c>
      <c r="N30" s="9">
        <f>ROUND(M30-K30,2)</f>
        <v>0</v>
      </c>
      <c r="O30" t="str">
        <f>IF(A30="","Missing in Jobber",IF(H30&lt;&gt;"Active",IF(L30&gt;0,"Inactive in Jobber - confirm","Archived, no template"),IF(L30&gt;=2,"Duplicate in QBO",IF(AND(I30="Auto",L30&gt;0),"Double-billing risk",IF(I30="Auto","Billed in Jobber",IF(L30=0,"Not billed",IF(AND(E30="Weekly",ABS(M30-G30*F30*4)&lt;0.5),"Basis mismatch",IF(ABS(N30)&gt;=0.5,"Rate mismatch","Matched"))))))))</f>
        <v>Matched</v>
      </c>
      <c r="P30" t="inlineStr">
        <is>
          <t>Matched</t>
        </is>
      </c>
      <c r="Q30" t="str">
        <f>INDEX('Actions'!$B$5:$B$14,MATCH(O30,'Actions'!$A$5:$A$14,0))</f>
        <v>Move as is</v>
      </c>
      <c r="R30" t="str">
        <f>INDEX('Actions'!$C$5:$C$14,MATCH(O30,'Actions'!$A$5:$A$14,0))</f>
        <v>Office</v>
      </c>
      <c r="S30" t="inlineStr">
        <is>
          <t>Wave 3 South</t>
        </is>
      </c>
      <c r="T30" t="inlineStr"/>
    </row>
    <row r="31">
      <c r="A31" t="inlineStr">
        <is>
          <t>J1027</t>
        </is>
      </c>
      <c r="B31" t="inlineStr">
        <is>
          <t>Northside Accountants Pty Ltd</t>
        </is>
      </c>
      <c r="C31" t="inlineStr">
        <is>
          <t>351 Burke Road, Oakleigh</t>
        </is>
      </c>
      <c r="D31" t="inlineStr">
        <is>
          <t>Office clean</t>
        </is>
      </c>
      <c r="E31" t="inlineStr">
        <is>
          <t>Weekly</t>
        </is>
      </c>
      <c r="F31" t="n">
        <v>3</v>
      </c>
      <c r="G31" s="9" t="n">
        <v>122</v>
      </c>
      <c r="H31" t="inlineStr">
        <is>
          <t>Active</t>
        </is>
      </c>
      <c r="I31" t="inlineStr">
        <is>
          <t>Outside Jobber</t>
        </is>
      </c>
      <c r="J31" t="inlineStr">
        <is>
          <t>T0020</t>
        </is>
      </c>
      <c r="K31" s="9">
        <f>IF(H31="Active",INDEX('Jobber Jobs'!$Q$5:$Q$367,MATCH(A31,'Jobber Jobs'!$A$5:$A$367,0)),0)</f>
        <v>1586</v>
      </c>
      <c r="L31">
        <f>COUNTIFS('QBO Templates'!$J$5:$J$293,A31,'QBO Templates'!$K$5:$K$293,1)</f>
        <v>1</v>
      </c>
      <c r="M31" s="9">
        <f>SUMIFS('QBO Templates'!$E$5:$E$293,'QBO Templates'!$J$5:$J$293,A31,'QBO Templates'!$K$5:$K$293,1)</f>
        <v>1464</v>
      </c>
      <c r="N31" s="9">
        <f>ROUND(M31-K31,2)</f>
        <v>-122</v>
      </c>
      <c r="O31" t="str">
        <f>IF(A31="","Missing in Jobber",IF(H31&lt;&gt;"Active",IF(L31&gt;0,"Inactive in Jobber - confirm","Archived, no template"),IF(L31&gt;=2,"Duplicate in QBO",IF(AND(I31="Auto",L31&gt;0),"Double-billing risk",IF(I31="Auto","Billed in Jobber",IF(L31=0,"Not billed",IF(AND(E31="Weekly",ABS(M31-G31*F31*4)&lt;0.5),"Basis mismatch",IF(ABS(N31)&gt;=0.5,"Rate mismatch","Matched"))))))))</f>
        <v>Basis mismatch</v>
      </c>
      <c r="P31" t="inlineStr">
        <is>
          <t>Basis mismatch</t>
        </is>
      </c>
      <c r="Q31" t="str">
        <f>INDEX('Actions'!$B$5:$B$14,MATCH(O31,'Actions'!$A$5:$A$14,0))</f>
        <v>Change template to the 52/12 monthly amount; bill the shortfall</v>
      </c>
      <c r="R31" t="str">
        <f>INDEX('Actions'!$C$5:$C$14,MATCH(O31,'Actions'!$A$5:$A$14,0))</f>
        <v>Bookkeeper</v>
      </c>
      <c r="S31" t="inlineStr">
        <is>
          <t>Wave 3 South</t>
        </is>
      </c>
      <c r="T31" t="inlineStr"/>
    </row>
    <row r="32">
      <c r="A32" t="inlineStr">
        <is>
          <t>J1028</t>
        </is>
      </c>
      <c r="B32" t="inlineStr">
        <is>
          <t>Northside Accountants Pty Ltd</t>
        </is>
      </c>
      <c r="C32" t="inlineStr">
        <is>
          <t>354 High Street, Clayton</t>
        </is>
      </c>
      <c r="D32" t="inlineStr">
        <is>
          <t>Kitchen and bathrooms</t>
        </is>
      </c>
      <c r="E32" t="inlineStr">
        <is>
          <t>Weekly</t>
        </is>
      </c>
      <c r="F32" t="n">
        <v>2</v>
      </c>
      <c r="G32" s="9" t="n">
        <v>62</v>
      </c>
      <c r="H32" t="inlineStr">
        <is>
          <t>Active</t>
        </is>
      </c>
      <c r="I32" t="inlineStr">
        <is>
          <t>Outside Jobber</t>
        </is>
      </c>
      <c r="J32" t="inlineStr">
        <is>
          <t>T0021</t>
        </is>
      </c>
      <c r="K32" s="9">
        <f>IF(H32="Active",INDEX('Jobber Jobs'!$Q$5:$Q$367,MATCH(A32,'Jobber Jobs'!$A$5:$A$367,0)),0)</f>
        <v>537.33</v>
      </c>
      <c r="L32">
        <f>COUNTIFS('QBO Templates'!$J$5:$J$293,A32,'QBO Templates'!$K$5:$K$293,1)</f>
        <v>1</v>
      </c>
      <c r="M32" s="9">
        <f>SUMIFS('QBO Templates'!$E$5:$E$293,'QBO Templates'!$J$5:$J$293,A32,'QBO Templates'!$K$5:$K$293,1)</f>
        <v>537.33</v>
      </c>
      <c r="N32" s="9">
        <f>ROUND(M32-K32,2)</f>
        <v>0</v>
      </c>
      <c r="O32" t="str">
        <f>IF(A32="","Missing in Jobber",IF(H32&lt;&gt;"Active",IF(L32&gt;0,"Inactive in Jobber - confirm","Archived, no template"),IF(L32&gt;=2,"Duplicate in QBO",IF(AND(I32="Auto",L32&gt;0),"Double-billing risk",IF(I32="Auto","Billed in Jobber",IF(L32=0,"Not billed",IF(AND(E32="Weekly",ABS(M32-G32*F32*4)&lt;0.5),"Basis mismatch",IF(ABS(N32)&gt;=0.5,"Rate mismatch","Matched"))))))))</f>
        <v>Matched</v>
      </c>
      <c r="P32" t="inlineStr">
        <is>
          <t>Matched</t>
        </is>
      </c>
      <c r="Q32" t="str">
        <f>INDEX('Actions'!$B$5:$B$14,MATCH(O32,'Actions'!$A$5:$A$14,0))</f>
        <v>Move as is</v>
      </c>
      <c r="R32" t="str">
        <f>INDEX('Actions'!$C$5:$C$14,MATCH(O32,'Actions'!$A$5:$A$14,0))</f>
        <v>Office</v>
      </c>
      <c r="S32" t="inlineStr">
        <is>
          <t>Wave 3 South</t>
        </is>
      </c>
      <c r="T32" t="inlineStr"/>
    </row>
    <row r="33">
      <c r="A33" t="inlineStr">
        <is>
          <t>J1029</t>
        </is>
      </c>
      <c r="B33" t="inlineStr">
        <is>
          <t>Oakwood Accountants Pty Ltd</t>
        </is>
      </c>
      <c r="C33" t="inlineStr">
        <is>
          <t>54 Mason Parade, Reservoir</t>
        </is>
      </c>
      <c r="D33" t="inlineStr">
        <is>
          <t>Office clean</t>
        </is>
      </c>
      <c r="E33" t="inlineStr">
        <is>
          <t>Weekly</t>
        </is>
      </c>
      <c r="F33" t="n">
        <v>1</v>
      </c>
      <c r="G33" s="9" t="n">
        <v>102</v>
      </c>
      <c r="H33" t="inlineStr">
        <is>
          <t>Active</t>
        </is>
      </c>
      <c r="I33" t="inlineStr">
        <is>
          <t>Outside Jobber</t>
        </is>
      </c>
      <c r="J33" t="inlineStr">
        <is>
          <t>T0022</t>
        </is>
      </c>
      <c r="K33" s="9">
        <f>IF(H33="Active",INDEX('Jobber Jobs'!$Q$5:$Q$367,MATCH(A33,'Jobber Jobs'!$A$5:$A$367,0)),0)</f>
        <v>442</v>
      </c>
      <c r="L33">
        <f>COUNTIFS('QBO Templates'!$J$5:$J$293,A33,'QBO Templates'!$K$5:$K$293,1)</f>
        <v>1</v>
      </c>
      <c r="M33" s="9">
        <f>SUMIFS('QBO Templates'!$E$5:$E$293,'QBO Templates'!$J$5:$J$293,A33,'QBO Templates'!$K$5:$K$293,1)</f>
        <v>442</v>
      </c>
      <c r="N33" s="9">
        <f>ROUND(M33-K33,2)</f>
        <v>0</v>
      </c>
      <c r="O33" t="str">
        <f>IF(A33="","Missing in Jobber",IF(H33&lt;&gt;"Active",IF(L33&gt;0,"Inactive in Jobber - confirm","Archived, no template"),IF(L33&gt;=2,"Duplicate in QBO",IF(AND(I33="Auto",L33&gt;0),"Double-billing risk",IF(I33="Auto","Billed in Jobber",IF(L33=0,"Not billed",IF(AND(E33="Weekly",ABS(M33-G33*F33*4)&lt;0.5),"Basis mismatch",IF(ABS(N33)&gt;=0.5,"Rate mismatch","Matched"))))))))</f>
        <v>Matched</v>
      </c>
      <c r="P33" t="inlineStr">
        <is>
          <t>Matched</t>
        </is>
      </c>
      <c r="Q33" t="str">
        <f>INDEX('Actions'!$B$5:$B$14,MATCH(O33,'Actions'!$A$5:$A$14,0))</f>
        <v>Move as is</v>
      </c>
      <c r="R33" t="str">
        <f>INDEX('Actions'!$C$5:$C$14,MATCH(O33,'Actions'!$A$5:$A$14,0))</f>
        <v>Office</v>
      </c>
      <c r="S33" t="inlineStr">
        <is>
          <t>Pilot</t>
        </is>
      </c>
      <c r="T33" t="inlineStr"/>
    </row>
    <row r="34">
      <c r="A34" t="inlineStr">
        <is>
          <t>J1030</t>
        </is>
      </c>
      <c r="B34" t="inlineStr">
        <is>
          <t>Northside Engineering Pty Ltd</t>
        </is>
      </c>
      <c r="C34" t="inlineStr">
        <is>
          <t>430 Victoria Road, St Kilda</t>
        </is>
      </c>
      <c r="D34" t="inlineStr">
        <is>
          <t>Office clean</t>
        </is>
      </c>
      <c r="E34" t="inlineStr">
        <is>
          <t>Weekly</t>
        </is>
      </c>
      <c r="F34" t="n">
        <v>2</v>
      </c>
      <c r="G34" s="9" t="n">
        <v>102</v>
      </c>
      <c r="H34" t="inlineStr">
        <is>
          <t>Active</t>
        </is>
      </c>
      <c r="I34" t="inlineStr">
        <is>
          <t>Outside Jobber</t>
        </is>
      </c>
      <c r="J34" t="inlineStr">
        <is>
          <t>T0023</t>
        </is>
      </c>
      <c r="K34" s="9">
        <f>IF(H34="Active",INDEX('Jobber Jobs'!$Q$5:$Q$367,MATCH(A34,'Jobber Jobs'!$A$5:$A$367,0)),0)</f>
        <v>884</v>
      </c>
      <c r="L34">
        <f>COUNTIFS('QBO Templates'!$J$5:$J$293,A34,'QBO Templates'!$K$5:$K$293,1)</f>
        <v>1</v>
      </c>
      <c r="M34" s="9">
        <f>SUMIFS('QBO Templates'!$E$5:$E$293,'QBO Templates'!$J$5:$J$293,A34,'QBO Templates'!$K$5:$K$293,1)</f>
        <v>884</v>
      </c>
      <c r="N34" s="9">
        <f>ROUND(M34-K34,2)</f>
        <v>0</v>
      </c>
      <c r="O34" t="str">
        <f>IF(A34="","Missing in Jobber",IF(H34&lt;&gt;"Active",IF(L34&gt;0,"Inactive in Jobber - confirm","Archived, no template"),IF(L34&gt;=2,"Duplicate in QBO",IF(AND(I34="Auto",L34&gt;0),"Double-billing risk",IF(I34="Auto","Billed in Jobber",IF(L34=0,"Not billed",IF(AND(E34="Weekly",ABS(M34-G34*F34*4)&lt;0.5),"Basis mismatch",IF(ABS(N34)&gt;=0.5,"Rate mismatch","Matched"))))))))</f>
        <v>Matched</v>
      </c>
      <c r="P34" t="inlineStr">
        <is>
          <t>Matched</t>
        </is>
      </c>
      <c r="Q34" t="str">
        <f>INDEX('Actions'!$B$5:$B$14,MATCH(O34,'Actions'!$A$5:$A$14,0))</f>
        <v>Move as is</v>
      </c>
      <c r="R34" t="str">
        <f>INDEX('Actions'!$C$5:$C$14,MATCH(O34,'Actions'!$A$5:$A$14,0))</f>
        <v>Office</v>
      </c>
      <c r="S34" t="inlineStr">
        <is>
          <t>Wave 3 South</t>
        </is>
      </c>
      <c r="T34" t="inlineStr"/>
    </row>
    <row r="35">
      <c r="A35" t="inlineStr">
        <is>
          <t>J1031</t>
        </is>
      </c>
      <c r="B35" t="inlineStr">
        <is>
          <t>Northside Engineering Pty Ltd</t>
        </is>
      </c>
      <c r="C35" t="inlineStr">
        <is>
          <t>195/12 Railway Highway, Bentleigh</t>
        </is>
      </c>
      <c r="D35" t="inlineStr">
        <is>
          <t>Office clean</t>
        </is>
      </c>
      <c r="E35" t="inlineStr">
        <is>
          <t>Weekly</t>
        </is>
      </c>
      <c r="F35" t="n">
        <v>2</v>
      </c>
      <c r="G35" s="9" t="n">
        <v>93</v>
      </c>
      <c r="H35" t="inlineStr">
        <is>
          <t>Active</t>
        </is>
      </c>
      <c r="I35" t="inlineStr">
        <is>
          <t>Auto</t>
        </is>
      </c>
      <c r="J35" t="inlineStr">
        <is>
          <t>T0024</t>
        </is>
      </c>
      <c r="K35" s="9">
        <f>IF(H35="Active",INDEX('Jobber Jobs'!$Q$5:$Q$367,MATCH(A35,'Jobber Jobs'!$A$5:$A$367,0)),0)</f>
        <v>806</v>
      </c>
      <c r="L35">
        <f>COUNTIFS('QBO Templates'!$J$5:$J$293,A35,'QBO Templates'!$K$5:$K$293,1)</f>
        <v>1</v>
      </c>
      <c r="M35" s="9">
        <f>SUMIFS('QBO Templates'!$E$5:$E$293,'QBO Templates'!$J$5:$J$293,A35,'QBO Templates'!$K$5:$K$293,1)</f>
        <v>806</v>
      </c>
      <c r="N35" s="9">
        <f>ROUND(M35-K35,2)</f>
        <v>0</v>
      </c>
      <c r="O35" t="str">
        <f>IF(A35="","Missing in Jobber",IF(H35&lt;&gt;"Active",IF(L35&gt;0,"Inactive in Jobber - confirm","Archived, no template"),IF(L35&gt;=2,"Duplicate in QBO",IF(AND(I35="Auto",L35&gt;0),"Double-billing risk",IF(I35="Auto","Billed in Jobber",IF(L35=0,"Not billed",IF(AND(E35="Weekly",ABS(M35-G35*F35*4)&lt;0.5),"Basis mismatch",IF(ABS(N35)&gt;=0.5,"Rate mismatch","Matched"))))))))</f>
        <v>Double-billing risk</v>
      </c>
      <c r="P35" t="inlineStr">
        <is>
          <t>Double-billing risk</t>
        </is>
      </c>
      <c r="Q35" t="str">
        <f>INDEX('Actions'!$B$5:$B$14,MATCH(O35,'Actions'!$A$5:$A$14,0))</f>
        <v>Stop Jobber auto-invoicing now; credit the duplicate invoices</v>
      </c>
      <c r="R35" t="str">
        <f>INDEX('Actions'!$C$5:$C$14,MATCH(O35,'Actions'!$A$5:$A$14,0))</f>
        <v>Bookkeeper</v>
      </c>
      <c r="S35" t="inlineStr">
        <is>
          <t>Wave 3 South</t>
        </is>
      </c>
      <c r="T35" t="inlineStr"/>
    </row>
    <row r="36">
      <c r="A36" t="inlineStr">
        <is>
          <t>J1032</t>
        </is>
      </c>
      <c r="B36" t="inlineStr">
        <is>
          <t>Northside Engineering Pty Ltd</t>
        </is>
      </c>
      <c r="C36" t="inlineStr">
        <is>
          <t>195/12 Railway Highway, Bentleigh</t>
        </is>
      </c>
      <c r="D36" t="inlineStr">
        <is>
          <t>Carpet steam clean</t>
        </is>
      </c>
      <c r="E36" t="inlineStr">
        <is>
          <t>Every 4 weeks</t>
        </is>
      </c>
      <c r="F36" t="n">
        <v>0</v>
      </c>
      <c r="G36" s="9" t="n">
        <v>234</v>
      </c>
      <c r="H36" t="inlineStr">
        <is>
          <t>Active</t>
        </is>
      </c>
      <c r="I36" t="inlineStr">
        <is>
          <t>Auto</t>
        </is>
      </c>
      <c r="J36" t="inlineStr"/>
      <c r="K36" s="9">
        <f>IF(H36="Active",INDEX('Jobber Jobs'!$Q$5:$Q$367,MATCH(A36,'Jobber Jobs'!$A$5:$A$367,0)),0)</f>
        <v>234</v>
      </c>
      <c r="L36">
        <f>COUNTIFS('QBO Templates'!$J$5:$J$293,A36,'QBO Templates'!$K$5:$K$293,1)</f>
        <v>0</v>
      </c>
      <c r="M36" s="9">
        <f>SUMIFS('QBO Templates'!$E$5:$E$293,'QBO Templates'!$J$5:$J$293,A36,'QBO Templates'!$K$5:$K$293,1)</f>
        <v>0</v>
      </c>
      <c r="N36" s="9">
        <f>ROUND(M36-K36,2)</f>
        <v>-234</v>
      </c>
      <c r="O36" t="str">
        <f>IF(A36="","Missing in Jobber",IF(H36&lt;&gt;"Active",IF(L36&gt;0,"Inactive in Jobber - confirm","Archived, no template"),IF(L36&gt;=2,"Duplicate in QBO",IF(AND(I36="Auto",L36&gt;0),"Double-billing risk",IF(I36="Auto","Billed in Jobber",IF(L36=0,"Not billed",IF(AND(E36="Weekly",ABS(M36-G36*F36*4)&lt;0.5),"Basis mismatch",IF(ABS(N36)&gt;=0.5,"Rate mismatch","Matched"))))))))</f>
        <v>Billed in Jobber</v>
      </c>
      <c r="P36" t="inlineStr">
        <is>
          <t>Billed in Jobber</t>
        </is>
      </c>
      <c r="Q36" t="str">
        <f>INDEX('Actions'!$B$5:$B$14,MATCH(O36,'Actions'!$A$5:$A$14,0))</f>
        <v>Create QBO template at the Jobber rate; switch off Jobber invoicing at cutover</v>
      </c>
      <c r="R36" t="str">
        <f>INDEX('Actions'!$C$5:$C$14,MATCH(O36,'Actions'!$A$5:$A$14,0))</f>
        <v>Bookkeeper</v>
      </c>
      <c r="S36" t="inlineStr">
        <is>
          <t>Wave 3 South</t>
        </is>
      </c>
      <c r="T36" t="inlineStr"/>
    </row>
    <row r="37">
      <c r="A37" t="inlineStr">
        <is>
          <t>J1033</t>
        </is>
      </c>
      <c r="B37" t="inlineStr">
        <is>
          <t>Northside Engineering Pty Ltd</t>
        </is>
      </c>
      <c r="C37" t="inlineStr">
        <is>
          <t>10 Queen Highway, Deer Park</t>
        </is>
      </c>
      <c r="D37" t="inlineStr">
        <is>
          <t>Office clean</t>
        </is>
      </c>
      <c r="E37" t="inlineStr">
        <is>
          <t>Weekly</t>
        </is>
      </c>
      <c r="F37" t="n">
        <v>5</v>
      </c>
      <c r="G37" s="9" t="n">
        <v>187</v>
      </c>
      <c r="H37" t="inlineStr">
        <is>
          <t>Active</t>
        </is>
      </c>
      <c r="I37" t="inlineStr">
        <is>
          <t>Outside Jobber</t>
        </is>
      </c>
      <c r="J37" t="inlineStr">
        <is>
          <t>T0025</t>
        </is>
      </c>
      <c r="K37" s="9">
        <f>IF(H37="Active",INDEX('Jobber Jobs'!$Q$5:$Q$367,MATCH(A37,'Jobber Jobs'!$A$5:$A$367,0)),0)</f>
        <v>4051.67</v>
      </c>
      <c r="L37">
        <f>COUNTIFS('QBO Templates'!$J$5:$J$293,A37,'QBO Templates'!$K$5:$K$293,1)</f>
        <v>1</v>
      </c>
      <c r="M37" s="9">
        <f>SUMIFS('QBO Templates'!$E$5:$E$293,'QBO Templates'!$J$5:$J$293,A37,'QBO Templates'!$K$5:$K$293,1)</f>
        <v>4051.67</v>
      </c>
      <c r="N37" s="9">
        <f>ROUND(M37-K37,2)</f>
        <v>0</v>
      </c>
      <c r="O37" t="str">
        <f>IF(A37="","Missing in Jobber",IF(H37&lt;&gt;"Active",IF(L37&gt;0,"Inactive in Jobber - confirm","Archived, no template"),IF(L37&gt;=2,"Duplicate in QBO",IF(AND(I37="Auto",L37&gt;0),"Double-billing risk",IF(I37="Auto","Billed in Jobber",IF(L37=0,"Not billed",IF(AND(E37="Weekly",ABS(M37-G37*F37*4)&lt;0.5),"Basis mismatch",IF(ABS(N37)&gt;=0.5,"Rate mismatch","Matched"))))))))</f>
        <v>Matched</v>
      </c>
      <c r="P37" t="inlineStr">
        <is>
          <t>Matched</t>
        </is>
      </c>
      <c r="Q37" t="str">
        <f>INDEX('Actions'!$B$5:$B$14,MATCH(O37,'Actions'!$A$5:$A$14,0))</f>
        <v>Move as is</v>
      </c>
      <c r="R37" t="str">
        <f>INDEX('Actions'!$C$5:$C$14,MATCH(O37,'Actions'!$A$5:$A$14,0))</f>
        <v>Office</v>
      </c>
      <c r="S37" t="inlineStr">
        <is>
          <t>Wave 4 West</t>
        </is>
      </c>
      <c r="T37" t="inlineStr"/>
    </row>
    <row r="38">
      <c r="A38" t="inlineStr">
        <is>
          <t>J1034</t>
        </is>
      </c>
      <c r="B38" t="inlineStr">
        <is>
          <t>Northside Engineering Pty Ltd</t>
        </is>
      </c>
      <c r="C38" t="inlineStr">
        <is>
          <t>17 Park Avenue, St Kilda</t>
        </is>
      </c>
      <c r="D38" t="inlineStr">
        <is>
          <t>Kitchen and bathrooms</t>
        </is>
      </c>
      <c r="E38" t="inlineStr">
        <is>
          <t>Weekly</t>
        </is>
      </c>
      <c r="F38" t="n">
        <v>2</v>
      </c>
      <c r="G38" s="9" t="n">
        <v>70</v>
      </c>
      <c r="H38" t="inlineStr">
        <is>
          <t>Active</t>
        </is>
      </c>
      <c r="I38" t="inlineStr">
        <is>
          <t>Outside Jobber</t>
        </is>
      </c>
      <c r="J38" t="inlineStr">
        <is>
          <t>T0026</t>
        </is>
      </c>
      <c r="K38" s="9">
        <f>IF(H38="Active",INDEX('Jobber Jobs'!$Q$5:$Q$367,MATCH(A38,'Jobber Jobs'!$A$5:$A$367,0)),0)</f>
        <v>606.67</v>
      </c>
      <c r="L38">
        <f>COUNTIFS('QBO Templates'!$J$5:$J$293,A38,'QBO Templates'!$K$5:$K$293,1)</f>
        <v>1</v>
      </c>
      <c r="M38" s="9">
        <f>SUMIFS('QBO Templates'!$E$5:$E$293,'QBO Templates'!$J$5:$J$293,A38,'QBO Templates'!$K$5:$K$293,1)</f>
        <v>560</v>
      </c>
      <c r="N38" s="9">
        <f>ROUND(M38-K38,2)</f>
        <v>-46.67</v>
      </c>
      <c r="O38" t="str">
        <f>IF(A38="","Missing in Jobber",IF(H38&lt;&gt;"Active",IF(L38&gt;0,"Inactive in Jobber - confirm","Archived, no template"),IF(L38&gt;=2,"Duplicate in QBO",IF(AND(I38="Auto",L38&gt;0),"Double-billing risk",IF(I38="Auto","Billed in Jobber",IF(L38=0,"Not billed",IF(AND(E38="Weekly",ABS(M38-G38*F38*4)&lt;0.5),"Basis mismatch",IF(ABS(N38)&gt;=0.5,"Rate mismatch","Matched"))))))))</f>
        <v>Basis mismatch</v>
      </c>
      <c r="P38" t="inlineStr">
        <is>
          <t>Basis mismatch</t>
        </is>
      </c>
      <c r="Q38" t="str">
        <f>INDEX('Actions'!$B$5:$B$14,MATCH(O38,'Actions'!$A$5:$A$14,0))</f>
        <v>Change template to the 52/12 monthly amount; bill the shortfall</v>
      </c>
      <c r="R38" t="str">
        <f>INDEX('Actions'!$C$5:$C$14,MATCH(O38,'Actions'!$A$5:$A$14,0))</f>
        <v>Bookkeeper</v>
      </c>
      <c r="S38" t="inlineStr">
        <is>
          <t>Wave 3 South</t>
        </is>
      </c>
      <c r="T38" t="inlineStr"/>
    </row>
    <row r="39">
      <c r="A39" t="inlineStr">
        <is>
          <t>J1035</t>
        </is>
      </c>
      <c r="B39" t="inlineStr">
        <is>
          <t>Ashwood Early Learning</t>
        </is>
      </c>
      <c r="C39" t="inlineStr">
        <is>
          <t>378 Plenty Street, Camberwell</t>
        </is>
      </c>
      <c r="D39" t="inlineStr">
        <is>
          <t>Office clean</t>
        </is>
      </c>
      <c r="E39" t="inlineStr">
        <is>
          <t>Weekly</t>
        </is>
      </c>
      <c r="F39" t="n">
        <v>3</v>
      </c>
      <c r="G39" s="9" t="n">
        <v>70</v>
      </c>
      <c r="H39" t="inlineStr">
        <is>
          <t>Active</t>
        </is>
      </c>
      <c r="I39" t="inlineStr">
        <is>
          <t>Outside Jobber</t>
        </is>
      </c>
      <c r="J39" t="inlineStr"/>
      <c r="K39" s="9">
        <f>IF(H39="Active",INDEX('Jobber Jobs'!$Q$5:$Q$367,MATCH(A39,'Jobber Jobs'!$A$5:$A$367,0)),0)</f>
        <v>910</v>
      </c>
      <c r="L39">
        <f>COUNTIFS('QBO Templates'!$J$5:$J$293,A39,'QBO Templates'!$K$5:$K$293,1)</f>
        <v>0</v>
      </c>
      <c r="M39" s="9">
        <f>SUMIFS('QBO Templates'!$E$5:$E$293,'QBO Templates'!$J$5:$J$293,A39,'QBO Templates'!$K$5:$K$293,1)</f>
        <v>0</v>
      </c>
      <c r="N39" s="9">
        <f>ROUND(M39-K39,2)</f>
        <v>-910</v>
      </c>
      <c r="O39" t="str">
        <f>IF(A39="","Missing in Jobber",IF(H39&lt;&gt;"Active",IF(L39&gt;0,"Inactive in Jobber - confirm","Archived, no template"),IF(L39&gt;=2,"Duplicate in QBO",IF(AND(I39="Auto",L39&gt;0),"Double-billing risk",IF(I39="Auto","Billed in Jobber",IF(L39=0,"Not billed",IF(AND(E39="Weekly",ABS(M39-G39*F39*4)&lt;0.5),"Basis mismatch",IF(ABS(N39)&gt;=0.5,"Rate mismatch","Matched"))))))))</f>
        <v>Not billed</v>
      </c>
      <c r="P39" t="inlineStr">
        <is>
          <t>Not billed</t>
        </is>
      </c>
      <c r="Q39" t="str">
        <f>INDEX('Actions'!$B$5:$B$14,MATCH(O39,'Actions'!$A$5:$A$14,0))</f>
        <v>Create QBO template; raise catch-up invoices for Aug-Oct</v>
      </c>
      <c r="R39" t="str">
        <f>INDEX('Actions'!$C$5:$C$14,MATCH(O39,'Actions'!$A$5:$A$14,0))</f>
        <v>Bookkeeper</v>
      </c>
      <c r="S39" t="inlineStr">
        <is>
          <t>Wave 2 East</t>
        </is>
      </c>
      <c r="T39" t="inlineStr"/>
    </row>
    <row r="40">
      <c r="A40" t="inlineStr">
        <is>
          <t>J1036</t>
        </is>
      </c>
      <c r="B40" t="inlineStr">
        <is>
          <t>Ashwood Early Learning</t>
        </is>
      </c>
      <c r="C40" t="inlineStr">
        <is>
          <t>378 Plenty Street, Camberwell</t>
        </is>
      </c>
      <c r="D40" t="inlineStr">
        <is>
          <t>Window clean</t>
        </is>
      </c>
      <c r="E40" t="inlineStr">
        <is>
          <t>Every 4 weeks</t>
        </is>
      </c>
      <c r="F40" t="n">
        <v>0</v>
      </c>
      <c r="G40" s="9" t="n">
        <v>203</v>
      </c>
      <c r="H40" t="inlineStr">
        <is>
          <t>Active</t>
        </is>
      </c>
      <c r="I40" t="inlineStr">
        <is>
          <t>Auto</t>
        </is>
      </c>
      <c r="J40" t="inlineStr">
        <is>
          <t>T0027</t>
        </is>
      </c>
      <c r="K40" s="9">
        <f>IF(H40="Active",INDEX('Jobber Jobs'!$Q$5:$Q$367,MATCH(A40,'Jobber Jobs'!$A$5:$A$367,0)),0)</f>
        <v>203</v>
      </c>
      <c r="L40">
        <f>COUNTIFS('QBO Templates'!$J$5:$J$293,A40,'QBO Templates'!$K$5:$K$293,1)</f>
        <v>1</v>
      </c>
      <c r="M40" s="9">
        <f>SUMIFS('QBO Templates'!$E$5:$E$293,'QBO Templates'!$J$5:$J$293,A40,'QBO Templates'!$K$5:$K$293,1)</f>
        <v>203</v>
      </c>
      <c r="N40" s="9">
        <f>ROUND(M40-K40,2)</f>
        <v>0</v>
      </c>
      <c r="O40" t="str">
        <f>IF(A40="","Missing in Jobber",IF(H40&lt;&gt;"Active",IF(L40&gt;0,"Inactive in Jobber - confirm","Archived, no template"),IF(L40&gt;=2,"Duplicate in QBO",IF(AND(I40="Auto",L40&gt;0),"Double-billing risk",IF(I40="Auto","Billed in Jobber",IF(L40=0,"Not billed",IF(AND(E40="Weekly",ABS(M40-G40*F40*4)&lt;0.5),"Basis mismatch",IF(ABS(N40)&gt;=0.5,"Rate mismatch","Matched"))))))))</f>
        <v>Double-billing risk</v>
      </c>
      <c r="P40" t="inlineStr">
        <is>
          <t>Double-billing risk</t>
        </is>
      </c>
      <c r="Q40" t="str">
        <f>INDEX('Actions'!$B$5:$B$14,MATCH(O40,'Actions'!$A$5:$A$14,0))</f>
        <v>Stop Jobber auto-invoicing now; credit the duplicate invoices</v>
      </c>
      <c r="R40" t="str">
        <f>INDEX('Actions'!$C$5:$C$14,MATCH(O40,'Actions'!$A$5:$A$14,0))</f>
        <v>Bookkeeper</v>
      </c>
      <c r="S40" t="inlineStr">
        <is>
          <t>Wave 2 East</t>
        </is>
      </c>
      <c r="T40" t="inlineStr"/>
    </row>
    <row r="41">
      <c r="A41" t="inlineStr">
        <is>
          <t>J1037</t>
        </is>
      </c>
      <c r="B41" t="inlineStr">
        <is>
          <t>Silverton Pharmacy</t>
        </is>
      </c>
      <c r="C41" t="inlineStr">
        <is>
          <t>266 Union Avenue, Point Cook</t>
        </is>
      </c>
      <c r="D41" t="inlineStr">
        <is>
          <t>Office clean</t>
        </is>
      </c>
      <c r="E41" t="inlineStr">
        <is>
          <t>Weekly</t>
        </is>
      </c>
      <c r="F41" t="n">
        <v>1</v>
      </c>
      <c r="G41" s="9" t="n">
        <v>66</v>
      </c>
      <c r="H41" t="inlineStr">
        <is>
          <t>Active</t>
        </is>
      </c>
      <c r="I41" t="inlineStr">
        <is>
          <t>Outside Jobber</t>
        </is>
      </c>
      <c r="J41" t="inlineStr">
        <is>
          <t>T0028</t>
        </is>
      </c>
      <c r="K41" s="9">
        <f>IF(H41="Active",INDEX('Jobber Jobs'!$Q$5:$Q$367,MATCH(A41,'Jobber Jobs'!$A$5:$A$367,0)),0)</f>
        <v>286</v>
      </c>
      <c r="L41">
        <f>COUNTIFS('QBO Templates'!$J$5:$J$293,A41,'QBO Templates'!$K$5:$K$293,1)</f>
        <v>1</v>
      </c>
      <c r="M41" s="9">
        <f>SUMIFS('QBO Templates'!$E$5:$E$293,'QBO Templates'!$J$5:$J$293,A41,'QBO Templates'!$K$5:$K$293,1)</f>
        <v>286</v>
      </c>
      <c r="N41" s="9">
        <f>ROUND(M41-K41,2)</f>
        <v>0</v>
      </c>
      <c r="O41" t="str">
        <f>IF(A41="","Missing in Jobber",IF(H41&lt;&gt;"Active",IF(L41&gt;0,"Inactive in Jobber - confirm","Archived, no template"),IF(L41&gt;=2,"Duplicate in QBO",IF(AND(I41="Auto",L41&gt;0),"Double-billing risk",IF(I41="Auto","Billed in Jobber",IF(L41=0,"Not billed",IF(AND(E41="Weekly",ABS(M41-G41*F41*4)&lt;0.5),"Basis mismatch",IF(ABS(N41)&gt;=0.5,"Rate mismatch","Matched"))))))))</f>
        <v>Matched</v>
      </c>
      <c r="P41" t="inlineStr">
        <is>
          <t>Matched</t>
        </is>
      </c>
      <c r="Q41" t="str">
        <f>INDEX('Actions'!$B$5:$B$14,MATCH(O41,'Actions'!$A$5:$A$14,0))</f>
        <v>Move as is</v>
      </c>
      <c r="R41" t="str">
        <f>INDEX('Actions'!$C$5:$C$14,MATCH(O41,'Actions'!$A$5:$A$14,0))</f>
        <v>Office</v>
      </c>
      <c r="S41" t="inlineStr">
        <is>
          <t>Wave 4 West</t>
        </is>
      </c>
      <c r="T41" t="inlineStr"/>
    </row>
    <row r="42">
      <c r="A42" t="inlineStr">
        <is>
          <t>J1038</t>
        </is>
      </c>
      <c r="B42" t="inlineStr">
        <is>
          <t>Silverton Pharmacy</t>
        </is>
      </c>
      <c r="C42" t="inlineStr">
        <is>
          <t>98 Park Road, Kew</t>
        </is>
      </c>
      <c r="D42" t="inlineStr">
        <is>
          <t>Office clean</t>
        </is>
      </c>
      <c r="E42" t="inlineStr">
        <is>
          <t>Weekly</t>
        </is>
      </c>
      <c r="F42" t="n">
        <v>1</v>
      </c>
      <c r="G42" s="9" t="n">
        <v>69</v>
      </c>
      <c r="H42" t="inlineStr">
        <is>
          <t>Active</t>
        </is>
      </c>
      <c r="I42" t="inlineStr">
        <is>
          <t>Auto</t>
        </is>
      </c>
      <c r="J42" t="inlineStr"/>
      <c r="K42" s="9">
        <f>IF(H42="Active",INDEX('Jobber Jobs'!$Q$5:$Q$367,MATCH(A42,'Jobber Jobs'!$A$5:$A$367,0)),0)</f>
        <v>299</v>
      </c>
      <c r="L42">
        <f>COUNTIFS('QBO Templates'!$J$5:$J$293,A42,'QBO Templates'!$K$5:$K$293,1)</f>
        <v>0</v>
      </c>
      <c r="M42" s="9">
        <f>SUMIFS('QBO Templates'!$E$5:$E$293,'QBO Templates'!$J$5:$J$293,A42,'QBO Templates'!$K$5:$K$293,1)</f>
        <v>0</v>
      </c>
      <c r="N42" s="9">
        <f>ROUND(M42-K42,2)</f>
        <v>-299</v>
      </c>
      <c r="O42" t="str">
        <f>IF(A42="","Missing in Jobber",IF(H42&lt;&gt;"Active",IF(L42&gt;0,"Inactive in Jobber - confirm","Archived, no template"),IF(L42&gt;=2,"Duplicate in QBO",IF(AND(I42="Auto",L42&gt;0),"Double-billing risk",IF(I42="Auto","Billed in Jobber",IF(L42=0,"Not billed",IF(AND(E42="Weekly",ABS(M42-G42*F42*4)&lt;0.5),"Basis mismatch",IF(ABS(N42)&gt;=0.5,"Rate mismatch","Matched"))))))))</f>
        <v>Billed in Jobber</v>
      </c>
      <c r="P42" t="inlineStr">
        <is>
          <t>Billed in Jobber</t>
        </is>
      </c>
      <c r="Q42" t="str">
        <f>INDEX('Actions'!$B$5:$B$14,MATCH(O42,'Actions'!$A$5:$A$14,0))</f>
        <v>Create QBO template at the Jobber rate; switch off Jobber invoicing at cutover</v>
      </c>
      <c r="R42" t="str">
        <f>INDEX('Actions'!$C$5:$C$14,MATCH(O42,'Actions'!$A$5:$A$14,0))</f>
        <v>Bookkeeper</v>
      </c>
      <c r="S42" t="inlineStr">
        <is>
          <t>Wave 2 East</t>
        </is>
      </c>
      <c r="T42" t="inlineStr"/>
    </row>
    <row r="43">
      <c r="A43" t="inlineStr">
        <is>
          <t>J1039</t>
        </is>
      </c>
      <c r="B43" t="inlineStr">
        <is>
          <t>Silverton Pharmacy</t>
        </is>
      </c>
      <c r="C43" t="inlineStr">
        <is>
          <t>107 Barkly Highway, Bundoora</t>
        </is>
      </c>
      <c r="D43" t="inlineStr">
        <is>
          <t>Office clean</t>
        </is>
      </c>
      <c r="E43" t="inlineStr">
        <is>
          <t>Weekly</t>
        </is>
      </c>
      <c r="F43" t="n">
        <v>1</v>
      </c>
      <c r="G43" s="9" t="n">
        <v>187</v>
      </c>
      <c r="H43" t="inlineStr">
        <is>
          <t>Active</t>
        </is>
      </c>
      <c r="I43" t="inlineStr">
        <is>
          <t>Outside Jobber</t>
        </is>
      </c>
      <c r="J43" t="inlineStr">
        <is>
          <t>T0029</t>
        </is>
      </c>
      <c r="K43" s="9">
        <f>IF(H43="Active",INDEX('Jobber Jobs'!$Q$5:$Q$367,MATCH(A43,'Jobber Jobs'!$A$5:$A$367,0)),0)</f>
        <v>810.33</v>
      </c>
      <c r="L43">
        <f>COUNTIFS('QBO Templates'!$J$5:$J$293,A43,'QBO Templates'!$K$5:$K$293,1)</f>
        <v>1</v>
      </c>
      <c r="M43" s="9">
        <f>SUMIFS('QBO Templates'!$E$5:$E$293,'QBO Templates'!$J$5:$J$293,A43,'QBO Templates'!$K$5:$K$293,1)</f>
        <v>748</v>
      </c>
      <c r="N43" s="9">
        <f>ROUND(M43-K43,2)</f>
        <v>-62.33</v>
      </c>
      <c r="O43" t="str">
        <f>IF(A43="","Missing in Jobber",IF(H43&lt;&gt;"Active",IF(L43&gt;0,"Inactive in Jobber - confirm","Archived, no template"),IF(L43&gt;=2,"Duplicate in QBO",IF(AND(I43="Auto",L43&gt;0),"Double-billing risk",IF(I43="Auto","Billed in Jobber",IF(L43=0,"Not billed",IF(AND(E43="Weekly",ABS(M43-G43*F43*4)&lt;0.5),"Basis mismatch",IF(ABS(N43)&gt;=0.5,"Rate mismatch","Matched"))))))))</f>
        <v>Basis mismatch</v>
      </c>
      <c r="P43" t="inlineStr">
        <is>
          <t>Basis mismatch</t>
        </is>
      </c>
      <c r="Q43" t="str">
        <f>INDEX('Actions'!$B$5:$B$14,MATCH(O43,'Actions'!$A$5:$A$14,0))</f>
        <v>Change template to the 52/12 monthly amount; bill the shortfall</v>
      </c>
      <c r="R43" t="str">
        <f>INDEX('Actions'!$C$5:$C$14,MATCH(O43,'Actions'!$A$5:$A$14,0))</f>
        <v>Bookkeeper</v>
      </c>
      <c r="S43" t="inlineStr">
        <is>
          <t>Wave 1 North</t>
        </is>
      </c>
      <c r="T43" t="inlineStr"/>
    </row>
    <row r="44">
      <c r="A44" t="inlineStr">
        <is>
          <t>J1040</t>
        </is>
      </c>
      <c r="B44" t="inlineStr">
        <is>
          <t>Silverton Pharmacy</t>
        </is>
      </c>
      <c r="C44" t="inlineStr">
        <is>
          <t>298 Main Road, Footscray</t>
        </is>
      </c>
      <c r="D44" t="inlineStr">
        <is>
          <t>Office clean</t>
        </is>
      </c>
      <c r="E44" t="inlineStr">
        <is>
          <t>Weekly</t>
        </is>
      </c>
      <c r="F44" t="n">
        <v>2</v>
      </c>
      <c r="G44" s="9" t="n">
        <v>97</v>
      </c>
      <c r="H44" t="inlineStr">
        <is>
          <t>Active</t>
        </is>
      </c>
      <c r="I44" t="inlineStr">
        <is>
          <t>Outside Jobber</t>
        </is>
      </c>
      <c r="J44" t="inlineStr">
        <is>
          <t>T0030</t>
        </is>
      </c>
      <c r="K44" s="9">
        <f>IF(H44="Active",INDEX('Jobber Jobs'!$Q$5:$Q$367,MATCH(A44,'Jobber Jobs'!$A$5:$A$367,0)),0)</f>
        <v>840.67</v>
      </c>
      <c r="L44">
        <f>COUNTIFS('QBO Templates'!$J$5:$J$293,A44,'QBO Templates'!$K$5:$K$293,1)</f>
        <v>1</v>
      </c>
      <c r="M44" s="9">
        <f>SUMIFS('QBO Templates'!$E$5:$E$293,'QBO Templates'!$J$5:$J$293,A44,'QBO Templates'!$K$5:$K$293,1)</f>
        <v>840.67</v>
      </c>
      <c r="N44" s="9">
        <f>ROUND(M44-K44,2)</f>
        <v>0</v>
      </c>
      <c r="O44" t="str">
        <f>IF(A44="","Missing in Jobber",IF(H44&lt;&gt;"Active",IF(L44&gt;0,"Inactive in Jobber - confirm","Archived, no template"),IF(L44&gt;=2,"Duplicate in QBO",IF(AND(I44="Auto",L44&gt;0),"Double-billing risk",IF(I44="Auto","Billed in Jobber",IF(L44=0,"Not billed",IF(AND(E44="Weekly",ABS(M44-G44*F44*4)&lt;0.5),"Basis mismatch",IF(ABS(N44)&gt;=0.5,"Rate mismatch","Matched"))))))))</f>
        <v>Matched</v>
      </c>
      <c r="P44" t="inlineStr">
        <is>
          <t>Matched</t>
        </is>
      </c>
      <c r="Q44" t="str">
        <f>INDEX('Actions'!$B$5:$B$14,MATCH(O44,'Actions'!$A$5:$A$14,0))</f>
        <v>Move as is</v>
      </c>
      <c r="R44" t="str">
        <f>INDEX('Actions'!$C$5:$C$14,MATCH(O44,'Actions'!$A$5:$A$14,0))</f>
        <v>Office</v>
      </c>
      <c r="S44" t="inlineStr">
        <is>
          <t>Wave 4 West</t>
        </is>
      </c>
      <c r="T44" t="inlineStr"/>
    </row>
    <row r="45">
      <c r="A45" t="inlineStr">
        <is>
          <t>J1041</t>
        </is>
      </c>
      <c r="B45" t="inlineStr">
        <is>
          <t>Silverton Pharmacy</t>
        </is>
      </c>
      <c r="C45" t="inlineStr">
        <is>
          <t>298 Main Road, Footscray</t>
        </is>
      </c>
      <c r="D45" t="inlineStr">
        <is>
          <t>Carpet steam clean</t>
        </is>
      </c>
      <c r="E45" t="inlineStr">
        <is>
          <t>Every 4 weeks</t>
        </is>
      </c>
      <c r="F45" t="n">
        <v>0</v>
      </c>
      <c r="G45" s="9" t="n">
        <v>135</v>
      </c>
      <c r="H45" t="inlineStr">
        <is>
          <t>Active</t>
        </is>
      </c>
      <c r="I45" t="inlineStr">
        <is>
          <t>Outside Jobber</t>
        </is>
      </c>
      <c r="J45" t="inlineStr">
        <is>
          <t>T0031</t>
        </is>
      </c>
      <c r="K45" s="9">
        <f>IF(H45="Active",INDEX('Jobber Jobs'!$Q$5:$Q$367,MATCH(A45,'Jobber Jobs'!$A$5:$A$367,0)),0)</f>
        <v>135</v>
      </c>
      <c r="L45">
        <f>COUNTIFS('QBO Templates'!$J$5:$J$293,A45,'QBO Templates'!$K$5:$K$293,1)</f>
        <v>1</v>
      </c>
      <c r="M45" s="9">
        <f>SUMIFS('QBO Templates'!$E$5:$E$293,'QBO Templates'!$J$5:$J$293,A45,'QBO Templates'!$K$5:$K$293,1)</f>
        <v>135</v>
      </c>
      <c r="N45" s="9">
        <f>ROUND(M45-K45,2)</f>
        <v>0</v>
      </c>
      <c r="O45" t="str">
        <f>IF(A45="","Missing in Jobber",IF(H45&lt;&gt;"Active",IF(L45&gt;0,"Inactive in Jobber - confirm","Archived, no template"),IF(L45&gt;=2,"Duplicate in QBO",IF(AND(I45="Auto",L45&gt;0),"Double-billing risk",IF(I45="Auto","Billed in Jobber",IF(L45=0,"Not billed",IF(AND(E45="Weekly",ABS(M45-G45*F45*4)&lt;0.5),"Basis mismatch",IF(ABS(N45)&gt;=0.5,"Rate mismatch","Matched"))))))))</f>
        <v>Matched</v>
      </c>
      <c r="P45" t="inlineStr">
        <is>
          <t>Matched</t>
        </is>
      </c>
      <c r="Q45" t="str">
        <f>INDEX('Actions'!$B$5:$B$14,MATCH(O45,'Actions'!$A$5:$A$14,0))</f>
        <v>Move as is</v>
      </c>
      <c r="R45" t="str">
        <f>INDEX('Actions'!$C$5:$C$14,MATCH(O45,'Actions'!$A$5:$A$14,0))</f>
        <v>Office</v>
      </c>
      <c r="S45" t="inlineStr">
        <is>
          <t>Wave 4 West</t>
        </is>
      </c>
      <c r="T45" t="inlineStr"/>
    </row>
    <row r="46">
      <c r="A46" t="inlineStr">
        <is>
          <t>J1042</t>
        </is>
      </c>
      <c r="B46" t="inlineStr">
        <is>
          <t>Brightside Podiatry</t>
        </is>
      </c>
      <c r="C46" t="inlineStr">
        <is>
          <t>142 Plenty Road, Camberwell</t>
        </is>
      </c>
      <c r="D46" t="inlineStr">
        <is>
          <t>Kitchen and bathrooms</t>
        </is>
      </c>
      <c r="E46" t="inlineStr">
        <is>
          <t>Weekly</t>
        </is>
      </c>
      <c r="F46" t="n">
        <v>1</v>
      </c>
      <c r="G46" s="9" t="n">
        <v>32</v>
      </c>
      <c r="H46" t="inlineStr">
        <is>
          <t>Active</t>
        </is>
      </c>
      <c r="I46" t="inlineStr">
        <is>
          <t>Outside Jobber</t>
        </is>
      </c>
      <c r="J46" t="inlineStr">
        <is>
          <t>T0032</t>
        </is>
      </c>
      <c r="K46" s="9">
        <f>IF(H46="Active",INDEX('Jobber Jobs'!$Q$5:$Q$367,MATCH(A46,'Jobber Jobs'!$A$5:$A$367,0)),0)</f>
        <v>138.67</v>
      </c>
      <c r="L46">
        <f>COUNTIFS('QBO Templates'!$J$5:$J$293,A46,'QBO Templates'!$K$5:$K$293,1)</f>
        <v>1</v>
      </c>
      <c r="M46" s="9">
        <f>SUMIFS('QBO Templates'!$E$5:$E$293,'QBO Templates'!$J$5:$J$293,A46,'QBO Templates'!$K$5:$K$293,1)</f>
        <v>138.67</v>
      </c>
      <c r="N46" s="9">
        <f>ROUND(M46-K46,2)</f>
        <v>0</v>
      </c>
      <c r="O46" t="str">
        <f>IF(A46="","Missing in Jobber",IF(H46&lt;&gt;"Active",IF(L46&gt;0,"Inactive in Jobber - confirm","Archived, no template"),IF(L46&gt;=2,"Duplicate in QBO",IF(AND(I46="Auto",L46&gt;0),"Double-billing risk",IF(I46="Auto","Billed in Jobber",IF(L46=0,"Not billed",IF(AND(E46="Weekly",ABS(M46-G46*F46*4)&lt;0.5),"Basis mismatch",IF(ABS(N46)&gt;=0.5,"Rate mismatch","Matched"))))))))</f>
        <v>Matched</v>
      </c>
      <c r="P46" t="inlineStr">
        <is>
          <t>Matched</t>
        </is>
      </c>
      <c r="Q46" t="str">
        <f>INDEX('Actions'!$B$5:$B$14,MATCH(O46,'Actions'!$A$5:$A$14,0))</f>
        <v>Move as is</v>
      </c>
      <c r="R46" t="str">
        <f>INDEX('Actions'!$C$5:$C$14,MATCH(O46,'Actions'!$A$5:$A$14,0))</f>
        <v>Office</v>
      </c>
      <c r="S46" t="inlineStr">
        <is>
          <t>Wave 2 East</t>
        </is>
      </c>
      <c r="T46" t="inlineStr"/>
    </row>
    <row r="47">
      <c r="A47" t="inlineStr">
        <is>
          <t>J1043</t>
        </is>
      </c>
      <c r="B47" t="inlineStr">
        <is>
          <t>Ashwood Optometrists</t>
        </is>
      </c>
      <c r="C47" t="inlineStr">
        <is>
          <t>195 Nicholson Road, Ringwood</t>
        </is>
      </c>
      <c r="D47" t="inlineStr">
        <is>
          <t>Office clean</t>
        </is>
      </c>
      <c r="E47" t="inlineStr">
        <is>
          <t>Weekly</t>
        </is>
      </c>
      <c r="F47" t="n">
        <v>2</v>
      </c>
      <c r="G47" s="9" t="n">
        <v>125</v>
      </c>
      <c r="H47" t="inlineStr">
        <is>
          <t>Active</t>
        </is>
      </c>
      <c r="I47" t="inlineStr">
        <is>
          <t>Auto</t>
        </is>
      </c>
      <c r="J47" t="inlineStr"/>
      <c r="K47" s="9">
        <f>IF(H47="Active",INDEX('Jobber Jobs'!$Q$5:$Q$367,MATCH(A47,'Jobber Jobs'!$A$5:$A$367,0)),0)</f>
        <v>1083.33</v>
      </c>
      <c r="L47">
        <f>COUNTIFS('QBO Templates'!$J$5:$J$293,A47,'QBO Templates'!$K$5:$K$293,1)</f>
        <v>0</v>
      </c>
      <c r="M47" s="9">
        <f>SUMIFS('QBO Templates'!$E$5:$E$293,'QBO Templates'!$J$5:$J$293,A47,'QBO Templates'!$K$5:$K$293,1)</f>
        <v>0</v>
      </c>
      <c r="N47" s="9">
        <f>ROUND(M47-K47,2)</f>
        <v>-1083.33</v>
      </c>
      <c r="O47" t="str">
        <f>IF(A47="","Missing in Jobber",IF(H47&lt;&gt;"Active",IF(L47&gt;0,"Inactive in Jobber - confirm","Archived, no template"),IF(L47&gt;=2,"Duplicate in QBO",IF(AND(I47="Auto",L47&gt;0),"Double-billing risk",IF(I47="Auto","Billed in Jobber",IF(L47=0,"Not billed",IF(AND(E47="Weekly",ABS(M47-G47*F47*4)&lt;0.5),"Basis mismatch",IF(ABS(N47)&gt;=0.5,"Rate mismatch","Matched"))))))))</f>
        <v>Billed in Jobber</v>
      </c>
      <c r="P47" t="inlineStr">
        <is>
          <t>Billed in Jobber</t>
        </is>
      </c>
      <c r="Q47" t="str">
        <f>INDEX('Actions'!$B$5:$B$14,MATCH(O47,'Actions'!$A$5:$A$14,0))</f>
        <v>Create QBO template at the Jobber rate; switch off Jobber invoicing at cutover</v>
      </c>
      <c r="R47" t="str">
        <f>INDEX('Actions'!$C$5:$C$14,MATCH(O47,'Actions'!$A$5:$A$14,0))</f>
        <v>Bookkeeper</v>
      </c>
      <c r="S47" t="inlineStr">
        <is>
          <t>Wave 2 East</t>
        </is>
      </c>
      <c r="T47" t="inlineStr"/>
    </row>
    <row r="48">
      <c r="A48" t="inlineStr">
        <is>
          <t>J1044</t>
        </is>
      </c>
      <c r="B48" t="inlineStr">
        <is>
          <t>Ashwood Optometrists</t>
        </is>
      </c>
      <c r="C48" t="inlineStr">
        <is>
          <t>195 Nicholson Road, Ringwood</t>
        </is>
      </c>
      <c r="D48" t="inlineStr">
        <is>
          <t>Window clean</t>
        </is>
      </c>
      <c r="E48" t="inlineStr">
        <is>
          <t>Every 4 weeks</t>
        </is>
      </c>
      <c r="F48" t="n">
        <v>0</v>
      </c>
      <c r="G48" s="9" t="n">
        <v>109</v>
      </c>
      <c r="H48" t="inlineStr">
        <is>
          <t>Active</t>
        </is>
      </c>
      <c r="I48" t="inlineStr">
        <is>
          <t>Outside Jobber</t>
        </is>
      </c>
      <c r="J48" t="inlineStr">
        <is>
          <t>T0033</t>
        </is>
      </c>
      <c r="K48" s="9">
        <f>IF(H48="Active",INDEX('Jobber Jobs'!$Q$5:$Q$367,MATCH(A48,'Jobber Jobs'!$A$5:$A$367,0)),0)</f>
        <v>109</v>
      </c>
      <c r="L48">
        <f>COUNTIFS('QBO Templates'!$J$5:$J$293,A48,'QBO Templates'!$K$5:$K$293,1)</f>
        <v>1</v>
      </c>
      <c r="M48" s="9">
        <f>SUMIFS('QBO Templates'!$E$5:$E$293,'QBO Templates'!$J$5:$J$293,A48,'QBO Templates'!$K$5:$K$293,1)</f>
        <v>109</v>
      </c>
      <c r="N48" s="9">
        <f>ROUND(M48-K48,2)</f>
        <v>0</v>
      </c>
      <c r="O48" t="str">
        <f>IF(A48="","Missing in Jobber",IF(H48&lt;&gt;"Active",IF(L48&gt;0,"Inactive in Jobber - confirm","Archived, no template"),IF(L48&gt;=2,"Duplicate in QBO",IF(AND(I48="Auto",L48&gt;0),"Double-billing risk",IF(I48="Auto","Billed in Jobber",IF(L48=0,"Not billed",IF(AND(E48="Weekly",ABS(M48-G48*F48*4)&lt;0.5),"Basis mismatch",IF(ABS(N48)&gt;=0.5,"Rate mismatch","Matched"))))))))</f>
        <v>Matched</v>
      </c>
      <c r="P48" t="inlineStr">
        <is>
          <t>Matched</t>
        </is>
      </c>
      <c r="Q48" t="str">
        <f>INDEX('Actions'!$B$5:$B$14,MATCH(O48,'Actions'!$A$5:$A$14,0))</f>
        <v>Move as is</v>
      </c>
      <c r="R48" t="str">
        <f>INDEX('Actions'!$C$5:$C$14,MATCH(O48,'Actions'!$A$5:$A$14,0))</f>
        <v>Office</v>
      </c>
      <c r="S48" t="inlineStr">
        <is>
          <t>Wave 2 East</t>
        </is>
      </c>
      <c r="T48" t="inlineStr"/>
    </row>
    <row r="49">
      <c r="A49" t="inlineStr">
        <is>
          <t>J1045</t>
        </is>
      </c>
      <c r="B49" t="inlineStr">
        <is>
          <t>Ashwood Optometrists</t>
        </is>
      </c>
      <c r="C49" t="inlineStr">
        <is>
          <t>245 Ballarat Avenue, Ringwood</t>
        </is>
      </c>
      <c r="D49" t="inlineStr">
        <is>
          <t>Kitchen and bathrooms</t>
        </is>
      </c>
      <c r="E49" t="inlineStr">
        <is>
          <t>Weekly</t>
        </is>
      </c>
      <c r="F49" t="n">
        <v>1</v>
      </c>
      <c r="G49" s="9" t="n">
        <v>40</v>
      </c>
      <c r="H49" t="inlineStr">
        <is>
          <t>Active</t>
        </is>
      </c>
      <c r="I49" t="inlineStr">
        <is>
          <t>Auto</t>
        </is>
      </c>
      <c r="J49" t="inlineStr"/>
      <c r="K49" s="9">
        <f>IF(H49="Active",INDEX('Jobber Jobs'!$Q$5:$Q$367,MATCH(A49,'Jobber Jobs'!$A$5:$A$367,0)),0)</f>
        <v>173.33</v>
      </c>
      <c r="L49">
        <f>COUNTIFS('QBO Templates'!$J$5:$J$293,A49,'QBO Templates'!$K$5:$K$293,1)</f>
        <v>0</v>
      </c>
      <c r="M49" s="9">
        <f>SUMIFS('QBO Templates'!$E$5:$E$293,'QBO Templates'!$J$5:$J$293,A49,'QBO Templates'!$K$5:$K$293,1)</f>
        <v>0</v>
      </c>
      <c r="N49" s="9">
        <f>ROUND(M49-K49,2)</f>
        <v>-173.33</v>
      </c>
      <c r="O49" t="str">
        <f>IF(A49="","Missing in Jobber",IF(H49&lt;&gt;"Active",IF(L49&gt;0,"Inactive in Jobber - confirm","Archived, no template"),IF(L49&gt;=2,"Duplicate in QBO",IF(AND(I49="Auto",L49&gt;0),"Double-billing risk",IF(I49="Auto","Billed in Jobber",IF(L49=0,"Not billed",IF(AND(E49="Weekly",ABS(M49-G49*F49*4)&lt;0.5),"Basis mismatch",IF(ABS(N49)&gt;=0.5,"Rate mismatch","Matched"))))))))</f>
        <v>Billed in Jobber</v>
      </c>
      <c r="P49" t="inlineStr">
        <is>
          <t>Billed in Jobber</t>
        </is>
      </c>
      <c r="Q49" t="str">
        <f>INDEX('Actions'!$B$5:$B$14,MATCH(O49,'Actions'!$A$5:$A$14,0))</f>
        <v>Create QBO template at the Jobber rate; switch off Jobber invoicing at cutover</v>
      </c>
      <c r="R49" t="str">
        <f>INDEX('Actions'!$C$5:$C$14,MATCH(O49,'Actions'!$A$5:$A$14,0))</f>
        <v>Bookkeeper</v>
      </c>
      <c r="S49" t="inlineStr">
        <is>
          <t>Wave 2 East</t>
        </is>
      </c>
      <c r="T49" t="inlineStr"/>
    </row>
    <row r="50">
      <c r="A50" t="inlineStr">
        <is>
          <t>J1046</t>
        </is>
      </c>
      <c r="B50" t="inlineStr">
        <is>
          <t>Ashwood Optometrists</t>
        </is>
      </c>
      <c r="C50" t="inlineStr">
        <is>
          <t>245 Ballarat Avenue, Ringwood</t>
        </is>
      </c>
      <c r="D50" t="inlineStr">
        <is>
          <t>Washroom service</t>
        </is>
      </c>
      <c r="E50" t="inlineStr">
        <is>
          <t>Monthly</t>
        </is>
      </c>
      <c r="F50" t="n">
        <v>0</v>
      </c>
      <c r="G50" s="9" t="n">
        <v>125</v>
      </c>
      <c r="H50" t="inlineStr">
        <is>
          <t>Active</t>
        </is>
      </c>
      <c r="I50" t="inlineStr">
        <is>
          <t>Outside Jobber</t>
        </is>
      </c>
      <c r="J50" t="inlineStr">
        <is>
          <t>T0034</t>
        </is>
      </c>
      <c r="K50" s="9">
        <f>IF(H50="Active",INDEX('Jobber Jobs'!$Q$5:$Q$367,MATCH(A50,'Jobber Jobs'!$A$5:$A$367,0)),0)</f>
        <v>125</v>
      </c>
      <c r="L50">
        <f>COUNTIFS('QBO Templates'!$J$5:$J$293,A50,'QBO Templates'!$K$5:$K$293,1)</f>
        <v>1</v>
      </c>
      <c r="M50" s="9">
        <f>SUMIFS('QBO Templates'!$E$5:$E$293,'QBO Templates'!$J$5:$J$293,A50,'QBO Templates'!$K$5:$K$293,1)</f>
        <v>125</v>
      </c>
      <c r="N50" s="9">
        <f>ROUND(M50-K50,2)</f>
        <v>0</v>
      </c>
      <c r="O50" t="str">
        <f>IF(A50="","Missing in Jobber",IF(H50&lt;&gt;"Active",IF(L50&gt;0,"Inactive in Jobber - confirm","Archived, no template"),IF(L50&gt;=2,"Duplicate in QBO",IF(AND(I50="Auto",L50&gt;0),"Double-billing risk",IF(I50="Auto","Billed in Jobber",IF(L50=0,"Not billed",IF(AND(E50="Weekly",ABS(M50-G50*F50*4)&lt;0.5),"Basis mismatch",IF(ABS(N50)&gt;=0.5,"Rate mismatch","Matched"))))))))</f>
        <v>Matched</v>
      </c>
      <c r="P50" t="inlineStr">
        <is>
          <t>Matched</t>
        </is>
      </c>
      <c r="Q50" t="str">
        <f>INDEX('Actions'!$B$5:$B$14,MATCH(O50,'Actions'!$A$5:$A$14,0))</f>
        <v>Move as is</v>
      </c>
      <c r="R50" t="str">
        <f>INDEX('Actions'!$C$5:$C$14,MATCH(O50,'Actions'!$A$5:$A$14,0))</f>
        <v>Office</v>
      </c>
      <c r="S50" t="inlineStr">
        <is>
          <t>Wave 2 East</t>
        </is>
      </c>
      <c r="T50" t="inlineStr"/>
    </row>
    <row r="51">
      <c r="A51" t="inlineStr">
        <is>
          <t>J1047</t>
        </is>
      </c>
      <c r="B51" t="inlineStr">
        <is>
          <t>Parkside Accountants</t>
        </is>
      </c>
      <c r="C51" t="inlineStr">
        <is>
          <t>22 Hopkins Road, Bundoora</t>
        </is>
      </c>
      <c r="D51" t="inlineStr">
        <is>
          <t>Kitchen and bathrooms</t>
        </is>
      </c>
      <c r="E51" t="inlineStr">
        <is>
          <t>Weekly</t>
        </is>
      </c>
      <c r="F51" t="n">
        <v>2</v>
      </c>
      <c r="G51" s="9" t="n">
        <v>30</v>
      </c>
      <c r="H51" t="inlineStr">
        <is>
          <t>Active</t>
        </is>
      </c>
      <c r="I51" t="inlineStr">
        <is>
          <t>Outside Jobber</t>
        </is>
      </c>
      <c r="J51" t="inlineStr">
        <is>
          <t>T0035</t>
        </is>
      </c>
      <c r="K51" s="9">
        <f>IF(H51="Active",INDEX('Jobber Jobs'!$Q$5:$Q$367,MATCH(A51,'Jobber Jobs'!$A$5:$A$367,0)),0)</f>
        <v>260</v>
      </c>
      <c r="L51">
        <f>COUNTIFS('QBO Templates'!$J$5:$J$293,A51,'QBO Templates'!$K$5:$K$293,1)</f>
        <v>1</v>
      </c>
      <c r="M51" s="9">
        <f>SUMIFS('QBO Templates'!$E$5:$E$293,'QBO Templates'!$J$5:$J$293,A51,'QBO Templates'!$K$5:$K$293,1)</f>
        <v>260</v>
      </c>
      <c r="N51" s="9">
        <f>ROUND(M51-K51,2)</f>
        <v>0</v>
      </c>
      <c r="O51" t="str">
        <f>IF(A51="","Missing in Jobber",IF(H51&lt;&gt;"Active",IF(L51&gt;0,"Inactive in Jobber - confirm","Archived, no template"),IF(L51&gt;=2,"Duplicate in QBO",IF(AND(I51="Auto",L51&gt;0),"Double-billing risk",IF(I51="Auto","Billed in Jobber",IF(L51=0,"Not billed",IF(AND(E51="Weekly",ABS(M51-G51*F51*4)&lt;0.5),"Basis mismatch",IF(ABS(N51)&gt;=0.5,"Rate mismatch","Matched"))))))))</f>
        <v>Matched</v>
      </c>
      <c r="P51" t="inlineStr">
        <is>
          <t>Matched</t>
        </is>
      </c>
      <c r="Q51" t="str">
        <f>INDEX('Actions'!$B$5:$B$14,MATCH(O51,'Actions'!$A$5:$A$14,0))</f>
        <v>Move as is</v>
      </c>
      <c r="R51" t="str">
        <f>INDEX('Actions'!$C$5:$C$14,MATCH(O51,'Actions'!$A$5:$A$14,0))</f>
        <v>Office</v>
      </c>
      <c r="S51" t="inlineStr">
        <is>
          <t>Wave 1 North</t>
        </is>
      </c>
      <c r="T51" t="inlineStr"/>
    </row>
    <row r="52">
      <c r="A52" t="inlineStr">
        <is>
          <t>J1048</t>
        </is>
      </c>
      <c r="B52" t="inlineStr">
        <is>
          <t>Parkside Accountants</t>
        </is>
      </c>
      <c r="C52" t="inlineStr">
        <is>
          <t>356 Albert Avenue, Northcote</t>
        </is>
      </c>
      <c r="D52" t="inlineStr">
        <is>
          <t>Office clean</t>
        </is>
      </c>
      <c r="E52" t="inlineStr">
        <is>
          <t>Weekly</t>
        </is>
      </c>
      <c r="F52" t="n">
        <v>1</v>
      </c>
      <c r="G52" s="9" t="n">
        <v>193</v>
      </c>
      <c r="H52" t="inlineStr">
        <is>
          <t>Active</t>
        </is>
      </c>
      <c r="I52" t="inlineStr">
        <is>
          <t>Outside Jobber</t>
        </is>
      </c>
      <c r="J52" t="inlineStr">
        <is>
          <t>T0036</t>
        </is>
      </c>
      <c r="K52" s="9">
        <f>IF(H52="Active",INDEX('Jobber Jobs'!$Q$5:$Q$367,MATCH(A52,'Jobber Jobs'!$A$5:$A$367,0)),0)</f>
        <v>836.33</v>
      </c>
      <c r="L52">
        <f>COUNTIFS('QBO Templates'!$J$5:$J$293,A52,'QBO Templates'!$K$5:$K$293,1)</f>
        <v>1</v>
      </c>
      <c r="M52" s="9">
        <f>SUMIFS('QBO Templates'!$E$5:$E$293,'QBO Templates'!$J$5:$J$293,A52,'QBO Templates'!$K$5:$K$293,1)</f>
        <v>836.33</v>
      </c>
      <c r="N52" s="9">
        <f>ROUND(M52-K52,2)</f>
        <v>0</v>
      </c>
      <c r="O52" t="str">
        <f>IF(A52="","Missing in Jobber",IF(H52&lt;&gt;"Active",IF(L52&gt;0,"Inactive in Jobber - confirm","Archived, no template"),IF(L52&gt;=2,"Duplicate in QBO",IF(AND(I52="Auto",L52&gt;0),"Double-billing risk",IF(I52="Auto","Billed in Jobber",IF(L52=0,"Not billed",IF(AND(E52="Weekly",ABS(M52-G52*F52*4)&lt;0.5),"Basis mismatch",IF(ABS(N52)&gt;=0.5,"Rate mismatch","Matched"))))))))</f>
        <v>Matched</v>
      </c>
      <c r="P52" t="inlineStr">
        <is>
          <t>Matched</t>
        </is>
      </c>
      <c r="Q52" t="str">
        <f>INDEX('Actions'!$B$5:$B$14,MATCH(O52,'Actions'!$A$5:$A$14,0))</f>
        <v>Move as is</v>
      </c>
      <c r="R52" t="str">
        <f>INDEX('Actions'!$C$5:$C$14,MATCH(O52,'Actions'!$A$5:$A$14,0))</f>
        <v>Office</v>
      </c>
      <c r="S52" t="inlineStr">
        <is>
          <t>Pilot</t>
        </is>
      </c>
      <c r="T52" t="inlineStr"/>
    </row>
    <row r="53">
      <c r="A53" t="inlineStr">
        <is>
          <t>J1049</t>
        </is>
      </c>
      <c r="B53" t="inlineStr">
        <is>
          <t>Parkside Accountants</t>
        </is>
      </c>
      <c r="C53" t="inlineStr">
        <is>
          <t>356 Albert Avenue, Northcote</t>
        </is>
      </c>
      <c r="D53" t="inlineStr">
        <is>
          <t>Carpet steam clean</t>
        </is>
      </c>
      <c r="E53" t="inlineStr">
        <is>
          <t>Every 4 weeks</t>
        </is>
      </c>
      <c r="F53" t="n">
        <v>0</v>
      </c>
      <c r="G53" s="9" t="n">
        <v>135</v>
      </c>
      <c r="H53" t="inlineStr">
        <is>
          <t>Active</t>
        </is>
      </c>
      <c r="I53" t="inlineStr">
        <is>
          <t>Outside Jobber</t>
        </is>
      </c>
      <c r="J53" t="inlineStr">
        <is>
          <t>T0037</t>
        </is>
      </c>
      <c r="K53" s="9">
        <f>IF(H53="Active",INDEX('Jobber Jobs'!$Q$5:$Q$367,MATCH(A53,'Jobber Jobs'!$A$5:$A$367,0)),0)</f>
        <v>135</v>
      </c>
      <c r="L53">
        <f>COUNTIFS('QBO Templates'!$J$5:$J$293,A53,'QBO Templates'!$K$5:$K$293,1)</f>
        <v>1</v>
      </c>
      <c r="M53" s="9">
        <f>SUMIFS('QBO Templates'!$E$5:$E$293,'QBO Templates'!$J$5:$J$293,A53,'QBO Templates'!$K$5:$K$293,1)</f>
        <v>130</v>
      </c>
      <c r="N53" s="9">
        <f>ROUND(M53-K53,2)</f>
        <v>-5</v>
      </c>
      <c r="O53" t="str">
        <f>IF(A53="","Missing in Jobber",IF(H53&lt;&gt;"Active",IF(L53&gt;0,"Inactive in Jobber - confirm","Archived, no template"),IF(L53&gt;=2,"Duplicate in QBO",IF(AND(I53="Auto",L53&gt;0),"Double-billing risk",IF(I53="Auto","Billed in Jobber",IF(L53=0,"Not billed",IF(AND(E53="Weekly",ABS(M53-G53*F53*4)&lt;0.5),"Basis mismatch",IF(ABS(N53)&gt;=0.5,"Rate mismatch","Matched"))))))))</f>
        <v>Rate mismatch</v>
      </c>
      <c r="P53" t="inlineStr">
        <is>
          <t>Rate mismatch</t>
        </is>
      </c>
      <c r="Q53" t="str">
        <f>INDEX('Actions'!$B$5:$B$14,MATCH(O53,'Actions'!$A$5:$A$14,0))</f>
        <v>Update template to the current agreed rate (1 Jul 2026 rise); bill the shortfall</v>
      </c>
      <c r="R53" t="str">
        <f>INDEX('Actions'!$C$5:$C$14,MATCH(O53,'Actions'!$A$5:$A$14,0))</f>
        <v>Bookkeeper</v>
      </c>
      <c r="S53" t="inlineStr">
        <is>
          <t>Wave 1 North</t>
        </is>
      </c>
      <c r="T53" t="inlineStr"/>
    </row>
    <row r="54">
      <c r="A54" t="inlineStr">
        <is>
          <t>J1050</t>
        </is>
      </c>
      <c r="B54" t="inlineStr">
        <is>
          <t>Brightside Motors Pty Ltd</t>
        </is>
      </c>
      <c r="C54" t="inlineStr">
        <is>
          <t>364/12 High Road, Heidelberg</t>
        </is>
      </c>
      <c r="D54" t="inlineStr">
        <is>
          <t>Office clean</t>
        </is>
      </c>
      <c r="E54" t="inlineStr">
        <is>
          <t>Weekly</t>
        </is>
      </c>
      <c r="F54" t="n">
        <v>1</v>
      </c>
      <c r="G54" s="9" t="n">
        <v>101</v>
      </c>
      <c r="H54" t="inlineStr">
        <is>
          <t>Active</t>
        </is>
      </c>
      <c r="I54" t="inlineStr">
        <is>
          <t>Auto</t>
        </is>
      </c>
      <c r="J54" t="inlineStr"/>
      <c r="K54" s="9">
        <f>IF(H54="Active",INDEX('Jobber Jobs'!$Q$5:$Q$367,MATCH(A54,'Jobber Jobs'!$A$5:$A$367,0)),0)</f>
        <v>437.67</v>
      </c>
      <c r="L54">
        <f>COUNTIFS('QBO Templates'!$J$5:$J$293,A54,'QBO Templates'!$K$5:$K$293,1)</f>
        <v>0</v>
      </c>
      <c r="M54" s="9">
        <f>SUMIFS('QBO Templates'!$E$5:$E$293,'QBO Templates'!$J$5:$J$293,A54,'QBO Templates'!$K$5:$K$293,1)</f>
        <v>0</v>
      </c>
      <c r="N54" s="9">
        <f>ROUND(M54-K54,2)</f>
        <v>-437.67</v>
      </c>
      <c r="O54" t="str">
        <f>IF(A54="","Missing in Jobber",IF(H54&lt;&gt;"Active",IF(L54&gt;0,"Inactive in Jobber - confirm","Archived, no template"),IF(L54&gt;=2,"Duplicate in QBO",IF(AND(I54="Auto",L54&gt;0),"Double-billing risk",IF(I54="Auto","Billed in Jobber",IF(L54=0,"Not billed",IF(AND(E54="Weekly",ABS(M54-G54*F54*4)&lt;0.5),"Basis mismatch",IF(ABS(N54)&gt;=0.5,"Rate mismatch","Matched"))))))))</f>
        <v>Billed in Jobber</v>
      </c>
      <c r="P54" t="inlineStr">
        <is>
          <t>Billed in Jobber</t>
        </is>
      </c>
      <c r="Q54" t="str">
        <f>INDEX('Actions'!$B$5:$B$14,MATCH(O54,'Actions'!$A$5:$A$14,0))</f>
        <v>Create QBO template at the Jobber rate; switch off Jobber invoicing at cutover</v>
      </c>
      <c r="R54" t="str">
        <f>INDEX('Actions'!$C$5:$C$14,MATCH(O54,'Actions'!$A$5:$A$14,0))</f>
        <v>Bookkeeper</v>
      </c>
      <c r="S54" t="inlineStr">
        <is>
          <t>Wave 1 North</t>
        </is>
      </c>
      <c r="T54" t="inlineStr"/>
    </row>
    <row r="55">
      <c r="A55" t="inlineStr">
        <is>
          <t>J1051</t>
        </is>
      </c>
      <c r="B55" t="inlineStr">
        <is>
          <t>Westend Motors Pty Ltd</t>
        </is>
      </c>
      <c r="C55" t="inlineStr">
        <is>
          <t>417 Main Road, Sunshine</t>
        </is>
      </c>
      <c r="D55" t="inlineStr">
        <is>
          <t>Office clean</t>
        </is>
      </c>
      <c r="E55" t="inlineStr">
        <is>
          <t>Weekly</t>
        </is>
      </c>
      <c r="F55" t="n">
        <v>3</v>
      </c>
      <c r="G55" s="9" t="n">
        <v>71</v>
      </c>
      <c r="H55" t="inlineStr">
        <is>
          <t>Active</t>
        </is>
      </c>
      <c r="I55" t="inlineStr">
        <is>
          <t>Outside Jobber</t>
        </is>
      </c>
      <c r="J55" t="inlineStr">
        <is>
          <t>T0038</t>
        </is>
      </c>
      <c r="K55" s="9">
        <f>IF(H55="Active",INDEX('Jobber Jobs'!$Q$5:$Q$367,MATCH(A55,'Jobber Jobs'!$A$5:$A$367,0)),0)</f>
        <v>923</v>
      </c>
      <c r="L55">
        <f>COUNTIFS('QBO Templates'!$J$5:$J$293,A55,'QBO Templates'!$K$5:$K$293,1)</f>
        <v>1</v>
      </c>
      <c r="M55" s="9">
        <f>SUMIFS('QBO Templates'!$E$5:$E$293,'QBO Templates'!$J$5:$J$293,A55,'QBO Templates'!$K$5:$K$293,1)</f>
        <v>923</v>
      </c>
      <c r="N55" s="9">
        <f>ROUND(M55-K55,2)</f>
        <v>0</v>
      </c>
      <c r="O55" t="str">
        <f>IF(A55="","Missing in Jobber",IF(H55&lt;&gt;"Active",IF(L55&gt;0,"Inactive in Jobber - confirm","Archived, no template"),IF(L55&gt;=2,"Duplicate in QBO",IF(AND(I55="Auto",L55&gt;0),"Double-billing risk",IF(I55="Auto","Billed in Jobber",IF(L55=0,"Not billed",IF(AND(E55="Weekly",ABS(M55-G55*F55*4)&lt;0.5),"Basis mismatch",IF(ABS(N55)&gt;=0.5,"Rate mismatch","Matched"))))))))</f>
        <v>Matched</v>
      </c>
      <c r="P55" t="inlineStr">
        <is>
          <t>Matched</t>
        </is>
      </c>
      <c r="Q55" t="str">
        <f>INDEX('Actions'!$B$5:$B$14,MATCH(O55,'Actions'!$A$5:$A$14,0))</f>
        <v>Move as is</v>
      </c>
      <c r="R55" t="str">
        <f>INDEX('Actions'!$C$5:$C$14,MATCH(O55,'Actions'!$A$5:$A$14,0))</f>
        <v>Office</v>
      </c>
      <c r="S55" t="inlineStr">
        <is>
          <t>Wave 4 West</t>
        </is>
      </c>
      <c r="T55" t="inlineStr"/>
    </row>
    <row r="56">
      <c r="A56" t="inlineStr">
        <is>
          <t>J1052</t>
        </is>
      </c>
      <c r="B56" t="inlineStr">
        <is>
          <t>Westend Motors Pty Ltd</t>
        </is>
      </c>
      <c r="C56" t="inlineStr">
        <is>
          <t>37 Nicholson Highway, Williamstown</t>
        </is>
      </c>
      <c r="D56" t="inlineStr">
        <is>
          <t>Office clean</t>
        </is>
      </c>
      <c r="E56" t="inlineStr">
        <is>
          <t>Weekly</t>
        </is>
      </c>
      <c r="F56" t="n">
        <v>2</v>
      </c>
      <c r="G56" s="9" t="n">
        <v>185</v>
      </c>
      <c r="H56" t="inlineStr">
        <is>
          <t>Active</t>
        </is>
      </c>
      <c r="I56" t="inlineStr">
        <is>
          <t>Outside Jobber</t>
        </is>
      </c>
      <c r="J56" t="inlineStr">
        <is>
          <t>T0039</t>
        </is>
      </c>
      <c r="K56" s="9">
        <f>IF(H56="Active",INDEX('Jobber Jobs'!$Q$5:$Q$367,MATCH(A56,'Jobber Jobs'!$A$5:$A$367,0)),0)</f>
        <v>1603.33</v>
      </c>
      <c r="L56">
        <f>COUNTIFS('QBO Templates'!$J$5:$J$293,A56,'QBO Templates'!$K$5:$K$293,1)</f>
        <v>1</v>
      </c>
      <c r="M56" s="9">
        <f>SUMIFS('QBO Templates'!$E$5:$E$293,'QBO Templates'!$J$5:$J$293,A56,'QBO Templates'!$K$5:$K$293,1)</f>
        <v>1542.67</v>
      </c>
      <c r="N56" s="9">
        <f>ROUND(M56-K56,2)</f>
        <v>-60.66</v>
      </c>
      <c r="O56" t="str">
        <f>IF(A56="","Missing in Jobber",IF(H56&lt;&gt;"Active",IF(L56&gt;0,"Inactive in Jobber - confirm","Archived, no template"),IF(L56&gt;=2,"Duplicate in QBO",IF(AND(I56="Auto",L56&gt;0),"Double-billing risk",IF(I56="Auto","Billed in Jobber",IF(L56=0,"Not billed",IF(AND(E56="Weekly",ABS(M56-G56*F56*4)&lt;0.5),"Basis mismatch",IF(ABS(N56)&gt;=0.5,"Rate mismatch","Matched"))))))))</f>
        <v>Rate mismatch</v>
      </c>
      <c r="P56" t="inlineStr">
        <is>
          <t>Rate mismatch</t>
        </is>
      </c>
      <c r="Q56" t="str">
        <f>INDEX('Actions'!$B$5:$B$14,MATCH(O56,'Actions'!$A$5:$A$14,0))</f>
        <v>Update template to the current agreed rate (1 Jul 2026 rise); bill the shortfall</v>
      </c>
      <c r="R56" t="str">
        <f>INDEX('Actions'!$C$5:$C$14,MATCH(O56,'Actions'!$A$5:$A$14,0))</f>
        <v>Bookkeeper</v>
      </c>
      <c r="S56" t="inlineStr">
        <is>
          <t>Wave 4 West</t>
        </is>
      </c>
      <c r="T56" t="inlineStr"/>
    </row>
    <row r="57">
      <c r="A57" t="inlineStr">
        <is>
          <t>J1053</t>
        </is>
      </c>
      <c r="B57" t="inlineStr">
        <is>
          <t>Westend Motors Pty Ltd</t>
        </is>
      </c>
      <c r="C57" t="inlineStr">
        <is>
          <t>117 Railway Highway, Epping</t>
        </is>
      </c>
      <c r="D57" t="inlineStr">
        <is>
          <t>Office clean</t>
        </is>
      </c>
      <c r="E57" t="inlineStr">
        <is>
          <t>Weekly</t>
        </is>
      </c>
      <c r="F57" t="n">
        <v>1</v>
      </c>
      <c r="G57" s="9" t="n">
        <v>161</v>
      </c>
      <c r="H57" t="inlineStr">
        <is>
          <t>Active</t>
        </is>
      </c>
      <c r="I57" t="inlineStr">
        <is>
          <t>Outside Jobber</t>
        </is>
      </c>
      <c r="J57" t="inlineStr">
        <is>
          <t>T0040</t>
        </is>
      </c>
      <c r="K57" s="9">
        <f>IF(H57="Active",INDEX('Jobber Jobs'!$Q$5:$Q$367,MATCH(A57,'Jobber Jobs'!$A$5:$A$367,0)),0)</f>
        <v>697.67</v>
      </c>
      <c r="L57">
        <f>COUNTIFS('QBO Templates'!$J$5:$J$293,A57,'QBO Templates'!$K$5:$K$293,1)</f>
        <v>1</v>
      </c>
      <c r="M57" s="9">
        <f>SUMIFS('QBO Templates'!$E$5:$E$293,'QBO Templates'!$J$5:$J$293,A57,'QBO Templates'!$K$5:$K$293,1)</f>
        <v>697.67</v>
      </c>
      <c r="N57" s="9">
        <f>ROUND(M57-K57,2)</f>
        <v>0</v>
      </c>
      <c r="O57" t="str">
        <f>IF(A57="","Missing in Jobber",IF(H57&lt;&gt;"Active",IF(L57&gt;0,"Inactive in Jobber - confirm","Archived, no template"),IF(L57&gt;=2,"Duplicate in QBO",IF(AND(I57="Auto",L57&gt;0),"Double-billing risk",IF(I57="Auto","Billed in Jobber",IF(L57=0,"Not billed",IF(AND(E57="Weekly",ABS(M57-G57*F57*4)&lt;0.5),"Basis mismatch",IF(ABS(N57)&gt;=0.5,"Rate mismatch","Matched"))))))))</f>
        <v>Matched</v>
      </c>
      <c r="P57" t="inlineStr">
        <is>
          <t>Matched</t>
        </is>
      </c>
      <c r="Q57" t="str">
        <f>INDEX('Actions'!$B$5:$B$14,MATCH(O57,'Actions'!$A$5:$A$14,0))</f>
        <v>Move as is</v>
      </c>
      <c r="R57" t="str">
        <f>INDEX('Actions'!$C$5:$C$14,MATCH(O57,'Actions'!$A$5:$A$14,0))</f>
        <v>Office</v>
      </c>
      <c r="S57" t="inlineStr">
        <is>
          <t>Wave 1 North</t>
        </is>
      </c>
      <c r="T57" t="inlineStr"/>
    </row>
    <row r="58">
      <c r="A58" t="inlineStr">
        <is>
          <t>J1054</t>
        </is>
      </c>
      <c r="B58" t="inlineStr">
        <is>
          <t>Oakwood Lawyers Pty Ltd</t>
        </is>
      </c>
      <c r="C58" t="inlineStr">
        <is>
          <t>453 Plenty Parade, Moorabbin</t>
        </is>
      </c>
      <c r="D58" t="inlineStr">
        <is>
          <t>Office clean</t>
        </is>
      </c>
      <c r="E58" t="inlineStr">
        <is>
          <t>Weekly</t>
        </is>
      </c>
      <c r="F58" t="n">
        <v>1</v>
      </c>
      <c r="G58" s="9" t="n">
        <v>116</v>
      </c>
      <c r="H58" t="inlineStr">
        <is>
          <t>Active</t>
        </is>
      </c>
      <c r="I58" t="inlineStr">
        <is>
          <t>Auto</t>
        </is>
      </c>
      <c r="J58" t="inlineStr"/>
      <c r="K58" s="9">
        <f>IF(H58="Active",INDEX('Jobber Jobs'!$Q$5:$Q$367,MATCH(A58,'Jobber Jobs'!$A$5:$A$367,0)),0)</f>
        <v>502.67</v>
      </c>
      <c r="L58">
        <f>COUNTIFS('QBO Templates'!$J$5:$J$293,A58,'QBO Templates'!$K$5:$K$293,1)</f>
        <v>0</v>
      </c>
      <c r="M58" s="9">
        <f>SUMIFS('QBO Templates'!$E$5:$E$293,'QBO Templates'!$J$5:$J$293,A58,'QBO Templates'!$K$5:$K$293,1)</f>
        <v>0</v>
      </c>
      <c r="N58" s="9">
        <f>ROUND(M58-K58,2)</f>
        <v>-502.67</v>
      </c>
      <c r="O58" t="str">
        <f>IF(A58="","Missing in Jobber",IF(H58&lt;&gt;"Active",IF(L58&gt;0,"Inactive in Jobber - confirm","Archived, no template"),IF(L58&gt;=2,"Duplicate in QBO",IF(AND(I58="Auto",L58&gt;0),"Double-billing risk",IF(I58="Auto","Billed in Jobber",IF(L58=0,"Not billed",IF(AND(E58="Weekly",ABS(M58-G58*F58*4)&lt;0.5),"Basis mismatch",IF(ABS(N58)&gt;=0.5,"Rate mismatch","Matched"))))))))</f>
        <v>Billed in Jobber</v>
      </c>
      <c r="P58" t="inlineStr">
        <is>
          <t>Billed in Jobber</t>
        </is>
      </c>
      <c r="Q58" t="str">
        <f>INDEX('Actions'!$B$5:$B$14,MATCH(O58,'Actions'!$A$5:$A$14,0))</f>
        <v>Create QBO template at the Jobber rate; switch off Jobber invoicing at cutover</v>
      </c>
      <c r="R58" t="str">
        <f>INDEX('Actions'!$C$5:$C$14,MATCH(O58,'Actions'!$A$5:$A$14,0))</f>
        <v>Bookkeeper</v>
      </c>
      <c r="S58" t="inlineStr">
        <is>
          <t>Wave 3 South</t>
        </is>
      </c>
      <c r="T58" t="inlineStr"/>
    </row>
    <row r="59">
      <c r="A59" t="inlineStr">
        <is>
          <t>J1055</t>
        </is>
      </c>
      <c r="B59" t="inlineStr">
        <is>
          <t>Oakwood Lawyers Pty Ltd</t>
        </is>
      </c>
      <c r="C59" t="inlineStr">
        <is>
          <t>188 Nicholson Road, Essendon</t>
        </is>
      </c>
      <c r="D59" t="inlineStr">
        <is>
          <t>Office clean</t>
        </is>
      </c>
      <c r="E59" t="inlineStr">
        <is>
          <t>Weekly</t>
        </is>
      </c>
      <c r="F59" t="n">
        <v>2</v>
      </c>
      <c r="G59" s="9" t="n">
        <v>204</v>
      </c>
      <c r="H59" t="inlineStr">
        <is>
          <t>Active</t>
        </is>
      </c>
      <c r="I59" t="inlineStr">
        <is>
          <t>Outside Jobber</t>
        </is>
      </c>
      <c r="J59" t="inlineStr">
        <is>
          <t>T0041</t>
        </is>
      </c>
      <c r="K59" s="9">
        <f>IF(H59="Active",INDEX('Jobber Jobs'!$Q$5:$Q$367,MATCH(A59,'Jobber Jobs'!$A$5:$A$367,0)),0)</f>
        <v>1768</v>
      </c>
      <c r="L59">
        <f>COUNTIFS('QBO Templates'!$J$5:$J$293,A59,'QBO Templates'!$K$5:$K$293,1)</f>
        <v>1</v>
      </c>
      <c r="M59" s="9">
        <f>SUMIFS('QBO Templates'!$E$5:$E$293,'QBO Templates'!$J$5:$J$293,A59,'QBO Templates'!$K$5:$K$293,1)</f>
        <v>1768</v>
      </c>
      <c r="N59" s="9">
        <f>ROUND(M59-K59,2)</f>
        <v>0</v>
      </c>
      <c r="O59" t="str">
        <f>IF(A59="","Missing in Jobber",IF(H59&lt;&gt;"Active",IF(L59&gt;0,"Inactive in Jobber - confirm","Archived, no template"),IF(L59&gt;=2,"Duplicate in QBO",IF(AND(I59="Auto",L59&gt;0),"Double-billing risk",IF(I59="Auto","Billed in Jobber",IF(L59=0,"Not billed",IF(AND(E59="Weekly",ABS(M59-G59*F59*4)&lt;0.5),"Basis mismatch",IF(ABS(N59)&gt;=0.5,"Rate mismatch","Matched"))))))))</f>
        <v>Matched</v>
      </c>
      <c r="P59" t="inlineStr">
        <is>
          <t>Matched</t>
        </is>
      </c>
      <c r="Q59" t="str">
        <f>INDEX('Actions'!$B$5:$B$14,MATCH(O59,'Actions'!$A$5:$A$14,0))</f>
        <v>Move as is</v>
      </c>
      <c r="R59" t="str">
        <f>INDEX('Actions'!$C$5:$C$14,MATCH(O59,'Actions'!$A$5:$A$14,0))</f>
        <v>Office</v>
      </c>
      <c r="S59" t="inlineStr">
        <is>
          <t>Wave 1 North</t>
        </is>
      </c>
      <c r="T59" t="inlineStr"/>
    </row>
    <row r="60">
      <c r="A60" t="inlineStr">
        <is>
          <t>J1056</t>
        </is>
      </c>
      <c r="B60" t="inlineStr">
        <is>
          <t>Riverside Medical Centre</t>
        </is>
      </c>
      <c r="C60" t="inlineStr">
        <is>
          <t>300 Sydney Highway, Camberwell</t>
        </is>
      </c>
      <c r="D60" t="inlineStr">
        <is>
          <t>Office clean</t>
        </is>
      </c>
      <c r="E60" t="inlineStr">
        <is>
          <t>Weekly</t>
        </is>
      </c>
      <c r="F60" t="n">
        <v>1</v>
      </c>
      <c r="G60" s="9" t="n">
        <v>90</v>
      </c>
      <c r="H60" t="inlineStr">
        <is>
          <t>Active</t>
        </is>
      </c>
      <c r="I60" t="inlineStr">
        <is>
          <t>Auto</t>
        </is>
      </c>
      <c r="J60" t="inlineStr"/>
      <c r="K60" s="9">
        <f>IF(H60="Active",INDEX('Jobber Jobs'!$Q$5:$Q$367,MATCH(A60,'Jobber Jobs'!$A$5:$A$367,0)),0)</f>
        <v>390</v>
      </c>
      <c r="L60">
        <f>COUNTIFS('QBO Templates'!$J$5:$J$293,A60,'QBO Templates'!$K$5:$K$293,1)</f>
        <v>0</v>
      </c>
      <c r="M60" s="9">
        <f>SUMIFS('QBO Templates'!$E$5:$E$293,'QBO Templates'!$J$5:$J$293,A60,'QBO Templates'!$K$5:$K$293,1)</f>
        <v>0</v>
      </c>
      <c r="N60" s="9">
        <f>ROUND(M60-K60,2)</f>
        <v>-390</v>
      </c>
      <c r="O60" t="str">
        <f>IF(A60="","Missing in Jobber",IF(H60&lt;&gt;"Active",IF(L60&gt;0,"Inactive in Jobber - confirm","Archived, no template"),IF(L60&gt;=2,"Duplicate in QBO",IF(AND(I60="Auto",L60&gt;0),"Double-billing risk",IF(I60="Auto","Billed in Jobber",IF(L60=0,"Not billed",IF(AND(E60="Weekly",ABS(M60-G60*F60*4)&lt;0.5),"Basis mismatch",IF(ABS(N60)&gt;=0.5,"Rate mismatch","Matched"))))))))</f>
        <v>Billed in Jobber</v>
      </c>
      <c r="P60" t="inlineStr">
        <is>
          <t>Billed in Jobber</t>
        </is>
      </c>
      <c r="Q60" t="str">
        <f>INDEX('Actions'!$B$5:$B$14,MATCH(O60,'Actions'!$A$5:$A$14,0))</f>
        <v>Create QBO template at the Jobber rate; switch off Jobber invoicing at cutover</v>
      </c>
      <c r="R60" t="str">
        <f>INDEX('Actions'!$C$5:$C$14,MATCH(O60,'Actions'!$A$5:$A$14,0))</f>
        <v>Bookkeeper</v>
      </c>
      <c r="S60" t="inlineStr">
        <is>
          <t>Wave 2 East</t>
        </is>
      </c>
      <c r="T60" t="inlineStr"/>
    </row>
    <row r="61">
      <c r="A61" t="inlineStr">
        <is>
          <t>J1057</t>
        </is>
      </c>
      <c r="B61" t="inlineStr">
        <is>
          <t>Riverside Motors Pty Ltd</t>
        </is>
      </c>
      <c r="C61" t="inlineStr">
        <is>
          <t>205 Railway Street, Altona</t>
        </is>
      </c>
      <c r="D61" t="inlineStr">
        <is>
          <t>Office clean</t>
        </is>
      </c>
      <c r="E61" t="inlineStr">
        <is>
          <t>Weekly</t>
        </is>
      </c>
      <c r="F61" t="n">
        <v>1</v>
      </c>
      <c r="G61" s="9" t="n">
        <v>121</v>
      </c>
      <c r="H61" t="inlineStr">
        <is>
          <t>Active</t>
        </is>
      </c>
      <c r="I61" t="inlineStr">
        <is>
          <t>Outside Jobber</t>
        </is>
      </c>
      <c r="J61" t="inlineStr">
        <is>
          <t>T0042</t>
        </is>
      </c>
      <c r="K61" s="9">
        <f>IF(H61="Active",INDEX('Jobber Jobs'!$Q$5:$Q$367,MATCH(A61,'Jobber Jobs'!$A$5:$A$367,0)),0)</f>
        <v>524.33</v>
      </c>
      <c r="L61">
        <f>COUNTIFS('QBO Templates'!$J$5:$J$293,A61,'QBO Templates'!$K$5:$K$293,1)</f>
        <v>1</v>
      </c>
      <c r="M61" s="9">
        <f>SUMIFS('QBO Templates'!$E$5:$E$293,'QBO Templates'!$J$5:$J$293,A61,'QBO Templates'!$K$5:$K$293,1)</f>
        <v>524.33</v>
      </c>
      <c r="N61" s="9">
        <f>ROUND(M61-K61,2)</f>
        <v>0</v>
      </c>
      <c r="O61" t="str">
        <f>IF(A61="","Missing in Jobber",IF(H61&lt;&gt;"Active",IF(L61&gt;0,"Inactive in Jobber - confirm","Archived, no template"),IF(L61&gt;=2,"Duplicate in QBO",IF(AND(I61="Auto",L61&gt;0),"Double-billing risk",IF(I61="Auto","Billed in Jobber",IF(L61=0,"Not billed",IF(AND(E61="Weekly",ABS(M61-G61*F61*4)&lt;0.5),"Basis mismatch",IF(ABS(N61)&gt;=0.5,"Rate mismatch","Matched"))))))))</f>
        <v>Matched</v>
      </c>
      <c r="P61" t="inlineStr">
        <is>
          <t>Matched</t>
        </is>
      </c>
      <c r="Q61" t="str">
        <f>INDEX('Actions'!$B$5:$B$14,MATCH(O61,'Actions'!$A$5:$A$14,0))</f>
        <v>Move as is</v>
      </c>
      <c r="R61" t="str">
        <f>INDEX('Actions'!$C$5:$C$14,MATCH(O61,'Actions'!$A$5:$A$14,0))</f>
        <v>Office</v>
      </c>
      <c r="S61" t="inlineStr">
        <is>
          <t>Wave 4 West</t>
        </is>
      </c>
      <c r="T61" t="inlineStr"/>
    </row>
    <row r="62">
      <c r="A62" t="inlineStr">
        <is>
          <t>J1058</t>
        </is>
      </c>
      <c r="B62" t="inlineStr">
        <is>
          <t>Parkside Pathology Pty Ltd</t>
        </is>
      </c>
      <c r="C62" t="inlineStr">
        <is>
          <t>359 King Road, Yarraville</t>
        </is>
      </c>
      <c r="D62" t="inlineStr">
        <is>
          <t>Office clean</t>
        </is>
      </c>
      <c r="E62" t="inlineStr">
        <is>
          <t>Weekly</t>
        </is>
      </c>
      <c r="F62" t="n">
        <v>3</v>
      </c>
      <c r="G62" s="9" t="n">
        <v>75</v>
      </c>
      <c r="H62" t="inlineStr">
        <is>
          <t>Active</t>
        </is>
      </c>
      <c r="I62" t="inlineStr">
        <is>
          <t>Outside Jobber</t>
        </is>
      </c>
      <c r="J62" t="inlineStr">
        <is>
          <t>T0043</t>
        </is>
      </c>
      <c r="K62" s="9">
        <f>IF(H62="Active",INDEX('Jobber Jobs'!$Q$5:$Q$367,MATCH(A62,'Jobber Jobs'!$A$5:$A$367,0)),0)</f>
        <v>975</v>
      </c>
      <c r="L62">
        <f>COUNTIFS('QBO Templates'!$J$5:$J$293,A62,'QBO Templates'!$K$5:$K$293,1)</f>
        <v>1</v>
      </c>
      <c r="M62" s="9">
        <f>SUMIFS('QBO Templates'!$E$5:$E$293,'QBO Templates'!$J$5:$J$293,A62,'QBO Templates'!$K$5:$K$293,1)</f>
        <v>975</v>
      </c>
      <c r="N62" s="9">
        <f>ROUND(M62-K62,2)</f>
        <v>0</v>
      </c>
      <c r="O62" t="str">
        <f>IF(A62="","Missing in Jobber",IF(H62&lt;&gt;"Active",IF(L62&gt;0,"Inactive in Jobber - confirm","Archived, no template"),IF(L62&gt;=2,"Duplicate in QBO",IF(AND(I62="Auto",L62&gt;0),"Double-billing risk",IF(I62="Auto","Billed in Jobber",IF(L62=0,"Not billed",IF(AND(E62="Weekly",ABS(M62-G62*F62*4)&lt;0.5),"Basis mismatch",IF(ABS(N62)&gt;=0.5,"Rate mismatch","Matched"))))))))</f>
        <v>Matched</v>
      </c>
      <c r="P62" t="inlineStr">
        <is>
          <t>Matched</t>
        </is>
      </c>
      <c r="Q62" t="str">
        <f>INDEX('Actions'!$B$5:$B$14,MATCH(O62,'Actions'!$A$5:$A$14,0))</f>
        <v>Move as is</v>
      </c>
      <c r="R62" t="str">
        <f>INDEX('Actions'!$C$5:$C$14,MATCH(O62,'Actions'!$A$5:$A$14,0))</f>
        <v>Office</v>
      </c>
      <c r="S62" t="inlineStr">
        <is>
          <t>Wave 4 West</t>
        </is>
      </c>
      <c r="T62" t="inlineStr"/>
    </row>
    <row r="63">
      <c r="A63" t="inlineStr">
        <is>
          <t>J1059</t>
        </is>
      </c>
      <c r="B63" t="inlineStr">
        <is>
          <t>Sunbury Accountants Pty Ltd</t>
        </is>
      </c>
      <c r="C63" t="inlineStr">
        <is>
          <t>313A Queen Street, Camberwell</t>
        </is>
      </c>
      <c r="D63" t="inlineStr">
        <is>
          <t>Office clean</t>
        </is>
      </c>
      <c r="E63" t="inlineStr">
        <is>
          <t>Weekly</t>
        </is>
      </c>
      <c r="F63" t="n">
        <v>2</v>
      </c>
      <c r="G63" s="9" t="n">
        <v>135</v>
      </c>
      <c r="H63" t="inlineStr">
        <is>
          <t>Active</t>
        </is>
      </c>
      <c r="I63" t="inlineStr">
        <is>
          <t>Outside Jobber</t>
        </is>
      </c>
      <c r="J63" t="inlineStr"/>
      <c r="K63" s="9">
        <f>IF(H63="Active",INDEX('Jobber Jobs'!$Q$5:$Q$367,MATCH(A63,'Jobber Jobs'!$A$5:$A$367,0)),0)</f>
        <v>1170</v>
      </c>
      <c r="L63">
        <f>COUNTIFS('QBO Templates'!$J$5:$J$293,A63,'QBO Templates'!$K$5:$K$293,1)</f>
        <v>0</v>
      </c>
      <c r="M63" s="9">
        <f>SUMIFS('QBO Templates'!$E$5:$E$293,'QBO Templates'!$J$5:$J$293,A63,'QBO Templates'!$K$5:$K$293,1)</f>
        <v>0</v>
      </c>
      <c r="N63" s="9">
        <f>ROUND(M63-K63,2)</f>
        <v>-1170</v>
      </c>
      <c r="O63" t="str">
        <f>IF(A63="","Missing in Jobber",IF(H63&lt;&gt;"Active",IF(L63&gt;0,"Inactive in Jobber - confirm","Archived, no template"),IF(L63&gt;=2,"Duplicate in QBO",IF(AND(I63="Auto",L63&gt;0),"Double-billing risk",IF(I63="Auto","Billed in Jobber",IF(L63=0,"Not billed",IF(AND(E63="Weekly",ABS(M63-G63*F63*4)&lt;0.5),"Basis mismatch",IF(ABS(N63)&gt;=0.5,"Rate mismatch","Matched"))))))))</f>
        <v>Not billed</v>
      </c>
      <c r="P63" t="inlineStr">
        <is>
          <t>Not billed</t>
        </is>
      </c>
      <c r="Q63" t="str">
        <f>INDEX('Actions'!$B$5:$B$14,MATCH(O63,'Actions'!$A$5:$A$14,0))</f>
        <v>Create QBO template; raise catch-up invoices for Aug-Oct</v>
      </c>
      <c r="R63" t="str">
        <f>INDEX('Actions'!$C$5:$C$14,MATCH(O63,'Actions'!$A$5:$A$14,0))</f>
        <v>Bookkeeper</v>
      </c>
      <c r="S63" t="inlineStr">
        <is>
          <t>Wave 2 East</t>
        </is>
      </c>
      <c r="T63" t="inlineStr"/>
    </row>
    <row r="64">
      <c r="A64" t="inlineStr">
        <is>
          <t>J1060</t>
        </is>
      </c>
      <c r="B64" t="inlineStr">
        <is>
          <t>Sunbury Early Learning</t>
        </is>
      </c>
      <c r="C64" t="inlineStr">
        <is>
          <t>386 Nepean Road, Glen Waverley</t>
        </is>
      </c>
      <c r="D64" t="inlineStr">
        <is>
          <t>Office clean</t>
        </is>
      </c>
      <c r="E64" t="inlineStr">
        <is>
          <t>Weekly</t>
        </is>
      </c>
      <c r="F64" t="n">
        <v>2</v>
      </c>
      <c r="G64" s="9" t="n">
        <v>185</v>
      </c>
      <c r="H64" t="inlineStr">
        <is>
          <t>Active</t>
        </is>
      </c>
      <c r="I64" t="inlineStr">
        <is>
          <t>Outside Jobber</t>
        </is>
      </c>
      <c r="J64" t="inlineStr">
        <is>
          <t>T0044</t>
        </is>
      </c>
      <c r="K64" s="9">
        <f>IF(H64="Active",INDEX('Jobber Jobs'!$Q$5:$Q$367,MATCH(A64,'Jobber Jobs'!$A$5:$A$367,0)),0)</f>
        <v>1603.33</v>
      </c>
      <c r="L64">
        <f>COUNTIFS('QBO Templates'!$J$5:$J$293,A64,'QBO Templates'!$K$5:$K$293,1)</f>
        <v>1</v>
      </c>
      <c r="M64" s="9">
        <f>SUMIFS('QBO Templates'!$E$5:$E$293,'QBO Templates'!$J$5:$J$293,A64,'QBO Templates'!$K$5:$K$293,1)</f>
        <v>1542.67</v>
      </c>
      <c r="N64" s="9">
        <f>ROUND(M64-K64,2)</f>
        <v>-60.66</v>
      </c>
      <c r="O64" t="str">
        <f>IF(A64="","Missing in Jobber",IF(H64&lt;&gt;"Active",IF(L64&gt;0,"Inactive in Jobber - confirm","Archived, no template"),IF(L64&gt;=2,"Duplicate in QBO",IF(AND(I64="Auto",L64&gt;0),"Double-billing risk",IF(I64="Auto","Billed in Jobber",IF(L64=0,"Not billed",IF(AND(E64="Weekly",ABS(M64-G64*F64*4)&lt;0.5),"Basis mismatch",IF(ABS(N64)&gt;=0.5,"Rate mismatch","Matched"))))))))</f>
        <v>Rate mismatch</v>
      </c>
      <c r="P64" t="inlineStr">
        <is>
          <t>Rate mismatch</t>
        </is>
      </c>
      <c r="Q64" t="str">
        <f>INDEX('Actions'!$B$5:$B$14,MATCH(O64,'Actions'!$A$5:$A$14,0))</f>
        <v>Update template to the current agreed rate (1 Jul 2026 rise); bill the shortfall</v>
      </c>
      <c r="R64" t="str">
        <f>INDEX('Actions'!$C$5:$C$14,MATCH(O64,'Actions'!$A$5:$A$14,0))</f>
        <v>Bookkeeper</v>
      </c>
      <c r="S64" t="inlineStr">
        <is>
          <t>Wave 2 East</t>
        </is>
      </c>
      <c r="T64" t="inlineStr"/>
    </row>
    <row r="65">
      <c r="A65" t="inlineStr">
        <is>
          <t>J1061</t>
        </is>
      </c>
      <c r="B65" t="inlineStr">
        <is>
          <t>Silverton Lawyers Pty Ltd</t>
        </is>
      </c>
      <c r="C65" t="inlineStr">
        <is>
          <t>255 Glenferrie Parade, Thornbury</t>
        </is>
      </c>
      <c r="D65" t="inlineStr">
        <is>
          <t>Office clean</t>
        </is>
      </c>
      <c r="E65" t="inlineStr">
        <is>
          <t>Weekly</t>
        </is>
      </c>
      <c r="F65" t="n">
        <v>2</v>
      </c>
      <c r="G65" s="9" t="n">
        <v>127</v>
      </c>
      <c r="H65" t="inlineStr">
        <is>
          <t>Active</t>
        </is>
      </c>
      <c r="I65" t="inlineStr">
        <is>
          <t>Auto</t>
        </is>
      </c>
      <c r="J65" t="inlineStr"/>
      <c r="K65" s="9">
        <f>IF(H65="Active",INDEX('Jobber Jobs'!$Q$5:$Q$367,MATCH(A65,'Jobber Jobs'!$A$5:$A$367,0)),0)</f>
        <v>1100.67</v>
      </c>
      <c r="L65">
        <f>COUNTIFS('QBO Templates'!$J$5:$J$293,A65,'QBO Templates'!$K$5:$K$293,1)</f>
        <v>0</v>
      </c>
      <c r="M65" s="9">
        <f>SUMIFS('QBO Templates'!$E$5:$E$293,'QBO Templates'!$J$5:$J$293,A65,'QBO Templates'!$K$5:$K$293,1)</f>
        <v>0</v>
      </c>
      <c r="N65" s="9">
        <f>ROUND(M65-K65,2)</f>
        <v>-1100.67</v>
      </c>
      <c r="O65" t="str">
        <f>IF(A65="","Missing in Jobber",IF(H65&lt;&gt;"Active",IF(L65&gt;0,"Inactive in Jobber - confirm","Archived, no template"),IF(L65&gt;=2,"Duplicate in QBO",IF(AND(I65="Auto",L65&gt;0),"Double-billing risk",IF(I65="Auto","Billed in Jobber",IF(L65=0,"Not billed",IF(AND(E65="Weekly",ABS(M65-G65*F65*4)&lt;0.5),"Basis mismatch",IF(ABS(N65)&gt;=0.5,"Rate mismatch","Matched"))))))))</f>
        <v>Billed in Jobber</v>
      </c>
      <c r="P65" t="inlineStr">
        <is>
          <t>Billed in Jobber</t>
        </is>
      </c>
      <c r="Q65" t="str">
        <f>INDEX('Actions'!$B$5:$B$14,MATCH(O65,'Actions'!$A$5:$A$14,0))</f>
        <v>Create QBO template at the Jobber rate; switch off Jobber invoicing at cutover</v>
      </c>
      <c r="R65" t="str">
        <f>INDEX('Actions'!$C$5:$C$14,MATCH(O65,'Actions'!$A$5:$A$14,0))</f>
        <v>Bookkeeper</v>
      </c>
      <c r="S65" t="inlineStr">
        <is>
          <t>Wave 1 North</t>
        </is>
      </c>
      <c r="T65" t="inlineStr"/>
    </row>
    <row r="66">
      <c r="A66" t="inlineStr">
        <is>
          <t>J1062</t>
        </is>
      </c>
      <c r="B66" t="inlineStr">
        <is>
          <t>Waverley Accountants Pty Ltd</t>
        </is>
      </c>
      <c r="C66" t="inlineStr">
        <is>
          <t>23A Ballarat Street, Brunswick</t>
        </is>
      </c>
      <c r="D66" t="inlineStr">
        <is>
          <t>Office clean</t>
        </is>
      </c>
      <c r="E66" t="inlineStr">
        <is>
          <t>Weekly</t>
        </is>
      </c>
      <c r="F66" t="n">
        <v>5</v>
      </c>
      <c r="G66" s="9" t="n">
        <v>116</v>
      </c>
      <c r="H66" t="inlineStr">
        <is>
          <t>Active</t>
        </is>
      </c>
      <c r="I66" t="inlineStr">
        <is>
          <t>Auto</t>
        </is>
      </c>
      <c r="J66" t="inlineStr"/>
      <c r="K66" s="9">
        <f>IF(H66="Active",INDEX('Jobber Jobs'!$Q$5:$Q$367,MATCH(A66,'Jobber Jobs'!$A$5:$A$367,0)),0)</f>
        <v>2513.33</v>
      </c>
      <c r="L66">
        <f>COUNTIFS('QBO Templates'!$J$5:$J$293,A66,'QBO Templates'!$K$5:$K$293,1)</f>
        <v>0</v>
      </c>
      <c r="M66" s="9">
        <f>SUMIFS('QBO Templates'!$E$5:$E$293,'QBO Templates'!$J$5:$J$293,A66,'QBO Templates'!$K$5:$K$293,1)</f>
        <v>0</v>
      </c>
      <c r="N66" s="9">
        <f>ROUND(M66-K66,2)</f>
        <v>-2513.33</v>
      </c>
      <c r="O66" t="str">
        <f>IF(A66="","Missing in Jobber",IF(H66&lt;&gt;"Active",IF(L66&gt;0,"Inactive in Jobber - confirm","Archived, no template"),IF(L66&gt;=2,"Duplicate in QBO",IF(AND(I66="Auto",L66&gt;0),"Double-billing risk",IF(I66="Auto","Billed in Jobber",IF(L66=0,"Not billed",IF(AND(E66="Weekly",ABS(M66-G66*F66*4)&lt;0.5),"Basis mismatch",IF(ABS(N66)&gt;=0.5,"Rate mismatch","Matched"))))))))</f>
        <v>Billed in Jobber</v>
      </c>
      <c r="P66" t="inlineStr">
        <is>
          <t>Billed in Jobber</t>
        </is>
      </c>
      <c r="Q66" t="str">
        <f>INDEX('Actions'!$B$5:$B$14,MATCH(O66,'Actions'!$A$5:$A$14,0))</f>
        <v>Create QBO template at the Jobber rate; switch off Jobber invoicing at cutover</v>
      </c>
      <c r="R66" t="str">
        <f>INDEX('Actions'!$C$5:$C$14,MATCH(O66,'Actions'!$A$5:$A$14,0))</f>
        <v>Bookkeeper</v>
      </c>
      <c r="S66" t="inlineStr">
        <is>
          <t>Wave 1 North</t>
        </is>
      </c>
      <c r="T66" t="inlineStr"/>
    </row>
    <row r="67">
      <c r="A67" t="inlineStr">
        <is>
          <t>J1063</t>
        </is>
      </c>
      <c r="B67" t="inlineStr">
        <is>
          <t>Waverley Accountants Pty Ltd</t>
        </is>
      </c>
      <c r="C67" t="inlineStr">
        <is>
          <t>23A Ballarat Street, Brunswick</t>
        </is>
      </c>
      <c r="D67" t="inlineStr">
        <is>
          <t>Window clean</t>
        </is>
      </c>
      <c r="E67" t="inlineStr">
        <is>
          <t>Every 4 weeks</t>
        </is>
      </c>
      <c r="F67" t="n">
        <v>0</v>
      </c>
      <c r="G67" s="9" t="n">
        <v>218</v>
      </c>
      <c r="H67" t="inlineStr">
        <is>
          <t>Active</t>
        </is>
      </c>
      <c r="I67" t="inlineStr">
        <is>
          <t>Auto</t>
        </is>
      </c>
      <c r="J67" t="inlineStr"/>
      <c r="K67" s="9">
        <f>IF(H67="Active",INDEX('Jobber Jobs'!$Q$5:$Q$367,MATCH(A67,'Jobber Jobs'!$A$5:$A$367,0)),0)</f>
        <v>218</v>
      </c>
      <c r="L67">
        <f>COUNTIFS('QBO Templates'!$J$5:$J$293,A67,'QBO Templates'!$K$5:$K$293,1)</f>
        <v>0</v>
      </c>
      <c r="M67" s="9">
        <f>SUMIFS('QBO Templates'!$E$5:$E$293,'QBO Templates'!$J$5:$J$293,A67,'QBO Templates'!$K$5:$K$293,1)</f>
        <v>0</v>
      </c>
      <c r="N67" s="9">
        <f>ROUND(M67-K67,2)</f>
        <v>-218</v>
      </c>
      <c r="O67" t="str">
        <f>IF(A67="","Missing in Jobber",IF(H67&lt;&gt;"Active",IF(L67&gt;0,"Inactive in Jobber - confirm","Archived, no template"),IF(L67&gt;=2,"Duplicate in QBO",IF(AND(I67="Auto",L67&gt;0),"Double-billing risk",IF(I67="Auto","Billed in Jobber",IF(L67=0,"Not billed",IF(AND(E67="Weekly",ABS(M67-G67*F67*4)&lt;0.5),"Basis mismatch",IF(ABS(N67)&gt;=0.5,"Rate mismatch","Matched"))))))))</f>
        <v>Billed in Jobber</v>
      </c>
      <c r="P67" t="inlineStr">
        <is>
          <t>Billed in Jobber</t>
        </is>
      </c>
      <c r="Q67" t="str">
        <f>INDEX('Actions'!$B$5:$B$14,MATCH(O67,'Actions'!$A$5:$A$14,0))</f>
        <v>Create QBO template at the Jobber rate; switch off Jobber invoicing at cutover</v>
      </c>
      <c r="R67" t="str">
        <f>INDEX('Actions'!$C$5:$C$14,MATCH(O67,'Actions'!$A$5:$A$14,0))</f>
        <v>Bookkeeper</v>
      </c>
      <c r="S67" t="inlineStr">
        <is>
          <t>Wave 1 North</t>
        </is>
      </c>
      <c r="T67" t="inlineStr"/>
    </row>
    <row r="68">
      <c r="A68" t="inlineStr">
        <is>
          <t>J1064</t>
        </is>
      </c>
      <c r="B68" t="inlineStr">
        <is>
          <t>Westend Podiatry</t>
        </is>
      </c>
      <c r="C68" t="inlineStr">
        <is>
          <t>310 Ballarat Avenue, Brunswick</t>
        </is>
      </c>
      <c r="D68" t="inlineStr">
        <is>
          <t>Office clean</t>
        </is>
      </c>
      <c r="E68" t="inlineStr">
        <is>
          <t>Weekly</t>
        </is>
      </c>
      <c r="F68" t="n">
        <v>2</v>
      </c>
      <c r="G68" s="9" t="n">
        <v>156</v>
      </c>
      <c r="H68" t="inlineStr">
        <is>
          <t>Active</t>
        </is>
      </c>
      <c r="I68" t="inlineStr">
        <is>
          <t>Outside Jobber</t>
        </is>
      </c>
      <c r="J68" t="inlineStr">
        <is>
          <t>T0045</t>
        </is>
      </c>
      <c r="K68" s="9">
        <f>IF(H68="Active",INDEX('Jobber Jobs'!$Q$5:$Q$367,MATCH(A68,'Jobber Jobs'!$A$5:$A$367,0)),0)</f>
        <v>1352</v>
      </c>
      <c r="L68">
        <f>COUNTIFS('QBO Templates'!$J$5:$J$293,A68,'QBO Templates'!$K$5:$K$293,1)</f>
        <v>1</v>
      </c>
      <c r="M68" s="9">
        <f>SUMIFS('QBO Templates'!$E$5:$E$293,'QBO Templates'!$J$5:$J$293,A68,'QBO Templates'!$K$5:$K$293,1)</f>
        <v>1352</v>
      </c>
      <c r="N68" s="9">
        <f>ROUND(M68-K68,2)</f>
        <v>0</v>
      </c>
      <c r="O68" t="str">
        <f>IF(A68="","Missing in Jobber",IF(H68&lt;&gt;"Active",IF(L68&gt;0,"Inactive in Jobber - confirm","Archived, no template"),IF(L68&gt;=2,"Duplicate in QBO",IF(AND(I68="Auto",L68&gt;0),"Double-billing risk",IF(I68="Auto","Billed in Jobber",IF(L68=0,"Not billed",IF(AND(E68="Weekly",ABS(M68-G68*F68*4)&lt;0.5),"Basis mismatch",IF(ABS(N68)&gt;=0.5,"Rate mismatch","Matched"))))))))</f>
        <v>Matched</v>
      </c>
      <c r="P68" t="inlineStr">
        <is>
          <t>Matched</t>
        </is>
      </c>
      <c r="Q68" t="str">
        <f>INDEX('Actions'!$B$5:$B$14,MATCH(O68,'Actions'!$A$5:$A$14,0))</f>
        <v>Move as is</v>
      </c>
      <c r="R68" t="str">
        <f>INDEX('Actions'!$C$5:$C$14,MATCH(O68,'Actions'!$A$5:$A$14,0))</f>
        <v>Office</v>
      </c>
      <c r="S68" t="inlineStr">
        <is>
          <t>Wave 1 North</t>
        </is>
      </c>
      <c r="T68" t="inlineStr"/>
    </row>
    <row r="69">
      <c r="A69" t="inlineStr">
        <is>
          <t>J1065</t>
        </is>
      </c>
      <c r="B69" t="inlineStr">
        <is>
          <t>Westend Podiatry</t>
        </is>
      </c>
      <c r="C69" t="inlineStr">
        <is>
          <t>310 Ballarat Avenue, Brunswick</t>
        </is>
      </c>
      <c r="D69" t="inlineStr">
        <is>
          <t>Carpet steam clean</t>
        </is>
      </c>
      <c r="E69" t="inlineStr">
        <is>
          <t>Every 4 weeks</t>
        </is>
      </c>
      <c r="F69" t="n">
        <v>0</v>
      </c>
      <c r="G69" s="9" t="n">
        <v>135</v>
      </c>
      <c r="H69" t="inlineStr">
        <is>
          <t>Active</t>
        </is>
      </c>
      <c r="I69" t="inlineStr">
        <is>
          <t>Outside Jobber</t>
        </is>
      </c>
      <c r="J69" t="inlineStr">
        <is>
          <t>T0046</t>
        </is>
      </c>
      <c r="K69" s="9">
        <f>IF(H69="Active",INDEX('Jobber Jobs'!$Q$5:$Q$367,MATCH(A69,'Jobber Jobs'!$A$5:$A$367,0)),0)</f>
        <v>135</v>
      </c>
      <c r="L69">
        <f>COUNTIFS('QBO Templates'!$J$5:$J$293,A69,'QBO Templates'!$K$5:$K$293,1)</f>
        <v>1</v>
      </c>
      <c r="M69" s="9">
        <f>SUMIFS('QBO Templates'!$E$5:$E$293,'QBO Templates'!$J$5:$J$293,A69,'QBO Templates'!$K$5:$K$293,1)</f>
        <v>130</v>
      </c>
      <c r="N69" s="9">
        <f>ROUND(M69-K69,2)</f>
        <v>-5</v>
      </c>
      <c r="O69" t="str">
        <f>IF(A69="","Missing in Jobber",IF(H69&lt;&gt;"Active",IF(L69&gt;0,"Inactive in Jobber - confirm","Archived, no template"),IF(L69&gt;=2,"Duplicate in QBO",IF(AND(I69="Auto",L69&gt;0),"Double-billing risk",IF(I69="Auto","Billed in Jobber",IF(L69=0,"Not billed",IF(AND(E69="Weekly",ABS(M69-G69*F69*4)&lt;0.5),"Basis mismatch",IF(ABS(N69)&gt;=0.5,"Rate mismatch","Matched"))))))))</f>
        <v>Rate mismatch</v>
      </c>
      <c r="P69" t="inlineStr">
        <is>
          <t>Rate mismatch</t>
        </is>
      </c>
      <c r="Q69" t="str">
        <f>INDEX('Actions'!$B$5:$B$14,MATCH(O69,'Actions'!$A$5:$A$14,0))</f>
        <v>Update template to the current agreed rate (1 Jul 2026 rise); bill the shortfall</v>
      </c>
      <c r="R69" t="str">
        <f>INDEX('Actions'!$C$5:$C$14,MATCH(O69,'Actions'!$A$5:$A$14,0))</f>
        <v>Bookkeeper</v>
      </c>
      <c r="S69" t="inlineStr">
        <is>
          <t>Wave 1 North</t>
        </is>
      </c>
      <c r="T69" t="inlineStr"/>
    </row>
    <row r="70">
      <c r="A70" t="inlineStr">
        <is>
          <t>J1066</t>
        </is>
      </c>
      <c r="B70" t="inlineStr">
        <is>
          <t>Westend Podiatry</t>
        </is>
      </c>
      <c r="C70" t="inlineStr">
        <is>
          <t>269 Victoria Avenue, Thornbury</t>
        </is>
      </c>
      <c r="D70" t="inlineStr">
        <is>
          <t>Office clean</t>
        </is>
      </c>
      <c r="E70" t="inlineStr">
        <is>
          <t>Weekly</t>
        </is>
      </c>
      <c r="F70" t="n">
        <v>3</v>
      </c>
      <c r="G70" s="9" t="n">
        <v>161</v>
      </c>
      <c r="H70" t="inlineStr">
        <is>
          <t>Active</t>
        </is>
      </c>
      <c r="I70" t="inlineStr">
        <is>
          <t>Outside Jobber</t>
        </is>
      </c>
      <c r="J70" t="inlineStr">
        <is>
          <t>T0047</t>
        </is>
      </c>
      <c r="K70" s="9">
        <f>IF(H70="Active",INDEX('Jobber Jobs'!$Q$5:$Q$367,MATCH(A70,'Jobber Jobs'!$A$5:$A$367,0)),0)</f>
        <v>2093</v>
      </c>
      <c r="L70">
        <f>COUNTIFS('QBO Templates'!$J$5:$J$293,A70,'QBO Templates'!$K$5:$K$293,1)</f>
        <v>1</v>
      </c>
      <c r="M70" s="9">
        <f>SUMIFS('QBO Templates'!$E$5:$E$293,'QBO Templates'!$J$5:$J$293,A70,'QBO Templates'!$K$5:$K$293,1)</f>
        <v>2093</v>
      </c>
      <c r="N70" s="9">
        <f>ROUND(M70-K70,2)</f>
        <v>0</v>
      </c>
      <c r="O70" t="str">
        <f>IF(A70="","Missing in Jobber",IF(H70&lt;&gt;"Active",IF(L70&gt;0,"Inactive in Jobber - confirm","Archived, no template"),IF(L70&gt;=2,"Duplicate in QBO",IF(AND(I70="Auto",L70&gt;0),"Double-billing risk",IF(I70="Auto","Billed in Jobber",IF(L70=0,"Not billed",IF(AND(E70="Weekly",ABS(M70-G70*F70*4)&lt;0.5),"Basis mismatch",IF(ABS(N70)&gt;=0.5,"Rate mismatch","Matched"))))))))</f>
        <v>Matched</v>
      </c>
      <c r="P70" t="inlineStr">
        <is>
          <t>Matched</t>
        </is>
      </c>
      <c r="Q70" t="str">
        <f>INDEX('Actions'!$B$5:$B$14,MATCH(O70,'Actions'!$A$5:$A$14,0))</f>
        <v>Move as is</v>
      </c>
      <c r="R70" t="str">
        <f>INDEX('Actions'!$C$5:$C$14,MATCH(O70,'Actions'!$A$5:$A$14,0))</f>
        <v>Office</v>
      </c>
      <c r="S70" t="inlineStr">
        <is>
          <t>Pilot</t>
        </is>
      </c>
      <c r="T70" t="inlineStr"/>
    </row>
    <row r="71">
      <c r="A71" t="inlineStr">
        <is>
          <t>J1067</t>
        </is>
      </c>
      <c r="B71" t="inlineStr">
        <is>
          <t>Westend Podiatry</t>
        </is>
      </c>
      <c r="C71" t="inlineStr">
        <is>
          <t>269 Victoria Avenue, Thornbury</t>
        </is>
      </c>
      <c r="D71" t="inlineStr">
        <is>
          <t>Window clean</t>
        </is>
      </c>
      <c r="E71" t="inlineStr">
        <is>
          <t>Every 4 weeks</t>
        </is>
      </c>
      <c r="F71" t="n">
        <v>0</v>
      </c>
      <c r="G71" s="9" t="n">
        <v>116</v>
      </c>
      <c r="H71" t="inlineStr">
        <is>
          <t>Active</t>
        </is>
      </c>
      <c r="I71" t="inlineStr">
        <is>
          <t>Outside Jobber</t>
        </is>
      </c>
      <c r="J71" t="inlineStr">
        <is>
          <t>T0048</t>
        </is>
      </c>
      <c r="K71" s="9">
        <f>IF(H71="Active",INDEX('Jobber Jobs'!$Q$5:$Q$367,MATCH(A71,'Jobber Jobs'!$A$5:$A$367,0)),0)</f>
        <v>116</v>
      </c>
      <c r="L71">
        <f>COUNTIFS('QBO Templates'!$J$5:$J$293,A71,'QBO Templates'!$K$5:$K$293,1)</f>
        <v>1</v>
      </c>
      <c r="M71" s="9">
        <f>SUMIFS('QBO Templates'!$E$5:$E$293,'QBO Templates'!$J$5:$J$293,A71,'QBO Templates'!$K$5:$K$293,1)</f>
        <v>116</v>
      </c>
      <c r="N71" s="9">
        <f>ROUND(M71-K71,2)</f>
        <v>0</v>
      </c>
      <c r="O71" t="str">
        <f>IF(A71="","Missing in Jobber",IF(H71&lt;&gt;"Active",IF(L71&gt;0,"Inactive in Jobber - confirm","Archived, no template"),IF(L71&gt;=2,"Duplicate in QBO",IF(AND(I71="Auto",L71&gt;0),"Double-billing risk",IF(I71="Auto","Billed in Jobber",IF(L71=0,"Not billed",IF(AND(E71="Weekly",ABS(M71-G71*F71*4)&lt;0.5),"Basis mismatch",IF(ABS(N71)&gt;=0.5,"Rate mismatch","Matched"))))))))</f>
        <v>Matched</v>
      </c>
      <c r="P71" t="inlineStr">
        <is>
          <t>Matched</t>
        </is>
      </c>
      <c r="Q71" t="str">
        <f>INDEX('Actions'!$B$5:$B$14,MATCH(O71,'Actions'!$A$5:$A$14,0))</f>
        <v>Move as is</v>
      </c>
      <c r="R71" t="str">
        <f>INDEX('Actions'!$C$5:$C$14,MATCH(O71,'Actions'!$A$5:$A$14,0))</f>
        <v>Office</v>
      </c>
      <c r="S71" t="inlineStr">
        <is>
          <t>Wave 1 North</t>
        </is>
      </c>
      <c r="T71" t="inlineStr"/>
    </row>
    <row r="72">
      <c r="A72" t="inlineStr">
        <is>
          <t>J1068</t>
        </is>
      </c>
      <c r="B72" t="inlineStr">
        <is>
          <t>Westend Podiatry</t>
        </is>
      </c>
      <c r="C72" t="inlineStr">
        <is>
          <t>332A Glenferrie Parade, Essendon</t>
        </is>
      </c>
      <c r="D72" t="inlineStr">
        <is>
          <t>Office clean</t>
        </is>
      </c>
      <c r="E72" t="inlineStr">
        <is>
          <t>Weekly</t>
        </is>
      </c>
      <c r="F72" t="n">
        <v>1</v>
      </c>
      <c r="G72" s="9" t="n">
        <v>151</v>
      </c>
      <c r="H72" t="inlineStr">
        <is>
          <t>Active</t>
        </is>
      </c>
      <c r="I72" t="inlineStr">
        <is>
          <t>Outside Jobber</t>
        </is>
      </c>
      <c r="J72" t="inlineStr">
        <is>
          <t>T0049</t>
        </is>
      </c>
      <c r="K72" s="9">
        <f>IF(H72="Active",INDEX('Jobber Jobs'!$Q$5:$Q$367,MATCH(A72,'Jobber Jobs'!$A$5:$A$367,0)),0)</f>
        <v>654.33</v>
      </c>
      <c r="L72">
        <f>COUNTIFS('QBO Templates'!$J$5:$J$293,A72,'QBO Templates'!$K$5:$K$293,1)</f>
        <v>1</v>
      </c>
      <c r="M72" s="9">
        <f>SUMIFS('QBO Templates'!$E$5:$E$293,'QBO Templates'!$J$5:$J$293,A72,'QBO Templates'!$K$5:$K$293,1)</f>
        <v>654.33</v>
      </c>
      <c r="N72" s="9">
        <f>ROUND(M72-K72,2)</f>
        <v>0</v>
      </c>
      <c r="O72" t="str">
        <f>IF(A72="","Missing in Jobber",IF(H72&lt;&gt;"Active",IF(L72&gt;0,"Inactive in Jobber - confirm","Archived, no template"),IF(L72&gt;=2,"Duplicate in QBO",IF(AND(I72="Auto",L72&gt;0),"Double-billing risk",IF(I72="Auto","Billed in Jobber",IF(L72=0,"Not billed",IF(AND(E72="Weekly",ABS(M72-G72*F72*4)&lt;0.5),"Basis mismatch",IF(ABS(N72)&gt;=0.5,"Rate mismatch","Matched"))))))))</f>
        <v>Matched</v>
      </c>
      <c r="P72" t="inlineStr">
        <is>
          <t>Matched</t>
        </is>
      </c>
      <c r="Q72" t="str">
        <f>INDEX('Actions'!$B$5:$B$14,MATCH(O72,'Actions'!$A$5:$A$14,0))</f>
        <v>Move as is</v>
      </c>
      <c r="R72" t="str">
        <f>INDEX('Actions'!$C$5:$C$14,MATCH(O72,'Actions'!$A$5:$A$14,0))</f>
        <v>Office</v>
      </c>
      <c r="S72" t="inlineStr">
        <is>
          <t>Wave 1 North</t>
        </is>
      </c>
      <c r="T72" t="inlineStr"/>
    </row>
    <row r="73">
      <c r="A73" t="inlineStr">
        <is>
          <t>J1069</t>
        </is>
      </c>
      <c r="B73" t="inlineStr">
        <is>
          <t>Lakeside Engineering Pty Ltd</t>
        </is>
      </c>
      <c r="C73" t="inlineStr">
        <is>
          <t>157 Whitehorse Parade, Deer Park</t>
        </is>
      </c>
      <c r="D73" t="inlineStr">
        <is>
          <t>Office clean</t>
        </is>
      </c>
      <c r="E73" t="inlineStr">
        <is>
          <t>Weekly</t>
        </is>
      </c>
      <c r="F73" t="n">
        <v>3</v>
      </c>
      <c r="G73" s="9" t="n">
        <v>69</v>
      </c>
      <c r="H73" t="inlineStr">
        <is>
          <t>Active</t>
        </is>
      </c>
      <c r="I73" t="inlineStr">
        <is>
          <t>Outside Jobber</t>
        </is>
      </c>
      <c r="J73" t="inlineStr">
        <is>
          <t>T0050</t>
        </is>
      </c>
      <c r="K73" s="9">
        <f>IF(H73="Active",INDEX('Jobber Jobs'!$Q$5:$Q$367,MATCH(A73,'Jobber Jobs'!$A$5:$A$367,0)),0)</f>
        <v>897</v>
      </c>
      <c r="L73">
        <f>COUNTIFS('QBO Templates'!$J$5:$J$293,A73,'QBO Templates'!$K$5:$K$293,1)</f>
        <v>1</v>
      </c>
      <c r="M73" s="9">
        <f>SUMIFS('QBO Templates'!$E$5:$E$293,'QBO Templates'!$J$5:$J$293,A73,'QBO Templates'!$K$5:$K$293,1)</f>
        <v>897</v>
      </c>
      <c r="N73" s="9">
        <f>ROUND(M73-K73,2)</f>
        <v>0</v>
      </c>
      <c r="O73" t="str">
        <f>IF(A73="","Missing in Jobber",IF(H73&lt;&gt;"Active",IF(L73&gt;0,"Inactive in Jobber - confirm","Archived, no template"),IF(L73&gt;=2,"Duplicate in QBO",IF(AND(I73="Auto",L73&gt;0),"Double-billing risk",IF(I73="Auto","Billed in Jobber",IF(L73=0,"Not billed",IF(AND(E73="Weekly",ABS(M73-G73*F73*4)&lt;0.5),"Basis mismatch",IF(ABS(N73)&gt;=0.5,"Rate mismatch","Matched"))))))))</f>
        <v>Matched</v>
      </c>
      <c r="P73" t="inlineStr">
        <is>
          <t>Matched</t>
        </is>
      </c>
      <c r="Q73" t="str">
        <f>INDEX('Actions'!$B$5:$B$14,MATCH(O73,'Actions'!$A$5:$A$14,0))</f>
        <v>Move as is</v>
      </c>
      <c r="R73" t="str">
        <f>INDEX('Actions'!$C$5:$C$14,MATCH(O73,'Actions'!$A$5:$A$14,0))</f>
        <v>Office</v>
      </c>
      <c r="S73" t="inlineStr">
        <is>
          <t>Wave 4 West</t>
        </is>
      </c>
      <c r="T73" t="inlineStr"/>
    </row>
    <row r="74">
      <c r="A74" t="inlineStr">
        <is>
          <t>J1070</t>
        </is>
      </c>
      <c r="B74" t="inlineStr">
        <is>
          <t>Lakeside Engineering Pty Ltd</t>
        </is>
      </c>
      <c r="C74" t="inlineStr">
        <is>
          <t>439 Sydney Parade, Maribyrnong</t>
        </is>
      </c>
      <c r="D74" t="inlineStr">
        <is>
          <t>Kitchen and bathrooms</t>
        </is>
      </c>
      <c r="E74" t="inlineStr">
        <is>
          <t>Weekly</t>
        </is>
      </c>
      <c r="F74" t="n">
        <v>2</v>
      </c>
      <c r="G74" s="9" t="n">
        <v>69</v>
      </c>
      <c r="H74" t="inlineStr">
        <is>
          <t>Active</t>
        </is>
      </c>
      <c r="I74" t="inlineStr">
        <is>
          <t>Outside Jobber</t>
        </is>
      </c>
      <c r="J74" t="inlineStr">
        <is>
          <t>T0051</t>
        </is>
      </c>
      <c r="K74" s="9">
        <f>IF(H74="Active",INDEX('Jobber Jobs'!$Q$5:$Q$367,MATCH(A74,'Jobber Jobs'!$A$5:$A$367,0)),0)</f>
        <v>598</v>
      </c>
      <c r="L74">
        <f>COUNTIFS('QBO Templates'!$J$5:$J$293,A74,'QBO Templates'!$K$5:$K$293,1)</f>
        <v>1</v>
      </c>
      <c r="M74" s="9">
        <f>SUMIFS('QBO Templates'!$E$5:$E$293,'QBO Templates'!$J$5:$J$293,A74,'QBO Templates'!$K$5:$K$293,1)</f>
        <v>598</v>
      </c>
      <c r="N74" s="9">
        <f>ROUND(M74-K74,2)</f>
        <v>0</v>
      </c>
      <c r="O74" t="str">
        <f>IF(A74="","Missing in Jobber",IF(H74&lt;&gt;"Active",IF(L74&gt;0,"Inactive in Jobber - confirm","Archived, no template"),IF(L74&gt;=2,"Duplicate in QBO",IF(AND(I74="Auto",L74&gt;0),"Double-billing risk",IF(I74="Auto","Billed in Jobber",IF(L74=0,"Not billed",IF(AND(E74="Weekly",ABS(M74-G74*F74*4)&lt;0.5),"Basis mismatch",IF(ABS(N74)&gt;=0.5,"Rate mismatch","Matched"))))))))</f>
        <v>Matched</v>
      </c>
      <c r="P74" t="inlineStr">
        <is>
          <t>Matched</t>
        </is>
      </c>
      <c r="Q74" t="str">
        <f>INDEX('Actions'!$B$5:$B$14,MATCH(O74,'Actions'!$A$5:$A$14,0))</f>
        <v>Move as is</v>
      </c>
      <c r="R74" t="str">
        <f>INDEX('Actions'!$C$5:$C$14,MATCH(O74,'Actions'!$A$5:$A$14,0))</f>
        <v>Office</v>
      </c>
      <c r="S74" t="inlineStr">
        <is>
          <t>Wave 4 West</t>
        </is>
      </c>
      <c r="T74" t="inlineStr"/>
    </row>
    <row r="75">
      <c r="A75" t="inlineStr">
        <is>
          <t>J1071</t>
        </is>
      </c>
      <c r="B75" t="inlineStr">
        <is>
          <t>Kingsley Financial Planning</t>
        </is>
      </c>
      <c r="C75" t="inlineStr">
        <is>
          <t>204 Bridge Highway, Oakleigh</t>
        </is>
      </c>
      <c r="D75" t="inlineStr">
        <is>
          <t>Office clean</t>
        </is>
      </c>
      <c r="E75" t="inlineStr">
        <is>
          <t>Weekly</t>
        </is>
      </c>
      <c r="F75" t="n">
        <v>1</v>
      </c>
      <c r="G75" s="9" t="n">
        <v>181</v>
      </c>
      <c r="H75" t="inlineStr">
        <is>
          <t>Active</t>
        </is>
      </c>
      <c r="I75" t="inlineStr">
        <is>
          <t>Outside Jobber</t>
        </is>
      </c>
      <c r="J75" t="inlineStr">
        <is>
          <t>T0052 T0053</t>
        </is>
      </c>
      <c r="K75" s="9">
        <f>IF(H75="Active",INDEX('Jobber Jobs'!$Q$5:$Q$367,MATCH(A75,'Jobber Jobs'!$A$5:$A$367,0)),0)</f>
        <v>784.33</v>
      </c>
      <c r="L75">
        <f>COUNTIFS('QBO Templates'!$J$5:$J$293,A75,'QBO Templates'!$K$5:$K$293,1)</f>
        <v>2</v>
      </c>
      <c r="M75" s="9">
        <f>SUMIFS('QBO Templates'!$E$5:$E$293,'QBO Templates'!$J$5:$J$293,A75,'QBO Templates'!$K$5:$K$293,1)</f>
        <v>1568.66</v>
      </c>
      <c r="N75" s="9">
        <f>ROUND(M75-K75,2)</f>
        <v>784.33</v>
      </c>
      <c r="O75" t="str">
        <f>IF(A75="","Missing in Jobber",IF(H75&lt;&gt;"Active",IF(L75&gt;0,"Inactive in Jobber - confirm","Archived, no template"),IF(L75&gt;=2,"Duplicate in QBO",IF(AND(I75="Auto",L75&gt;0),"Double-billing risk",IF(I75="Auto","Billed in Jobber",IF(L75=0,"Not billed",IF(AND(E75="Weekly",ABS(M75-G75*F75*4)&lt;0.5),"Basis mismatch",IF(ABS(N75)&gt;=0.5,"Rate mismatch","Matched"))))))))</f>
        <v>Duplicate in QBO</v>
      </c>
      <c r="P75" t="inlineStr">
        <is>
          <t>Duplicate in QBO</t>
        </is>
      </c>
      <c r="Q75" t="str">
        <f>INDEX('Actions'!$B$5:$B$14,MATCH(O75,'Actions'!$A$5:$A$14,0))</f>
        <v>Make the newer template inactive; credit the second invoice each month</v>
      </c>
      <c r="R75" t="str">
        <f>INDEX('Actions'!$C$5:$C$14,MATCH(O75,'Actions'!$A$5:$A$14,0))</f>
        <v>Bookkeeper</v>
      </c>
      <c r="S75" t="inlineStr">
        <is>
          <t>Wave 3 South</t>
        </is>
      </c>
      <c r="T75" t="inlineStr"/>
    </row>
    <row r="76">
      <c r="A76" t="inlineStr">
        <is>
          <t>J1072</t>
        </is>
      </c>
      <c r="B76" t="inlineStr">
        <is>
          <t>Wattle Grove Physiotherapy</t>
        </is>
      </c>
      <c r="C76" t="inlineStr">
        <is>
          <t>48 Ballarat Parade, Cheltenham</t>
        </is>
      </c>
      <c r="D76" t="inlineStr">
        <is>
          <t>Office clean</t>
        </is>
      </c>
      <c r="E76" t="inlineStr">
        <is>
          <t>Weekly</t>
        </is>
      </c>
      <c r="F76" t="n">
        <v>1</v>
      </c>
      <c r="G76" s="9" t="n">
        <v>134</v>
      </c>
      <c r="H76" t="inlineStr">
        <is>
          <t>Active</t>
        </is>
      </c>
      <c r="I76" t="inlineStr">
        <is>
          <t>Outside Jobber</t>
        </is>
      </c>
      <c r="J76" t="inlineStr">
        <is>
          <t>T0054</t>
        </is>
      </c>
      <c r="K76" s="9">
        <f>IF(H76="Active",INDEX('Jobber Jobs'!$Q$5:$Q$367,MATCH(A76,'Jobber Jobs'!$A$5:$A$367,0)),0)</f>
        <v>580.67</v>
      </c>
      <c r="L76">
        <f>COUNTIFS('QBO Templates'!$J$5:$J$293,A76,'QBO Templates'!$K$5:$K$293,1)</f>
        <v>1</v>
      </c>
      <c r="M76" s="9">
        <f>SUMIFS('QBO Templates'!$E$5:$E$293,'QBO Templates'!$J$5:$J$293,A76,'QBO Templates'!$K$5:$K$293,1)</f>
        <v>580.67</v>
      </c>
      <c r="N76" s="9">
        <f>ROUND(M76-K76,2)</f>
        <v>0</v>
      </c>
      <c r="O76" t="str">
        <f>IF(A76="","Missing in Jobber",IF(H76&lt;&gt;"Active",IF(L76&gt;0,"Inactive in Jobber - confirm","Archived, no template"),IF(L76&gt;=2,"Duplicate in QBO",IF(AND(I76="Auto",L76&gt;0),"Double-billing risk",IF(I76="Auto","Billed in Jobber",IF(L76=0,"Not billed",IF(AND(E76="Weekly",ABS(M76-G76*F76*4)&lt;0.5),"Basis mismatch",IF(ABS(N76)&gt;=0.5,"Rate mismatch","Matched"))))))))</f>
        <v>Matched</v>
      </c>
      <c r="P76" t="inlineStr">
        <is>
          <t>Matched</t>
        </is>
      </c>
      <c r="Q76" t="str">
        <f>INDEX('Actions'!$B$5:$B$14,MATCH(O76,'Actions'!$A$5:$A$14,0))</f>
        <v>Move as is</v>
      </c>
      <c r="R76" t="str">
        <f>INDEX('Actions'!$C$5:$C$14,MATCH(O76,'Actions'!$A$5:$A$14,0))</f>
        <v>Office</v>
      </c>
      <c r="S76" t="inlineStr">
        <is>
          <t>Wave 3 South</t>
        </is>
      </c>
      <c r="T76" t="inlineStr"/>
    </row>
    <row r="77">
      <c r="A77" t="inlineStr">
        <is>
          <t>J1073</t>
        </is>
      </c>
      <c r="B77" t="inlineStr">
        <is>
          <t>Elm Street Fitness Pty Ltd</t>
        </is>
      </c>
      <c r="C77" t="inlineStr">
        <is>
          <t>479 Mason Parade, Hawthorn</t>
        </is>
      </c>
      <c r="D77" t="inlineStr">
        <is>
          <t>Kitchen and bathrooms</t>
        </is>
      </c>
      <c r="E77" t="inlineStr">
        <is>
          <t>Weekly</t>
        </is>
      </c>
      <c r="F77" t="n">
        <v>1</v>
      </c>
      <c r="G77" s="9" t="n">
        <v>63</v>
      </c>
      <c r="H77" t="inlineStr">
        <is>
          <t>Active</t>
        </is>
      </c>
      <c r="I77" t="inlineStr">
        <is>
          <t>Outside Jobber</t>
        </is>
      </c>
      <c r="J77" t="inlineStr">
        <is>
          <t>T0055</t>
        </is>
      </c>
      <c r="K77" s="9">
        <f>IF(H77="Active",INDEX('Jobber Jobs'!$Q$5:$Q$367,MATCH(A77,'Jobber Jobs'!$A$5:$A$367,0)),0)</f>
        <v>273</v>
      </c>
      <c r="L77">
        <f>COUNTIFS('QBO Templates'!$J$5:$J$293,A77,'QBO Templates'!$K$5:$K$293,1)</f>
        <v>1</v>
      </c>
      <c r="M77" s="9">
        <f>SUMIFS('QBO Templates'!$E$5:$E$293,'QBO Templates'!$J$5:$J$293,A77,'QBO Templates'!$K$5:$K$293,1)</f>
        <v>273</v>
      </c>
      <c r="N77" s="9">
        <f>ROUND(M77-K77,2)</f>
        <v>0</v>
      </c>
      <c r="O77" t="str">
        <f>IF(A77="","Missing in Jobber",IF(H77&lt;&gt;"Active",IF(L77&gt;0,"Inactive in Jobber - confirm","Archived, no template"),IF(L77&gt;=2,"Duplicate in QBO",IF(AND(I77="Auto",L77&gt;0),"Double-billing risk",IF(I77="Auto","Billed in Jobber",IF(L77=0,"Not billed",IF(AND(E77="Weekly",ABS(M77-G77*F77*4)&lt;0.5),"Basis mismatch",IF(ABS(N77)&gt;=0.5,"Rate mismatch","Matched"))))))))</f>
        <v>Matched</v>
      </c>
      <c r="P77" t="inlineStr">
        <is>
          <t>Matched</t>
        </is>
      </c>
      <c r="Q77" t="str">
        <f>INDEX('Actions'!$B$5:$B$14,MATCH(O77,'Actions'!$A$5:$A$14,0))</f>
        <v>Move as is</v>
      </c>
      <c r="R77" t="str">
        <f>INDEX('Actions'!$C$5:$C$14,MATCH(O77,'Actions'!$A$5:$A$14,0))</f>
        <v>Office</v>
      </c>
      <c r="S77" t="inlineStr">
        <is>
          <t>Wave 2 East</t>
        </is>
      </c>
      <c r="T77" t="inlineStr"/>
    </row>
    <row r="78">
      <c r="A78" t="inlineStr">
        <is>
          <t>J1074</t>
        </is>
      </c>
      <c r="B78" t="inlineStr">
        <is>
          <t>Elm Street Fitness Pty Ltd</t>
        </is>
      </c>
      <c r="C78" t="inlineStr">
        <is>
          <t>479 Mason Parade, Hawthorn</t>
        </is>
      </c>
      <c r="D78" t="inlineStr">
        <is>
          <t>Window clean</t>
        </is>
      </c>
      <c r="E78" t="inlineStr">
        <is>
          <t>Every 4 weeks</t>
        </is>
      </c>
      <c r="F78" t="n">
        <v>0</v>
      </c>
      <c r="G78" s="9" t="n">
        <v>218</v>
      </c>
      <c r="H78" t="inlineStr">
        <is>
          <t>Active</t>
        </is>
      </c>
      <c r="I78" t="inlineStr">
        <is>
          <t>Auto</t>
        </is>
      </c>
      <c r="J78" t="inlineStr"/>
      <c r="K78" s="9">
        <f>IF(H78="Active",INDEX('Jobber Jobs'!$Q$5:$Q$367,MATCH(A78,'Jobber Jobs'!$A$5:$A$367,0)),0)</f>
        <v>218</v>
      </c>
      <c r="L78">
        <f>COUNTIFS('QBO Templates'!$J$5:$J$293,A78,'QBO Templates'!$K$5:$K$293,1)</f>
        <v>0</v>
      </c>
      <c r="M78" s="9">
        <f>SUMIFS('QBO Templates'!$E$5:$E$293,'QBO Templates'!$J$5:$J$293,A78,'QBO Templates'!$K$5:$K$293,1)</f>
        <v>0</v>
      </c>
      <c r="N78" s="9">
        <f>ROUND(M78-K78,2)</f>
        <v>-218</v>
      </c>
      <c r="O78" t="str">
        <f>IF(A78="","Missing in Jobber",IF(H78&lt;&gt;"Active",IF(L78&gt;0,"Inactive in Jobber - confirm","Archived, no template"),IF(L78&gt;=2,"Duplicate in QBO",IF(AND(I78="Auto",L78&gt;0),"Double-billing risk",IF(I78="Auto","Billed in Jobber",IF(L78=0,"Not billed",IF(AND(E78="Weekly",ABS(M78-G78*F78*4)&lt;0.5),"Basis mismatch",IF(ABS(N78)&gt;=0.5,"Rate mismatch","Matched"))))))))</f>
        <v>Billed in Jobber</v>
      </c>
      <c r="P78" t="inlineStr">
        <is>
          <t>Billed in Jobber</t>
        </is>
      </c>
      <c r="Q78" t="str">
        <f>INDEX('Actions'!$B$5:$B$14,MATCH(O78,'Actions'!$A$5:$A$14,0))</f>
        <v>Create QBO template at the Jobber rate; switch off Jobber invoicing at cutover</v>
      </c>
      <c r="R78" t="str">
        <f>INDEX('Actions'!$C$5:$C$14,MATCH(O78,'Actions'!$A$5:$A$14,0))</f>
        <v>Bookkeeper</v>
      </c>
      <c r="S78" t="inlineStr">
        <is>
          <t>Wave 2 East</t>
        </is>
      </c>
      <c r="T78" t="inlineStr"/>
    </row>
    <row r="79">
      <c r="A79" t="inlineStr">
        <is>
          <t>J1075</t>
        </is>
      </c>
      <c r="B79" t="inlineStr">
        <is>
          <t>Elm Street Fitness Pty Ltd</t>
        </is>
      </c>
      <c r="C79" t="inlineStr">
        <is>
          <t>450 King Road, Doncaster</t>
        </is>
      </c>
      <c r="D79" t="inlineStr">
        <is>
          <t>Kitchen and bathrooms</t>
        </is>
      </c>
      <c r="E79" t="inlineStr">
        <is>
          <t>Weekly</t>
        </is>
      </c>
      <c r="F79" t="n">
        <v>2</v>
      </c>
      <c r="G79" s="9" t="n">
        <v>37</v>
      </c>
      <c r="H79" t="inlineStr">
        <is>
          <t>Active</t>
        </is>
      </c>
      <c r="I79" t="inlineStr">
        <is>
          <t>Auto</t>
        </is>
      </c>
      <c r="J79" t="inlineStr"/>
      <c r="K79" s="9">
        <f>IF(H79="Active",INDEX('Jobber Jobs'!$Q$5:$Q$367,MATCH(A79,'Jobber Jobs'!$A$5:$A$367,0)),0)</f>
        <v>320.67</v>
      </c>
      <c r="L79">
        <f>COUNTIFS('QBO Templates'!$J$5:$J$293,A79,'QBO Templates'!$K$5:$K$293,1)</f>
        <v>0</v>
      </c>
      <c r="M79" s="9">
        <f>SUMIFS('QBO Templates'!$E$5:$E$293,'QBO Templates'!$J$5:$J$293,A79,'QBO Templates'!$K$5:$K$293,1)</f>
        <v>0</v>
      </c>
      <c r="N79" s="9">
        <f>ROUND(M79-K79,2)</f>
        <v>-320.67</v>
      </c>
      <c r="O79" t="str">
        <f>IF(A79="","Missing in Jobber",IF(H79&lt;&gt;"Active",IF(L79&gt;0,"Inactive in Jobber - confirm","Archived, no template"),IF(L79&gt;=2,"Duplicate in QBO",IF(AND(I79="Auto",L79&gt;0),"Double-billing risk",IF(I79="Auto","Billed in Jobber",IF(L79=0,"Not billed",IF(AND(E79="Weekly",ABS(M79-G79*F79*4)&lt;0.5),"Basis mismatch",IF(ABS(N79)&gt;=0.5,"Rate mismatch","Matched"))))))))</f>
        <v>Billed in Jobber</v>
      </c>
      <c r="P79" t="inlineStr">
        <is>
          <t>Billed in Jobber</t>
        </is>
      </c>
      <c r="Q79" t="str">
        <f>INDEX('Actions'!$B$5:$B$14,MATCH(O79,'Actions'!$A$5:$A$14,0))</f>
        <v>Create QBO template at the Jobber rate; switch off Jobber invoicing at cutover</v>
      </c>
      <c r="R79" t="str">
        <f>INDEX('Actions'!$C$5:$C$14,MATCH(O79,'Actions'!$A$5:$A$14,0))</f>
        <v>Bookkeeper</v>
      </c>
      <c r="S79" t="inlineStr">
        <is>
          <t>Wave 2 East</t>
        </is>
      </c>
      <c r="T79" t="inlineStr"/>
    </row>
    <row r="80">
      <c r="A80" t="inlineStr">
        <is>
          <t>J1076</t>
        </is>
      </c>
      <c r="B80" t="inlineStr">
        <is>
          <t>Elm Street Fitness Pty Ltd</t>
        </is>
      </c>
      <c r="C80" t="inlineStr">
        <is>
          <t>450 King Road, Doncaster</t>
        </is>
      </c>
      <c r="D80" t="inlineStr">
        <is>
          <t>Window clean</t>
        </is>
      </c>
      <c r="E80" t="inlineStr">
        <is>
          <t>Every 4 weeks</t>
        </is>
      </c>
      <c r="F80" t="n">
        <v>0</v>
      </c>
      <c r="G80" s="9" t="n">
        <v>102</v>
      </c>
      <c r="H80" t="inlineStr">
        <is>
          <t>Active</t>
        </is>
      </c>
      <c r="I80" t="inlineStr">
        <is>
          <t>Outside Jobber</t>
        </is>
      </c>
      <c r="J80" t="inlineStr">
        <is>
          <t>T0056</t>
        </is>
      </c>
      <c r="K80" s="9">
        <f>IF(H80="Active",INDEX('Jobber Jobs'!$Q$5:$Q$367,MATCH(A80,'Jobber Jobs'!$A$5:$A$367,0)),0)</f>
        <v>102</v>
      </c>
      <c r="L80">
        <f>COUNTIFS('QBO Templates'!$J$5:$J$293,A80,'QBO Templates'!$K$5:$K$293,1)</f>
        <v>1</v>
      </c>
      <c r="M80" s="9">
        <f>SUMIFS('QBO Templates'!$E$5:$E$293,'QBO Templates'!$J$5:$J$293,A80,'QBO Templates'!$K$5:$K$293,1)</f>
        <v>102</v>
      </c>
      <c r="N80" s="9">
        <f>ROUND(M80-K80,2)</f>
        <v>0</v>
      </c>
      <c r="O80" t="str">
        <f>IF(A80="","Missing in Jobber",IF(H80&lt;&gt;"Active",IF(L80&gt;0,"Inactive in Jobber - confirm","Archived, no template"),IF(L80&gt;=2,"Duplicate in QBO",IF(AND(I80="Auto",L80&gt;0),"Double-billing risk",IF(I80="Auto","Billed in Jobber",IF(L80=0,"Not billed",IF(AND(E80="Weekly",ABS(M80-G80*F80*4)&lt;0.5),"Basis mismatch",IF(ABS(N80)&gt;=0.5,"Rate mismatch","Matched"))))))))</f>
        <v>Matched</v>
      </c>
      <c r="P80" t="inlineStr">
        <is>
          <t>Matched</t>
        </is>
      </c>
      <c r="Q80" t="str">
        <f>INDEX('Actions'!$B$5:$B$14,MATCH(O80,'Actions'!$A$5:$A$14,0))</f>
        <v>Move as is</v>
      </c>
      <c r="R80" t="str">
        <f>INDEX('Actions'!$C$5:$C$14,MATCH(O80,'Actions'!$A$5:$A$14,0))</f>
        <v>Office</v>
      </c>
      <c r="S80" t="inlineStr">
        <is>
          <t>Wave 2 East</t>
        </is>
      </c>
      <c r="T80" t="inlineStr"/>
    </row>
    <row r="81">
      <c r="A81" t="inlineStr">
        <is>
          <t>J1077</t>
        </is>
      </c>
      <c r="B81" t="inlineStr">
        <is>
          <t>Wattle Grove Dental</t>
        </is>
      </c>
      <c r="C81" t="inlineStr">
        <is>
          <t>259 Union Avenue, Hawthorn</t>
        </is>
      </c>
      <c r="D81" t="inlineStr">
        <is>
          <t>Office clean</t>
        </is>
      </c>
      <c r="E81" t="inlineStr">
        <is>
          <t>Weekly</t>
        </is>
      </c>
      <c r="F81" t="n">
        <v>3</v>
      </c>
      <c r="G81" s="9" t="n">
        <v>125</v>
      </c>
      <c r="H81" t="inlineStr">
        <is>
          <t>Active</t>
        </is>
      </c>
      <c r="I81" t="inlineStr">
        <is>
          <t>Outside Jobber</t>
        </is>
      </c>
      <c r="J81" t="inlineStr"/>
      <c r="K81" s="9">
        <f>IF(H81="Active",INDEX('Jobber Jobs'!$Q$5:$Q$367,MATCH(A81,'Jobber Jobs'!$A$5:$A$367,0)),0)</f>
        <v>1625</v>
      </c>
      <c r="L81">
        <f>COUNTIFS('QBO Templates'!$J$5:$J$293,A81,'QBO Templates'!$K$5:$K$293,1)</f>
        <v>0</v>
      </c>
      <c r="M81" s="9">
        <f>SUMIFS('QBO Templates'!$E$5:$E$293,'QBO Templates'!$J$5:$J$293,A81,'QBO Templates'!$K$5:$K$293,1)</f>
        <v>0</v>
      </c>
      <c r="N81" s="9">
        <f>ROUND(M81-K81,2)</f>
        <v>-1625</v>
      </c>
      <c r="O81" t="str">
        <f>IF(A81="","Missing in Jobber",IF(H81&lt;&gt;"Active",IF(L81&gt;0,"Inactive in Jobber - confirm","Archived, no template"),IF(L81&gt;=2,"Duplicate in QBO",IF(AND(I81="Auto",L81&gt;0),"Double-billing risk",IF(I81="Auto","Billed in Jobber",IF(L81=0,"Not billed",IF(AND(E81="Weekly",ABS(M81-G81*F81*4)&lt;0.5),"Basis mismatch",IF(ABS(N81)&gt;=0.5,"Rate mismatch","Matched"))))))))</f>
        <v>Not billed</v>
      </c>
      <c r="P81" t="inlineStr">
        <is>
          <t>Not billed</t>
        </is>
      </c>
      <c r="Q81" t="str">
        <f>INDEX('Actions'!$B$5:$B$14,MATCH(O81,'Actions'!$A$5:$A$14,0))</f>
        <v>Create QBO template; raise catch-up invoices for Aug-Oct</v>
      </c>
      <c r="R81" t="str">
        <f>INDEX('Actions'!$C$5:$C$14,MATCH(O81,'Actions'!$A$5:$A$14,0))</f>
        <v>Bookkeeper</v>
      </c>
      <c r="S81" t="inlineStr">
        <is>
          <t>Wave 2 East</t>
        </is>
      </c>
      <c r="T81" t="inlineStr"/>
    </row>
    <row r="82">
      <c r="A82" t="inlineStr">
        <is>
          <t>J1078</t>
        </is>
      </c>
      <c r="B82" t="inlineStr">
        <is>
          <t>Lakeside Vet Clinic</t>
        </is>
      </c>
      <c r="C82" t="inlineStr">
        <is>
          <t>426 Ballarat Parade, Point Cook</t>
        </is>
      </c>
      <c r="D82" t="inlineStr">
        <is>
          <t>Office clean</t>
        </is>
      </c>
      <c r="E82" t="inlineStr">
        <is>
          <t>Weekly</t>
        </is>
      </c>
      <c r="F82" t="n">
        <v>1</v>
      </c>
      <c r="G82" s="9" t="n">
        <v>63</v>
      </c>
      <c r="H82" t="inlineStr">
        <is>
          <t>Active</t>
        </is>
      </c>
      <c r="I82" t="inlineStr">
        <is>
          <t>Outside Jobber</t>
        </is>
      </c>
      <c r="J82" t="inlineStr">
        <is>
          <t>T0057</t>
        </is>
      </c>
      <c r="K82" s="9">
        <f>IF(H82="Active",INDEX('Jobber Jobs'!$Q$5:$Q$367,MATCH(A82,'Jobber Jobs'!$A$5:$A$367,0)),0)</f>
        <v>273</v>
      </c>
      <c r="L82">
        <f>COUNTIFS('QBO Templates'!$J$5:$J$293,A82,'QBO Templates'!$K$5:$K$293,1)</f>
        <v>1</v>
      </c>
      <c r="M82" s="9">
        <f>SUMIFS('QBO Templates'!$E$5:$E$293,'QBO Templates'!$J$5:$J$293,A82,'QBO Templates'!$K$5:$K$293,1)</f>
        <v>273</v>
      </c>
      <c r="N82" s="9">
        <f>ROUND(M82-K82,2)</f>
        <v>0</v>
      </c>
      <c r="O82" t="str">
        <f>IF(A82="","Missing in Jobber",IF(H82&lt;&gt;"Active",IF(L82&gt;0,"Inactive in Jobber - confirm","Archived, no template"),IF(L82&gt;=2,"Duplicate in QBO",IF(AND(I82="Auto",L82&gt;0),"Double-billing risk",IF(I82="Auto","Billed in Jobber",IF(L82=0,"Not billed",IF(AND(E82="Weekly",ABS(M82-G82*F82*4)&lt;0.5),"Basis mismatch",IF(ABS(N82)&gt;=0.5,"Rate mismatch","Matched"))))))))</f>
        <v>Matched</v>
      </c>
      <c r="P82" t="inlineStr">
        <is>
          <t>Matched</t>
        </is>
      </c>
      <c r="Q82" t="str">
        <f>INDEX('Actions'!$B$5:$B$14,MATCH(O82,'Actions'!$A$5:$A$14,0))</f>
        <v>Move as is</v>
      </c>
      <c r="R82" t="str">
        <f>INDEX('Actions'!$C$5:$C$14,MATCH(O82,'Actions'!$A$5:$A$14,0))</f>
        <v>Office</v>
      </c>
      <c r="S82" t="inlineStr">
        <is>
          <t>Wave 4 West</t>
        </is>
      </c>
      <c r="T82" t="inlineStr"/>
    </row>
    <row r="83">
      <c r="A83" t="inlineStr">
        <is>
          <t>J1079</t>
        </is>
      </c>
      <c r="B83" t="inlineStr">
        <is>
          <t>Lakeside Vet Clinic</t>
        </is>
      </c>
      <c r="C83" t="inlineStr">
        <is>
          <t>164 Nicholson Street, Laverton</t>
        </is>
      </c>
      <c r="D83" t="inlineStr">
        <is>
          <t>Office clean</t>
        </is>
      </c>
      <c r="E83" t="inlineStr">
        <is>
          <t>Weekly</t>
        </is>
      </c>
      <c r="F83" t="n">
        <v>1</v>
      </c>
      <c r="G83" s="9" t="n">
        <v>66</v>
      </c>
      <c r="H83" t="inlineStr">
        <is>
          <t>Active</t>
        </is>
      </c>
      <c r="I83" t="inlineStr">
        <is>
          <t>Outside Jobber</t>
        </is>
      </c>
      <c r="J83" t="inlineStr">
        <is>
          <t>T0058</t>
        </is>
      </c>
      <c r="K83" s="9">
        <f>IF(H83="Active",INDEX('Jobber Jobs'!$Q$5:$Q$367,MATCH(A83,'Jobber Jobs'!$A$5:$A$367,0)),0)</f>
        <v>286</v>
      </c>
      <c r="L83">
        <f>COUNTIFS('QBO Templates'!$J$5:$J$293,A83,'QBO Templates'!$K$5:$K$293,1)</f>
        <v>1</v>
      </c>
      <c r="M83" s="9">
        <f>SUMIFS('QBO Templates'!$E$5:$E$293,'QBO Templates'!$J$5:$J$293,A83,'QBO Templates'!$K$5:$K$293,1)</f>
        <v>286</v>
      </c>
      <c r="N83" s="9">
        <f>ROUND(M83-K83,2)</f>
        <v>0</v>
      </c>
      <c r="O83" t="str">
        <f>IF(A83="","Missing in Jobber",IF(H83&lt;&gt;"Active",IF(L83&gt;0,"Inactive in Jobber - confirm","Archived, no template"),IF(L83&gt;=2,"Duplicate in QBO",IF(AND(I83="Auto",L83&gt;0),"Double-billing risk",IF(I83="Auto","Billed in Jobber",IF(L83=0,"Not billed",IF(AND(E83="Weekly",ABS(M83-G83*F83*4)&lt;0.5),"Basis mismatch",IF(ABS(N83)&gt;=0.5,"Rate mismatch","Matched"))))))))</f>
        <v>Matched</v>
      </c>
      <c r="P83" t="inlineStr">
        <is>
          <t>Matched</t>
        </is>
      </c>
      <c r="Q83" t="str">
        <f>INDEX('Actions'!$B$5:$B$14,MATCH(O83,'Actions'!$A$5:$A$14,0))</f>
        <v>Move as is</v>
      </c>
      <c r="R83" t="str">
        <f>INDEX('Actions'!$C$5:$C$14,MATCH(O83,'Actions'!$A$5:$A$14,0))</f>
        <v>Office</v>
      </c>
      <c r="S83" t="inlineStr">
        <is>
          <t>Wave 4 West</t>
        </is>
      </c>
      <c r="T83" t="inlineStr"/>
    </row>
    <row r="84">
      <c r="A84" t="inlineStr">
        <is>
          <t>J1080</t>
        </is>
      </c>
      <c r="B84" t="inlineStr">
        <is>
          <t>Lakeside Vet Clinic</t>
        </is>
      </c>
      <c r="C84" t="inlineStr">
        <is>
          <t>164 Nicholson Street, Laverton</t>
        </is>
      </c>
      <c r="D84" t="inlineStr">
        <is>
          <t>Window clean</t>
        </is>
      </c>
      <c r="E84" t="inlineStr">
        <is>
          <t>Every 4 weeks</t>
        </is>
      </c>
      <c r="F84" t="n">
        <v>0</v>
      </c>
      <c r="G84" s="9" t="n">
        <v>109</v>
      </c>
      <c r="H84" t="inlineStr">
        <is>
          <t>Active</t>
        </is>
      </c>
      <c r="I84" t="inlineStr">
        <is>
          <t>Outside Jobber</t>
        </is>
      </c>
      <c r="J84" t="inlineStr">
        <is>
          <t>T0059</t>
        </is>
      </c>
      <c r="K84" s="9">
        <f>IF(H84="Active",INDEX('Jobber Jobs'!$Q$5:$Q$367,MATCH(A84,'Jobber Jobs'!$A$5:$A$367,0)),0)</f>
        <v>109</v>
      </c>
      <c r="L84">
        <f>COUNTIFS('QBO Templates'!$J$5:$J$293,A84,'QBO Templates'!$K$5:$K$293,1)</f>
        <v>1</v>
      </c>
      <c r="M84" s="9">
        <f>SUMIFS('QBO Templates'!$E$5:$E$293,'QBO Templates'!$J$5:$J$293,A84,'QBO Templates'!$K$5:$K$293,1)</f>
        <v>109</v>
      </c>
      <c r="N84" s="9">
        <f>ROUND(M84-K84,2)</f>
        <v>0</v>
      </c>
      <c r="O84" t="str">
        <f>IF(A84="","Missing in Jobber",IF(H84&lt;&gt;"Active",IF(L84&gt;0,"Inactive in Jobber - confirm","Archived, no template"),IF(L84&gt;=2,"Duplicate in QBO",IF(AND(I84="Auto",L84&gt;0),"Double-billing risk",IF(I84="Auto","Billed in Jobber",IF(L84=0,"Not billed",IF(AND(E84="Weekly",ABS(M84-G84*F84*4)&lt;0.5),"Basis mismatch",IF(ABS(N84)&gt;=0.5,"Rate mismatch","Matched"))))))))</f>
        <v>Matched</v>
      </c>
      <c r="P84" t="inlineStr">
        <is>
          <t>Matched</t>
        </is>
      </c>
      <c r="Q84" t="str">
        <f>INDEX('Actions'!$B$5:$B$14,MATCH(O84,'Actions'!$A$5:$A$14,0))</f>
        <v>Move as is</v>
      </c>
      <c r="R84" t="str">
        <f>INDEX('Actions'!$C$5:$C$14,MATCH(O84,'Actions'!$A$5:$A$14,0))</f>
        <v>Office</v>
      </c>
      <c r="S84" t="inlineStr">
        <is>
          <t>Wave 4 West</t>
        </is>
      </c>
      <c r="T84" t="inlineStr"/>
    </row>
    <row r="85">
      <c r="A85" t="inlineStr">
        <is>
          <t>J1081</t>
        </is>
      </c>
      <c r="B85" t="inlineStr">
        <is>
          <t>Clearwater Property Group Pty Ltd</t>
        </is>
      </c>
      <c r="C85" t="inlineStr">
        <is>
          <t>143/12 Nepean Street, Frankston</t>
        </is>
      </c>
      <c r="D85" t="inlineStr">
        <is>
          <t>Office clean</t>
        </is>
      </c>
      <c r="E85" t="inlineStr">
        <is>
          <t>Weekly</t>
        </is>
      </c>
      <c r="F85" t="n">
        <v>3</v>
      </c>
      <c r="G85" s="9" t="n">
        <v>130</v>
      </c>
      <c r="H85" t="inlineStr">
        <is>
          <t>Active</t>
        </is>
      </c>
      <c r="I85" t="inlineStr">
        <is>
          <t>Outside Jobber</t>
        </is>
      </c>
      <c r="J85" t="inlineStr">
        <is>
          <t>T0060 T0061</t>
        </is>
      </c>
      <c r="K85" s="9">
        <f>IF(H85="Active",INDEX('Jobber Jobs'!$Q$5:$Q$367,MATCH(A85,'Jobber Jobs'!$A$5:$A$367,0)),0)</f>
        <v>1690</v>
      </c>
      <c r="L85">
        <f>COUNTIFS('QBO Templates'!$J$5:$J$293,A85,'QBO Templates'!$K$5:$K$293,1)</f>
        <v>2</v>
      </c>
      <c r="M85" s="9">
        <f>SUMIFS('QBO Templates'!$E$5:$E$293,'QBO Templates'!$J$5:$J$293,A85,'QBO Templates'!$K$5:$K$293,1)</f>
        <v>3380</v>
      </c>
      <c r="N85" s="9">
        <f>ROUND(M85-K85,2)</f>
        <v>1690</v>
      </c>
      <c r="O85" t="str">
        <f>IF(A85="","Missing in Jobber",IF(H85&lt;&gt;"Active",IF(L85&gt;0,"Inactive in Jobber - confirm","Archived, no template"),IF(L85&gt;=2,"Duplicate in QBO",IF(AND(I85="Auto",L85&gt;0),"Double-billing risk",IF(I85="Auto","Billed in Jobber",IF(L85=0,"Not billed",IF(AND(E85="Weekly",ABS(M85-G85*F85*4)&lt;0.5),"Basis mismatch",IF(ABS(N85)&gt;=0.5,"Rate mismatch","Matched"))))))))</f>
        <v>Duplicate in QBO</v>
      </c>
      <c r="P85" t="inlineStr">
        <is>
          <t>Duplicate in QBO</t>
        </is>
      </c>
      <c r="Q85" t="str">
        <f>INDEX('Actions'!$B$5:$B$14,MATCH(O85,'Actions'!$A$5:$A$14,0))</f>
        <v>Make the newer template inactive; credit the second invoice each month</v>
      </c>
      <c r="R85" t="str">
        <f>INDEX('Actions'!$C$5:$C$14,MATCH(O85,'Actions'!$A$5:$A$14,0))</f>
        <v>Bookkeeper</v>
      </c>
      <c r="S85" t="inlineStr">
        <is>
          <t>Wave 3 South</t>
        </is>
      </c>
      <c r="T85" t="inlineStr"/>
    </row>
    <row r="86">
      <c r="A86" t="inlineStr">
        <is>
          <t>J1082</t>
        </is>
      </c>
      <c r="B86" t="inlineStr">
        <is>
          <t>Clearwater Property Group Pty Ltd</t>
        </is>
      </c>
      <c r="C86" t="inlineStr">
        <is>
          <t>143/12 Nepean Street, Frankston</t>
        </is>
      </c>
      <c r="D86" t="inlineStr">
        <is>
          <t>Washroom service</t>
        </is>
      </c>
      <c r="E86" t="inlineStr">
        <is>
          <t>Monthly</t>
        </is>
      </c>
      <c r="F86" t="n">
        <v>0</v>
      </c>
      <c r="G86" s="9" t="n">
        <v>151</v>
      </c>
      <c r="H86" t="inlineStr">
        <is>
          <t>Active</t>
        </is>
      </c>
      <c r="I86" t="inlineStr">
        <is>
          <t>Outside Jobber</t>
        </is>
      </c>
      <c r="J86" t="inlineStr">
        <is>
          <t>T0062</t>
        </is>
      </c>
      <c r="K86" s="9">
        <f>IF(H86="Active",INDEX('Jobber Jobs'!$Q$5:$Q$367,MATCH(A86,'Jobber Jobs'!$A$5:$A$367,0)),0)</f>
        <v>151</v>
      </c>
      <c r="L86">
        <f>COUNTIFS('QBO Templates'!$J$5:$J$293,A86,'QBO Templates'!$K$5:$K$293,1)</f>
        <v>1</v>
      </c>
      <c r="M86" s="9">
        <f>SUMIFS('QBO Templates'!$E$5:$E$293,'QBO Templates'!$J$5:$J$293,A86,'QBO Templates'!$K$5:$K$293,1)</f>
        <v>151</v>
      </c>
      <c r="N86" s="9">
        <f>ROUND(M86-K86,2)</f>
        <v>0</v>
      </c>
      <c r="O86" t="str">
        <f>IF(A86="","Missing in Jobber",IF(H86&lt;&gt;"Active",IF(L86&gt;0,"Inactive in Jobber - confirm","Archived, no template"),IF(L86&gt;=2,"Duplicate in QBO",IF(AND(I86="Auto",L86&gt;0),"Double-billing risk",IF(I86="Auto","Billed in Jobber",IF(L86=0,"Not billed",IF(AND(E86="Weekly",ABS(M86-G86*F86*4)&lt;0.5),"Basis mismatch",IF(ABS(N86)&gt;=0.5,"Rate mismatch","Matched"))))))))</f>
        <v>Matched</v>
      </c>
      <c r="P86" t="inlineStr">
        <is>
          <t>Matched</t>
        </is>
      </c>
      <c r="Q86" t="str">
        <f>INDEX('Actions'!$B$5:$B$14,MATCH(O86,'Actions'!$A$5:$A$14,0))</f>
        <v>Move as is</v>
      </c>
      <c r="R86" t="str">
        <f>INDEX('Actions'!$C$5:$C$14,MATCH(O86,'Actions'!$A$5:$A$14,0))</f>
        <v>Office</v>
      </c>
      <c r="S86" t="inlineStr">
        <is>
          <t>Wave 3 South</t>
        </is>
      </c>
      <c r="T86" t="inlineStr"/>
    </row>
    <row r="87">
      <c r="A87" t="inlineStr">
        <is>
          <t>J1083</t>
        </is>
      </c>
      <c r="B87" t="inlineStr">
        <is>
          <t>Clearwater Property Group Pty Ltd</t>
        </is>
      </c>
      <c r="C87" t="inlineStr">
        <is>
          <t>380 Nepean Parade, Laverton</t>
        </is>
      </c>
      <c r="D87" t="inlineStr">
        <is>
          <t>Office clean</t>
        </is>
      </c>
      <c r="E87" t="inlineStr">
        <is>
          <t>Weekly</t>
        </is>
      </c>
      <c r="F87" t="n">
        <v>5</v>
      </c>
      <c r="G87" s="9" t="n">
        <v>75</v>
      </c>
      <c r="H87" t="inlineStr">
        <is>
          <t>Active</t>
        </is>
      </c>
      <c r="I87" t="inlineStr">
        <is>
          <t>Outside Jobber</t>
        </is>
      </c>
      <c r="J87" t="inlineStr">
        <is>
          <t>T0063</t>
        </is>
      </c>
      <c r="K87" s="9">
        <f>IF(H87="Active",INDEX('Jobber Jobs'!$Q$5:$Q$367,MATCH(A87,'Jobber Jobs'!$A$5:$A$367,0)),0)</f>
        <v>1625</v>
      </c>
      <c r="L87">
        <f>COUNTIFS('QBO Templates'!$J$5:$J$293,A87,'QBO Templates'!$K$5:$K$293,1)</f>
        <v>1</v>
      </c>
      <c r="M87" s="9">
        <f>SUMIFS('QBO Templates'!$E$5:$E$293,'QBO Templates'!$J$5:$J$293,A87,'QBO Templates'!$K$5:$K$293,1)</f>
        <v>1625</v>
      </c>
      <c r="N87" s="9">
        <f>ROUND(M87-K87,2)</f>
        <v>0</v>
      </c>
      <c r="O87" t="str">
        <f>IF(A87="","Missing in Jobber",IF(H87&lt;&gt;"Active",IF(L87&gt;0,"Inactive in Jobber - confirm","Archived, no template"),IF(L87&gt;=2,"Duplicate in QBO",IF(AND(I87="Auto",L87&gt;0),"Double-billing risk",IF(I87="Auto","Billed in Jobber",IF(L87=0,"Not billed",IF(AND(E87="Weekly",ABS(M87-G87*F87*4)&lt;0.5),"Basis mismatch",IF(ABS(N87)&gt;=0.5,"Rate mismatch","Matched"))))))))</f>
        <v>Matched</v>
      </c>
      <c r="P87" t="inlineStr">
        <is>
          <t>Matched</t>
        </is>
      </c>
      <c r="Q87" t="str">
        <f>INDEX('Actions'!$B$5:$B$14,MATCH(O87,'Actions'!$A$5:$A$14,0))</f>
        <v>Move as is</v>
      </c>
      <c r="R87" t="str">
        <f>INDEX('Actions'!$C$5:$C$14,MATCH(O87,'Actions'!$A$5:$A$14,0))</f>
        <v>Office</v>
      </c>
      <c r="S87" t="inlineStr">
        <is>
          <t>Wave 4 West</t>
        </is>
      </c>
      <c r="T87" t="inlineStr"/>
    </row>
    <row r="88">
      <c r="A88" t="inlineStr">
        <is>
          <t>J1084</t>
        </is>
      </c>
      <c r="B88" t="inlineStr">
        <is>
          <t>Clearwater Property Group Pty Ltd</t>
        </is>
      </c>
      <c r="C88" t="inlineStr">
        <is>
          <t>380 Nepean Parade, Laverton</t>
        </is>
      </c>
      <c r="D88" t="inlineStr">
        <is>
          <t>Window clean</t>
        </is>
      </c>
      <c r="E88" t="inlineStr">
        <is>
          <t>Every 4 weeks</t>
        </is>
      </c>
      <c r="F88" t="n">
        <v>0</v>
      </c>
      <c r="G88" s="9" t="n">
        <v>234</v>
      </c>
      <c r="H88" t="inlineStr">
        <is>
          <t>Active</t>
        </is>
      </c>
      <c r="I88" t="inlineStr">
        <is>
          <t>Auto</t>
        </is>
      </c>
      <c r="J88" t="inlineStr"/>
      <c r="K88" s="9">
        <f>IF(H88="Active",INDEX('Jobber Jobs'!$Q$5:$Q$367,MATCH(A88,'Jobber Jobs'!$A$5:$A$367,0)),0)</f>
        <v>234</v>
      </c>
      <c r="L88">
        <f>COUNTIFS('QBO Templates'!$J$5:$J$293,A88,'QBO Templates'!$K$5:$K$293,1)</f>
        <v>0</v>
      </c>
      <c r="M88" s="9">
        <f>SUMIFS('QBO Templates'!$E$5:$E$293,'QBO Templates'!$J$5:$J$293,A88,'QBO Templates'!$K$5:$K$293,1)</f>
        <v>0</v>
      </c>
      <c r="N88" s="9">
        <f>ROUND(M88-K88,2)</f>
        <v>-234</v>
      </c>
      <c r="O88" t="str">
        <f>IF(A88="","Missing in Jobber",IF(H88&lt;&gt;"Active",IF(L88&gt;0,"Inactive in Jobber - confirm","Archived, no template"),IF(L88&gt;=2,"Duplicate in QBO",IF(AND(I88="Auto",L88&gt;0),"Double-billing risk",IF(I88="Auto","Billed in Jobber",IF(L88=0,"Not billed",IF(AND(E88="Weekly",ABS(M88-G88*F88*4)&lt;0.5),"Basis mismatch",IF(ABS(N88)&gt;=0.5,"Rate mismatch","Matched"))))))))</f>
        <v>Billed in Jobber</v>
      </c>
      <c r="P88" t="inlineStr">
        <is>
          <t>Billed in Jobber</t>
        </is>
      </c>
      <c r="Q88" t="str">
        <f>INDEX('Actions'!$B$5:$B$14,MATCH(O88,'Actions'!$A$5:$A$14,0))</f>
        <v>Create QBO template at the Jobber rate; switch off Jobber invoicing at cutover</v>
      </c>
      <c r="R88" t="str">
        <f>INDEX('Actions'!$C$5:$C$14,MATCH(O88,'Actions'!$A$5:$A$14,0))</f>
        <v>Bookkeeper</v>
      </c>
      <c r="S88" t="inlineStr">
        <is>
          <t>Wave 4 West</t>
        </is>
      </c>
      <c r="T88" t="inlineStr"/>
    </row>
    <row r="89">
      <c r="A89" t="inlineStr">
        <is>
          <t>J1085</t>
        </is>
      </c>
      <c r="B89" t="inlineStr">
        <is>
          <t>Eastwood Real Estate Pty Ltd</t>
        </is>
      </c>
      <c r="C89" t="inlineStr">
        <is>
          <t>296 Barkly Highway, Hawthorn</t>
        </is>
      </c>
      <c r="D89" t="inlineStr">
        <is>
          <t>Office clean</t>
        </is>
      </c>
      <c r="E89" t="inlineStr">
        <is>
          <t>Weekly</t>
        </is>
      </c>
      <c r="F89" t="n">
        <v>2</v>
      </c>
      <c r="G89" s="9" t="n">
        <v>193</v>
      </c>
      <c r="H89" t="inlineStr">
        <is>
          <t>Active</t>
        </is>
      </c>
      <c r="I89" t="inlineStr">
        <is>
          <t>Outside Jobber</t>
        </is>
      </c>
      <c r="J89" t="inlineStr">
        <is>
          <t>T0064</t>
        </is>
      </c>
      <c r="K89" s="9">
        <f>IF(H89="Active",INDEX('Jobber Jobs'!$Q$5:$Q$367,MATCH(A89,'Jobber Jobs'!$A$5:$A$367,0)),0)</f>
        <v>1672.67</v>
      </c>
      <c r="L89">
        <f>COUNTIFS('QBO Templates'!$J$5:$J$293,A89,'QBO Templates'!$K$5:$K$293,1)</f>
        <v>1</v>
      </c>
      <c r="M89" s="9">
        <f>SUMIFS('QBO Templates'!$E$5:$E$293,'QBO Templates'!$J$5:$J$293,A89,'QBO Templates'!$K$5:$K$293,1)</f>
        <v>1672.67</v>
      </c>
      <c r="N89" s="9">
        <f>ROUND(M89-K89,2)</f>
        <v>0</v>
      </c>
      <c r="O89" t="str">
        <f>IF(A89="","Missing in Jobber",IF(H89&lt;&gt;"Active",IF(L89&gt;0,"Inactive in Jobber - confirm","Archived, no template"),IF(L89&gt;=2,"Duplicate in QBO",IF(AND(I89="Auto",L89&gt;0),"Double-billing risk",IF(I89="Auto","Billed in Jobber",IF(L89=0,"Not billed",IF(AND(E89="Weekly",ABS(M89-G89*F89*4)&lt;0.5),"Basis mismatch",IF(ABS(N89)&gt;=0.5,"Rate mismatch","Matched"))))))))</f>
        <v>Matched</v>
      </c>
      <c r="P89" t="inlineStr">
        <is>
          <t>Matched</t>
        </is>
      </c>
      <c r="Q89" t="str">
        <f>INDEX('Actions'!$B$5:$B$14,MATCH(O89,'Actions'!$A$5:$A$14,0))</f>
        <v>Move as is</v>
      </c>
      <c r="R89" t="str">
        <f>INDEX('Actions'!$C$5:$C$14,MATCH(O89,'Actions'!$A$5:$A$14,0))</f>
        <v>Office</v>
      </c>
      <c r="S89" t="inlineStr">
        <is>
          <t>Wave 2 East</t>
        </is>
      </c>
      <c r="T89" t="inlineStr"/>
    </row>
    <row r="90">
      <c r="A90" t="inlineStr">
        <is>
          <t>J1086</t>
        </is>
      </c>
      <c r="B90" t="inlineStr">
        <is>
          <t>Eastwood Real Estate Pty Ltd</t>
        </is>
      </c>
      <c r="C90" t="inlineStr">
        <is>
          <t>296 Barkly Highway, Hawthorn</t>
        </is>
      </c>
      <c r="D90" t="inlineStr">
        <is>
          <t>Window clean</t>
        </is>
      </c>
      <c r="E90" t="inlineStr">
        <is>
          <t>Every 4 weeks</t>
        </is>
      </c>
      <c r="F90" t="n">
        <v>0</v>
      </c>
      <c r="G90" s="9" t="n">
        <v>109</v>
      </c>
      <c r="H90" t="inlineStr">
        <is>
          <t>Active</t>
        </is>
      </c>
      <c r="I90" t="inlineStr">
        <is>
          <t>Outside Jobber</t>
        </is>
      </c>
      <c r="J90" t="inlineStr">
        <is>
          <t>T0065</t>
        </is>
      </c>
      <c r="K90" s="9">
        <f>IF(H90="Active",INDEX('Jobber Jobs'!$Q$5:$Q$367,MATCH(A90,'Jobber Jobs'!$A$5:$A$367,0)),0)</f>
        <v>109</v>
      </c>
      <c r="L90">
        <f>COUNTIFS('QBO Templates'!$J$5:$J$293,A90,'QBO Templates'!$K$5:$K$293,1)</f>
        <v>1</v>
      </c>
      <c r="M90" s="9">
        <f>SUMIFS('QBO Templates'!$E$5:$E$293,'QBO Templates'!$J$5:$J$293,A90,'QBO Templates'!$K$5:$K$293,1)</f>
        <v>109</v>
      </c>
      <c r="N90" s="9">
        <f>ROUND(M90-K90,2)</f>
        <v>0</v>
      </c>
      <c r="O90" t="str">
        <f>IF(A90="","Missing in Jobber",IF(H90&lt;&gt;"Active",IF(L90&gt;0,"Inactive in Jobber - confirm","Archived, no template"),IF(L90&gt;=2,"Duplicate in QBO",IF(AND(I90="Auto",L90&gt;0),"Double-billing risk",IF(I90="Auto","Billed in Jobber",IF(L90=0,"Not billed",IF(AND(E90="Weekly",ABS(M90-G90*F90*4)&lt;0.5),"Basis mismatch",IF(ABS(N90)&gt;=0.5,"Rate mismatch","Matched"))))))))</f>
        <v>Matched</v>
      </c>
      <c r="P90" t="inlineStr">
        <is>
          <t>Matched</t>
        </is>
      </c>
      <c r="Q90" t="str">
        <f>INDEX('Actions'!$B$5:$B$14,MATCH(O90,'Actions'!$A$5:$A$14,0))</f>
        <v>Move as is</v>
      </c>
      <c r="R90" t="str">
        <f>INDEX('Actions'!$C$5:$C$14,MATCH(O90,'Actions'!$A$5:$A$14,0))</f>
        <v>Office</v>
      </c>
      <c r="S90" t="inlineStr">
        <is>
          <t>Wave 2 East</t>
        </is>
      </c>
      <c r="T90" t="inlineStr"/>
    </row>
    <row r="91">
      <c r="A91" t="inlineStr">
        <is>
          <t>J1087</t>
        </is>
      </c>
      <c r="B91" t="inlineStr">
        <is>
          <t>Eastwood Real Estate Pty Ltd</t>
        </is>
      </c>
      <c r="C91" t="inlineStr">
        <is>
          <t>296 Barkly Highway, Hawthorn</t>
        </is>
      </c>
      <c r="D91" t="inlineStr">
        <is>
          <t>Washroom service</t>
        </is>
      </c>
      <c r="E91" t="inlineStr">
        <is>
          <t>Monthly</t>
        </is>
      </c>
      <c r="F91" t="n">
        <v>0</v>
      </c>
      <c r="G91" s="9" t="n">
        <v>151</v>
      </c>
      <c r="H91" t="inlineStr">
        <is>
          <t>Active</t>
        </is>
      </c>
      <c r="I91" t="inlineStr">
        <is>
          <t>Outside Jobber</t>
        </is>
      </c>
      <c r="J91" t="inlineStr">
        <is>
          <t>T0066</t>
        </is>
      </c>
      <c r="K91" s="9">
        <f>IF(H91="Active",INDEX('Jobber Jobs'!$Q$5:$Q$367,MATCH(A91,'Jobber Jobs'!$A$5:$A$367,0)),0)</f>
        <v>151</v>
      </c>
      <c r="L91">
        <f>COUNTIFS('QBO Templates'!$J$5:$J$293,A91,'QBO Templates'!$K$5:$K$293,1)</f>
        <v>1</v>
      </c>
      <c r="M91" s="9">
        <f>SUMIFS('QBO Templates'!$E$5:$E$293,'QBO Templates'!$J$5:$J$293,A91,'QBO Templates'!$K$5:$K$293,1)</f>
        <v>145</v>
      </c>
      <c r="N91" s="9">
        <f>ROUND(M91-K91,2)</f>
        <v>-6</v>
      </c>
      <c r="O91" t="str">
        <f>IF(A91="","Missing in Jobber",IF(H91&lt;&gt;"Active",IF(L91&gt;0,"Inactive in Jobber - confirm","Archived, no template"),IF(L91&gt;=2,"Duplicate in QBO",IF(AND(I91="Auto",L91&gt;0),"Double-billing risk",IF(I91="Auto","Billed in Jobber",IF(L91=0,"Not billed",IF(AND(E91="Weekly",ABS(M91-G91*F91*4)&lt;0.5),"Basis mismatch",IF(ABS(N91)&gt;=0.5,"Rate mismatch","Matched"))))))))</f>
        <v>Rate mismatch</v>
      </c>
      <c r="P91" t="inlineStr">
        <is>
          <t>Rate mismatch</t>
        </is>
      </c>
      <c r="Q91" t="str">
        <f>INDEX('Actions'!$B$5:$B$14,MATCH(O91,'Actions'!$A$5:$A$14,0))</f>
        <v>Update template to the current agreed rate (1 Jul 2026 rise); bill the shortfall</v>
      </c>
      <c r="R91" t="str">
        <f>INDEX('Actions'!$C$5:$C$14,MATCH(O91,'Actions'!$A$5:$A$14,0))</f>
        <v>Bookkeeper</v>
      </c>
      <c r="S91" t="inlineStr">
        <is>
          <t>Wave 2 East</t>
        </is>
      </c>
      <c r="T91" t="inlineStr"/>
    </row>
    <row r="92">
      <c r="A92" t="inlineStr">
        <is>
          <t>J1088</t>
        </is>
      </c>
      <c r="B92" t="inlineStr">
        <is>
          <t>Clearwater Physiotherapy</t>
        </is>
      </c>
      <c r="C92" t="inlineStr">
        <is>
          <t>46 Main Avenue, Bentleigh</t>
        </is>
      </c>
      <c r="D92" t="inlineStr">
        <is>
          <t>Kitchen and bathrooms</t>
        </is>
      </c>
      <c r="E92" t="inlineStr">
        <is>
          <t>Weekly</t>
        </is>
      </c>
      <c r="F92" t="n">
        <v>1</v>
      </c>
      <c r="G92" s="9" t="n">
        <v>69</v>
      </c>
      <c r="H92" t="inlineStr">
        <is>
          <t>Active</t>
        </is>
      </c>
      <c r="I92" t="inlineStr">
        <is>
          <t>Auto</t>
        </is>
      </c>
      <c r="J92" t="inlineStr"/>
      <c r="K92" s="9">
        <f>IF(H92="Active",INDEX('Jobber Jobs'!$Q$5:$Q$367,MATCH(A92,'Jobber Jobs'!$A$5:$A$367,0)),0)</f>
        <v>299</v>
      </c>
      <c r="L92">
        <f>COUNTIFS('QBO Templates'!$J$5:$J$293,A92,'QBO Templates'!$K$5:$K$293,1)</f>
        <v>0</v>
      </c>
      <c r="M92" s="9">
        <f>SUMIFS('QBO Templates'!$E$5:$E$293,'QBO Templates'!$J$5:$J$293,A92,'QBO Templates'!$K$5:$K$293,1)</f>
        <v>0</v>
      </c>
      <c r="N92" s="9">
        <f>ROUND(M92-K92,2)</f>
        <v>-299</v>
      </c>
      <c r="O92" t="str">
        <f>IF(A92="","Missing in Jobber",IF(H92&lt;&gt;"Active",IF(L92&gt;0,"Inactive in Jobber - confirm","Archived, no template"),IF(L92&gt;=2,"Duplicate in QBO",IF(AND(I92="Auto",L92&gt;0),"Double-billing risk",IF(I92="Auto","Billed in Jobber",IF(L92=0,"Not billed",IF(AND(E92="Weekly",ABS(M92-G92*F92*4)&lt;0.5),"Basis mismatch",IF(ABS(N92)&gt;=0.5,"Rate mismatch","Matched"))))))))</f>
        <v>Billed in Jobber</v>
      </c>
      <c r="P92" t="inlineStr">
        <is>
          <t>Billed in Jobber</t>
        </is>
      </c>
      <c r="Q92" t="str">
        <f>INDEX('Actions'!$B$5:$B$14,MATCH(O92,'Actions'!$A$5:$A$14,0))</f>
        <v>Create QBO template at the Jobber rate; switch off Jobber invoicing at cutover</v>
      </c>
      <c r="R92" t="str">
        <f>INDEX('Actions'!$C$5:$C$14,MATCH(O92,'Actions'!$A$5:$A$14,0))</f>
        <v>Bookkeeper</v>
      </c>
      <c r="S92" t="inlineStr">
        <is>
          <t>Wave 3 South</t>
        </is>
      </c>
      <c r="T92" t="inlineStr"/>
    </row>
    <row r="93">
      <c r="A93" t="inlineStr">
        <is>
          <t>J1089</t>
        </is>
      </c>
      <c r="B93" t="inlineStr">
        <is>
          <t>Clearwater Physiotherapy</t>
        </is>
      </c>
      <c r="C93" t="inlineStr">
        <is>
          <t>46 Main Avenue, Bentleigh</t>
        </is>
      </c>
      <c r="D93" t="inlineStr">
        <is>
          <t>Carpet steam clean</t>
        </is>
      </c>
      <c r="E93" t="inlineStr">
        <is>
          <t>Every 4 weeks</t>
        </is>
      </c>
      <c r="F93" t="n">
        <v>0</v>
      </c>
      <c r="G93" s="9" t="n">
        <v>109</v>
      </c>
      <c r="H93" t="inlineStr">
        <is>
          <t>Active</t>
        </is>
      </c>
      <c r="I93" t="inlineStr">
        <is>
          <t>Outside Jobber</t>
        </is>
      </c>
      <c r="J93" t="inlineStr">
        <is>
          <t>T0067</t>
        </is>
      </c>
      <c r="K93" s="9">
        <f>IF(H93="Active",INDEX('Jobber Jobs'!$Q$5:$Q$367,MATCH(A93,'Jobber Jobs'!$A$5:$A$367,0)),0)</f>
        <v>109</v>
      </c>
      <c r="L93">
        <f>COUNTIFS('QBO Templates'!$J$5:$J$293,A93,'QBO Templates'!$K$5:$K$293,1)</f>
        <v>1</v>
      </c>
      <c r="M93" s="9">
        <f>SUMIFS('QBO Templates'!$E$5:$E$293,'QBO Templates'!$J$5:$J$293,A93,'QBO Templates'!$K$5:$K$293,1)</f>
        <v>109</v>
      </c>
      <c r="N93" s="9">
        <f>ROUND(M93-K93,2)</f>
        <v>0</v>
      </c>
      <c r="O93" t="str">
        <f>IF(A93="","Missing in Jobber",IF(H93&lt;&gt;"Active",IF(L93&gt;0,"Inactive in Jobber - confirm","Archived, no template"),IF(L93&gt;=2,"Duplicate in QBO",IF(AND(I93="Auto",L93&gt;0),"Double-billing risk",IF(I93="Auto","Billed in Jobber",IF(L93=0,"Not billed",IF(AND(E93="Weekly",ABS(M93-G93*F93*4)&lt;0.5),"Basis mismatch",IF(ABS(N93)&gt;=0.5,"Rate mismatch","Matched"))))))))</f>
        <v>Matched</v>
      </c>
      <c r="P93" t="inlineStr">
        <is>
          <t>Matched</t>
        </is>
      </c>
      <c r="Q93" t="str">
        <f>INDEX('Actions'!$B$5:$B$14,MATCH(O93,'Actions'!$A$5:$A$14,0))</f>
        <v>Move as is</v>
      </c>
      <c r="R93" t="str">
        <f>INDEX('Actions'!$C$5:$C$14,MATCH(O93,'Actions'!$A$5:$A$14,0))</f>
        <v>Office</v>
      </c>
      <c r="S93" t="inlineStr">
        <is>
          <t>Wave 3 South</t>
        </is>
      </c>
      <c r="T93" t="inlineStr"/>
    </row>
    <row r="94">
      <c r="A94" t="inlineStr">
        <is>
          <t>J1090</t>
        </is>
      </c>
      <c r="B94" t="inlineStr">
        <is>
          <t>Clearwater Physiotherapy</t>
        </is>
      </c>
      <c r="C94" t="inlineStr">
        <is>
          <t>46 Main Avenue, Bentleigh</t>
        </is>
      </c>
      <c r="D94" t="inlineStr">
        <is>
          <t>Washroom service</t>
        </is>
      </c>
      <c r="E94" t="inlineStr">
        <is>
          <t>Monthly</t>
        </is>
      </c>
      <c r="F94" t="n">
        <v>0</v>
      </c>
      <c r="G94" s="9" t="n">
        <v>151</v>
      </c>
      <c r="H94" t="inlineStr">
        <is>
          <t>Active</t>
        </is>
      </c>
      <c r="I94" t="inlineStr">
        <is>
          <t>Outside Jobber</t>
        </is>
      </c>
      <c r="J94" t="inlineStr">
        <is>
          <t>T0068</t>
        </is>
      </c>
      <c r="K94" s="9">
        <f>IF(H94="Active",INDEX('Jobber Jobs'!$Q$5:$Q$367,MATCH(A94,'Jobber Jobs'!$A$5:$A$367,0)),0)</f>
        <v>151</v>
      </c>
      <c r="L94">
        <f>COUNTIFS('QBO Templates'!$J$5:$J$293,A94,'QBO Templates'!$K$5:$K$293,1)</f>
        <v>1</v>
      </c>
      <c r="M94" s="9">
        <f>SUMIFS('QBO Templates'!$E$5:$E$293,'QBO Templates'!$J$5:$J$293,A94,'QBO Templates'!$K$5:$K$293,1)</f>
        <v>151</v>
      </c>
      <c r="N94" s="9">
        <f>ROUND(M94-K94,2)</f>
        <v>0</v>
      </c>
      <c r="O94" t="str">
        <f>IF(A94="","Missing in Jobber",IF(H94&lt;&gt;"Active",IF(L94&gt;0,"Inactive in Jobber - confirm","Archived, no template"),IF(L94&gt;=2,"Duplicate in QBO",IF(AND(I94="Auto",L94&gt;0),"Double-billing risk",IF(I94="Auto","Billed in Jobber",IF(L94=0,"Not billed",IF(AND(E94="Weekly",ABS(M94-G94*F94*4)&lt;0.5),"Basis mismatch",IF(ABS(N94)&gt;=0.5,"Rate mismatch","Matched"))))))))</f>
        <v>Matched</v>
      </c>
      <c r="P94" t="inlineStr">
        <is>
          <t>Matched</t>
        </is>
      </c>
      <c r="Q94" t="str">
        <f>INDEX('Actions'!$B$5:$B$14,MATCH(O94,'Actions'!$A$5:$A$14,0))</f>
        <v>Move as is</v>
      </c>
      <c r="R94" t="str">
        <f>INDEX('Actions'!$C$5:$C$14,MATCH(O94,'Actions'!$A$5:$A$14,0))</f>
        <v>Office</v>
      </c>
      <c r="S94" t="inlineStr">
        <is>
          <t>Wave 3 South</t>
        </is>
      </c>
      <c r="T94" t="inlineStr"/>
    </row>
    <row r="95">
      <c r="A95" t="inlineStr">
        <is>
          <t>J1091</t>
        </is>
      </c>
      <c r="B95" t="inlineStr">
        <is>
          <t>Clearwater Physiotherapy</t>
        </is>
      </c>
      <c r="C95" t="inlineStr">
        <is>
          <t>211 Union Road, Burwood</t>
        </is>
      </c>
      <c r="D95" t="inlineStr">
        <is>
          <t>Kitchen and bathrooms</t>
        </is>
      </c>
      <c r="E95" t="inlineStr">
        <is>
          <t>Weekly</t>
        </is>
      </c>
      <c r="F95" t="n">
        <v>2</v>
      </c>
      <c r="G95" s="9" t="n">
        <v>60</v>
      </c>
      <c r="H95" t="inlineStr">
        <is>
          <t>Active</t>
        </is>
      </c>
      <c r="I95" t="inlineStr">
        <is>
          <t>Outside Jobber</t>
        </is>
      </c>
      <c r="J95" t="inlineStr">
        <is>
          <t>T0069</t>
        </is>
      </c>
      <c r="K95" s="9">
        <f>IF(H95="Active",INDEX('Jobber Jobs'!$Q$5:$Q$367,MATCH(A95,'Jobber Jobs'!$A$5:$A$367,0)),0)</f>
        <v>520</v>
      </c>
      <c r="L95">
        <f>COUNTIFS('QBO Templates'!$J$5:$J$293,A95,'QBO Templates'!$K$5:$K$293,1)</f>
        <v>1</v>
      </c>
      <c r="M95" s="9">
        <f>SUMIFS('QBO Templates'!$E$5:$E$293,'QBO Templates'!$J$5:$J$293,A95,'QBO Templates'!$K$5:$K$293,1)</f>
        <v>520</v>
      </c>
      <c r="N95" s="9">
        <f>ROUND(M95-K95,2)</f>
        <v>0</v>
      </c>
      <c r="O95" t="str">
        <f>IF(A95="","Missing in Jobber",IF(H95&lt;&gt;"Active",IF(L95&gt;0,"Inactive in Jobber - confirm","Archived, no template"),IF(L95&gt;=2,"Duplicate in QBO",IF(AND(I95="Auto",L95&gt;0),"Double-billing risk",IF(I95="Auto","Billed in Jobber",IF(L95=0,"Not billed",IF(AND(E95="Weekly",ABS(M95-G95*F95*4)&lt;0.5),"Basis mismatch",IF(ABS(N95)&gt;=0.5,"Rate mismatch","Matched"))))))))</f>
        <v>Matched</v>
      </c>
      <c r="P95" t="inlineStr">
        <is>
          <t>Matched</t>
        </is>
      </c>
      <c r="Q95" t="str">
        <f>INDEX('Actions'!$B$5:$B$14,MATCH(O95,'Actions'!$A$5:$A$14,0))</f>
        <v>Move as is</v>
      </c>
      <c r="R95" t="str">
        <f>INDEX('Actions'!$C$5:$C$14,MATCH(O95,'Actions'!$A$5:$A$14,0))</f>
        <v>Office</v>
      </c>
      <c r="S95" t="inlineStr">
        <is>
          <t>Wave 2 East</t>
        </is>
      </c>
      <c r="T95" t="inlineStr"/>
    </row>
    <row r="96">
      <c r="A96" t="inlineStr">
        <is>
          <t>J1092</t>
        </is>
      </c>
      <c r="B96" t="inlineStr">
        <is>
          <t>Greenway Physiotherapy</t>
        </is>
      </c>
      <c r="C96" t="inlineStr">
        <is>
          <t>418 Nicholson Avenue, Burwood</t>
        </is>
      </c>
      <c r="D96" t="inlineStr">
        <is>
          <t>Office clean</t>
        </is>
      </c>
      <c r="E96" t="inlineStr">
        <is>
          <t>Weekly</t>
        </is>
      </c>
      <c r="F96" t="n">
        <v>1</v>
      </c>
      <c r="G96" s="9" t="n">
        <v>204</v>
      </c>
      <c r="H96" t="inlineStr">
        <is>
          <t>Active</t>
        </is>
      </c>
      <c r="I96" t="inlineStr">
        <is>
          <t>Outside Jobber</t>
        </is>
      </c>
      <c r="J96" t="inlineStr">
        <is>
          <t>T0070</t>
        </is>
      </c>
      <c r="K96" s="9">
        <f>IF(H96="Active",INDEX('Jobber Jobs'!$Q$5:$Q$367,MATCH(A96,'Jobber Jobs'!$A$5:$A$367,0)),0)</f>
        <v>884</v>
      </c>
      <c r="L96">
        <f>COUNTIFS('QBO Templates'!$J$5:$J$293,A96,'QBO Templates'!$K$5:$K$293,1)</f>
        <v>1</v>
      </c>
      <c r="M96" s="9">
        <f>SUMIFS('QBO Templates'!$E$5:$E$293,'QBO Templates'!$J$5:$J$293,A96,'QBO Templates'!$K$5:$K$293,1)</f>
        <v>884</v>
      </c>
      <c r="N96" s="9">
        <f>ROUND(M96-K96,2)</f>
        <v>0</v>
      </c>
      <c r="O96" t="str">
        <f>IF(A96="","Missing in Jobber",IF(H96&lt;&gt;"Active",IF(L96&gt;0,"Inactive in Jobber - confirm","Archived, no template"),IF(L96&gt;=2,"Duplicate in QBO",IF(AND(I96="Auto",L96&gt;0),"Double-billing risk",IF(I96="Auto","Billed in Jobber",IF(L96=0,"Not billed",IF(AND(E96="Weekly",ABS(M96-G96*F96*4)&lt;0.5),"Basis mismatch",IF(ABS(N96)&gt;=0.5,"Rate mismatch","Matched"))))))))</f>
        <v>Matched</v>
      </c>
      <c r="P96" t="inlineStr">
        <is>
          <t>Matched</t>
        </is>
      </c>
      <c r="Q96" t="str">
        <f>INDEX('Actions'!$B$5:$B$14,MATCH(O96,'Actions'!$A$5:$A$14,0))</f>
        <v>Move as is</v>
      </c>
      <c r="R96" t="str">
        <f>INDEX('Actions'!$C$5:$C$14,MATCH(O96,'Actions'!$A$5:$A$14,0))</f>
        <v>Office</v>
      </c>
      <c r="S96" t="inlineStr">
        <is>
          <t>Wave 2 East</t>
        </is>
      </c>
      <c r="T96" t="inlineStr"/>
    </row>
    <row r="97">
      <c r="A97" t="inlineStr">
        <is>
          <t>J1093</t>
        </is>
      </c>
      <c r="B97" t="inlineStr">
        <is>
          <t>Fairfield Engineering Pty Ltd</t>
        </is>
      </c>
      <c r="C97" t="inlineStr">
        <is>
          <t>43 Plenty Avenue, Bentleigh</t>
        </is>
      </c>
      <c r="D97" t="inlineStr">
        <is>
          <t>Office clean</t>
        </is>
      </c>
      <c r="E97" t="inlineStr">
        <is>
          <t>Weekly</t>
        </is>
      </c>
      <c r="F97" t="n">
        <v>1</v>
      </c>
      <c r="G97" s="9" t="n">
        <v>129</v>
      </c>
      <c r="H97" t="inlineStr">
        <is>
          <t>Active</t>
        </is>
      </c>
      <c r="I97" t="inlineStr">
        <is>
          <t>Outside Jobber</t>
        </is>
      </c>
      <c r="J97" t="inlineStr">
        <is>
          <t>T0071</t>
        </is>
      </c>
      <c r="K97" s="9">
        <f>IF(H97="Active",INDEX('Jobber Jobs'!$Q$5:$Q$367,MATCH(A97,'Jobber Jobs'!$A$5:$A$367,0)),0)</f>
        <v>559</v>
      </c>
      <c r="L97">
        <f>COUNTIFS('QBO Templates'!$J$5:$J$293,A97,'QBO Templates'!$K$5:$K$293,1)</f>
        <v>1</v>
      </c>
      <c r="M97" s="9">
        <f>SUMIFS('QBO Templates'!$E$5:$E$293,'QBO Templates'!$J$5:$J$293,A97,'QBO Templates'!$K$5:$K$293,1)</f>
        <v>559</v>
      </c>
      <c r="N97" s="9">
        <f>ROUND(M97-K97,2)</f>
        <v>0</v>
      </c>
      <c r="O97" t="str">
        <f>IF(A97="","Missing in Jobber",IF(H97&lt;&gt;"Active",IF(L97&gt;0,"Inactive in Jobber - confirm","Archived, no template"),IF(L97&gt;=2,"Duplicate in QBO",IF(AND(I97="Auto",L97&gt;0),"Double-billing risk",IF(I97="Auto","Billed in Jobber",IF(L97=0,"Not billed",IF(AND(E97="Weekly",ABS(M97-G97*F97*4)&lt;0.5),"Basis mismatch",IF(ABS(N97)&gt;=0.5,"Rate mismatch","Matched"))))))))</f>
        <v>Matched</v>
      </c>
      <c r="P97" t="inlineStr">
        <is>
          <t>Matched</t>
        </is>
      </c>
      <c r="Q97" t="str">
        <f>INDEX('Actions'!$B$5:$B$14,MATCH(O97,'Actions'!$A$5:$A$14,0))</f>
        <v>Move as is</v>
      </c>
      <c r="R97" t="str">
        <f>INDEX('Actions'!$C$5:$C$14,MATCH(O97,'Actions'!$A$5:$A$14,0))</f>
        <v>Office</v>
      </c>
      <c r="S97" t="inlineStr">
        <is>
          <t>Wave 3 South</t>
        </is>
      </c>
      <c r="T97" t="inlineStr"/>
    </row>
    <row r="98">
      <c r="A98" t="inlineStr">
        <is>
          <t>J1094</t>
        </is>
      </c>
      <c r="B98" t="inlineStr">
        <is>
          <t>Fairfield Engineering Pty Ltd</t>
        </is>
      </c>
      <c r="C98" t="inlineStr">
        <is>
          <t>27 Railway Avenue, Cheltenham</t>
        </is>
      </c>
      <c r="D98" t="inlineStr">
        <is>
          <t>Office clean</t>
        </is>
      </c>
      <c r="E98" t="inlineStr">
        <is>
          <t>Weekly</t>
        </is>
      </c>
      <c r="F98" t="n">
        <v>2</v>
      </c>
      <c r="G98" s="9" t="n">
        <v>93</v>
      </c>
      <c r="H98" t="inlineStr">
        <is>
          <t>Active</t>
        </is>
      </c>
      <c r="I98" t="inlineStr">
        <is>
          <t>Outside Jobber</t>
        </is>
      </c>
      <c r="J98" t="inlineStr">
        <is>
          <t>T0072</t>
        </is>
      </c>
      <c r="K98" s="9">
        <f>IF(H98="Active",INDEX('Jobber Jobs'!$Q$5:$Q$367,MATCH(A98,'Jobber Jobs'!$A$5:$A$367,0)),0)</f>
        <v>806</v>
      </c>
      <c r="L98">
        <f>COUNTIFS('QBO Templates'!$J$5:$J$293,A98,'QBO Templates'!$K$5:$K$293,1)</f>
        <v>1</v>
      </c>
      <c r="M98" s="9">
        <f>SUMIFS('QBO Templates'!$E$5:$E$293,'QBO Templates'!$J$5:$J$293,A98,'QBO Templates'!$K$5:$K$293,1)</f>
        <v>806</v>
      </c>
      <c r="N98" s="9">
        <f>ROUND(M98-K98,2)</f>
        <v>0</v>
      </c>
      <c r="O98" t="str">
        <f>IF(A98="","Missing in Jobber",IF(H98&lt;&gt;"Active",IF(L98&gt;0,"Inactive in Jobber - confirm","Archived, no template"),IF(L98&gt;=2,"Duplicate in QBO",IF(AND(I98="Auto",L98&gt;0),"Double-billing risk",IF(I98="Auto","Billed in Jobber",IF(L98=0,"Not billed",IF(AND(E98="Weekly",ABS(M98-G98*F98*4)&lt;0.5),"Basis mismatch",IF(ABS(N98)&gt;=0.5,"Rate mismatch","Matched"))))))))</f>
        <v>Matched</v>
      </c>
      <c r="P98" t="inlineStr">
        <is>
          <t>Matched</t>
        </is>
      </c>
      <c r="Q98" t="str">
        <f>INDEX('Actions'!$B$5:$B$14,MATCH(O98,'Actions'!$A$5:$A$14,0))</f>
        <v>Move as is</v>
      </c>
      <c r="R98" t="str">
        <f>INDEX('Actions'!$C$5:$C$14,MATCH(O98,'Actions'!$A$5:$A$14,0))</f>
        <v>Office</v>
      </c>
      <c r="S98" t="inlineStr">
        <is>
          <t>Wave 3 South</t>
        </is>
      </c>
      <c r="T98" t="inlineStr"/>
    </row>
    <row r="99">
      <c r="A99" t="inlineStr">
        <is>
          <t>J1095</t>
        </is>
      </c>
      <c r="B99" t="inlineStr">
        <is>
          <t>Fairfield Engineering Pty Ltd</t>
        </is>
      </c>
      <c r="C99" t="inlineStr">
        <is>
          <t>27 Railway Avenue, Cheltenham</t>
        </is>
      </c>
      <c r="D99" t="inlineStr">
        <is>
          <t>Window clean</t>
        </is>
      </c>
      <c r="E99" t="inlineStr">
        <is>
          <t>Every 4 weeks</t>
        </is>
      </c>
      <c r="F99" t="n">
        <v>0</v>
      </c>
      <c r="G99" s="9" t="n">
        <v>102</v>
      </c>
      <c r="H99" t="inlineStr">
        <is>
          <t>Active</t>
        </is>
      </c>
      <c r="I99" t="inlineStr">
        <is>
          <t>Outside Jobber</t>
        </is>
      </c>
      <c r="J99" t="inlineStr">
        <is>
          <t>T0073</t>
        </is>
      </c>
      <c r="K99" s="9">
        <f>IF(H99="Active",INDEX('Jobber Jobs'!$Q$5:$Q$367,MATCH(A99,'Jobber Jobs'!$A$5:$A$367,0)),0)</f>
        <v>102</v>
      </c>
      <c r="L99">
        <f>COUNTIFS('QBO Templates'!$J$5:$J$293,A99,'QBO Templates'!$K$5:$K$293,1)</f>
        <v>1</v>
      </c>
      <c r="M99" s="9">
        <f>SUMIFS('QBO Templates'!$E$5:$E$293,'QBO Templates'!$J$5:$J$293,A99,'QBO Templates'!$K$5:$K$293,1)</f>
        <v>102</v>
      </c>
      <c r="N99" s="9">
        <f>ROUND(M99-K99,2)</f>
        <v>0</v>
      </c>
      <c r="O99" t="str">
        <f>IF(A99="","Missing in Jobber",IF(H99&lt;&gt;"Active",IF(L99&gt;0,"Inactive in Jobber - confirm","Archived, no template"),IF(L99&gt;=2,"Duplicate in QBO",IF(AND(I99="Auto",L99&gt;0),"Double-billing risk",IF(I99="Auto","Billed in Jobber",IF(L99=0,"Not billed",IF(AND(E99="Weekly",ABS(M99-G99*F99*4)&lt;0.5),"Basis mismatch",IF(ABS(N99)&gt;=0.5,"Rate mismatch","Matched"))))))))</f>
        <v>Matched</v>
      </c>
      <c r="P99" t="inlineStr">
        <is>
          <t>Matched</t>
        </is>
      </c>
      <c r="Q99" t="str">
        <f>INDEX('Actions'!$B$5:$B$14,MATCH(O99,'Actions'!$A$5:$A$14,0))</f>
        <v>Move as is</v>
      </c>
      <c r="R99" t="str">
        <f>INDEX('Actions'!$C$5:$C$14,MATCH(O99,'Actions'!$A$5:$A$14,0))</f>
        <v>Office</v>
      </c>
      <c r="S99" t="inlineStr">
        <is>
          <t>Wave 3 South</t>
        </is>
      </c>
      <c r="T99" t="inlineStr"/>
    </row>
    <row r="100">
      <c r="A100" t="inlineStr">
        <is>
          <t>J1096</t>
        </is>
      </c>
      <c r="B100" t="inlineStr">
        <is>
          <t>Westend Optometrists Pty Ltd</t>
        </is>
      </c>
      <c r="C100" t="inlineStr">
        <is>
          <t>225/12 Glenferrie Parade, Mentone</t>
        </is>
      </c>
      <c r="D100" t="inlineStr">
        <is>
          <t>Office clean</t>
        </is>
      </c>
      <c r="E100" t="inlineStr">
        <is>
          <t>Weekly</t>
        </is>
      </c>
      <c r="F100" t="n">
        <v>3</v>
      </c>
      <c r="G100" s="9" t="n">
        <v>135</v>
      </c>
      <c r="H100" t="inlineStr">
        <is>
          <t>Active</t>
        </is>
      </c>
      <c r="I100" t="inlineStr">
        <is>
          <t>Outside Jobber</t>
        </is>
      </c>
      <c r="J100" t="inlineStr">
        <is>
          <t>T0074</t>
        </is>
      </c>
      <c r="K100" s="9">
        <f>IF(H100="Active",INDEX('Jobber Jobs'!$Q$5:$Q$367,MATCH(A100,'Jobber Jobs'!$A$5:$A$367,0)),0)</f>
        <v>1755</v>
      </c>
      <c r="L100">
        <f>COUNTIFS('QBO Templates'!$J$5:$J$293,A100,'QBO Templates'!$K$5:$K$293,1)</f>
        <v>1</v>
      </c>
      <c r="M100" s="9">
        <f>SUMIFS('QBO Templates'!$E$5:$E$293,'QBO Templates'!$J$5:$J$293,A100,'QBO Templates'!$K$5:$K$293,1)</f>
        <v>1755</v>
      </c>
      <c r="N100" s="9">
        <f>ROUND(M100-K100,2)</f>
        <v>0</v>
      </c>
      <c r="O100" t="str">
        <f>IF(A100="","Missing in Jobber",IF(H100&lt;&gt;"Active",IF(L100&gt;0,"Inactive in Jobber - confirm","Archived, no template"),IF(L100&gt;=2,"Duplicate in QBO",IF(AND(I100="Auto",L100&gt;0),"Double-billing risk",IF(I100="Auto","Billed in Jobber",IF(L100=0,"Not billed",IF(AND(E100="Weekly",ABS(M100-G100*F100*4)&lt;0.5),"Basis mismatch",IF(ABS(N100)&gt;=0.5,"Rate mismatch","Matched"))))))))</f>
        <v>Matched</v>
      </c>
      <c r="P100" t="inlineStr">
        <is>
          <t>Matched</t>
        </is>
      </c>
      <c r="Q100" t="str">
        <f>INDEX('Actions'!$B$5:$B$14,MATCH(O100,'Actions'!$A$5:$A$14,0))</f>
        <v>Move as is</v>
      </c>
      <c r="R100" t="str">
        <f>INDEX('Actions'!$C$5:$C$14,MATCH(O100,'Actions'!$A$5:$A$14,0))</f>
        <v>Office</v>
      </c>
      <c r="S100" t="inlineStr">
        <is>
          <t>Wave 3 South</t>
        </is>
      </c>
      <c r="T100" t="inlineStr"/>
    </row>
    <row r="101">
      <c r="A101" t="inlineStr">
        <is>
          <t>J1097</t>
        </is>
      </c>
      <c r="B101" t="inlineStr">
        <is>
          <t>Kingsley Insurance Brokers</t>
        </is>
      </c>
      <c r="C101" t="inlineStr">
        <is>
          <t>225 Park Avenue, Reservoir</t>
        </is>
      </c>
      <c r="D101" t="inlineStr">
        <is>
          <t>Office clean</t>
        </is>
      </c>
      <c r="E101" t="inlineStr">
        <is>
          <t>Weekly</t>
        </is>
      </c>
      <c r="F101" t="n">
        <v>2</v>
      </c>
      <c r="G101" s="9" t="n">
        <v>198</v>
      </c>
      <c r="H101" t="inlineStr">
        <is>
          <t>Active</t>
        </is>
      </c>
      <c r="I101" t="inlineStr">
        <is>
          <t>Auto</t>
        </is>
      </c>
      <c r="J101" t="inlineStr">
        <is>
          <t>T0075</t>
        </is>
      </c>
      <c r="K101" s="9">
        <f>IF(H101="Active",INDEX('Jobber Jobs'!$Q$5:$Q$367,MATCH(A101,'Jobber Jobs'!$A$5:$A$367,0)),0)</f>
        <v>1716</v>
      </c>
      <c r="L101">
        <f>COUNTIFS('QBO Templates'!$J$5:$J$293,A101,'QBO Templates'!$K$5:$K$293,1)</f>
        <v>1</v>
      </c>
      <c r="M101" s="9">
        <f>SUMIFS('QBO Templates'!$E$5:$E$293,'QBO Templates'!$J$5:$J$293,A101,'QBO Templates'!$K$5:$K$293,1)</f>
        <v>1716</v>
      </c>
      <c r="N101" s="9">
        <f>ROUND(M101-K101,2)</f>
        <v>0</v>
      </c>
      <c r="O101" t="str">
        <f>IF(A101="","Missing in Jobber",IF(H101&lt;&gt;"Active",IF(L101&gt;0,"Inactive in Jobber - confirm","Archived, no template"),IF(L101&gt;=2,"Duplicate in QBO",IF(AND(I101="Auto",L101&gt;0),"Double-billing risk",IF(I101="Auto","Billed in Jobber",IF(L101=0,"Not billed",IF(AND(E101="Weekly",ABS(M101-G101*F101*4)&lt;0.5),"Basis mismatch",IF(ABS(N101)&gt;=0.5,"Rate mismatch","Matched"))))))))</f>
        <v>Double-billing risk</v>
      </c>
      <c r="P101" t="inlineStr">
        <is>
          <t>Double-billing risk</t>
        </is>
      </c>
      <c r="Q101" t="str">
        <f>INDEX('Actions'!$B$5:$B$14,MATCH(O101,'Actions'!$A$5:$A$14,0))</f>
        <v>Stop Jobber auto-invoicing now; credit the duplicate invoices</v>
      </c>
      <c r="R101" t="str">
        <f>INDEX('Actions'!$C$5:$C$14,MATCH(O101,'Actions'!$A$5:$A$14,0))</f>
        <v>Bookkeeper</v>
      </c>
      <c r="S101" t="inlineStr">
        <is>
          <t>Wave 1 North</t>
        </is>
      </c>
      <c r="T101" t="inlineStr"/>
    </row>
    <row r="102">
      <c r="A102" t="inlineStr">
        <is>
          <t>J1098</t>
        </is>
      </c>
      <c r="B102" t="inlineStr">
        <is>
          <t>Kingsley Insurance Brokers</t>
        </is>
      </c>
      <c r="C102" t="inlineStr">
        <is>
          <t>225 Park Avenue, Reservoir</t>
        </is>
      </c>
      <c r="D102" t="inlineStr">
        <is>
          <t>Carpet steam clean</t>
        </is>
      </c>
      <c r="E102" t="inlineStr">
        <is>
          <t>Every 4 weeks</t>
        </is>
      </c>
      <c r="F102" t="n">
        <v>0</v>
      </c>
      <c r="G102" s="9" t="n">
        <v>116</v>
      </c>
      <c r="H102" t="inlineStr">
        <is>
          <t>Active</t>
        </is>
      </c>
      <c r="I102" t="inlineStr">
        <is>
          <t>Outside Jobber</t>
        </is>
      </c>
      <c r="J102" t="inlineStr">
        <is>
          <t>T0076</t>
        </is>
      </c>
      <c r="K102" s="9">
        <f>IF(H102="Active",INDEX('Jobber Jobs'!$Q$5:$Q$367,MATCH(A102,'Jobber Jobs'!$A$5:$A$367,0)),0)</f>
        <v>116</v>
      </c>
      <c r="L102">
        <f>COUNTIFS('QBO Templates'!$J$5:$J$293,A102,'QBO Templates'!$K$5:$K$293,1)</f>
        <v>1</v>
      </c>
      <c r="M102" s="9">
        <f>SUMIFS('QBO Templates'!$E$5:$E$293,'QBO Templates'!$J$5:$J$293,A102,'QBO Templates'!$K$5:$K$293,1)</f>
        <v>112</v>
      </c>
      <c r="N102" s="9">
        <f>ROUND(M102-K102,2)</f>
        <v>-4</v>
      </c>
      <c r="O102" t="str">
        <f>IF(A102="","Missing in Jobber",IF(H102&lt;&gt;"Active",IF(L102&gt;0,"Inactive in Jobber - confirm","Archived, no template"),IF(L102&gt;=2,"Duplicate in QBO",IF(AND(I102="Auto",L102&gt;0),"Double-billing risk",IF(I102="Auto","Billed in Jobber",IF(L102=0,"Not billed",IF(AND(E102="Weekly",ABS(M102-G102*F102*4)&lt;0.5),"Basis mismatch",IF(ABS(N102)&gt;=0.5,"Rate mismatch","Matched"))))))))</f>
        <v>Rate mismatch</v>
      </c>
      <c r="P102" t="inlineStr">
        <is>
          <t>Rate mismatch</t>
        </is>
      </c>
      <c r="Q102" t="str">
        <f>INDEX('Actions'!$B$5:$B$14,MATCH(O102,'Actions'!$A$5:$A$14,0))</f>
        <v>Update template to the current agreed rate (1 Jul 2026 rise); bill the shortfall</v>
      </c>
      <c r="R102" t="str">
        <f>INDEX('Actions'!$C$5:$C$14,MATCH(O102,'Actions'!$A$5:$A$14,0))</f>
        <v>Bookkeeper</v>
      </c>
      <c r="S102" t="inlineStr">
        <is>
          <t>Wave 1 North</t>
        </is>
      </c>
      <c r="T102" t="inlineStr"/>
    </row>
    <row r="103">
      <c r="A103" t="inlineStr">
        <is>
          <t>J1099</t>
        </is>
      </c>
      <c r="B103" t="inlineStr">
        <is>
          <t>Kingsley Insurance Brokers</t>
        </is>
      </c>
      <c r="C103" t="inlineStr">
        <is>
          <t>225 Park Avenue, Reservoir</t>
        </is>
      </c>
      <c r="D103" t="inlineStr">
        <is>
          <t>Washroom service</t>
        </is>
      </c>
      <c r="E103" t="inlineStr">
        <is>
          <t>Monthly</t>
        </is>
      </c>
      <c r="F103" t="n">
        <v>0</v>
      </c>
      <c r="G103" s="9" t="n">
        <v>125</v>
      </c>
      <c r="H103" t="inlineStr">
        <is>
          <t>Active</t>
        </is>
      </c>
      <c r="I103" t="inlineStr">
        <is>
          <t>Outside Jobber</t>
        </is>
      </c>
      <c r="J103" t="inlineStr">
        <is>
          <t>T0077</t>
        </is>
      </c>
      <c r="K103" s="9">
        <f>IF(H103="Active",INDEX('Jobber Jobs'!$Q$5:$Q$367,MATCH(A103,'Jobber Jobs'!$A$5:$A$367,0)),0)</f>
        <v>125</v>
      </c>
      <c r="L103">
        <f>COUNTIFS('QBO Templates'!$J$5:$J$293,A103,'QBO Templates'!$K$5:$K$293,1)</f>
        <v>1</v>
      </c>
      <c r="M103" s="9">
        <f>SUMIFS('QBO Templates'!$E$5:$E$293,'QBO Templates'!$J$5:$J$293,A103,'QBO Templates'!$K$5:$K$293,1)</f>
        <v>125</v>
      </c>
      <c r="N103" s="9">
        <f>ROUND(M103-K103,2)</f>
        <v>0</v>
      </c>
      <c r="O103" t="str">
        <f>IF(A103="","Missing in Jobber",IF(H103&lt;&gt;"Active",IF(L103&gt;0,"Inactive in Jobber - confirm","Archived, no template"),IF(L103&gt;=2,"Duplicate in QBO",IF(AND(I103="Auto",L103&gt;0),"Double-billing risk",IF(I103="Auto","Billed in Jobber",IF(L103=0,"Not billed",IF(AND(E103="Weekly",ABS(M103-G103*F103*4)&lt;0.5),"Basis mismatch",IF(ABS(N103)&gt;=0.5,"Rate mismatch","Matched"))))))))</f>
        <v>Matched</v>
      </c>
      <c r="P103" t="inlineStr">
        <is>
          <t>Matched</t>
        </is>
      </c>
      <c r="Q103" t="str">
        <f>INDEX('Actions'!$B$5:$B$14,MATCH(O103,'Actions'!$A$5:$A$14,0))</f>
        <v>Move as is</v>
      </c>
      <c r="R103" t="str">
        <f>INDEX('Actions'!$C$5:$C$14,MATCH(O103,'Actions'!$A$5:$A$14,0))</f>
        <v>Office</v>
      </c>
      <c r="S103" t="inlineStr">
        <is>
          <t>Wave 1 North</t>
        </is>
      </c>
      <c r="T103" t="inlineStr"/>
    </row>
    <row r="104">
      <c r="A104" t="inlineStr">
        <is>
          <t>J1100</t>
        </is>
      </c>
      <c r="B104" t="inlineStr">
        <is>
          <t>Kingsley Insurance Brokers</t>
        </is>
      </c>
      <c r="C104" t="inlineStr">
        <is>
          <t>410 Burke Highway, Point Cook</t>
        </is>
      </c>
      <c r="D104" t="inlineStr">
        <is>
          <t>Office clean</t>
        </is>
      </c>
      <c r="E104" t="inlineStr">
        <is>
          <t>Weekly</t>
        </is>
      </c>
      <c r="F104" t="n">
        <v>2</v>
      </c>
      <c r="G104" s="9" t="n">
        <v>116</v>
      </c>
      <c r="H104" t="inlineStr">
        <is>
          <t>Active</t>
        </is>
      </c>
      <c r="I104" t="inlineStr">
        <is>
          <t>Outside Jobber</t>
        </is>
      </c>
      <c r="J104" t="inlineStr">
        <is>
          <t>T0078</t>
        </is>
      </c>
      <c r="K104" s="9">
        <f>IF(H104="Active",INDEX('Jobber Jobs'!$Q$5:$Q$367,MATCH(A104,'Jobber Jobs'!$A$5:$A$367,0)),0)</f>
        <v>1005.33</v>
      </c>
      <c r="L104">
        <f>COUNTIFS('QBO Templates'!$J$5:$J$293,A104,'QBO Templates'!$K$5:$K$293,1)</f>
        <v>1</v>
      </c>
      <c r="M104" s="9">
        <f>SUMIFS('QBO Templates'!$E$5:$E$293,'QBO Templates'!$J$5:$J$293,A104,'QBO Templates'!$K$5:$K$293,1)</f>
        <v>1005.33</v>
      </c>
      <c r="N104" s="9">
        <f>ROUND(M104-K104,2)</f>
        <v>0</v>
      </c>
      <c r="O104" t="str">
        <f>IF(A104="","Missing in Jobber",IF(H104&lt;&gt;"Active",IF(L104&gt;0,"Inactive in Jobber - confirm","Archived, no template"),IF(L104&gt;=2,"Duplicate in QBO",IF(AND(I104="Auto",L104&gt;0),"Double-billing risk",IF(I104="Auto","Billed in Jobber",IF(L104=0,"Not billed",IF(AND(E104="Weekly",ABS(M104-G104*F104*4)&lt;0.5),"Basis mismatch",IF(ABS(N104)&gt;=0.5,"Rate mismatch","Matched"))))))))</f>
        <v>Matched</v>
      </c>
      <c r="P104" t="inlineStr">
        <is>
          <t>Matched</t>
        </is>
      </c>
      <c r="Q104" t="str">
        <f>INDEX('Actions'!$B$5:$B$14,MATCH(O104,'Actions'!$A$5:$A$14,0))</f>
        <v>Move as is</v>
      </c>
      <c r="R104" t="str">
        <f>INDEX('Actions'!$C$5:$C$14,MATCH(O104,'Actions'!$A$5:$A$14,0))</f>
        <v>Office</v>
      </c>
      <c r="S104" t="inlineStr">
        <is>
          <t>Wave 4 West</t>
        </is>
      </c>
      <c r="T104" t="inlineStr"/>
    </row>
    <row r="105">
      <c r="A105" t="inlineStr">
        <is>
          <t>J1101</t>
        </is>
      </c>
      <c r="B105" t="inlineStr">
        <is>
          <t>Kingsley Insurance Brokers</t>
        </is>
      </c>
      <c r="C105" t="inlineStr">
        <is>
          <t>410 Burke Highway, Point Cook</t>
        </is>
      </c>
      <c r="D105" t="inlineStr">
        <is>
          <t>Window clean</t>
        </is>
      </c>
      <c r="E105" t="inlineStr">
        <is>
          <t>Every 4 weeks</t>
        </is>
      </c>
      <c r="F105" t="n">
        <v>0</v>
      </c>
      <c r="G105" s="9" t="n">
        <v>218</v>
      </c>
      <c r="H105" t="inlineStr">
        <is>
          <t>Active</t>
        </is>
      </c>
      <c r="I105" t="inlineStr">
        <is>
          <t>Auto</t>
        </is>
      </c>
      <c r="J105" t="inlineStr"/>
      <c r="K105" s="9">
        <f>IF(H105="Active",INDEX('Jobber Jobs'!$Q$5:$Q$367,MATCH(A105,'Jobber Jobs'!$A$5:$A$367,0)),0)</f>
        <v>218</v>
      </c>
      <c r="L105">
        <f>COUNTIFS('QBO Templates'!$J$5:$J$293,A105,'QBO Templates'!$K$5:$K$293,1)</f>
        <v>0</v>
      </c>
      <c r="M105" s="9">
        <f>SUMIFS('QBO Templates'!$E$5:$E$293,'QBO Templates'!$J$5:$J$293,A105,'QBO Templates'!$K$5:$K$293,1)</f>
        <v>0</v>
      </c>
      <c r="N105" s="9">
        <f>ROUND(M105-K105,2)</f>
        <v>-218</v>
      </c>
      <c r="O105" t="str">
        <f>IF(A105="","Missing in Jobber",IF(H105&lt;&gt;"Active",IF(L105&gt;0,"Inactive in Jobber - confirm","Archived, no template"),IF(L105&gt;=2,"Duplicate in QBO",IF(AND(I105="Auto",L105&gt;0),"Double-billing risk",IF(I105="Auto","Billed in Jobber",IF(L105=0,"Not billed",IF(AND(E105="Weekly",ABS(M105-G105*F105*4)&lt;0.5),"Basis mismatch",IF(ABS(N105)&gt;=0.5,"Rate mismatch","Matched"))))))))</f>
        <v>Billed in Jobber</v>
      </c>
      <c r="P105" t="inlineStr">
        <is>
          <t>Billed in Jobber</t>
        </is>
      </c>
      <c r="Q105" t="str">
        <f>INDEX('Actions'!$B$5:$B$14,MATCH(O105,'Actions'!$A$5:$A$14,0))</f>
        <v>Create QBO template at the Jobber rate; switch off Jobber invoicing at cutover</v>
      </c>
      <c r="R105" t="str">
        <f>INDEX('Actions'!$C$5:$C$14,MATCH(O105,'Actions'!$A$5:$A$14,0))</f>
        <v>Bookkeeper</v>
      </c>
      <c r="S105" t="inlineStr">
        <is>
          <t>Wave 4 West</t>
        </is>
      </c>
      <c r="T105" t="inlineStr"/>
    </row>
    <row r="106">
      <c r="A106" t="inlineStr">
        <is>
          <t>J1102</t>
        </is>
      </c>
      <c r="B106" t="inlineStr">
        <is>
          <t>Bluestone Learning Centre Pty Ltd</t>
        </is>
      </c>
      <c r="C106" t="inlineStr">
        <is>
          <t>205 Burke Highway, Glen Waverley</t>
        </is>
      </c>
      <c r="D106" t="inlineStr">
        <is>
          <t>Office clean</t>
        </is>
      </c>
      <c r="E106" t="inlineStr">
        <is>
          <t>Weekly</t>
        </is>
      </c>
      <c r="F106" t="n">
        <v>2</v>
      </c>
      <c r="G106" s="9" t="n">
        <v>101</v>
      </c>
      <c r="H106" t="inlineStr">
        <is>
          <t>Active</t>
        </is>
      </c>
      <c r="I106" t="inlineStr">
        <is>
          <t>Auto</t>
        </is>
      </c>
      <c r="J106" t="inlineStr"/>
      <c r="K106" s="9">
        <f>IF(H106="Active",INDEX('Jobber Jobs'!$Q$5:$Q$367,MATCH(A106,'Jobber Jobs'!$A$5:$A$367,0)),0)</f>
        <v>875.33</v>
      </c>
      <c r="L106">
        <f>COUNTIFS('QBO Templates'!$J$5:$J$293,A106,'QBO Templates'!$K$5:$K$293,1)</f>
        <v>0</v>
      </c>
      <c r="M106" s="9">
        <f>SUMIFS('QBO Templates'!$E$5:$E$293,'QBO Templates'!$J$5:$J$293,A106,'QBO Templates'!$K$5:$K$293,1)</f>
        <v>0</v>
      </c>
      <c r="N106" s="9">
        <f>ROUND(M106-K106,2)</f>
        <v>-875.33</v>
      </c>
      <c r="O106" t="str">
        <f>IF(A106="","Missing in Jobber",IF(H106&lt;&gt;"Active",IF(L106&gt;0,"Inactive in Jobber - confirm","Archived, no template"),IF(L106&gt;=2,"Duplicate in QBO",IF(AND(I106="Auto",L106&gt;0),"Double-billing risk",IF(I106="Auto","Billed in Jobber",IF(L106=0,"Not billed",IF(AND(E106="Weekly",ABS(M106-G106*F106*4)&lt;0.5),"Basis mismatch",IF(ABS(N106)&gt;=0.5,"Rate mismatch","Matched"))))))))</f>
        <v>Billed in Jobber</v>
      </c>
      <c r="P106" t="inlineStr">
        <is>
          <t>Billed in Jobber</t>
        </is>
      </c>
      <c r="Q106" t="str">
        <f>INDEX('Actions'!$B$5:$B$14,MATCH(O106,'Actions'!$A$5:$A$14,0))</f>
        <v>Create QBO template at the Jobber rate; switch off Jobber invoicing at cutover</v>
      </c>
      <c r="R106" t="str">
        <f>INDEX('Actions'!$C$5:$C$14,MATCH(O106,'Actions'!$A$5:$A$14,0))</f>
        <v>Bookkeeper</v>
      </c>
      <c r="S106" t="inlineStr">
        <is>
          <t>Wave 2 East</t>
        </is>
      </c>
      <c r="T106" t="inlineStr"/>
    </row>
    <row r="107">
      <c r="A107" t="inlineStr">
        <is>
          <t>J1103</t>
        </is>
      </c>
      <c r="B107" t="inlineStr">
        <is>
          <t>Bluestone Learning Centre Pty Ltd</t>
        </is>
      </c>
      <c r="C107" t="inlineStr">
        <is>
          <t>205 Burke Highway, Glen Waverley</t>
        </is>
      </c>
      <c r="D107" t="inlineStr">
        <is>
          <t>Washroom service</t>
        </is>
      </c>
      <c r="E107" t="inlineStr">
        <is>
          <t>Monthly</t>
        </is>
      </c>
      <c r="F107" t="n">
        <v>0</v>
      </c>
      <c r="G107" s="9" t="n">
        <v>88</v>
      </c>
      <c r="H107" t="inlineStr">
        <is>
          <t>Active</t>
        </is>
      </c>
      <c r="I107" t="inlineStr">
        <is>
          <t>Outside Jobber</t>
        </is>
      </c>
      <c r="J107" t="inlineStr">
        <is>
          <t>T0079</t>
        </is>
      </c>
      <c r="K107" s="9">
        <f>IF(H107="Active",INDEX('Jobber Jobs'!$Q$5:$Q$367,MATCH(A107,'Jobber Jobs'!$A$5:$A$367,0)),0)</f>
        <v>88</v>
      </c>
      <c r="L107">
        <f>COUNTIFS('QBO Templates'!$J$5:$J$293,A107,'QBO Templates'!$K$5:$K$293,1)</f>
        <v>1</v>
      </c>
      <c r="M107" s="9">
        <f>SUMIFS('QBO Templates'!$E$5:$E$293,'QBO Templates'!$J$5:$J$293,A107,'QBO Templates'!$K$5:$K$293,1)</f>
        <v>85</v>
      </c>
      <c r="N107" s="9">
        <f>ROUND(M107-K107,2)</f>
        <v>-3</v>
      </c>
      <c r="O107" t="str">
        <f>IF(A107="","Missing in Jobber",IF(H107&lt;&gt;"Active",IF(L107&gt;0,"Inactive in Jobber - confirm","Archived, no template"),IF(L107&gt;=2,"Duplicate in QBO",IF(AND(I107="Auto",L107&gt;0),"Double-billing risk",IF(I107="Auto","Billed in Jobber",IF(L107=0,"Not billed",IF(AND(E107="Weekly",ABS(M107-G107*F107*4)&lt;0.5),"Basis mismatch",IF(ABS(N107)&gt;=0.5,"Rate mismatch","Matched"))))))))</f>
        <v>Rate mismatch</v>
      </c>
      <c r="P107" t="inlineStr">
        <is>
          <t>Rate mismatch</t>
        </is>
      </c>
      <c r="Q107" t="str">
        <f>INDEX('Actions'!$B$5:$B$14,MATCH(O107,'Actions'!$A$5:$A$14,0))</f>
        <v>Update template to the current agreed rate (1 Jul 2026 rise); bill the shortfall</v>
      </c>
      <c r="R107" t="str">
        <f>INDEX('Actions'!$C$5:$C$14,MATCH(O107,'Actions'!$A$5:$A$14,0))</f>
        <v>Bookkeeper</v>
      </c>
      <c r="S107" t="inlineStr">
        <is>
          <t>Wave 2 East</t>
        </is>
      </c>
      <c r="T107" t="inlineStr"/>
    </row>
    <row r="108">
      <c r="A108" t="inlineStr">
        <is>
          <t>J1104</t>
        </is>
      </c>
      <c r="B108" t="inlineStr">
        <is>
          <t>Oakwood Logistics</t>
        </is>
      </c>
      <c r="C108" t="inlineStr">
        <is>
          <t>189 Union Highway, Hawthorn</t>
        </is>
      </c>
      <c r="D108" t="inlineStr">
        <is>
          <t>Office clean</t>
        </is>
      </c>
      <c r="E108" t="inlineStr">
        <is>
          <t>Weekly</t>
        </is>
      </c>
      <c r="F108" t="n">
        <v>2</v>
      </c>
      <c r="G108" s="9" t="n">
        <v>58</v>
      </c>
      <c r="H108" t="inlineStr">
        <is>
          <t>Active</t>
        </is>
      </c>
      <c r="I108" t="inlineStr">
        <is>
          <t>Outside Jobber</t>
        </is>
      </c>
      <c r="J108" t="inlineStr">
        <is>
          <t>T0080</t>
        </is>
      </c>
      <c r="K108" s="9">
        <f>IF(H108="Active",INDEX('Jobber Jobs'!$Q$5:$Q$367,MATCH(A108,'Jobber Jobs'!$A$5:$A$367,0)),0)</f>
        <v>502.67</v>
      </c>
      <c r="L108">
        <f>COUNTIFS('QBO Templates'!$J$5:$J$293,A108,'QBO Templates'!$K$5:$K$293,1)</f>
        <v>1</v>
      </c>
      <c r="M108" s="9">
        <f>SUMIFS('QBO Templates'!$E$5:$E$293,'QBO Templates'!$J$5:$J$293,A108,'QBO Templates'!$K$5:$K$293,1)</f>
        <v>464</v>
      </c>
      <c r="N108" s="9">
        <f>ROUND(M108-K108,2)</f>
        <v>-38.67</v>
      </c>
      <c r="O108" t="str">
        <f>IF(A108="","Missing in Jobber",IF(H108&lt;&gt;"Active",IF(L108&gt;0,"Inactive in Jobber - confirm","Archived, no template"),IF(L108&gt;=2,"Duplicate in QBO",IF(AND(I108="Auto",L108&gt;0),"Double-billing risk",IF(I108="Auto","Billed in Jobber",IF(L108=0,"Not billed",IF(AND(E108="Weekly",ABS(M108-G108*F108*4)&lt;0.5),"Basis mismatch",IF(ABS(N108)&gt;=0.5,"Rate mismatch","Matched"))))))))</f>
        <v>Basis mismatch</v>
      </c>
      <c r="P108" t="inlineStr">
        <is>
          <t>Basis mismatch</t>
        </is>
      </c>
      <c r="Q108" t="str">
        <f>INDEX('Actions'!$B$5:$B$14,MATCH(O108,'Actions'!$A$5:$A$14,0))</f>
        <v>Change template to the 52/12 monthly amount; bill the shortfall</v>
      </c>
      <c r="R108" t="str">
        <f>INDEX('Actions'!$C$5:$C$14,MATCH(O108,'Actions'!$A$5:$A$14,0))</f>
        <v>Bookkeeper</v>
      </c>
      <c r="S108" t="inlineStr">
        <is>
          <t>Wave 2 East</t>
        </is>
      </c>
      <c r="T108" t="inlineStr"/>
    </row>
    <row r="109">
      <c r="A109" t="inlineStr">
        <is>
          <t>J1105</t>
        </is>
      </c>
      <c r="B109" t="inlineStr">
        <is>
          <t>Oakwood Logistics</t>
        </is>
      </c>
      <c r="C109" t="inlineStr">
        <is>
          <t>189 Union Highway, Hawthorn</t>
        </is>
      </c>
      <c r="D109" t="inlineStr">
        <is>
          <t>Carpet steam clean</t>
        </is>
      </c>
      <c r="E109" t="inlineStr">
        <is>
          <t>Every 4 weeks</t>
        </is>
      </c>
      <c r="F109" t="n">
        <v>0</v>
      </c>
      <c r="G109" s="9" t="n">
        <v>218</v>
      </c>
      <c r="H109" t="inlineStr">
        <is>
          <t>Active</t>
        </is>
      </c>
      <c r="I109" t="inlineStr">
        <is>
          <t>Outside Jobber</t>
        </is>
      </c>
      <c r="J109" t="inlineStr">
        <is>
          <t>T0081</t>
        </is>
      </c>
      <c r="K109" s="9">
        <f>IF(H109="Active",INDEX('Jobber Jobs'!$Q$5:$Q$367,MATCH(A109,'Jobber Jobs'!$A$5:$A$367,0)),0)</f>
        <v>218</v>
      </c>
      <c r="L109">
        <f>COUNTIFS('QBO Templates'!$J$5:$J$293,A109,'QBO Templates'!$K$5:$K$293,1)</f>
        <v>1</v>
      </c>
      <c r="M109" s="9">
        <f>SUMIFS('QBO Templates'!$E$5:$E$293,'QBO Templates'!$J$5:$J$293,A109,'QBO Templates'!$K$5:$K$293,1)</f>
        <v>218</v>
      </c>
      <c r="N109" s="9">
        <f>ROUND(M109-K109,2)</f>
        <v>0</v>
      </c>
      <c r="O109" t="str">
        <f>IF(A109="","Missing in Jobber",IF(H109&lt;&gt;"Active",IF(L109&gt;0,"Inactive in Jobber - confirm","Archived, no template"),IF(L109&gt;=2,"Duplicate in QBO",IF(AND(I109="Auto",L109&gt;0),"Double-billing risk",IF(I109="Auto","Billed in Jobber",IF(L109=0,"Not billed",IF(AND(E109="Weekly",ABS(M109-G109*F109*4)&lt;0.5),"Basis mismatch",IF(ABS(N109)&gt;=0.5,"Rate mismatch","Matched"))))))))</f>
        <v>Matched</v>
      </c>
      <c r="P109" t="inlineStr">
        <is>
          <t>Matched</t>
        </is>
      </c>
      <c r="Q109" t="str">
        <f>INDEX('Actions'!$B$5:$B$14,MATCH(O109,'Actions'!$A$5:$A$14,0))</f>
        <v>Move as is</v>
      </c>
      <c r="R109" t="str">
        <f>INDEX('Actions'!$C$5:$C$14,MATCH(O109,'Actions'!$A$5:$A$14,0))</f>
        <v>Office</v>
      </c>
      <c r="S109" t="inlineStr">
        <is>
          <t>Wave 2 East</t>
        </is>
      </c>
      <c r="T109" t="inlineStr"/>
    </row>
    <row r="110">
      <c r="A110" t="inlineStr">
        <is>
          <t>J1106</t>
        </is>
      </c>
      <c r="B110" t="inlineStr">
        <is>
          <t>Oakwood Logistics</t>
        </is>
      </c>
      <c r="C110" t="inlineStr">
        <is>
          <t>128 Victoria Road, Blackburn</t>
        </is>
      </c>
      <c r="D110" t="inlineStr">
        <is>
          <t>Kitchen and bathrooms</t>
        </is>
      </c>
      <c r="E110" t="inlineStr">
        <is>
          <t>Weekly</t>
        </is>
      </c>
      <c r="F110" t="n">
        <v>3</v>
      </c>
      <c r="G110" s="9" t="n">
        <v>42</v>
      </c>
      <c r="H110" t="inlineStr">
        <is>
          <t>Active</t>
        </is>
      </c>
      <c r="I110" t="inlineStr">
        <is>
          <t>Auto</t>
        </is>
      </c>
      <c r="J110" t="inlineStr"/>
      <c r="K110" s="9">
        <f>IF(H110="Active",INDEX('Jobber Jobs'!$Q$5:$Q$367,MATCH(A110,'Jobber Jobs'!$A$5:$A$367,0)),0)</f>
        <v>546</v>
      </c>
      <c r="L110">
        <f>COUNTIFS('QBO Templates'!$J$5:$J$293,A110,'QBO Templates'!$K$5:$K$293,1)</f>
        <v>0</v>
      </c>
      <c r="M110" s="9">
        <f>SUMIFS('QBO Templates'!$E$5:$E$293,'QBO Templates'!$J$5:$J$293,A110,'QBO Templates'!$K$5:$K$293,1)</f>
        <v>0</v>
      </c>
      <c r="N110" s="9">
        <f>ROUND(M110-K110,2)</f>
        <v>-546</v>
      </c>
      <c r="O110" t="str">
        <f>IF(A110="","Missing in Jobber",IF(H110&lt;&gt;"Active",IF(L110&gt;0,"Inactive in Jobber - confirm","Archived, no template"),IF(L110&gt;=2,"Duplicate in QBO",IF(AND(I110="Auto",L110&gt;0),"Double-billing risk",IF(I110="Auto","Billed in Jobber",IF(L110=0,"Not billed",IF(AND(E110="Weekly",ABS(M110-G110*F110*4)&lt;0.5),"Basis mismatch",IF(ABS(N110)&gt;=0.5,"Rate mismatch","Matched"))))))))</f>
        <v>Billed in Jobber</v>
      </c>
      <c r="P110" t="inlineStr">
        <is>
          <t>Billed in Jobber</t>
        </is>
      </c>
      <c r="Q110" t="str">
        <f>INDEX('Actions'!$B$5:$B$14,MATCH(O110,'Actions'!$A$5:$A$14,0))</f>
        <v>Create QBO template at the Jobber rate; switch off Jobber invoicing at cutover</v>
      </c>
      <c r="R110" t="str">
        <f>INDEX('Actions'!$C$5:$C$14,MATCH(O110,'Actions'!$A$5:$A$14,0))</f>
        <v>Bookkeeper</v>
      </c>
      <c r="S110" t="inlineStr">
        <is>
          <t>Wave 2 East</t>
        </is>
      </c>
      <c r="T110" t="inlineStr"/>
    </row>
    <row r="111">
      <c r="A111" t="inlineStr">
        <is>
          <t>J1107</t>
        </is>
      </c>
      <c r="B111" t="inlineStr">
        <is>
          <t>Oakwood Logistics</t>
        </is>
      </c>
      <c r="C111" t="inlineStr">
        <is>
          <t>375 Station Highway, Cheltenham</t>
        </is>
      </c>
      <c r="D111" t="inlineStr">
        <is>
          <t>Office clean</t>
        </is>
      </c>
      <c r="E111" t="inlineStr">
        <is>
          <t>Weekly</t>
        </is>
      </c>
      <c r="F111" t="n">
        <v>5</v>
      </c>
      <c r="G111" s="9" t="n">
        <v>122</v>
      </c>
      <c r="H111" t="inlineStr">
        <is>
          <t>Active</t>
        </is>
      </c>
      <c r="I111" t="inlineStr">
        <is>
          <t>Outside Jobber</t>
        </is>
      </c>
      <c r="J111" t="inlineStr">
        <is>
          <t>T0082</t>
        </is>
      </c>
      <c r="K111" s="9">
        <f>IF(H111="Active",INDEX('Jobber Jobs'!$Q$5:$Q$367,MATCH(A111,'Jobber Jobs'!$A$5:$A$367,0)),0)</f>
        <v>2643.33</v>
      </c>
      <c r="L111">
        <f>COUNTIFS('QBO Templates'!$J$5:$J$293,A111,'QBO Templates'!$K$5:$K$293,1)</f>
        <v>1</v>
      </c>
      <c r="M111" s="9">
        <f>SUMIFS('QBO Templates'!$E$5:$E$293,'QBO Templates'!$J$5:$J$293,A111,'QBO Templates'!$K$5:$K$293,1)</f>
        <v>2440</v>
      </c>
      <c r="N111" s="9">
        <f>ROUND(M111-K111,2)</f>
        <v>-203.33</v>
      </c>
      <c r="O111" t="str">
        <f>IF(A111="","Missing in Jobber",IF(H111&lt;&gt;"Active",IF(L111&gt;0,"Inactive in Jobber - confirm","Archived, no template"),IF(L111&gt;=2,"Duplicate in QBO",IF(AND(I111="Auto",L111&gt;0),"Double-billing risk",IF(I111="Auto","Billed in Jobber",IF(L111=0,"Not billed",IF(AND(E111="Weekly",ABS(M111-G111*F111*4)&lt;0.5),"Basis mismatch",IF(ABS(N111)&gt;=0.5,"Rate mismatch","Matched"))))))))</f>
        <v>Basis mismatch</v>
      </c>
      <c r="P111" t="inlineStr">
        <is>
          <t>Basis mismatch</t>
        </is>
      </c>
      <c r="Q111" t="str">
        <f>INDEX('Actions'!$B$5:$B$14,MATCH(O111,'Actions'!$A$5:$A$14,0))</f>
        <v>Change template to the 52/12 monthly amount; bill the shortfall</v>
      </c>
      <c r="R111" t="str">
        <f>INDEX('Actions'!$C$5:$C$14,MATCH(O111,'Actions'!$A$5:$A$14,0))</f>
        <v>Bookkeeper</v>
      </c>
      <c r="S111" t="inlineStr">
        <is>
          <t>Wave 3 South</t>
        </is>
      </c>
      <c r="T111" t="inlineStr"/>
    </row>
    <row r="112">
      <c r="A112" t="inlineStr">
        <is>
          <t>J1108</t>
        </is>
      </c>
      <c r="B112" t="inlineStr">
        <is>
          <t>Oakwood Logistics</t>
        </is>
      </c>
      <c r="C112" t="inlineStr">
        <is>
          <t>375 Station Highway, Cheltenham</t>
        </is>
      </c>
      <c r="D112" t="inlineStr">
        <is>
          <t>Window clean</t>
        </is>
      </c>
      <c r="E112" t="inlineStr">
        <is>
          <t>Every 4 weeks</t>
        </is>
      </c>
      <c r="F112" t="n">
        <v>0</v>
      </c>
      <c r="G112" s="9" t="n">
        <v>116</v>
      </c>
      <c r="H112" t="inlineStr">
        <is>
          <t>Active</t>
        </is>
      </c>
      <c r="I112" t="inlineStr">
        <is>
          <t>Outside Jobber</t>
        </is>
      </c>
      <c r="J112" t="inlineStr">
        <is>
          <t>T0083</t>
        </is>
      </c>
      <c r="K112" s="9">
        <f>IF(H112="Active",INDEX('Jobber Jobs'!$Q$5:$Q$367,MATCH(A112,'Jobber Jobs'!$A$5:$A$367,0)),0)</f>
        <v>116</v>
      </c>
      <c r="L112">
        <f>COUNTIFS('QBO Templates'!$J$5:$J$293,A112,'QBO Templates'!$K$5:$K$293,1)</f>
        <v>1</v>
      </c>
      <c r="M112" s="9">
        <f>SUMIFS('QBO Templates'!$E$5:$E$293,'QBO Templates'!$J$5:$J$293,A112,'QBO Templates'!$K$5:$K$293,1)</f>
        <v>116</v>
      </c>
      <c r="N112" s="9">
        <f>ROUND(M112-K112,2)</f>
        <v>0</v>
      </c>
      <c r="O112" t="str">
        <f>IF(A112="","Missing in Jobber",IF(H112&lt;&gt;"Active",IF(L112&gt;0,"Inactive in Jobber - confirm","Archived, no template"),IF(L112&gt;=2,"Duplicate in QBO",IF(AND(I112="Auto",L112&gt;0),"Double-billing risk",IF(I112="Auto","Billed in Jobber",IF(L112=0,"Not billed",IF(AND(E112="Weekly",ABS(M112-G112*F112*4)&lt;0.5),"Basis mismatch",IF(ABS(N112)&gt;=0.5,"Rate mismatch","Matched"))))))))</f>
        <v>Matched</v>
      </c>
      <c r="P112" t="inlineStr">
        <is>
          <t>Matched</t>
        </is>
      </c>
      <c r="Q112" t="str">
        <f>INDEX('Actions'!$B$5:$B$14,MATCH(O112,'Actions'!$A$5:$A$14,0))</f>
        <v>Move as is</v>
      </c>
      <c r="R112" t="str">
        <f>INDEX('Actions'!$C$5:$C$14,MATCH(O112,'Actions'!$A$5:$A$14,0))</f>
        <v>Office</v>
      </c>
      <c r="S112" t="inlineStr">
        <is>
          <t>Wave 3 South</t>
        </is>
      </c>
      <c r="T112" t="inlineStr"/>
    </row>
    <row r="113">
      <c r="A113" t="inlineStr">
        <is>
          <t>J1109</t>
        </is>
      </c>
      <c r="B113" t="inlineStr">
        <is>
          <t>Oakwood Logistics</t>
        </is>
      </c>
      <c r="C113" t="inlineStr">
        <is>
          <t>378 Burke Highway, Box Hill</t>
        </is>
      </c>
      <c r="D113" t="inlineStr">
        <is>
          <t>Office clean</t>
        </is>
      </c>
      <c r="E113" t="inlineStr">
        <is>
          <t>Weekly</t>
        </is>
      </c>
      <c r="F113" t="n">
        <v>2</v>
      </c>
      <c r="G113" s="9" t="n">
        <v>70</v>
      </c>
      <c r="H113" t="inlineStr">
        <is>
          <t>Active</t>
        </is>
      </c>
      <c r="I113" t="inlineStr">
        <is>
          <t>Outside Jobber</t>
        </is>
      </c>
      <c r="J113" t="inlineStr">
        <is>
          <t>T0084</t>
        </is>
      </c>
      <c r="K113" s="9">
        <f>IF(H113="Active",INDEX('Jobber Jobs'!$Q$5:$Q$367,MATCH(A113,'Jobber Jobs'!$A$5:$A$367,0)),0)</f>
        <v>606.67</v>
      </c>
      <c r="L113">
        <f>COUNTIFS('QBO Templates'!$J$5:$J$293,A113,'QBO Templates'!$K$5:$K$293,1)</f>
        <v>1</v>
      </c>
      <c r="M113" s="9">
        <f>SUMIFS('QBO Templates'!$E$5:$E$293,'QBO Templates'!$J$5:$J$293,A113,'QBO Templates'!$K$5:$K$293,1)</f>
        <v>606.67</v>
      </c>
      <c r="N113" s="9">
        <f>ROUND(M113-K113,2)</f>
        <v>0</v>
      </c>
      <c r="O113" t="str">
        <f>IF(A113="","Missing in Jobber",IF(H113&lt;&gt;"Active",IF(L113&gt;0,"Inactive in Jobber - confirm","Archived, no template"),IF(L113&gt;=2,"Duplicate in QBO",IF(AND(I113="Auto",L113&gt;0),"Double-billing risk",IF(I113="Auto","Billed in Jobber",IF(L113=0,"Not billed",IF(AND(E113="Weekly",ABS(M113-G113*F113*4)&lt;0.5),"Basis mismatch",IF(ABS(N113)&gt;=0.5,"Rate mismatch","Matched"))))))))</f>
        <v>Matched</v>
      </c>
      <c r="P113" t="inlineStr">
        <is>
          <t>Matched</t>
        </is>
      </c>
      <c r="Q113" t="str">
        <f>INDEX('Actions'!$B$5:$B$14,MATCH(O113,'Actions'!$A$5:$A$14,0))</f>
        <v>Move as is</v>
      </c>
      <c r="R113" t="str">
        <f>INDEX('Actions'!$C$5:$C$14,MATCH(O113,'Actions'!$A$5:$A$14,0))</f>
        <v>Office</v>
      </c>
      <c r="S113" t="inlineStr">
        <is>
          <t>Wave 2 East</t>
        </is>
      </c>
      <c r="T113" t="inlineStr"/>
    </row>
    <row r="114">
      <c r="A114" t="inlineStr">
        <is>
          <t>J1110</t>
        </is>
      </c>
      <c r="B114" t="inlineStr">
        <is>
          <t>Banksia Insurance Brokers</t>
        </is>
      </c>
      <c r="C114" t="inlineStr">
        <is>
          <t>185 Church Parade, Burwood</t>
        </is>
      </c>
      <c r="D114" t="inlineStr">
        <is>
          <t>Office clean</t>
        </is>
      </c>
      <c r="E114" t="inlineStr">
        <is>
          <t>Weekly</t>
        </is>
      </c>
      <c r="F114" t="n">
        <v>5</v>
      </c>
      <c r="G114" s="9" t="n">
        <v>98</v>
      </c>
      <c r="H114" t="inlineStr">
        <is>
          <t>Active</t>
        </is>
      </c>
      <c r="I114" t="inlineStr">
        <is>
          <t>Outside Jobber</t>
        </is>
      </c>
      <c r="J114" t="inlineStr">
        <is>
          <t>T0085</t>
        </is>
      </c>
      <c r="K114" s="9">
        <f>IF(H114="Active",INDEX('Jobber Jobs'!$Q$5:$Q$367,MATCH(A114,'Jobber Jobs'!$A$5:$A$367,0)),0)</f>
        <v>2123.33</v>
      </c>
      <c r="L114">
        <f>COUNTIFS('QBO Templates'!$J$5:$J$293,A114,'QBO Templates'!$K$5:$K$293,1)</f>
        <v>1</v>
      </c>
      <c r="M114" s="9">
        <f>SUMIFS('QBO Templates'!$E$5:$E$293,'QBO Templates'!$J$5:$J$293,A114,'QBO Templates'!$K$5:$K$293,1)</f>
        <v>2123.33</v>
      </c>
      <c r="N114" s="9">
        <f>ROUND(M114-K114,2)</f>
        <v>0</v>
      </c>
      <c r="O114" t="str">
        <f>IF(A114="","Missing in Jobber",IF(H114&lt;&gt;"Active",IF(L114&gt;0,"Inactive in Jobber - confirm","Archived, no template"),IF(L114&gt;=2,"Duplicate in QBO",IF(AND(I114="Auto",L114&gt;0),"Double-billing risk",IF(I114="Auto","Billed in Jobber",IF(L114=0,"Not billed",IF(AND(E114="Weekly",ABS(M114-G114*F114*4)&lt;0.5),"Basis mismatch",IF(ABS(N114)&gt;=0.5,"Rate mismatch","Matched"))))))))</f>
        <v>Matched</v>
      </c>
      <c r="P114" t="inlineStr">
        <is>
          <t>Matched</t>
        </is>
      </c>
      <c r="Q114" t="str">
        <f>INDEX('Actions'!$B$5:$B$14,MATCH(O114,'Actions'!$A$5:$A$14,0))</f>
        <v>Move as is</v>
      </c>
      <c r="R114" t="str">
        <f>INDEX('Actions'!$C$5:$C$14,MATCH(O114,'Actions'!$A$5:$A$14,0))</f>
        <v>Office</v>
      </c>
      <c r="S114" t="inlineStr">
        <is>
          <t>Wave 2 East</t>
        </is>
      </c>
      <c r="T114" t="inlineStr"/>
    </row>
    <row r="115">
      <c r="A115" t="inlineStr">
        <is>
          <t>J1111</t>
        </is>
      </c>
      <c r="B115" t="inlineStr">
        <is>
          <t>Banksia Insurance Brokers</t>
        </is>
      </c>
      <c r="C115" t="inlineStr">
        <is>
          <t>185 Church Parade, Burwood</t>
        </is>
      </c>
      <c r="D115" t="inlineStr">
        <is>
          <t>Window clean</t>
        </is>
      </c>
      <c r="E115" t="inlineStr">
        <is>
          <t>Every 4 weeks</t>
        </is>
      </c>
      <c r="F115" t="n">
        <v>0</v>
      </c>
      <c r="G115" s="9" t="n">
        <v>109</v>
      </c>
      <c r="H115" t="inlineStr">
        <is>
          <t>Active</t>
        </is>
      </c>
      <c r="I115" t="inlineStr">
        <is>
          <t>Outside Jobber</t>
        </is>
      </c>
      <c r="J115" t="inlineStr">
        <is>
          <t>T0086</t>
        </is>
      </c>
      <c r="K115" s="9">
        <f>IF(H115="Active",INDEX('Jobber Jobs'!$Q$5:$Q$367,MATCH(A115,'Jobber Jobs'!$A$5:$A$367,0)),0)</f>
        <v>109</v>
      </c>
      <c r="L115">
        <f>COUNTIFS('QBO Templates'!$J$5:$J$293,A115,'QBO Templates'!$K$5:$K$293,1)</f>
        <v>1</v>
      </c>
      <c r="M115" s="9">
        <f>SUMIFS('QBO Templates'!$E$5:$E$293,'QBO Templates'!$J$5:$J$293,A115,'QBO Templates'!$K$5:$K$293,1)</f>
        <v>105</v>
      </c>
      <c r="N115" s="9">
        <f>ROUND(M115-K115,2)</f>
        <v>-4</v>
      </c>
      <c r="O115" t="str">
        <f>IF(A115="","Missing in Jobber",IF(H115&lt;&gt;"Active",IF(L115&gt;0,"Inactive in Jobber - confirm","Archived, no template"),IF(L115&gt;=2,"Duplicate in QBO",IF(AND(I115="Auto",L115&gt;0),"Double-billing risk",IF(I115="Auto","Billed in Jobber",IF(L115=0,"Not billed",IF(AND(E115="Weekly",ABS(M115-G115*F115*4)&lt;0.5),"Basis mismatch",IF(ABS(N115)&gt;=0.5,"Rate mismatch","Matched"))))))))</f>
        <v>Rate mismatch</v>
      </c>
      <c r="P115" t="inlineStr">
        <is>
          <t>Rate mismatch</t>
        </is>
      </c>
      <c r="Q115" t="str">
        <f>INDEX('Actions'!$B$5:$B$14,MATCH(O115,'Actions'!$A$5:$A$14,0))</f>
        <v>Update template to the current agreed rate (1 Jul 2026 rise); bill the shortfall</v>
      </c>
      <c r="R115" t="str">
        <f>INDEX('Actions'!$C$5:$C$14,MATCH(O115,'Actions'!$A$5:$A$14,0))</f>
        <v>Bookkeeper</v>
      </c>
      <c r="S115" t="inlineStr">
        <is>
          <t>Wave 2 East</t>
        </is>
      </c>
      <c r="T115" t="inlineStr"/>
    </row>
    <row r="116">
      <c r="A116" t="inlineStr">
        <is>
          <t>J1112</t>
        </is>
      </c>
      <c r="B116" t="inlineStr">
        <is>
          <t>Sunbury Lawyers Pty Ltd</t>
        </is>
      </c>
      <c r="C116" t="inlineStr">
        <is>
          <t>115 Nepean Parade, Reservoir</t>
        </is>
      </c>
      <c r="D116" t="inlineStr">
        <is>
          <t>Kitchen and bathrooms</t>
        </is>
      </c>
      <c r="E116" t="inlineStr">
        <is>
          <t>Weekly</t>
        </is>
      </c>
      <c r="F116" t="n">
        <v>1</v>
      </c>
      <c r="G116" s="9" t="n">
        <v>30</v>
      </c>
      <c r="H116" t="inlineStr">
        <is>
          <t>Active</t>
        </is>
      </c>
      <c r="I116" t="inlineStr">
        <is>
          <t>Outside Jobber</t>
        </is>
      </c>
      <c r="J116" t="inlineStr">
        <is>
          <t>T0087</t>
        </is>
      </c>
      <c r="K116" s="9">
        <f>IF(H116="Active",INDEX('Jobber Jobs'!$Q$5:$Q$367,MATCH(A116,'Jobber Jobs'!$A$5:$A$367,0)),0)</f>
        <v>130</v>
      </c>
      <c r="L116">
        <f>COUNTIFS('QBO Templates'!$J$5:$J$293,A116,'QBO Templates'!$K$5:$K$293,1)</f>
        <v>1</v>
      </c>
      <c r="M116" s="9">
        <f>SUMIFS('QBO Templates'!$E$5:$E$293,'QBO Templates'!$J$5:$J$293,A116,'QBO Templates'!$K$5:$K$293,1)</f>
        <v>130</v>
      </c>
      <c r="N116" s="9">
        <f>ROUND(M116-K116,2)</f>
        <v>0</v>
      </c>
      <c r="O116" t="str">
        <f>IF(A116="","Missing in Jobber",IF(H116&lt;&gt;"Active",IF(L116&gt;0,"Inactive in Jobber - confirm","Archived, no template"),IF(L116&gt;=2,"Duplicate in QBO",IF(AND(I116="Auto",L116&gt;0),"Double-billing risk",IF(I116="Auto","Billed in Jobber",IF(L116=0,"Not billed",IF(AND(E116="Weekly",ABS(M116-G116*F116*4)&lt;0.5),"Basis mismatch",IF(ABS(N116)&gt;=0.5,"Rate mismatch","Matched"))))))))</f>
        <v>Matched</v>
      </c>
      <c r="P116" t="inlineStr">
        <is>
          <t>Matched</t>
        </is>
      </c>
      <c r="Q116" t="str">
        <f>INDEX('Actions'!$B$5:$B$14,MATCH(O116,'Actions'!$A$5:$A$14,0))</f>
        <v>Move as is</v>
      </c>
      <c r="R116" t="str">
        <f>INDEX('Actions'!$C$5:$C$14,MATCH(O116,'Actions'!$A$5:$A$14,0))</f>
        <v>Office</v>
      </c>
      <c r="S116" t="inlineStr">
        <is>
          <t>Pilot</t>
        </is>
      </c>
      <c r="T116" t="inlineStr"/>
    </row>
    <row r="117">
      <c r="A117" t="inlineStr">
        <is>
          <t>J1113</t>
        </is>
      </c>
      <c r="B117" t="inlineStr">
        <is>
          <t>Sunbury Lawyers Pty Ltd</t>
        </is>
      </c>
      <c r="C117" t="inlineStr">
        <is>
          <t>96A Glenferrie Parade, Essendon</t>
        </is>
      </c>
      <c r="D117" t="inlineStr">
        <is>
          <t>Office clean</t>
        </is>
      </c>
      <c r="E117" t="inlineStr">
        <is>
          <t>Weekly</t>
        </is>
      </c>
      <c r="F117" t="n">
        <v>2</v>
      </c>
      <c r="G117" s="9" t="n">
        <v>94</v>
      </c>
      <c r="H117" t="inlineStr">
        <is>
          <t>Active</t>
        </is>
      </c>
      <c r="I117" t="inlineStr">
        <is>
          <t>Auto</t>
        </is>
      </c>
      <c r="J117" t="inlineStr"/>
      <c r="K117" s="9">
        <f>IF(H117="Active",INDEX('Jobber Jobs'!$Q$5:$Q$367,MATCH(A117,'Jobber Jobs'!$A$5:$A$367,0)),0)</f>
        <v>814.67</v>
      </c>
      <c r="L117">
        <f>COUNTIFS('QBO Templates'!$J$5:$J$293,A117,'QBO Templates'!$K$5:$K$293,1)</f>
        <v>0</v>
      </c>
      <c r="M117" s="9">
        <f>SUMIFS('QBO Templates'!$E$5:$E$293,'QBO Templates'!$J$5:$J$293,A117,'QBO Templates'!$K$5:$K$293,1)</f>
        <v>0</v>
      </c>
      <c r="N117" s="9">
        <f>ROUND(M117-K117,2)</f>
        <v>-814.67</v>
      </c>
      <c r="O117" t="str">
        <f>IF(A117="","Missing in Jobber",IF(H117&lt;&gt;"Active",IF(L117&gt;0,"Inactive in Jobber - confirm","Archived, no template"),IF(L117&gt;=2,"Duplicate in QBO",IF(AND(I117="Auto",L117&gt;0),"Double-billing risk",IF(I117="Auto","Billed in Jobber",IF(L117=0,"Not billed",IF(AND(E117="Weekly",ABS(M117-G117*F117*4)&lt;0.5),"Basis mismatch",IF(ABS(N117)&gt;=0.5,"Rate mismatch","Matched"))))))))</f>
        <v>Billed in Jobber</v>
      </c>
      <c r="P117" t="inlineStr">
        <is>
          <t>Billed in Jobber</t>
        </is>
      </c>
      <c r="Q117" t="str">
        <f>INDEX('Actions'!$B$5:$B$14,MATCH(O117,'Actions'!$A$5:$A$14,0))</f>
        <v>Create QBO template at the Jobber rate; switch off Jobber invoicing at cutover</v>
      </c>
      <c r="R117" t="str">
        <f>INDEX('Actions'!$C$5:$C$14,MATCH(O117,'Actions'!$A$5:$A$14,0))</f>
        <v>Bookkeeper</v>
      </c>
      <c r="S117" t="inlineStr">
        <is>
          <t>Wave 1 North</t>
        </is>
      </c>
      <c r="T117" t="inlineStr"/>
    </row>
    <row r="118">
      <c r="A118" t="inlineStr">
        <is>
          <t>J1114</t>
        </is>
      </c>
      <c r="B118" t="inlineStr">
        <is>
          <t>Sunbury Lawyers Pty Ltd</t>
        </is>
      </c>
      <c r="C118" t="inlineStr">
        <is>
          <t>96A Glenferrie Parade, Essendon</t>
        </is>
      </c>
      <c r="D118" t="inlineStr">
        <is>
          <t>Washroom service</t>
        </is>
      </c>
      <c r="E118" t="inlineStr">
        <is>
          <t>Monthly</t>
        </is>
      </c>
      <c r="F118" t="n">
        <v>0</v>
      </c>
      <c r="G118" s="9" t="n">
        <v>125</v>
      </c>
      <c r="H118" t="inlineStr">
        <is>
          <t>Active</t>
        </is>
      </c>
      <c r="I118" t="inlineStr">
        <is>
          <t>Outside Jobber</t>
        </is>
      </c>
      <c r="J118" t="inlineStr">
        <is>
          <t>T0088</t>
        </is>
      </c>
      <c r="K118" s="9">
        <f>IF(H118="Active",INDEX('Jobber Jobs'!$Q$5:$Q$367,MATCH(A118,'Jobber Jobs'!$A$5:$A$367,0)),0)</f>
        <v>125</v>
      </c>
      <c r="L118">
        <f>COUNTIFS('QBO Templates'!$J$5:$J$293,A118,'QBO Templates'!$K$5:$K$293,1)</f>
        <v>1</v>
      </c>
      <c r="M118" s="9">
        <f>SUMIFS('QBO Templates'!$E$5:$E$293,'QBO Templates'!$J$5:$J$293,A118,'QBO Templates'!$K$5:$K$293,1)</f>
        <v>125</v>
      </c>
      <c r="N118" s="9">
        <f>ROUND(M118-K118,2)</f>
        <v>0</v>
      </c>
      <c r="O118" t="str">
        <f>IF(A118="","Missing in Jobber",IF(H118&lt;&gt;"Active",IF(L118&gt;0,"Inactive in Jobber - confirm","Archived, no template"),IF(L118&gt;=2,"Duplicate in QBO",IF(AND(I118="Auto",L118&gt;0),"Double-billing risk",IF(I118="Auto","Billed in Jobber",IF(L118=0,"Not billed",IF(AND(E118="Weekly",ABS(M118-G118*F118*4)&lt;0.5),"Basis mismatch",IF(ABS(N118)&gt;=0.5,"Rate mismatch","Matched"))))))))</f>
        <v>Matched</v>
      </c>
      <c r="P118" t="inlineStr">
        <is>
          <t>Matched</t>
        </is>
      </c>
      <c r="Q118" t="str">
        <f>INDEX('Actions'!$B$5:$B$14,MATCH(O118,'Actions'!$A$5:$A$14,0))</f>
        <v>Move as is</v>
      </c>
      <c r="R118" t="str">
        <f>INDEX('Actions'!$C$5:$C$14,MATCH(O118,'Actions'!$A$5:$A$14,0))</f>
        <v>Office</v>
      </c>
      <c r="S118" t="inlineStr">
        <is>
          <t>Wave 1 North</t>
        </is>
      </c>
      <c r="T118" t="inlineStr"/>
    </row>
    <row r="119">
      <c r="A119" t="inlineStr">
        <is>
          <t>J1115</t>
        </is>
      </c>
      <c r="B119" t="inlineStr">
        <is>
          <t>Sunbury Lawyers Pty Ltd</t>
        </is>
      </c>
      <c r="C119" t="inlineStr">
        <is>
          <t>158 Station Street, Mentone</t>
        </is>
      </c>
      <c r="D119" t="inlineStr">
        <is>
          <t>Kitchen and bathrooms</t>
        </is>
      </c>
      <c r="E119" t="inlineStr">
        <is>
          <t>Weekly</t>
        </is>
      </c>
      <c r="F119" t="n">
        <v>1</v>
      </c>
      <c r="G119" s="9" t="n">
        <v>75</v>
      </c>
      <c r="H119" t="inlineStr">
        <is>
          <t>Active</t>
        </is>
      </c>
      <c r="I119" t="inlineStr">
        <is>
          <t>Outside Jobber</t>
        </is>
      </c>
      <c r="J119" t="inlineStr">
        <is>
          <t>T0089</t>
        </is>
      </c>
      <c r="K119" s="9">
        <f>IF(H119="Active",INDEX('Jobber Jobs'!$Q$5:$Q$367,MATCH(A119,'Jobber Jobs'!$A$5:$A$367,0)),0)</f>
        <v>325</v>
      </c>
      <c r="L119">
        <f>COUNTIFS('QBO Templates'!$J$5:$J$293,A119,'QBO Templates'!$K$5:$K$293,1)</f>
        <v>1</v>
      </c>
      <c r="M119" s="9">
        <f>SUMIFS('QBO Templates'!$E$5:$E$293,'QBO Templates'!$J$5:$J$293,A119,'QBO Templates'!$K$5:$K$293,1)</f>
        <v>325</v>
      </c>
      <c r="N119" s="9">
        <f>ROUND(M119-K119,2)</f>
        <v>0</v>
      </c>
      <c r="O119" t="str">
        <f>IF(A119="","Missing in Jobber",IF(H119&lt;&gt;"Active",IF(L119&gt;0,"Inactive in Jobber - confirm","Archived, no template"),IF(L119&gt;=2,"Duplicate in QBO",IF(AND(I119="Auto",L119&gt;0),"Double-billing risk",IF(I119="Auto","Billed in Jobber",IF(L119=0,"Not billed",IF(AND(E119="Weekly",ABS(M119-G119*F119*4)&lt;0.5),"Basis mismatch",IF(ABS(N119)&gt;=0.5,"Rate mismatch","Matched"))))))))</f>
        <v>Matched</v>
      </c>
      <c r="P119" t="inlineStr">
        <is>
          <t>Matched</t>
        </is>
      </c>
      <c r="Q119" t="str">
        <f>INDEX('Actions'!$B$5:$B$14,MATCH(O119,'Actions'!$A$5:$A$14,0))</f>
        <v>Move as is</v>
      </c>
      <c r="R119" t="str">
        <f>INDEX('Actions'!$C$5:$C$14,MATCH(O119,'Actions'!$A$5:$A$14,0))</f>
        <v>Office</v>
      </c>
      <c r="S119" t="inlineStr">
        <is>
          <t>Wave 3 South</t>
        </is>
      </c>
      <c r="T119" t="inlineStr"/>
    </row>
    <row r="120">
      <c r="A120" t="inlineStr">
        <is>
          <t>J1116</t>
        </is>
      </c>
      <c r="B120" t="inlineStr">
        <is>
          <t>Cobblestone Real Estate Pty Ltd</t>
        </is>
      </c>
      <c r="C120" t="inlineStr">
        <is>
          <t>476 Sydney Highway, Frankston</t>
        </is>
      </c>
      <c r="D120" t="inlineStr">
        <is>
          <t>Office clean</t>
        </is>
      </c>
      <c r="E120" t="inlineStr">
        <is>
          <t>Weekly</t>
        </is>
      </c>
      <c r="F120" t="n">
        <v>1</v>
      </c>
      <c r="G120" s="9" t="n">
        <v>185</v>
      </c>
      <c r="H120" t="inlineStr">
        <is>
          <t>Active</t>
        </is>
      </c>
      <c r="I120" t="inlineStr">
        <is>
          <t>Outside Jobber</t>
        </is>
      </c>
      <c r="J120" t="inlineStr">
        <is>
          <t>T0090</t>
        </is>
      </c>
      <c r="K120" s="9">
        <f>IF(H120="Active",INDEX('Jobber Jobs'!$Q$5:$Q$367,MATCH(A120,'Jobber Jobs'!$A$5:$A$367,0)),0)</f>
        <v>801.67</v>
      </c>
      <c r="L120">
        <f>COUNTIFS('QBO Templates'!$J$5:$J$293,A120,'QBO Templates'!$K$5:$K$293,1)</f>
        <v>1</v>
      </c>
      <c r="M120" s="9">
        <f>SUMIFS('QBO Templates'!$E$5:$E$293,'QBO Templates'!$J$5:$J$293,A120,'QBO Templates'!$K$5:$K$293,1)</f>
        <v>801.67</v>
      </c>
      <c r="N120" s="9">
        <f>ROUND(M120-K120,2)</f>
        <v>0</v>
      </c>
      <c r="O120" t="str">
        <f>IF(A120="","Missing in Jobber",IF(H120&lt;&gt;"Active",IF(L120&gt;0,"Inactive in Jobber - confirm","Archived, no template"),IF(L120&gt;=2,"Duplicate in QBO",IF(AND(I120="Auto",L120&gt;0),"Double-billing risk",IF(I120="Auto","Billed in Jobber",IF(L120=0,"Not billed",IF(AND(E120="Weekly",ABS(M120-G120*F120*4)&lt;0.5),"Basis mismatch",IF(ABS(N120)&gt;=0.5,"Rate mismatch","Matched"))))))))</f>
        <v>Matched</v>
      </c>
      <c r="P120" t="inlineStr">
        <is>
          <t>Matched</t>
        </is>
      </c>
      <c r="Q120" t="str">
        <f>INDEX('Actions'!$B$5:$B$14,MATCH(O120,'Actions'!$A$5:$A$14,0))</f>
        <v>Move as is</v>
      </c>
      <c r="R120" t="str">
        <f>INDEX('Actions'!$C$5:$C$14,MATCH(O120,'Actions'!$A$5:$A$14,0))</f>
        <v>Office</v>
      </c>
      <c r="S120" t="inlineStr">
        <is>
          <t>Wave 3 South</t>
        </is>
      </c>
      <c r="T120" t="inlineStr"/>
    </row>
    <row r="121">
      <c r="A121" t="inlineStr">
        <is>
          <t>J1117</t>
        </is>
      </c>
      <c r="B121" t="inlineStr">
        <is>
          <t>Bayview Engineering Pty Ltd</t>
        </is>
      </c>
      <c r="C121" t="inlineStr">
        <is>
          <t>436/12 Nepean Highway, Sunshine</t>
        </is>
      </c>
      <c r="D121" t="inlineStr">
        <is>
          <t>Office clean</t>
        </is>
      </c>
      <c r="E121" t="inlineStr">
        <is>
          <t>Weekly</t>
        </is>
      </c>
      <c r="F121" t="n">
        <v>2</v>
      </c>
      <c r="G121" s="9" t="n">
        <v>127</v>
      </c>
      <c r="H121" t="inlineStr">
        <is>
          <t>Active</t>
        </is>
      </c>
      <c r="I121" t="inlineStr">
        <is>
          <t>Outside Jobber</t>
        </is>
      </c>
      <c r="J121" t="inlineStr">
        <is>
          <t>T0091</t>
        </is>
      </c>
      <c r="K121" s="9">
        <f>IF(H121="Active",INDEX('Jobber Jobs'!$Q$5:$Q$367,MATCH(A121,'Jobber Jobs'!$A$5:$A$367,0)),0)</f>
        <v>1100.67</v>
      </c>
      <c r="L121">
        <f>COUNTIFS('QBO Templates'!$J$5:$J$293,A121,'QBO Templates'!$K$5:$K$293,1)</f>
        <v>1</v>
      </c>
      <c r="M121" s="9">
        <f>SUMIFS('QBO Templates'!$E$5:$E$293,'QBO Templates'!$J$5:$J$293,A121,'QBO Templates'!$K$5:$K$293,1)</f>
        <v>1100.67</v>
      </c>
      <c r="N121" s="9">
        <f>ROUND(M121-K121,2)</f>
        <v>0</v>
      </c>
      <c r="O121" t="str">
        <f>IF(A121="","Missing in Jobber",IF(H121&lt;&gt;"Active",IF(L121&gt;0,"Inactive in Jobber - confirm","Archived, no template"),IF(L121&gt;=2,"Duplicate in QBO",IF(AND(I121="Auto",L121&gt;0),"Double-billing risk",IF(I121="Auto","Billed in Jobber",IF(L121=0,"Not billed",IF(AND(E121="Weekly",ABS(M121-G121*F121*4)&lt;0.5),"Basis mismatch",IF(ABS(N121)&gt;=0.5,"Rate mismatch","Matched"))))))))</f>
        <v>Matched</v>
      </c>
      <c r="P121" t="inlineStr">
        <is>
          <t>Matched</t>
        </is>
      </c>
      <c r="Q121" t="str">
        <f>INDEX('Actions'!$B$5:$B$14,MATCH(O121,'Actions'!$A$5:$A$14,0))</f>
        <v>Move as is</v>
      </c>
      <c r="R121" t="str">
        <f>INDEX('Actions'!$C$5:$C$14,MATCH(O121,'Actions'!$A$5:$A$14,0))</f>
        <v>Office</v>
      </c>
      <c r="S121" t="inlineStr">
        <is>
          <t>Wave 4 West</t>
        </is>
      </c>
      <c r="T121" t="inlineStr"/>
    </row>
    <row r="122">
      <c r="A122" t="inlineStr">
        <is>
          <t>J1118</t>
        </is>
      </c>
      <c r="B122" t="inlineStr">
        <is>
          <t>Oakwood Financial Planning Pty Ltd</t>
        </is>
      </c>
      <c r="C122" t="inlineStr">
        <is>
          <t>394 Ballarat Avenue, Brighton</t>
        </is>
      </c>
      <c r="D122" t="inlineStr">
        <is>
          <t>Office clean</t>
        </is>
      </c>
      <c r="E122" t="inlineStr">
        <is>
          <t>Weekly</t>
        </is>
      </c>
      <c r="F122" t="n">
        <v>1</v>
      </c>
      <c r="G122" s="9" t="n">
        <v>187</v>
      </c>
      <c r="H122" t="inlineStr">
        <is>
          <t>Active</t>
        </is>
      </c>
      <c r="I122" t="inlineStr">
        <is>
          <t>Outside Jobber</t>
        </is>
      </c>
      <c r="J122" t="inlineStr">
        <is>
          <t>T0092</t>
        </is>
      </c>
      <c r="K122" s="9">
        <f>IF(H122="Active",INDEX('Jobber Jobs'!$Q$5:$Q$367,MATCH(A122,'Jobber Jobs'!$A$5:$A$367,0)),0)</f>
        <v>810.33</v>
      </c>
      <c r="L122">
        <f>COUNTIFS('QBO Templates'!$J$5:$J$293,A122,'QBO Templates'!$K$5:$K$293,1)</f>
        <v>1</v>
      </c>
      <c r="M122" s="9">
        <f>SUMIFS('QBO Templates'!$E$5:$E$293,'QBO Templates'!$J$5:$J$293,A122,'QBO Templates'!$K$5:$K$293,1)</f>
        <v>748</v>
      </c>
      <c r="N122" s="9">
        <f>ROUND(M122-K122,2)</f>
        <v>-62.33</v>
      </c>
      <c r="O122" t="str">
        <f>IF(A122="","Missing in Jobber",IF(H122&lt;&gt;"Active",IF(L122&gt;0,"Inactive in Jobber - confirm","Archived, no template"),IF(L122&gt;=2,"Duplicate in QBO",IF(AND(I122="Auto",L122&gt;0),"Double-billing risk",IF(I122="Auto","Billed in Jobber",IF(L122=0,"Not billed",IF(AND(E122="Weekly",ABS(M122-G122*F122*4)&lt;0.5),"Basis mismatch",IF(ABS(N122)&gt;=0.5,"Rate mismatch","Matched"))))))))</f>
        <v>Basis mismatch</v>
      </c>
      <c r="P122" t="inlineStr">
        <is>
          <t>Basis mismatch</t>
        </is>
      </c>
      <c r="Q122" t="str">
        <f>INDEX('Actions'!$B$5:$B$14,MATCH(O122,'Actions'!$A$5:$A$14,0))</f>
        <v>Change template to the 52/12 monthly amount; bill the shortfall</v>
      </c>
      <c r="R122" t="str">
        <f>INDEX('Actions'!$C$5:$C$14,MATCH(O122,'Actions'!$A$5:$A$14,0))</f>
        <v>Bookkeeper</v>
      </c>
      <c r="S122" t="inlineStr">
        <is>
          <t>Wave 3 South</t>
        </is>
      </c>
      <c r="T122" t="inlineStr"/>
    </row>
    <row r="123">
      <c r="A123" t="inlineStr">
        <is>
          <t>J1119</t>
        </is>
      </c>
      <c r="B123" t="inlineStr">
        <is>
          <t>Oakwood Financial Planning Pty Ltd</t>
        </is>
      </c>
      <c r="C123" t="inlineStr">
        <is>
          <t>394 Ballarat Avenue, Brighton</t>
        </is>
      </c>
      <c r="D123" t="inlineStr">
        <is>
          <t>Carpet steam clean</t>
        </is>
      </c>
      <c r="E123" t="inlineStr">
        <is>
          <t>Every 4 weeks</t>
        </is>
      </c>
      <c r="F123" t="n">
        <v>0</v>
      </c>
      <c r="G123" s="9" t="n">
        <v>116</v>
      </c>
      <c r="H123" t="inlineStr">
        <is>
          <t>Active</t>
        </is>
      </c>
      <c r="I123" t="inlineStr">
        <is>
          <t>Outside Jobber</t>
        </is>
      </c>
      <c r="J123" t="inlineStr">
        <is>
          <t>T0093</t>
        </is>
      </c>
      <c r="K123" s="9">
        <f>IF(H123="Active",INDEX('Jobber Jobs'!$Q$5:$Q$367,MATCH(A123,'Jobber Jobs'!$A$5:$A$367,0)),0)</f>
        <v>116</v>
      </c>
      <c r="L123">
        <f>COUNTIFS('QBO Templates'!$J$5:$J$293,A123,'QBO Templates'!$K$5:$K$293,1)</f>
        <v>1</v>
      </c>
      <c r="M123" s="9">
        <f>SUMIFS('QBO Templates'!$E$5:$E$293,'QBO Templates'!$J$5:$J$293,A123,'QBO Templates'!$K$5:$K$293,1)</f>
        <v>116</v>
      </c>
      <c r="N123" s="9">
        <f>ROUND(M123-K123,2)</f>
        <v>0</v>
      </c>
      <c r="O123" t="str">
        <f>IF(A123="","Missing in Jobber",IF(H123&lt;&gt;"Active",IF(L123&gt;0,"Inactive in Jobber - confirm","Archived, no template"),IF(L123&gt;=2,"Duplicate in QBO",IF(AND(I123="Auto",L123&gt;0),"Double-billing risk",IF(I123="Auto","Billed in Jobber",IF(L123=0,"Not billed",IF(AND(E123="Weekly",ABS(M123-G123*F123*4)&lt;0.5),"Basis mismatch",IF(ABS(N123)&gt;=0.5,"Rate mismatch","Matched"))))))))</f>
        <v>Matched</v>
      </c>
      <c r="P123" t="inlineStr">
        <is>
          <t>Matched</t>
        </is>
      </c>
      <c r="Q123" t="str">
        <f>INDEX('Actions'!$B$5:$B$14,MATCH(O123,'Actions'!$A$5:$A$14,0))</f>
        <v>Move as is</v>
      </c>
      <c r="R123" t="str">
        <f>INDEX('Actions'!$C$5:$C$14,MATCH(O123,'Actions'!$A$5:$A$14,0))</f>
        <v>Office</v>
      </c>
      <c r="S123" t="inlineStr">
        <is>
          <t>Wave 3 South</t>
        </is>
      </c>
      <c r="T123" t="inlineStr"/>
    </row>
    <row r="124">
      <c r="A124" t="inlineStr">
        <is>
          <t>J1120</t>
        </is>
      </c>
      <c r="B124" t="inlineStr">
        <is>
          <t>Brightside Dental Pty Ltd</t>
        </is>
      </c>
      <c r="C124" t="inlineStr">
        <is>
          <t>135 Victoria Parade, Dandenong</t>
        </is>
      </c>
      <c r="D124" t="inlineStr">
        <is>
          <t>Office clean</t>
        </is>
      </c>
      <c r="E124" t="inlineStr">
        <is>
          <t>Weekly</t>
        </is>
      </c>
      <c r="F124" t="n">
        <v>1</v>
      </c>
      <c r="G124" s="9" t="n">
        <v>116</v>
      </c>
      <c r="H124" t="inlineStr">
        <is>
          <t>Active</t>
        </is>
      </c>
      <c r="I124" t="inlineStr">
        <is>
          <t>Outside Jobber</t>
        </is>
      </c>
      <c r="J124" t="inlineStr">
        <is>
          <t>T0094</t>
        </is>
      </c>
      <c r="K124" s="9">
        <f>IF(H124="Active",INDEX('Jobber Jobs'!$Q$5:$Q$367,MATCH(A124,'Jobber Jobs'!$A$5:$A$367,0)),0)</f>
        <v>502.67</v>
      </c>
      <c r="L124">
        <f>COUNTIFS('QBO Templates'!$J$5:$J$293,A124,'QBO Templates'!$K$5:$K$293,1)</f>
        <v>1</v>
      </c>
      <c r="M124" s="9">
        <f>SUMIFS('QBO Templates'!$E$5:$E$293,'QBO Templates'!$J$5:$J$293,A124,'QBO Templates'!$K$5:$K$293,1)</f>
        <v>502.67</v>
      </c>
      <c r="N124" s="9">
        <f>ROUND(M124-K124,2)</f>
        <v>0</v>
      </c>
      <c r="O124" t="str">
        <f>IF(A124="","Missing in Jobber",IF(H124&lt;&gt;"Active",IF(L124&gt;0,"Inactive in Jobber - confirm","Archived, no template"),IF(L124&gt;=2,"Duplicate in QBO",IF(AND(I124="Auto",L124&gt;0),"Double-billing risk",IF(I124="Auto","Billed in Jobber",IF(L124=0,"Not billed",IF(AND(E124="Weekly",ABS(M124-G124*F124*4)&lt;0.5),"Basis mismatch",IF(ABS(N124)&gt;=0.5,"Rate mismatch","Matched"))))))))</f>
        <v>Matched</v>
      </c>
      <c r="P124" t="inlineStr">
        <is>
          <t>Matched</t>
        </is>
      </c>
      <c r="Q124" t="str">
        <f>INDEX('Actions'!$B$5:$B$14,MATCH(O124,'Actions'!$A$5:$A$14,0))</f>
        <v>Move as is</v>
      </c>
      <c r="R124" t="str">
        <f>INDEX('Actions'!$C$5:$C$14,MATCH(O124,'Actions'!$A$5:$A$14,0))</f>
        <v>Office</v>
      </c>
      <c r="S124" t="inlineStr">
        <is>
          <t>Wave 3 South</t>
        </is>
      </c>
      <c r="T124" t="inlineStr"/>
    </row>
    <row r="125">
      <c r="A125" t="inlineStr">
        <is>
          <t>J1121</t>
        </is>
      </c>
      <c r="B125" t="inlineStr">
        <is>
          <t>Brightside Dental Pty Ltd</t>
        </is>
      </c>
      <c r="C125" t="inlineStr">
        <is>
          <t>472 Barkly Parade, Moorabbin</t>
        </is>
      </c>
      <c r="D125" t="inlineStr">
        <is>
          <t>Kitchen and bathrooms</t>
        </is>
      </c>
      <c r="E125" t="inlineStr">
        <is>
          <t>Weekly</t>
        </is>
      </c>
      <c r="F125" t="n">
        <v>1</v>
      </c>
      <c r="G125" s="9" t="n">
        <v>32</v>
      </c>
      <c r="H125" t="inlineStr">
        <is>
          <t>Active</t>
        </is>
      </c>
      <c r="I125" t="inlineStr">
        <is>
          <t>Outside Jobber</t>
        </is>
      </c>
      <c r="J125" t="inlineStr">
        <is>
          <t>T0095</t>
        </is>
      </c>
      <c r="K125" s="9">
        <f>IF(H125="Active",INDEX('Jobber Jobs'!$Q$5:$Q$367,MATCH(A125,'Jobber Jobs'!$A$5:$A$367,0)),0)</f>
        <v>138.67</v>
      </c>
      <c r="L125">
        <f>COUNTIFS('QBO Templates'!$J$5:$J$293,A125,'QBO Templates'!$K$5:$K$293,1)</f>
        <v>1</v>
      </c>
      <c r="M125" s="9">
        <f>SUMIFS('QBO Templates'!$E$5:$E$293,'QBO Templates'!$J$5:$J$293,A125,'QBO Templates'!$K$5:$K$293,1)</f>
        <v>134.33</v>
      </c>
      <c r="N125" s="9">
        <f>ROUND(M125-K125,2)</f>
        <v>-4.34</v>
      </c>
      <c r="O125" t="str">
        <f>IF(A125="","Missing in Jobber",IF(H125&lt;&gt;"Active",IF(L125&gt;0,"Inactive in Jobber - confirm","Archived, no template"),IF(L125&gt;=2,"Duplicate in QBO",IF(AND(I125="Auto",L125&gt;0),"Double-billing risk",IF(I125="Auto","Billed in Jobber",IF(L125=0,"Not billed",IF(AND(E125="Weekly",ABS(M125-G125*F125*4)&lt;0.5),"Basis mismatch",IF(ABS(N125)&gt;=0.5,"Rate mismatch","Matched"))))))))</f>
        <v>Rate mismatch</v>
      </c>
      <c r="P125" t="inlineStr">
        <is>
          <t>Rate mismatch</t>
        </is>
      </c>
      <c r="Q125" t="str">
        <f>INDEX('Actions'!$B$5:$B$14,MATCH(O125,'Actions'!$A$5:$A$14,0))</f>
        <v>Update template to the current agreed rate (1 Jul 2026 rise); bill the shortfall</v>
      </c>
      <c r="R125" t="str">
        <f>INDEX('Actions'!$C$5:$C$14,MATCH(O125,'Actions'!$A$5:$A$14,0))</f>
        <v>Bookkeeper</v>
      </c>
      <c r="S125" t="inlineStr">
        <is>
          <t>Wave 3 South</t>
        </is>
      </c>
      <c r="T125" t="inlineStr"/>
    </row>
    <row r="126">
      <c r="A126" t="inlineStr">
        <is>
          <t>J1122</t>
        </is>
      </c>
      <c r="B126" t="inlineStr">
        <is>
          <t>Ashwood Physiotherapy</t>
        </is>
      </c>
      <c r="C126" t="inlineStr">
        <is>
          <t>151 Nicholson Street, Point Cook</t>
        </is>
      </c>
      <c r="D126" t="inlineStr">
        <is>
          <t>Kitchen and bathrooms</t>
        </is>
      </c>
      <c r="E126" t="inlineStr">
        <is>
          <t>Weekly</t>
        </is>
      </c>
      <c r="F126" t="n">
        <v>3</v>
      </c>
      <c r="G126" s="9" t="n">
        <v>43</v>
      </c>
      <c r="H126" t="inlineStr">
        <is>
          <t>Active</t>
        </is>
      </c>
      <c r="I126" t="inlineStr">
        <is>
          <t>Outside Jobber</t>
        </is>
      </c>
      <c r="J126" t="inlineStr">
        <is>
          <t>T0096</t>
        </is>
      </c>
      <c r="K126" s="9">
        <f>IF(H126="Active",INDEX('Jobber Jobs'!$Q$5:$Q$367,MATCH(A126,'Jobber Jobs'!$A$5:$A$367,0)),0)</f>
        <v>559</v>
      </c>
      <c r="L126">
        <f>COUNTIFS('QBO Templates'!$J$5:$J$293,A126,'QBO Templates'!$K$5:$K$293,1)</f>
        <v>1</v>
      </c>
      <c r="M126" s="9">
        <f>SUMIFS('QBO Templates'!$E$5:$E$293,'QBO Templates'!$J$5:$J$293,A126,'QBO Templates'!$K$5:$K$293,1)</f>
        <v>559</v>
      </c>
      <c r="N126" s="9">
        <f>ROUND(M126-K126,2)</f>
        <v>0</v>
      </c>
      <c r="O126" t="str">
        <f>IF(A126="","Missing in Jobber",IF(H126&lt;&gt;"Active",IF(L126&gt;0,"Inactive in Jobber - confirm","Archived, no template"),IF(L126&gt;=2,"Duplicate in QBO",IF(AND(I126="Auto",L126&gt;0),"Double-billing risk",IF(I126="Auto","Billed in Jobber",IF(L126=0,"Not billed",IF(AND(E126="Weekly",ABS(M126-G126*F126*4)&lt;0.5),"Basis mismatch",IF(ABS(N126)&gt;=0.5,"Rate mismatch","Matched"))))))))</f>
        <v>Matched</v>
      </c>
      <c r="P126" t="inlineStr">
        <is>
          <t>Matched</t>
        </is>
      </c>
      <c r="Q126" t="str">
        <f>INDEX('Actions'!$B$5:$B$14,MATCH(O126,'Actions'!$A$5:$A$14,0))</f>
        <v>Move as is</v>
      </c>
      <c r="R126" t="str">
        <f>INDEX('Actions'!$C$5:$C$14,MATCH(O126,'Actions'!$A$5:$A$14,0))</f>
        <v>Office</v>
      </c>
      <c r="S126" t="inlineStr">
        <is>
          <t>Wave 4 West</t>
        </is>
      </c>
      <c r="T126" t="inlineStr"/>
    </row>
    <row r="127">
      <c r="A127" t="inlineStr">
        <is>
          <t>J1123</t>
        </is>
      </c>
      <c r="B127" t="inlineStr">
        <is>
          <t>Ashwood Physiotherapy</t>
        </is>
      </c>
      <c r="C127" t="inlineStr">
        <is>
          <t>151 Nicholson Street, Point Cook</t>
        </is>
      </c>
      <c r="D127" t="inlineStr">
        <is>
          <t>Window clean</t>
        </is>
      </c>
      <c r="E127" t="inlineStr">
        <is>
          <t>Every 4 weeks</t>
        </is>
      </c>
      <c r="F127" t="n">
        <v>0</v>
      </c>
      <c r="G127" s="9" t="n">
        <v>135</v>
      </c>
      <c r="H127" t="inlineStr">
        <is>
          <t>Active</t>
        </is>
      </c>
      <c r="I127" t="inlineStr">
        <is>
          <t>Auto</t>
        </is>
      </c>
      <c r="J127" t="inlineStr"/>
      <c r="K127" s="9">
        <f>IF(H127="Active",INDEX('Jobber Jobs'!$Q$5:$Q$367,MATCH(A127,'Jobber Jobs'!$A$5:$A$367,0)),0)</f>
        <v>135</v>
      </c>
      <c r="L127">
        <f>COUNTIFS('QBO Templates'!$J$5:$J$293,A127,'QBO Templates'!$K$5:$K$293,1)</f>
        <v>0</v>
      </c>
      <c r="M127" s="9">
        <f>SUMIFS('QBO Templates'!$E$5:$E$293,'QBO Templates'!$J$5:$J$293,A127,'QBO Templates'!$K$5:$K$293,1)</f>
        <v>0</v>
      </c>
      <c r="N127" s="9">
        <f>ROUND(M127-K127,2)</f>
        <v>-135</v>
      </c>
      <c r="O127" t="str">
        <f>IF(A127="","Missing in Jobber",IF(H127&lt;&gt;"Active",IF(L127&gt;0,"Inactive in Jobber - confirm","Archived, no template"),IF(L127&gt;=2,"Duplicate in QBO",IF(AND(I127="Auto",L127&gt;0),"Double-billing risk",IF(I127="Auto","Billed in Jobber",IF(L127=0,"Not billed",IF(AND(E127="Weekly",ABS(M127-G127*F127*4)&lt;0.5),"Basis mismatch",IF(ABS(N127)&gt;=0.5,"Rate mismatch","Matched"))))))))</f>
        <v>Billed in Jobber</v>
      </c>
      <c r="P127" t="inlineStr">
        <is>
          <t>Billed in Jobber</t>
        </is>
      </c>
      <c r="Q127" t="str">
        <f>INDEX('Actions'!$B$5:$B$14,MATCH(O127,'Actions'!$A$5:$A$14,0))</f>
        <v>Create QBO template at the Jobber rate; switch off Jobber invoicing at cutover</v>
      </c>
      <c r="R127" t="str">
        <f>INDEX('Actions'!$C$5:$C$14,MATCH(O127,'Actions'!$A$5:$A$14,0))</f>
        <v>Bookkeeper</v>
      </c>
      <c r="S127" t="inlineStr">
        <is>
          <t>Wave 4 West</t>
        </is>
      </c>
      <c r="T127" t="inlineStr"/>
    </row>
    <row r="128">
      <c r="A128" t="inlineStr">
        <is>
          <t>J1124</t>
        </is>
      </c>
      <c r="B128" t="inlineStr">
        <is>
          <t>Ashwood Physiotherapy</t>
        </is>
      </c>
      <c r="C128" t="inlineStr">
        <is>
          <t>4A Gilbert Road, Camberwell</t>
        </is>
      </c>
      <c r="D128" t="inlineStr">
        <is>
          <t>Office clean</t>
        </is>
      </c>
      <c r="E128" t="inlineStr">
        <is>
          <t>Weekly</t>
        </is>
      </c>
      <c r="F128" t="n">
        <v>1</v>
      </c>
      <c r="G128" s="9" t="n">
        <v>134</v>
      </c>
      <c r="H128" t="inlineStr">
        <is>
          <t>Active</t>
        </is>
      </c>
      <c r="I128" t="inlineStr">
        <is>
          <t>Outside Jobber</t>
        </is>
      </c>
      <c r="J128" t="inlineStr">
        <is>
          <t>T0097</t>
        </is>
      </c>
      <c r="K128" s="9">
        <f>IF(H128="Active",INDEX('Jobber Jobs'!$Q$5:$Q$367,MATCH(A128,'Jobber Jobs'!$A$5:$A$367,0)),0)</f>
        <v>580.67</v>
      </c>
      <c r="L128">
        <f>COUNTIFS('QBO Templates'!$J$5:$J$293,A128,'QBO Templates'!$K$5:$K$293,1)</f>
        <v>1</v>
      </c>
      <c r="M128" s="9">
        <f>SUMIFS('QBO Templates'!$E$5:$E$293,'QBO Templates'!$J$5:$J$293,A128,'QBO Templates'!$K$5:$K$293,1)</f>
        <v>580.67</v>
      </c>
      <c r="N128" s="9">
        <f>ROUND(M128-K128,2)</f>
        <v>0</v>
      </c>
      <c r="O128" t="str">
        <f>IF(A128="","Missing in Jobber",IF(H128&lt;&gt;"Active",IF(L128&gt;0,"Inactive in Jobber - confirm","Archived, no template"),IF(L128&gt;=2,"Duplicate in QBO",IF(AND(I128="Auto",L128&gt;0),"Double-billing risk",IF(I128="Auto","Billed in Jobber",IF(L128=0,"Not billed",IF(AND(E128="Weekly",ABS(M128-G128*F128*4)&lt;0.5),"Basis mismatch",IF(ABS(N128)&gt;=0.5,"Rate mismatch","Matched"))))))))</f>
        <v>Matched</v>
      </c>
      <c r="P128" t="inlineStr">
        <is>
          <t>Matched</t>
        </is>
      </c>
      <c r="Q128" t="str">
        <f>INDEX('Actions'!$B$5:$B$14,MATCH(O128,'Actions'!$A$5:$A$14,0))</f>
        <v>Move as is</v>
      </c>
      <c r="R128" t="str">
        <f>INDEX('Actions'!$C$5:$C$14,MATCH(O128,'Actions'!$A$5:$A$14,0))</f>
        <v>Office</v>
      </c>
      <c r="S128" t="inlineStr">
        <is>
          <t>Wave 2 East</t>
        </is>
      </c>
      <c r="T128" t="inlineStr"/>
    </row>
    <row r="129">
      <c r="A129" t="inlineStr">
        <is>
          <t>J1125</t>
        </is>
      </c>
      <c r="B129" t="inlineStr">
        <is>
          <t>Ashwood Physiotherapy</t>
        </is>
      </c>
      <c r="C129" t="inlineStr">
        <is>
          <t>144 Burke Avenue, Coburg</t>
        </is>
      </c>
      <c r="D129" t="inlineStr">
        <is>
          <t>Office clean</t>
        </is>
      </c>
      <c r="E129" t="inlineStr">
        <is>
          <t>Weekly</t>
        </is>
      </c>
      <c r="F129" t="n">
        <v>2</v>
      </c>
      <c r="G129" s="9" t="n">
        <v>156</v>
      </c>
      <c r="H129" t="inlineStr">
        <is>
          <t>Active</t>
        </is>
      </c>
      <c r="I129" t="inlineStr">
        <is>
          <t>Outside Jobber</t>
        </is>
      </c>
      <c r="J129" t="inlineStr">
        <is>
          <t>T0098</t>
        </is>
      </c>
      <c r="K129" s="9">
        <f>IF(H129="Active",INDEX('Jobber Jobs'!$Q$5:$Q$367,MATCH(A129,'Jobber Jobs'!$A$5:$A$367,0)),0)</f>
        <v>1352</v>
      </c>
      <c r="L129">
        <f>COUNTIFS('QBO Templates'!$J$5:$J$293,A129,'QBO Templates'!$K$5:$K$293,1)</f>
        <v>1</v>
      </c>
      <c r="M129" s="9">
        <f>SUMIFS('QBO Templates'!$E$5:$E$293,'QBO Templates'!$J$5:$J$293,A129,'QBO Templates'!$K$5:$K$293,1)</f>
        <v>1300</v>
      </c>
      <c r="N129" s="9">
        <f>ROUND(M129-K129,2)</f>
        <v>-52</v>
      </c>
      <c r="O129" t="str">
        <f>IF(A129="","Missing in Jobber",IF(H129&lt;&gt;"Active",IF(L129&gt;0,"Inactive in Jobber - confirm","Archived, no template"),IF(L129&gt;=2,"Duplicate in QBO",IF(AND(I129="Auto",L129&gt;0),"Double-billing risk",IF(I129="Auto","Billed in Jobber",IF(L129=0,"Not billed",IF(AND(E129="Weekly",ABS(M129-G129*F129*4)&lt;0.5),"Basis mismatch",IF(ABS(N129)&gt;=0.5,"Rate mismatch","Matched"))))))))</f>
        <v>Rate mismatch</v>
      </c>
      <c r="P129" t="inlineStr">
        <is>
          <t>Rate mismatch</t>
        </is>
      </c>
      <c r="Q129" t="str">
        <f>INDEX('Actions'!$B$5:$B$14,MATCH(O129,'Actions'!$A$5:$A$14,0))</f>
        <v>Update template to the current agreed rate (1 Jul 2026 rise); bill the shortfall</v>
      </c>
      <c r="R129" t="str">
        <f>INDEX('Actions'!$C$5:$C$14,MATCH(O129,'Actions'!$A$5:$A$14,0))</f>
        <v>Bookkeeper</v>
      </c>
      <c r="S129" t="inlineStr">
        <is>
          <t>Wave 1 North</t>
        </is>
      </c>
      <c r="T129" t="inlineStr"/>
    </row>
    <row r="130">
      <c r="A130" t="inlineStr">
        <is>
          <t>J1126</t>
        </is>
      </c>
      <c r="B130" t="inlineStr">
        <is>
          <t>Ashwood Physiotherapy</t>
        </is>
      </c>
      <c r="C130" t="inlineStr">
        <is>
          <t>144 Burke Avenue, Coburg</t>
        </is>
      </c>
      <c r="D130" t="inlineStr">
        <is>
          <t>Window clean</t>
        </is>
      </c>
      <c r="E130" t="inlineStr">
        <is>
          <t>Every 4 weeks</t>
        </is>
      </c>
      <c r="F130" t="n">
        <v>0</v>
      </c>
      <c r="G130" s="9" t="n">
        <v>116</v>
      </c>
      <c r="H130" t="inlineStr">
        <is>
          <t>Active</t>
        </is>
      </c>
      <c r="I130" t="inlineStr">
        <is>
          <t>Auto</t>
        </is>
      </c>
      <c r="J130" t="inlineStr"/>
      <c r="K130" s="9">
        <f>IF(H130="Active",INDEX('Jobber Jobs'!$Q$5:$Q$367,MATCH(A130,'Jobber Jobs'!$A$5:$A$367,0)),0)</f>
        <v>116</v>
      </c>
      <c r="L130">
        <f>COUNTIFS('QBO Templates'!$J$5:$J$293,A130,'QBO Templates'!$K$5:$K$293,1)</f>
        <v>0</v>
      </c>
      <c r="M130" s="9">
        <f>SUMIFS('QBO Templates'!$E$5:$E$293,'QBO Templates'!$J$5:$J$293,A130,'QBO Templates'!$K$5:$K$293,1)</f>
        <v>0</v>
      </c>
      <c r="N130" s="9">
        <f>ROUND(M130-K130,2)</f>
        <v>-116</v>
      </c>
      <c r="O130" t="str">
        <f>IF(A130="","Missing in Jobber",IF(H130&lt;&gt;"Active",IF(L130&gt;0,"Inactive in Jobber - confirm","Archived, no template"),IF(L130&gt;=2,"Duplicate in QBO",IF(AND(I130="Auto",L130&gt;0),"Double-billing risk",IF(I130="Auto","Billed in Jobber",IF(L130=0,"Not billed",IF(AND(E130="Weekly",ABS(M130-G130*F130*4)&lt;0.5),"Basis mismatch",IF(ABS(N130)&gt;=0.5,"Rate mismatch","Matched"))))))))</f>
        <v>Billed in Jobber</v>
      </c>
      <c r="P130" t="inlineStr">
        <is>
          <t>Billed in Jobber</t>
        </is>
      </c>
      <c r="Q130" t="str">
        <f>INDEX('Actions'!$B$5:$B$14,MATCH(O130,'Actions'!$A$5:$A$14,0))</f>
        <v>Create QBO template at the Jobber rate; switch off Jobber invoicing at cutover</v>
      </c>
      <c r="R130" t="str">
        <f>INDEX('Actions'!$C$5:$C$14,MATCH(O130,'Actions'!$A$5:$A$14,0))</f>
        <v>Bookkeeper</v>
      </c>
      <c r="S130" t="inlineStr">
        <is>
          <t>Wave 1 North</t>
        </is>
      </c>
      <c r="T130" t="inlineStr"/>
    </row>
    <row r="131">
      <c r="A131" t="inlineStr">
        <is>
          <t>J1127</t>
        </is>
      </c>
      <c r="B131" t="inlineStr">
        <is>
          <t>Ashwood Physiotherapy</t>
        </is>
      </c>
      <c r="C131" t="inlineStr">
        <is>
          <t>182 King Avenue, Footscray</t>
        </is>
      </c>
      <c r="D131" t="inlineStr">
        <is>
          <t>Office clean</t>
        </is>
      </c>
      <c r="E131" t="inlineStr">
        <is>
          <t>Weekly</t>
        </is>
      </c>
      <c r="F131" t="n">
        <v>2</v>
      </c>
      <c r="G131" s="9" t="n">
        <v>161</v>
      </c>
      <c r="H131" t="inlineStr">
        <is>
          <t>Active</t>
        </is>
      </c>
      <c r="I131" t="inlineStr">
        <is>
          <t>Outside Jobber</t>
        </is>
      </c>
      <c r="J131" t="inlineStr">
        <is>
          <t>T0099</t>
        </is>
      </c>
      <c r="K131" s="9">
        <f>IF(H131="Active",INDEX('Jobber Jobs'!$Q$5:$Q$367,MATCH(A131,'Jobber Jobs'!$A$5:$A$367,0)),0)</f>
        <v>1395.33</v>
      </c>
      <c r="L131">
        <f>COUNTIFS('QBO Templates'!$J$5:$J$293,A131,'QBO Templates'!$K$5:$K$293,1)</f>
        <v>1</v>
      </c>
      <c r="M131" s="9">
        <f>SUMIFS('QBO Templates'!$E$5:$E$293,'QBO Templates'!$J$5:$J$293,A131,'QBO Templates'!$K$5:$K$293,1)</f>
        <v>1395.33</v>
      </c>
      <c r="N131" s="9">
        <f>ROUND(M131-K131,2)</f>
        <v>0</v>
      </c>
      <c r="O131" t="str">
        <f>IF(A131="","Missing in Jobber",IF(H131&lt;&gt;"Active",IF(L131&gt;0,"Inactive in Jobber - confirm","Archived, no template"),IF(L131&gt;=2,"Duplicate in QBO",IF(AND(I131="Auto",L131&gt;0),"Double-billing risk",IF(I131="Auto","Billed in Jobber",IF(L131=0,"Not billed",IF(AND(E131="Weekly",ABS(M131-G131*F131*4)&lt;0.5),"Basis mismatch",IF(ABS(N131)&gt;=0.5,"Rate mismatch","Matched"))))))))</f>
        <v>Matched</v>
      </c>
      <c r="P131" t="inlineStr">
        <is>
          <t>Matched</t>
        </is>
      </c>
      <c r="Q131" t="str">
        <f>INDEX('Actions'!$B$5:$B$14,MATCH(O131,'Actions'!$A$5:$A$14,0))</f>
        <v>Move as is</v>
      </c>
      <c r="R131" t="str">
        <f>INDEX('Actions'!$C$5:$C$14,MATCH(O131,'Actions'!$A$5:$A$14,0))</f>
        <v>Office</v>
      </c>
      <c r="S131" t="inlineStr">
        <is>
          <t>Wave 4 West</t>
        </is>
      </c>
      <c r="T131" t="inlineStr"/>
    </row>
    <row r="132">
      <c r="A132" t="inlineStr">
        <is>
          <t>J1128</t>
        </is>
      </c>
      <c r="B132" t="inlineStr">
        <is>
          <t>Bluestone Dental</t>
        </is>
      </c>
      <c r="C132" t="inlineStr">
        <is>
          <t>79/12 Glenferrie Parade, Camberwell</t>
        </is>
      </c>
      <c r="D132" t="inlineStr">
        <is>
          <t>Kitchen and bathrooms</t>
        </is>
      </c>
      <c r="E132" t="inlineStr">
        <is>
          <t>Weekly</t>
        </is>
      </c>
      <c r="F132" t="n">
        <v>5</v>
      </c>
      <c r="G132" s="9" t="n">
        <v>30</v>
      </c>
      <c r="H132" t="inlineStr">
        <is>
          <t>Active</t>
        </is>
      </c>
      <c r="I132" t="inlineStr">
        <is>
          <t>Outside Jobber</t>
        </is>
      </c>
      <c r="J132" t="inlineStr">
        <is>
          <t>T0100</t>
        </is>
      </c>
      <c r="K132" s="9">
        <f>IF(H132="Active",INDEX('Jobber Jobs'!$Q$5:$Q$367,MATCH(A132,'Jobber Jobs'!$A$5:$A$367,0)),0)</f>
        <v>650</v>
      </c>
      <c r="L132">
        <f>COUNTIFS('QBO Templates'!$J$5:$J$293,A132,'QBO Templates'!$K$5:$K$293,1)</f>
        <v>1</v>
      </c>
      <c r="M132" s="9">
        <f>SUMIFS('QBO Templates'!$E$5:$E$293,'QBO Templates'!$J$5:$J$293,A132,'QBO Templates'!$K$5:$K$293,1)</f>
        <v>650</v>
      </c>
      <c r="N132" s="9">
        <f>ROUND(M132-K132,2)</f>
        <v>0</v>
      </c>
      <c r="O132" t="str">
        <f>IF(A132="","Missing in Jobber",IF(H132&lt;&gt;"Active",IF(L132&gt;0,"Inactive in Jobber - confirm","Archived, no template"),IF(L132&gt;=2,"Duplicate in QBO",IF(AND(I132="Auto",L132&gt;0),"Double-billing risk",IF(I132="Auto","Billed in Jobber",IF(L132=0,"Not billed",IF(AND(E132="Weekly",ABS(M132-G132*F132*4)&lt;0.5),"Basis mismatch",IF(ABS(N132)&gt;=0.5,"Rate mismatch","Matched"))))))))</f>
        <v>Matched</v>
      </c>
      <c r="P132" t="inlineStr">
        <is>
          <t>Matched</t>
        </is>
      </c>
      <c r="Q132" t="str">
        <f>INDEX('Actions'!$B$5:$B$14,MATCH(O132,'Actions'!$A$5:$A$14,0))</f>
        <v>Move as is</v>
      </c>
      <c r="R132" t="str">
        <f>INDEX('Actions'!$C$5:$C$14,MATCH(O132,'Actions'!$A$5:$A$14,0))</f>
        <v>Office</v>
      </c>
      <c r="S132" t="inlineStr">
        <is>
          <t>Wave 2 East</t>
        </is>
      </c>
      <c r="T132" t="inlineStr"/>
    </row>
    <row r="133">
      <c r="A133" t="inlineStr">
        <is>
          <t>J1129</t>
        </is>
      </c>
      <c r="B133" t="inlineStr">
        <is>
          <t>Bluestone Dental</t>
        </is>
      </c>
      <c r="C133" t="inlineStr">
        <is>
          <t>401 Park Highway, Burwood</t>
        </is>
      </c>
      <c r="D133" t="inlineStr">
        <is>
          <t>Office clean</t>
        </is>
      </c>
      <c r="E133" t="inlineStr">
        <is>
          <t>Weekly</t>
        </is>
      </c>
      <c r="F133" t="n">
        <v>1</v>
      </c>
      <c r="G133" s="9" t="n">
        <v>127</v>
      </c>
      <c r="H133" t="inlineStr">
        <is>
          <t>Active</t>
        </is>
      </c>
      <c r="I133" t="inlineStr">
        <is>
          <t>Outside Jobber</t>
        </is>
      </c>
      <c r="J133" t="inlineStr">
        <is>
          <t>T0101</t>
        </is>
      </c>
      <c r="K133" s="9">
        <f>IF(H133="Active",INDEX('Jobber Jobs'!$Q$5:$Q$367,MATCH(A133,'Jobber Jobs'!$A$5:$A$367,0)),0)</f>
        <v>550.33</v>
      </c>
      <c r="L133">
        <f>COUNTIFS('QBO Templates'!$J$5:$J$293,A133,'QBO Templates'!$K$5:$K$293,1)</f>
        <v>1</v>
      </c>
      <c r="M133" s="9">
        <f>SUMIFS('QBO Templates'!$E$5:$E$293,'QBO Templates'!$J$5:$J$293,A133,'QBO Templates'!$K$5:$K$293,1)</f>
        <v>550.33</v>
      </c>
      <c r="N133" s="9">
        <f>ROUND(M133-K133,2)</f>
        <v>0</v>
      </c>
      <c r="O133" t="str">
        <f>IF(A133="","Missing in Jobber",IF(H133&lt;&gt;"Active",IF(L133&gt;0,"Inactive in Jobber - confirm","Archived, no template"),IF(L133&gt;=2,"Duplicate in QBO",IF(AND(I133="Auto",L133&gt;0),"Double-billing risk",IF(I133="Auto","Billed in Jobber",IF(L133=0,"Not billed",IF(AND(E133="Weekly",ABS(M133-G133*F133*4)&lt;0.5),"Basis mismatch",IF(ABS(N133)&gt;=0.5,"Rate mismatch","Matched"))))))))</f>
        <v>Matched</v>
      </c>
      <c r="P133" t="inlineStr">
        <is>
          <t>Matched</t>
        </is>
      </c>
      <c r="Q133" t="str">
        <f>INDEX('Actions'!$B$5:$B$14,MATCH(O133,'Actions'!$A$5:$A$14,0))</f>
        <v>Move as is</v>
      </c>
      <c r="R133" t="str">
        <f>INDEX('Actions'!$C$5:$C$14,MATCH(O133,'Actions'!$A$5:$A$14,0))</f>
        <v>Office</v>
      </c>
      <c r="S133" t="inlineStr">
        <is>
          <t>Wave 2 East</t>
        </is>
      </c>
      <c r="T133" t="inlineStr"/>
    </row>
    <row r="134">
      <c r="A134" t="inlineStr">
        <is>
          <t>J1130</t>
        </is>
      </c>
      <c r="B134" t="inlineStr">
        <is>
          <t>Bluestone Dental</t>
        </is>
      </c>
      <c r="C134" t="inlineStr">
        <is>
          <t>401 Park Highway, Burwood</t>
        </is>
      </c>
      <c r="D134" t="inlineStr">
        <is>
          <t>Carpet steam clean</t>
        </is>
      </c>
      <c r="E134" t="inlineStr">
        <is>
          <t>Every 4 weeks</t>
        </is>
      </c>
      <c r="F134" t="n">
        <v>0</v>
      </c>
      <c r="G134" s="9" t="n">
        <v>203</v>
      </c>
      <c r="H134" t="inlineStr">
        <is>
          <t>Active</t>
        </is>
      </c>
      <c r="I134" t="inlineStr">
        <is>
          <t>Outside Jobber</t>
        </is>
      </c>
      <c r="J134" t="inlineStr">
        <is>
          <t>T0102</t>
        </is>
      </c>
      <c r="K134" s="9">
        <f>IF(H134="Active",INDEX('Jobber Jobs'!$Q$5:$Q$367,MATCH(A134,'Jobber Jobs'!$A$5:$A$367,0)),0)</f>
        <v>203</v>
      </c>
      <c r="L134">
        <f>COUNTIFS('QBO Templates'!$J$5:$J$293,A134,'QBO Templates'!$K$5:$K$293,1)</f>
        <v>1</v>
      </c>
      <c r="M134" s="9">
        <f>SUMIFS('QBO Templates'!$E$5:$E$293,'QBO Templates'!$J$5:$J$293,A134,'QBO Templates'!$K$5:$K$293,1)</f>
        <v>203</v>
      </c>
      <c r="N134" s="9">
        <f>ROUND(M134-K134,2)</f>
        <v>0</v>
      </c>
      <c r="O134" t="str">
        <f>IF(A134="","Missing in Jobber",IF(H134&lt;&gt;"Active",IF(L134&gt;0,"Inactive in Jobber - confirm","Archived, no template"),IF(L134&gt;=2,"Duplicate in QBO",IF(AND(I134="Auto",L134&gt;0),"Double-billing risk",IF(I134="Auto","Billed in Jobber",IF(L134=0,"Not billed",IF(AND(E134="Weekly",ABS(M134-G134*F134*4)&lt;0.5),"Basis mismatch",IF(ABS(N134)&gt;=0.5,"Rate mismatch","Matched"))))))))</f>
        <v>Matched</v>
      </c>
      <c r="P134" t="inlineStr">
        <is>
          <t>Matched</t>
        </is>
      </c>
      <c r="Q134" t="str">
        <f>INDEX('Actions'!$B$5:$B$14,MATCH(O134,'Actions'!$A$5:$A$14,0))</f>
        <v>Move as is</v>
      </c>
      <c r="R134" t="str">
        <f>INDEX('Actions'!$C$5:$C$14,MATCH(O134,'Actions'!$A$5:$A$14,0))</f>
        <v>Office</v>
      </c>
      <c r="S134" t="inlineStr">
        <is>
          <t>Wave 2 East</t>
        </is>
      </c>
      <c r="T134" t="inlineStr"/>
    </row>
    <row r="135">
      <c r="A135" t="inlineStr">
        <is>
          <t>J1131</t>
        </is>
      </c>
      <c r="B135" t="inlineStr">
        <is>
          <t>Bluestone Dental</t>
        </is>
      </c>
      <c r="C135" t="inlineStr">
        <is>
          <t>401 Burke Street, Burwood</t>
        </is>
      </c>
      <c r="D135" t="inlineStr">
        <is>
          <t>Office clean</t>
        </is>
      </c>
      <c r="E135" t="inlineStr">
        <is>
          <t>Weekly</t>
        </is>
      </c>
      <c r="F135" t="n">
        <v>2</v>
      </c>
      <c r="G135" s="9" t="n">
        <v>68</v>
      </c>
      <c r="H135" t="inlineStr">
        <is>
          <t>Active</t>
        </is>
      </c>
      <c r="I135" t="inlineStr">
        <is>
          <t>Outside Jobber</t>
        </is>
      </c>
      <c r="J135" t="inlineStr">
        <is>
          <t>T0103</t>
        </is>
      </c>
      <c r="K135" s="9">
        <f>IF(H135="Active",INDEX('Jobber Jobs'!$Q$5:$Q$367,MATCH(A135,'Jobber Jobs'!$A$5:$A$367,0)),0)</f>
        <v>589.33</v>
      </c>
      <c r="L135">
        <f>COUNTIFS('QBO Templates'!$J$5:$J$293,A135,'QBO Templates'!$K$5:$K$293,1)</f>
        <v>1</v>
      </c>
      <c r="M135" s="9">
        <f>SUMIFS('QBO Templates'!$E$5:$E$293,'QBO Templates'!$J$5:$J$293,A135,'QBO Templates'!$K$5:$K$293,1)</f>
        <v>589.33</v>
      </c>
      <c r="N135" s="9">
        <f>ROUND(M135-K135,2)</f>
        <v>0</v>
      </c>
      <c r="O135" t="str">
        <f>IF(A135="","Missing in Jobber",IF(H135&lt;&gt;"Active",IF(L135&gt;0,"Inactive in Jobber - confirm","Archived, no template"),IF(L135&gt;=2,"Duplicate in QBO",IF(AND(I135="Auto",L135&gt;0),"Double-billing risk",IF(I135="Auto","Billed in Jobber",IF(L135=0,"Not billed",IF(AND(E135="Weekly",ABS(M135-G135*F135*4)&lt;0.5),"Basis mismatch",IF(ABS(N135)&gt;=0.5,"Rate mismatch","Matched"))))))))</f>
        <v>Matched</v>
      </c>
      <c r="P135" t="inlineStr">
        <is>
          <t>Matched</t>
        </is>
      </c>
      <c r="Q135" t="str">
        <f>INDEX('Actions'!$B$5:$B$14,MATCH(O135,'Actions'!$A$5:$A$14,0))</f>
        <v>Move as is</v>
      </c>
      <c r="R135" t="str">
        <f>INDEX('Actions'!$C$5:$C$14,MATCH(O135,'Actions'!$A$5:$A$14,0))</f>
        <v>Office</v>
      </c>
      <c r="S135" t="inlineStr">
        <is>
          <t>Wave 2 East</t>
        </is>
      </c>
      <c r="T135" t="inlineStr"/>
    </row>
    <row r="136">
      <c r="A136" t="inlineStr">
        <is>
          <t>J1132</t>
        </is>
      </c>
      <c r="B136" t="inlineStr">
        <is>
          <t>Bluestone Dental</t>
        </is>
      </c>
      <c r="C136" t="inlineStr">
        <is>
          <t>11 Hopkins Avenue, Ringwood</t>
        </is>
      </c>
      <c r="D136" t="inlineStr">
        <is>
          <t>Office clean</t>
        </is>
      </c>
      <c r="E136" t="inlineStr">
        <is>
          <t>Weekly</t>
        </is>
      </c>
      <c r="F136" t="n">
        <v>2</v>
      </c>
      <c r="G136" s="9" t="n">
        <v>131</v>
      </c>
      <c r="H136" t="inlineStr">
        <is>
          <t>Active</t>
        </is>
      </c>
      <c r="I136" t="inlineStr">
        <is>
          <t>Auto</t>
        </is>
      </c>
      <c r="J136" t="inlineStr"/>
      <c r="K136" s="9">
        <f>IF(H136="Active",INDEX('Jobber Jobs'!$Q$5:$Q$367,MATCH(A136,'Jobber Jobs'!$A$5:$A$367,0)),0)</f>
        <v>1135.33</v>
      </c>
      <c r="L136">
        <f>COUNTIFS('QBO Templates'!$J$5:$J$293,A136,'QBO Templates'!$K$5:$K$293,1)</f>
        <v>0</v>
      </c>
      <c r="M136" s="9">
        <f>SUMIFS('QBO Templates'!$E$5:$E$293,'QBO Templates'!$J$5:$J$293,A136,'QBO Templates'!$K$5:$K$293,1)</f>
        <v>0</v>
      </c>
      <c r="N136" s="9">
        <f>ROUND(M136-K136,2)</f>
        <v>-1135.33</v>
      </c>
      <c r="O136" t="str">
        <f>IF(A136="","Missing in Jobber",IF(H136&lt;&gt;"Active",IF(L136&gt;0,"Inactive in Jobber - confirm","Archived, no template"),IF(L136&gt;=2,"Duplicate in QBO",IF(AND(I136="Auto",L136&gt;0),"Double-billing risk",IF(I136="Auto","Billed in Jobber",IF(L136=0,"Not billed",IF(AND(E136="Weekly",ABS(M136-G136*F136*4)&lt;0.5),"Basis mismatch",IF(ABS(N136)&gt;=0.5,"Rate mismatch","Matched"))))))))</f>
        <v>Billed in Jobber</v>
      </c>
      <c r="P136" t="inlineStr">
        <is>
          <t>Billed in Jobber</t>
        </is>
      </c>
      <c r="Q136" t="str">
        <f>INDEX('Actions'!$B$5:$B$14,MATCH(O136,'Actions'!$A$5:$A$14,0))</f>
        <v>Create QBO template at the Jobber rate; switch off Jobber invoicing at cutover</v>
      </c>
      <c r="R136" t="str">
        <f>INDEX('Actions'!$C$5:$C$14,MATCH(O136,'Actions'!$A$5:$A$14,0))</f>
        <v>Bookkeeper</v>
      </c>
      <c r="S136" t="inlineStr">
        <is>
          <t>Wave 2 East</t>
        </is>
      </c>
      <c r="T136" t="inlineStr"/>
    </row>
    <row r="137">
      <c r="A137" t="inlineStr">
        <is>
          <t>J1133</t>
        </is>
      </c>
      <c r="B137" t="inlineStr">
        <is>
          <t>Bluestone Dental</t>
        </is>
      </c>
      <c r="C137" t="inlineStr">
        <is>
          <t>11 Hopkins Avenue, Ringwood</t>
        </is>
      </c>
      <c r="D137" t="inlineStr">
        <is>
          <t>Carpet steam clean</t>
        </is>
      </c>
      <c r="E137" t="inlineStr">
        <is>
          <t>Every 4 weeks</t>
        </is>
      </c>
      <c r="F137" t="n">
        <v>0</v>
      </c>
      <c r="G137" s="9" t="n">
        <v>218</v>
      </c>
      <c r="H137" t="inlineStr">
        <is>
          <t>Active</t>
        </is>
      </c>
      <c r="I137" t="inlineStr">
        <is>
          <t>Outside Jobber</t>
        </is>
      </c>
      <c r="J137" t="inlineStr">
        <is>
          <t>T0104</t>
        </is>
      </c>
      <c r="K137" s="9">
        <f>IF(H137="Active",INDEX('Jobber Jobs'!$Q$5:$Q$367,MATCH(A137,'Jobber Jobs'!$A$5:$A$367,0)),0)</f>
        <v>218</v>
      </c>
      <c r="L137">
        <f>COUNTIFS('QBO Templates'!$J$5:$J$293,A137,'QBO Templates'!$K$5:$K$293,1)</f>
        <v>1</v>
      </c>
      <c r="M137" s="9">
        <f>SUMIFS('QBO Templates'!$E$5:$E$293,'QBO Templates'!$J$5:$J$293,A137,'QBO Templates'!$K$5:$K$293,1)</f>
        <v>218</v>
      </c>
      <c r="N137" s="9">
        <f>ROUND(M137-K137,2)</f>
        <v>0</v>
      </c>
      <c r="O137" t="str">
        <f>IF(A137="","Missing in Jobber",IF(H137&lt;&gt;"Active",IF(L137&gt;0,"Inactive in Jobber - confirm","Archived, no template"),IF(L137&gt;=2,"Duplicate in QBO",IF(AND(I137="Auto",L137&gt;0),"Double-billing risk",IF(I137="Auto","Billed in Jobber",IF(L137=0,"Not billed",IF(AND(E137="Weekly",ABS(M137-G137*F137*4)&lt;0.5),"Basis mismatch",IF(ABS(N137)&gt;=0.5,"Rate mismatch","Matched"))))))))</f>
        <v>Matched</v>
      </c>
      <c r="P137" t="inlineStr">
        <is>
          <t>Matched</t>
        </is>
      </c>
      <c r="Q137" t="str">
        <f>INDEX('Actions'!$B$5:$B$14,MATCH(O137,'Actions'!$A$5:$A$14,0))</f>
        <v>Move as is</v>
      </c>
      <c r="R137" t="str">
        <f>INDEX('Actions'!$C$5:$C$14,MATCH(O137,'Actions'!$A$5:$A$14,0))</f>
        <v>Office</v>
      </c>
      <c r="S137" t="inlineStr">
        <is>
          <t>Wave 2 East</t>
        </is>
      </c>
      <c r="T137" t="inlineStr"/>
    </row>
    <row r="138">
      <c r="A138" t="inlineStr">
        <is>
          <t>J1134</t>
        </is>
      </c>
      <c r="B138" t="inlineStr">
        <is>
          <t>Kingsley Accountants</t>
        </is>
      </c>
      <c r="C138" t="inlineStr">
        <is>
          <t>263 Nepean Highway, Altona</t>
        </is>
      </c>
      <c r="D138" t="inlineStr">
        <is>
          <t>Office clean</t>
        </is>
      </c>
      <c r="E138" t="inlineStr">
        <is>
          <t>Weekly</t>
        </is>
      </c>
      <c r="F138" t="n">
        <v>1</v>
      </c>
      <c r="G138" s="9" t="n">
        <v>58</v>
      </c>
      <c r="H138" t="inlineStr">
        <is>
          <t>Active</t>
        </is>
      </c>
      <c r="I138" t="inlineStr">
        <is>
          <t>Outside Jobber</t>
        </is>
      </c>
      <c r="J138" t="inlineStr">
        <is>
          <t>T0105</t>
        </is>
      </c>
      <c r="K138" s="9">
        <f>IF(H138="Active",INDEX('Jobber Jobs'!$Q$5:$Q$367,MATCH(A138,'Jobber Jobs'!$A$5:$A$367,0)),0)</f>
        <v>251.33</v>
      </c>
      <c r="L138">
        <f>COUNTIFS('QBO Templates'!$J$5:$J$293,A138,'QBO Templates'!$K$5:$K$293,1)</f>
        <v>1</v>
      </c>
      <c r="M138" s="9">
        <f>SUMIFS('QBO Templates'!$E$5:$E$293,'QBO Templates'!$J$5:$J$293,A138,'QBO Templates'!$K$5:$K$293,1)</f>
        <v>251.33</v>
      </c>
      <c r="N138" s="9">
        <f>ROUND(M138-K138,2)</f>
        <v>0</v>
      </c>
      <c r="O138" t="str">
        <f>IF(A138="","Missing in Jobber",IF(H138&lt;&gt;"Active",IF(L138&gt;0,"Inactive in Jobber - confirm","Archived, no template"),IF(L138&gt;=2,"Duplicate in QBO",IF(AND(I138="Auto",L138&gt;0),"Double-billing risk",IF(I138="Auto","Billed in Jobber",IF(L138=0,"Not billed",IF(AND(E138="Weekly",ABS(M138-G138*F138*4)&lt;0.5),"Basis mismatch",IF(ABS(N138)&gt;=0.5,"Rate mismatch","Matched"))))))))</f>
        <v>Matched</v>
      </c>
      <c r="P138" t="inlineStr">
        <is>
          <t>Matched</t>
        </is>
      </c>
      <c r="Q138" t="str">
        <f>INDEX('Actions'!$B$5:$B$14,MATCH(O138,'Actions'!$A$5:$A$14,0))</f>
        <v>Move as is</v>
      </c>
      <c r="R138" t="str">
        <f>INDEX('Actions'!$C$5:$C$14,MATCH(O138,'Actions'!$A$5:$A$14,0))</f>
        <v>Office</v>
      </c>
      <c r="S138" t="inlineStr">
        <is>
          <t>Wave 4 West</t>
        </is>
      </c>
      <c r="T138" t="inlineStr"/>
    </row>
    <row r="139">
      <c r="A139" t="inlineStr">
        <is>
          <t>J1135</t>
        </is>
      </c>
      <c r="B139" t="inlineStr">
        <is>
          <t>Clearwater Early Learning Pty Ltd</t>
        </is>
      </c>
      <c r="C139" t="inlineStr">
        <is>
          <t>288 Main Highway, Northcote</t>
        </is>
      </c>
      <c r="D139" t="inlineStr">
        <is>
          <t>Office clean</t>
        </is>
      </c>
      <c r="E139" t="inlineStr">
        <is>
          <t>Weekly</t>
        </is>
      </c>
      <c r="F139" t="n">
        <v>2</v>
      </c>
      <c r="G139" s="9" t="n">
        <v>166</v>
      </c>
      <c r="H139" t="inlineStr">
        <is>
          <t>Active</t>
        </is>
      </c>
      <c r="I139" t="inlineStr">
        <is>
          <t>Outside Jobber</t>
        </is>
      </c>
      <c r="J139" t="inlineStr">
        <is>
          <t>T0106</t>
        </is>
      </c>
      <c r="K139" s="9">
        <f>IF(H139="Active",INDEX('Jobber Jobs'!$Q$5:$Q$367,MATCH(A139,'Jobber Jobs'!$A$5:$A$367,0)),0)</f>
        <v>1438.67</v>
      </c>
      <c r="L139">
        <f>COUNTIFS('QBO Templates'!$J$5:$J$293,A139,'QBO Templates'!$K$5:$K$293,1)</f>
        <v>1</v>
      </c>
      <c r="M139" s="9">
        <f>SUMIFS('QBO Templates'!$E$5:$E$293,'QBO Templates'!$J$5:$J$293,A139,'QBO Templates'!$K$5:$K$293,1)</f>
        <v>1438.67</v>
      </c>
      <c r="N139" s="9">
        <f>ROUND(M139-K139,2)</f>
        <v>0</v>
      </c>
      <c r="O139" t="str">
        <f>IF(A139="","Missing in Jobber",IF(H139&lt;&gt;"Active",IF(L139&gt;0,"Inactive in Jobber - confirm","Archived, no template"),IF(L139&gt;=2,"Duplicate in QBO",IF(AND(I139="Auto",L139&gt;0),"Double-billing risk",IF(I139="Auto","Billed in Jobber",IF(L139=0,"Not billed",IF(AND(E139="Weekly",ABS(M139-G139*F139*4)&lt;0.5),"Basis mismatch",IF(ABS(N139)&gt;=0.5,"Rate mismatch","Matched"))))))))</f>
        <v>Matched</v>
      </c>
      <c r="P139" t="inlineStr">
        <is>
          <t>Matched</t>
        </is>
      </c>
      <c r="Q139" t="str">
        <f>INDEX('Actions'!$B$5:$B$14,MATCH(O139,'Actions'!$A$5:$A$14,0))</f>
        <v>Move as is</v>
      </c>
      <c r="R139" t="str">
        <f>INDEX('Actions'!$C$5:$C$14,MATCH(O139,'Actions'!$A$5:$A$14,0))</f>
        <v>Office</v>
      </c>
      <c r="S139" t="inlineStr">
        <is>
          <t>Pilot</t>
        </is>
      </c>
      <c r="T139" t="inlineStr"/>
    </row>
    <row r="140">
      <c r="A140" t="inlineStr">
        <is>
          <t>J1136</t>
        </is>
      </c>
      <c r="B140" t="inlineStr">
        <is>
          <t>Clearwater Early Learning Pty Ltd</t>
        </is>
      </c>
      <c r="C140" t="inlineStr">
        <is>
          <t>288 Main Highway, Northcote</t>
        </is>
      </c>
      <c r="D140" t="inlineStr">
        <is>
          <t>Window clean</t>
        </is>
      </c>
      <c r="E140" t="inlineStr">
        <is>
          <t>Every 4 weeks</t>
        </is>
      </c>
      <c r="F140" t="n">
        <v>0</v>
      </c>
      <c r="G140" s="9" t="n">
        <v>156</v>
      </c>
      <c r="H140" t="inlineStr">
        <is>
          <t>Active</t>
        </is>
      </c>
      <c r="I140" t="inlineStr">
        <is>
          <t>Outside Jobber</t>
        </is>
      </c>
      <c r="J140" t="inlineStr">
        <is>
          <t>T0107</t>
        </is>
      </c>
      <c r="K140" s="9">
        <f>IF(H140="Active",INDEX('Jobber Jobs'!$Q$5:$Q$367,MATCH(A140,'Jobber Jobs'!$A$5:$A$367,0)),0)</f>
        <v>156</v>
      </c>
      <c r="L140">
        <f>COUNTIFS('QBO Templates'!$J$5:$J$293,A140,'QBO Templates'!$K$5:$K$293,1)</f>
        <v>1</v>
      </c>
      <c r="M140" s="9">
        <f>SUMIFS('QBO Templates'!$E$5:$E$293,'QBO Templates'!$J$5:$J$293,A140,'QBO Templates'!$K$5:$K$293,1)</f>
        <v>156</v>
      </c>
      <c r="N140" s="9">
        <f>ROUND(M140-K140,2)</f>
        <v>0</v>
      </c>
      <c r="O140" t="str">
        <f>IF(A140="","Missing in Jobber",IF(H140&lt;&gt;"Active",IF(L140&gt;0,"Inactive in Jobber - confirm","Archived, no template"),IF(L140&gt;=2,"Duplicate in QBO",IF(AND(I140="Auto",L140&gt;0),"Double-billing risk",IF(I140="Auto","Billed in Jobber",IF(L140=0,"Not billed",IF(AND(E140="Weekly",ABS(M140-G140*F140*4)&lt;0.5),"Basis mismatch",IF(ABS(N140)&gt;=0.5,"Rate mismatch","Matched"))))))))</f>
        <v>Matched</v>
      </c>
      <c r="P140" t="inlineStr">
        <is>
          <t>Matched</t>
        </is>
      </c>
      <c r="Q140" t="str">
        <f>INDEX('Actions'!$B$5:$B$14,MATCH(O140,'Actions'!$A$5:$A$14,0))</f>
        <v>Move as is</v>
      </c>
      <c r="R140" t="str">
        <f>INDEX('Actions'!$C$5:$C$14,MATCH(O140,'Actions'!$A$5:$A$14,0))</f>
        <v>Office</v>
      </c>
      <c r="S140" t="inlineStr">
        <is>
          <t>Wave 1 North</t>
        </is>
      </c>
      <c r="T140" t="inlineStr"/>
    </row>
    <row r="141">
      <c r="A141" t="inlineStr">
        <is>
          <t>J1137</t>
        </is>
      </c>
      <c r="B141" t="inlineStr">
        <is>
          <t>Banksia Pathology Pty Ltd</t>
        </is>
      </c>
      <c r="C141" t="inlineStr">
        <is>
          <t>459 Park Avenue, Deer Park</t>
        </is>
      </c>
      <c r="D141" t="inlineStr">
        <is>
          <t>Office clean</t>
        </is>
      </c>
      <c r="E141" t="inlineStr">
        <is>
          <t>Weekly</t>
        </is>
      </c>
      <c r="F141" t="n">
        <v>1</v>
      </c>
      <c r="G141" s="9" t="n">
        <v>121</v>
      </c>
      <c r="H141" t="inlineStr">
        <is>
          <t>Active</t>
        </is>
      </c>
      <c r="I141" t="inlineStr">
        <is>
          <t>Outside Jobber</t>
        </is>
      </c>
      <c r="J141" t="inlineStr">
        <is>
          <t>T0108</t>
        </is>
      </c>
      <c r="K141" s="9">
        <f>IF(H141="Active",INDEX('Jobber Jobs'!$Q$5:$Q$367,MATCH(A141,'Jobber Jobs'!$A$5:$A$367,0)),0)</f>
        <v>524.33</v>
      </c>
      <c r="L141">
        <f>COUNTIFS('QBO Templates'!$J$5:$J$293,A141,'QBO Templates'!$K$5:$K$293,1)</f>
        <v>1</v>
      </c>
      <c r="M141" s="9">
        <f>SUMIFS('QBO Templates'!$E$5:$E$293,'QBO Templates'!$J$5:$J$293,A141,'QBO Templates'!$K$5:$K$293,1)</f>
        <v>502.67</v>
      </c>
      <c r="N141" s="9">
        <f>ROUND(M141-K141,2)</f>
        <v>-21.66</v>
      </c>
      <c r="O141" t="str">
        <f>IF(A141="","Missing in Jobber",IF(H141&lt;&gt;"Active",IF(L141&gt;0,"Inactive in Jobber - confirm","Archived, no template"),IF(L141&gt;=2,"Duplicate in QBO",IF(AND(I141="Auto",L141&gt;0),"Double-billing risk",IF(I141="Auto","Billed in Jobber",IF(L141=0,"Not billed",IF(AND(E141="Weekly",ABS(M141-G141*F141*4)&lt;0.5),"Basis mismatch",IF(ABS(N141)&gt;=0.5,"Rate mismatch","Matched"))))))))</f>
        <v>Rate mismatch</v>
      </c>
      <c r="P141" t="inlineStr">
        <is>
          <t>Rate mismatch</t>
        </is>
      </c>
      <c r="Q141" t="str">
        <f>INDEX('Actions'!$B$5:$B$14,MATCH(O141,'Actions'!$A$5:$A$14,0))</f>
        <v>Update template to the current agreed rate (1 Jul 2026 rise); bill the shortfall</v>
      </c>
      <c r="R141" t="str">
        <f>INDEX('Actions'!$C$5:$C$14,MATCH(O141,'Actions'!$A$5:$A$14,0))</f>
        <v>Bookkeeper</v>
      </c>
      <c r="S141" t="inlineStr">
        <is>
          <t>Wave 4 West</t>
        </is>
      </c>
      <c r="T141" t="inlineStr"/>
    </row>
    <row r="142">
      <c r="A142" t="inlineStr">
        <is>
          <t>J1138</t>
        </is>
      </c>
      <c r="B142" t="inlineStr">
        <is>
          <t>Southgate Financial Planning Pty Ltd</t>
        </is>
      </c>
      <c r="C142" t="inlineStr">
        <is>
          <t>464 Barkly Road, Blackburn</t>
        </is>
      </c>
      <c r="D142" t="inlineStr">
        <is>
          <t>Office clean</t>
        </is>
      </c>
      <c r="E142" t="inlineStr">
        <is>
          <t>Weekly</t>
        </is>
      </c>
      <c r="F142" t="n">
        <v>1</v>
      </c>
      <c r="G142" s="9" t="n">
        <v>146</v>
      </c>
      <c r="H142" t="inlineStr">
        <is>
          <t>Active</t>
        </is>
      </c>
      <c r="I142" t="inlineStr">
        <is>
          <t>Outside Jobber</t>
        </is>
      </c>
      <c r="J142" t="inlineStr">
        <is>
          <t>T0109</t>
        </is>
      </c>
      <c r="K142" s="9">
        <f>IF(H142="Active",INDEX('Jobber Jobs'!$Q$5:$Q$367,MATCH(A142,'Jobber Jobs'!$A$5:$A$367,0)),0)</f>
        <v>632.67</v>
      </c>
      <c r="L142">
        <f>COUNTIFS('QBO Templates'!$J$5:$J$293,A142,'QBO Templates'!$K$5:$K$293,1)</f>
        <v>1</v>
      </c>
      <c r="M142" s="9">
        <f>SUMIFS('QBO Templates'!$E$5:$E$293,'QBO Templates'!$J$5:$J$293,A142,'QBO Templates'!$K$5:$K$293,1)</f>
        <v>632.67</v>
      </c>
      <c r="N142" s="9">
        <f>ROUND(M142-K142,2)</f>
        <v>0</v>
      </c>
      <c r="O142" t="str">
        <f>IF(A142="","Missing in Jobber",IF(H142&lt;&gt;"Active",IF(L142&gt;0,"Inactive in Jobber - confirm","Archived, no template"),IF(L142&gt;=2,"Duplicate in QBO",IF(AND(I142="Auto",L142&gt;0),"Double-billing risk",IF(I142="Auto","Billed in Jobber",IF(L142=0,"Not billed",IF(AND(E142="Weekly",ABS(M142-G142*F142*4)&lt;0.5),"Basis mismatch",IF(ABS(N142)&gt;=0.5,"Rate mismatch","Matched"))))))))</f>
        <v>Matched</v>
      </c>
      <c r="P142" t="inlineStr">
        <is>
          <t>Matched</t>
        </is>
      </c>
      <c r="Q142" t="str">
        <f>INDEX('Actions'!$B$5:$B$14,MATCH(O142,'Actions'!$A$5:$A$14,0))</f>
        <v>Move as is</v>
      </c>
      <c r="R142" t="str">
        <f>INDEX('Actions'!$C$5:$C$14,MATCH(O142,'Actions'!$A$5:$A$14,0))</f>
        <v>Office</v>
      </c>
      <c r="S142" t="inlineStr">
        <is>
          <t>Wave 2 East</t>
        </is>
      </c>
      <c r="T142" t="inlineStr"/>
    </row>
    <row r="143">
      <c r="A143" t="inlineStr">
        <is>
          <t>J1139</t>
        </is>
      </c>
      <c r="B143" t="inlineStr">
        <is>
          <t>Southgate Financial Planning Pty Ltd</t>
        </is>
      </c>
      <c r="C143" t="inlineStr">
        <is>
          <t>90A Albert Parade, Bentleigh</t>
        </is>
      </c>
      <c r="D143" t="inlineStr">
        <is>
          <t>Office clean</t>
        </is>
      </c>
      <c r="E143" t="inlineStr">
        <is>
          <t>Weekly</t>
        </is>
      </c>
      <c r="F143" t="n">
        <v>2</v>
      </c>
      <c r="G143" s="9" t="n">
        <v>135</v>
      </c>
      <c r="H143" t="inlineStr">
        <is>
          <t>Active</t>
        </is>
      </c>
      <c r="I143" t="inlineStr">
        <is>
          <t>Outside Jobber</t>
        </is>
      </c>
      <c r="J143" t="inlineStr">
        <is>
          <t>T0110</t>
        </is>
      </c>
      <c r="K143" s="9">
        <f>IF(H143="Active",INDEX('Jobber Jobs'!$Q$5:$Q$367,MATCH(A143,'Jobber Jobs'!$A$5:$A$367,0)),0)</f>
        <v>1170</v>
      </c>
      <c r="L143">
        <f>COUNTIFS('QBO Templates'!$J$5:$J$293,A143,'QBO Templates'!$K$5:$K$293,1)</f>
        <v>1</v>
      </c>
      <c r="M143" s="9">
        <f>SUMIFS('QBO Templates'!$E$5:$E$293,'QBO Templates'!$J$5:$J$293,A143,'QBO Templates'!$K$5:$K$293,1)</f>
        <v>1170</v>
      </c>
      <c r="N143" s="9">
        <f>ROUND(M143-K143,2)</f>
        <v>0</v>
      </c>
      <c r="O143" t="str">
        <f>IF(A143="","Missing in Jobber",IF(H143&lt;&gt;"Active",IF(L143&gt;0,"Inactive in Jobber - confirm","Archived, no template"),IF(L143&gt;=2,"Duplicate in QBO",IF(AND(I143="Auto",L143&gt;0),"Double-billing risk",IF(I143="Auto","Billed in Jobber",IF(L143=0,"Not billed",IF(AND(E143="Weekly",ABS(M143-G143*F143*4)&lt;0.5),"Basis mismatch",IF(ABS(N143)&gt;=0.5,"Rate mismatch","Matched"))))))))</f>
        <v>Matched</v>
      </c>
      <c r="P143" t="inlineStr">
        <is>
          <t>Matched</t>
        </is>
      </c>
      <c r="Q143" t="str">
        <f>INDEX('Actions'!$B$5:$B$14,MATCH(O143,'Actions'!$A$5:$A$14,0))</f>
        <v>Move as is</v>
      </c>
      <c r="R143" t="str">
        <f>INDEX('Actions'!$C$5:$C$14,MATCH(O143,'Actions'!$A$5:$A$14,0))</f>
        <v>Office</v>
      </c>
      <c r="S143" t="inlineStr">
        <is>
          <t>Wave 3 South</t>
        </is>
      </c>
      <c r="T143" t="inlineStr"/>
    </row>
    <row r="144">
      <c r="A144" t="inlineStr">
        <is>
          <t>J1140</t>
        </is>
      </c>
      <c r="B144" t="inlineStr">
        <is>
          <t>Bluestone Lawyers Pty Ltd</t>
        </is>
      </c>
      <c r="C144" t="inlineStr">
        <is>
          <t>29 Burke Parade, Burwood</t>
        </is>
      </c>
      <c r="D144" t="inlineStr">
        <is>
          <t>Office clean</t>
        </is>
      </c>
      <c r="E144" t="inlineStr">
        <is>
          <t>Weekly</t>
        </is>
      </c>
      <c r="F144" t="n">
        <v>2</v>
      </c>
      <c r="G144" s="9" t="n">
        <v>75</v>
      </c>
      <c r="H144" t="inlineStr">
        <is>
          <t>Active</t>
        </is>
      </c>
      <c r="I144" t="inlineStr">
        <is>
          <t>Auto</t>
        </is>
      </c>
      <c r="J144" t="inlineStr">
        <is>
          <t>T0111</t>
        </is>
      </c>
      <c r="K144" s="9">
        <f>IF(H144="Active",INDEX('Jobber Jobs'!$Q$5:$Q$367,MATCH(A144,'Jobber Jobs'!$A$5:$A$367,0)),0)</f>
        <v>650</v>
      </c>
      <c r="L144">
        <f>COUNTIFS('QBO Templates'!$J$5:$J$293,A144,'QBO Templates'!$K$5:$K$293,1)</f>
        <v>1</v>
      </c>
      <c r="M144" s="9">
        <f>SUMIFS('QBO Templates'!$E$5:$E$293,'QBO Templates'!$J$5:$J$293,A144,'QBO Templates'!$K$5:$K$293,1)</f>
        <v>650</v>
      </c>
      <c r="N144" s="9">
        <f>ROUND(M144-K144,2)</f>
        <v>0</v>
      </c>
      <c r="O144" t="str">
        <f>IF(A144="","Missing in Jobber",IF(H144&lt;&gt;"Active",IF(L144&gt;0,"Inactive in Jobber - confirm","Archived, no template"),IF(L144&gt;=2,"Duplicate in QBO",IF(AND(I144="Auto",L144&gt;0),"Double-billing risk",IF(I144="Auto","Billed in Jobber",IF(L144=0,"Not billed",IF(AND(E144="Weekly",ABS(M144-G144*F144*4)&lt;0.5),"Basis mismatch",IF(ABS(N144)&gt;=0.5,"Rate mismatch","Matched"))))))))</f>
        <v>Double-billing risk</v>
      </c>
      <c r="P144" t="inlineStr">
        <is>
          <t>Double-billing risk</t>
        </is>
      </c>
      <c r="Q144" t="str">
        <f>INDEX('Actions'!$B$5:$B$14,MATCH(O144,'Actions'!$A$5:$A$14,0))</f>
        <v>Stop Jobber auto-invoicing now; credit the duplicate invoices</v>
      </c>
      <c r="R144" t="str">
        <f>INDEX('Actions'!$C$5:$C$14,MATCH(O144,'Actions'!$A$5:$A$14,0))</f>
        <v>Bookkeeper</v>
      </c>
      <c r="S144" t="inlineStr">
        <is>
          <t>Wave 2 East</t>
        </is>
      </c>
      <c r="T144" t="inlineStr"/>
    </row>
    <row r="145">
      <c r="A145" t="inlineStr">
        <is>
          <t>J1141</t>
        </is>
      </c>
      <c r="B145" t="inlineStr">
        <is>
          <t>Riverside Lawyers Pty Ltd</t>
        </is>
      </c>
      <c r="C145" t="inlineStr">
        <is>
          <t>23 Station Parade, Glen Waverley</t>
        </is>
      </c>
      <c r="D145" t="inlineStr">
        <is>
          <t>Office clean</t>
        </is>
      </c>
      <c r="E145" t="inlineStr">
        <is>
          <t>Weekly</t>
        </is>
      </c>
      <c r="F145" t="n">
        <v>1</v>
      </c>
      <c r="G145" s="9" t="n">
        <v>68</v>
      </c>
      <c r="H145" t="inlineStr">
        <is>
          <t>Active</t>
        </is>
      </c>
      <c r="I145" t="inlineStr">
        <is>
          <t>Outside Jobber</t>
        </is>
      </c>
      <c r="J145" t="inlineStr">
        <is>
          <t>T0112</t>
        </is>
      </c>
      <c r="K145" s="9">
        <f>IF(H145="Active",INDEX('Jobber Jobs'!$Q$5:$Q$367,MATCH(A145,'Jobber Jobs'!$A$5:$A$367,0)),0)</f>
        <v>294.67</v>
      </c>
      <c r="L145">
        <f>COUNTIFS('QBO Templates'!$J$5:$J$293,A145,'QBO Templates'!$K$5:$K$293,1)</f>
        <v>1</v>
      </c>
      <c r="M145" s="9">
        <f>SUMIFS('QBO Templates'!$E$5:$E$293,'QBO Templates'!$J$5:$J$293,A145,'QBO Templates'!$K$5:$K$293,1)</f>
        <v>294.67</v>
      </c>
      <c r="N145" s="9">
        <f>ROUND(M145-K145,2)</f>
        <v>0</v>
      </c>
      <c r="O145" t="str">
        <f>IF(A145="","Missing in Jobber",IF(H145&lt;&gt;"Active",IF(L145&gt;0,"Inactive in Jobber - confirm","Archived, no template"),IF(L145&gt;=2,"Duplicate in QBO",IF(AND(I145="Auto",L145&gt;0),"Double-billing risk",IF(I145="Auto","Billed in Jobber",IF(L145=0,"Not billed",IF(AND(E145="Weekly",ABS(M145-G145*F145*4)&lt;0.5),"Basis mismatch",IF(ABS(N145)&gt;=0.5,"Rate mismatch","Matched"))))))))</f>
        <v>Matched</v>
      </c>
      <c r="P145" t="inlineStr">
        <is>
          <t>Matched</t>
        </is>
      </c>
      <c r="Q145" t="str">
        <f>INDEX('Actions'!$B$5:$B$14,MATCH(O145,'Actions'!$A$5:$A$14,0))</f>
        <v>Move as is</v>
      </c>
      <c r="R145" t="str">
        <f>INDEX('Actions'!$C$5:$C$14,MATCH(O145,'Actions'!$A$5:$A$14,0))</f>
        <v>Office</v>
      </c>
      <c r="S145" t="inlineStr">
        <is>
          <t>Wave 2 East</t>
        </is>
      </c>
      <c r="T145" t="inlineStr"/>
    </row>
    <row r="146">
      <c r="A146" t="inlineStr">
        <is>
          <t>J1142</t>
        </is>
      </c>
      <c r="B146" t="inlineStr">
        <is>
          <t>Riverside Lawyers Pty Ltd</t>
        </is>
      </c>
      <c r="C146" t="inlineStr">
        <is>
          <t>23 Station Parade, Glen Waverley</t>
        </is>
      </c>
      <c r="D146" t="inlineStr">
        <is>
          <t>Washroom service</t>
        </is>
      </c>
      <c r="E146" t="inlineStr">
        <is>
          <t>Monthly</t>
        </is>
      </c>
      <c r="F146" t="n">
        <v>0</v>
      </c>
      <c r="G146" s="9" t="n">
        <v>99</v>
      </c>
      <c r="H146" t="inlineStr">
        <is>
          <t>Active</t>
        </is>
      </c>
      <c r="I146" t="inlineStr">
        <is>
          <t>Outside Jobber</t>
        </is>
      </c>
      <c r="J146" t="inlineStr">
        <is>
          <t>T0113</t>
        </is>
      </c>
      <c r="K146" s="9">
        <f>IF(H146="Active",INDEX('Jobber Jobs'!$Q$5:$Q$367,MATCH(A146,'Jobber Jobs'!$A$5:$A$367,0)),0)</f>
        <v>99</v>
      </c>
      <c r="L146">
        <f>COUNTIFS('QBO Templates'!$J$5:$J$293,A146,'QBO Templates'!$K$5:$K$293,1)</f>
        <v>1</v>
      </c>
      <c r="M146" s="9">
        <f>SUMIFS('QBO Templates'!$E$5:$E$293,'QBO Templates'!$J$5:$J$293,A146,'QBO Templates'!$K$5:$K$293,1)</f>
        <v>99</v>
      </c>
      <c r="N146" s="9">
        <f>ROUND(M146-K146,2)</f>
        <v>0</v>
      </c>
      <c r="O146" t="str">
        <f>IF(A146="","Missing in Jobber",IF(H146&lt;&gt;"Active",IF(L146&gt;0,"Inactive in Jobber - confirm","Archived, no template"),IF(L146&gt;=2,"Duplicate in QBO",IF(AND(I146="Auto",L146&gt;0),"Double-billing risk",IF(I146="Auto","Billed in Jobber",IF(L146=0,"Not billed",IF(AND(E146="Weekly",ABS(M146-G146*F146*4)&lt;0.5),"Basis mismatch",IF(ABS(N146)&gt;=0.5,"Rate mismatch","Matched"))))))))</f>
        <v>Matched</v>
      </c>
      <c r="P146" t="inlineStr">
        <is>
          <t>Matched</t>
        </is>
      </c>
      <c r="Q146" t="str">
        <f>INDEX('Actions'!$B$5:$B$14,MATCH(O146,'Actions'!$A$5:$A$14,0))</f>
        <v>Move as is</v>
      </c>
      <c r="R146" t="str">
        <f>INDEX('Actions'!$C$5:$C$14,MATCH(O146,'Actions'!$A$5:$A$14,0))</f>
        <v>Office</v>
      </c>
      <c r="S146" t="inlineStr">
        <is>
          <t>Wave 2 East</t>
        </is>
      </c>
      <c r="T146" t="inlineStr"/>
    </row>
    <row r="147">
      <c r="A147" t="inlineStr">
        <is>
          <t>J1143</t>
        </is>
      </c>
      <c r="B147" t="inlineStr">
        <is>
          <t>Banksia Accountants</t>
        </is>
      </c>
      <c r="C147" t="inlineStr">
        <is>
          <t>251 Union Avenue, Altona</t>
        </is>
      </c>
      <c r="D147" t="inlineStr">
        <is>
          <t>Office clean</t>
        </is>
      </c>
      <c r="E147" t="inlineStr">
        <is>
          <t>Weekly</t>
        </is>
      </c>
      <c r="F147" t="n">
        <v>2</v>
      </c>
      <c r="G147" s="9" t="n">
        <v>126</v>
      </c>
      <c r="H147" t="inlineStr">
        <is>
          <t>Active</t>
        </is>
      </c>
      <c r="I147" t="inlineStr">
        <is>
          <t>Auto</t>
        </is>
      </c>
      <c r="J147" t="inlineStr">
        <is>
          <t>T0114</t>
        </is>
      </c>
      <c r="K147" s="9">
        <f>IF(H147="Active",INDEX('Jobber Jobs'!$Q$5:$Q$367,MATCH(A147,'Jobber Jobs'!$A$5:$A$367,0)),0)</f>
        <v>1092</v>
      </c>
      <c r="L147">
        <f>COUNTIFS('QBO Templates'!$J$5:$J$293,A147,'QBO Templates'!$K$5:$K$293,1)</f>
        <v>1</v>
      </c>
      <c r="M147" s="9">
        <f>SUMIFS('QBO Templates'!$E$5:$E$293,'QBO Templates'!$J$5:$J$293,A147,'QBO Templates'!$K$5:$K$293,1)</f>
        <v>1092</v>
      </c>
      <c r="N147" s="9">
        <f>ROUND(M147-K147,2)</f>
        <v>0</v>
      </c>
      <c r="O147" t="str">
        <f>IF(A147="","Missing in Jobber",IF(H147&lt;&gt;"Active",IF(L147&gt;0,"Inactive in Jobber - confirm","Archived, no template"),IF(L147&gt;=2,"Duplicate in QBO",IF(AND(I147="Auto",L147&gt;0),"Double-billing risk",IF(I147="Auto","Billed in Jobber",IF(L147=0,"Not billed",IF(AND(E147="Weekly",ABS(M147-G147*F147*4)&lt;0.5),"Basis mismatch",IF(ABS(N147)&gt;=0.5,"Rate mismatch","Matched"))))))))</f>
        <v>Double-billing risk</v>
      </c>
      <c r="P147" t="inlineStr">
        <is>
          <t>Double-billing risk</t>
        </is>
      </c>
      <c r="Q147" t="str">
        <f>INDEX('Actions'!$B$5:$B$14,MATCH(O147,'Actions'!$A$5:$A$14,0))</f>
        <v>Stop Jobber auto-invoicing now; credit the duplicate invoices</v>
      </c>
      <c r="R147" t="str">
        <f>INDEX('Actions'!$C$5:$C$14,MATCH(O147,'Actions'!$A$5:$A$14,0))</f>
        <v>Bookkeeper</v>
      </c>
      <c r="S147" t="inlineStr">
        <is>
          <t>Wave 4 West</t>
        </is>
      </c>
      <c r="T147" t="inlineStr"/>
    </row>
    <row r="148">
      <c r="A148" t="inlineStr">
        <is>
          <t>J1144</t>
        </is>
      </c>
      <c r="B148" t="inlineStr">
        <is>
          <t>Banksia Accountants</t>
        </is>
      </c>
      <c r="C148" t="inlineStr">
        <is>
          <t>270 Station Road, Doncaster</t>
        </is>
      </c>
      <c r="D148" t="inlineStr">
        <is>
          <t>Office clean</t>
        </is>
      </c>
      <c r="E148" t="inlineStr">
        <is>
          <t>Weekly</t>
        </is>
      </c>
      <c r="F148" t="n">
        <v>1</v>
      </c>
      <c r="G148" s="9" t="n">
        <v>156</v>
      </c>
      <c r="H148" t="inlineStr">
        <is>
          <t>Active</t>
        </is>
      </c>
      <c r="I148" t="inlineStr">
        <is>
          <t>Outside Jobber</t>
        </is>
      </c>
      <c r="J148" t="inlineStr">
        <is>
          <t>T0115</t>
        </is>
      </c>
      <c r="K148" s="9">
        <f>IF(H148="Active",INDEX('Jobber Jobs'!$Q$5:$Q$367,MATCH(A148,'Jobber Jobs'!$A$5:$A$367,0)),0)</f>
        <v>676</v>
      </c>
      <c r="L148">
        <f>COUNTIFS('QBO Templates'!$J$5:$J$293,A148,'QBO Templates'!$K$5:$K$293,1)</f>
        <v>1</v>
      </c>
      <c r="M148" s="9">
        <f>SUMIFS('QBO Templates'!$E$5:$E$293,'QBO Templates'!$J$5:$J$293,A148,'QBO Templates'!$K$5:$K$293,1)</f>
        <v>676</v>
      </c>
      <c r="N148" s="9">
        <f>ROUND(M148-K148,2)</f>
        <v>0</v>
      </c>
      <c r="O148" t="str">
        <f>IF(A148="","Missing in Jobber",IF(H148&lt;&gt;"Active",IF(L148&gt;0,"Inactive in Jobber - confirm","Archived, no template"),IF(L148&gt;=2,"Duplicate in QBO",IF(AND(I148="Auto",L148&gt;0),"Double-billing risk",IF(I148="Auto","Billed in Jobber",IF(L148=0,"Not billed",IF(AND(E148="Weekly",ABS(M148-G148*F148*4)&lt;0.5),"Basis mismatch",IF(ABS(N148)&gt;=0.5,"Rate mismatch","Matched"))))))))</f>
        <v>Matched</v>
      </c>
      <c r="P148" t="inlineStr">
        <is>
          <t>Matched</t>
        </is>
      </c>
      <c r="Q148" t="str">
        <f>INDEX('Actions'!$B$5:$B$14,MATCH(O148,'Actions'!$A$5:$A$14,0))</f>
        <v>Move as is</v>
      </c>
      <c r="R148" t="str">
        <f>INDEX('Actions'!$C$5:$C$14,MATCH(O148,'Actions'!$A$5:$A$14,0))</f>
        <v>Office</v>
      </c>
      <c r="S148" t="inlineStr">
        <is>
          <t>Wave 2 East</t>
        </is>
      </c>
      <c r="T148" t="inlineStr"/>
    </row>
    <row r="149">
      <c r="A149" t="inlineStr">
        <is>
          <t>J1145</t>
        </is>
      </c>
      <c r="B149" t="inlineStr">
        <is>
          <t>Banksia Accountants</t>
        </is>
      </c>
      <c r="C149" t="inlineStr">
        <is>
          <t>270 Station Road, Doncaster</t>
        </is>
      </c>
      <c r="D149" t="inlineStr">
        <is>
          <t>Window clean</t>
        </is>
      </c>
      <c r="E149" t="inlineStr">
        <is>
          <t>Every 4 weeks</t>
        </is>
      </c>
      <c r="F149" t="n">
        <v>0</v>
      </c>
      <c r="G149" s="9" t="n">
        <v>109</v>
      </c>
      <c r="H149" t="inlineStr">
        <is>
          <t>Active</t>
        </is>
      </c>
      <c r="I149" t="inlineStr">
        <is>
          <t>Outside Jobber</t>
        </is>
      </c>
      <c r="J149" t="inlineStr">
        <is>
          <t>T0116</t>
        </is>
      </c>
      <c r="K149" s="9">
        <f>IF(H149="Active",INDEX('Jobber Jobs'!$Q$5:$Q$367,MATCH(A149,'Jobber Jobs'!$A$5:$A$367,0)),0)</f>
        <v>109</v>
      </c>
      <c r="L149">
        <f>COUNTIFS('QBO Templates'!$J$5:$J$293,A149,'QBO Templates'!$K$5:$K$293,1)</f>
        <v>1</v>
      </c>
      <c r="M149" s="9">
        <f>SUMIFS('QBO Templates'!$E$5:$E$293,'QBO Templates'!$J$5:$J$293,A149,'QBO Templates'!$K$5:$K$293,1)</f>
        <v>109</v>
      </c>
      <c r="N149" s="9">
        <f>ROUND(M149-K149,2)</f>
        <v>0</v>
      </c>
      <c r="O149" t="str">
        <f>IF(A149="","Missing in Jobber",IF(H149&lt;&gt;"Active",IF(L149&gt;0,"Inactive in Jobber - confirm","Archived, no template"),IF(L149&gt;=2,"Duplicate in QBO",IF(AND(I149="Auto",L149&gt;0),"Double-billing risk",IF(I149="Auto","Billed in Jobber",IF(L149=0,"Not billed",IF(AND(E149="Weekly",ABS(M149-G149*F149*4)&lt;0.5),"Basis mismatch",IF(ABS(N149)&gt;=0.5,"Rate mismatch","Matched"))))))))</f>
        <v>Matched</v>
      </c>
      <c r="P149" t="inlineStr">
        <is>
          <t>Matched</t>
        </is>
      </c>
      <c r="Q149" t="str">
        <f>INDEX('Actions'!$B$5:$B$14,MATCH(O149,'Actions'!$A$5:$A$14,0))</f>
        <v>Move as is</v>
      </c>
      <c r="R149" t="str">
        <f>INDEX('Actions'!$C$5:$C$14,MATCH(O149,'Actions'!$A$5:$A$14,0))</f>
        <v>Office</v>
      </c>
      <c r="S149" t="inlineStr">
        <is>
          <t>Wave 2 East</t>
        </is>
      </c>
      <c r="T149" t="inlineStr"/>
    </row>
    <row r="150">
      <c r="A150" t="inlineStr">
        <is>
          <t>J1146</t>
        </is>
      </c>
      <c r="B150" t="inlineStr">
        <is>
          <t>Banksia Accountants</t>
        </is>
      </c>
      <c r="C150" t="inlineStr">
        <is>
          <t>463 Gilbert Street, Glen Waverley</t>
        </is>
      </c>
      <c r="D150" t="inlineStr">
        <is>
          <t>Kitchen and bathrooms</t>
        </is>
      </c>
      <c r="E150" t="inlineStr">
        <is>
          <t>Weekly</t>
        </is>
      </c>
      <c r="F150" t="n">
        <v>2</v>
      </c>
      <c r="G150" s="9" t="n">
        <v>30</v>
      </c>
      <c r="H150" t="inlineStr">
        <is>
          <t>Active</t>
        </is>
      </c>
      <c r="I150" t="inlineStr">
        <is>
          <t>Outside Jobber</t>
        </is>
      </c>
      <c r="J150" t="inlineStr">
        <is>
          <t>T0117</t>
        </is>
      </c>
      <c r="K150" s="9">
        <f>IF(H150="Active",INDEX('Jobber Jobs'!$Q$5:$Q$367,MATCH(A150,'Jobber Jobs'!$A$5:$A$367,0)),0)</f>
        <v>260</v>
      </c>
      <c r="L150">
        <f>COUNTIFS('QBO Templates'!$J$5:$J$293,A150,'QBO Templates'!$K$5:$K$293,1)</f>
        <v>1</v>
      </c>
      <c r="M150" s="9">
        <f>SUMIFS('QBO Templates'!$E$5:$E$293,'QBO Templates'!$J$5:$J$293,A150,'QBO Templates'!$K$5:$K$293,1)</f>
        <v>251.33</v>
      </c>
      <c r="N150" s="9">
        <f>ROUND(M150-K150,2)</f>
        <v>-8.67</v>
      </c>
      <c r="O150" t="str">
        <f>IF(A150="","Missing in Jobber",IF(H150&lt;&gt;"Active",IF(L150&gt;0,"Inactive in Jobber - confirm","Archived, no template"),IF(L150&gt;=2,"Duplicate in QBO",IF(AND(I150="Auto",L150&gt;0),"Double-billing risk",IF(I150="Auto","Billed in Jobber",IF(L150=0,"Not billed",IF(AND(E150="Weekly",ABS(M150-G150*F150*4)&lt;0.5),"Basis mismatch",IF(ABS(N150)&gt;=0.5,"Rate mismatch","Matched"))))))))</f>
        <v>Rate mismatch</v>
      </c>
      <c r="P150" t="inlineStr">
        <is>
          <t>Rate mismatch</t>
        </is>
      </c>
      <c r="Q150" t="str">
        <f>INDEX('Actions'!$B$5:$B$14,MATCH(O150,'Actions'!$A$5:$A$14,0))</f>
        <v>Update template to the current agreed rate (1 Jul 2026 rise); bill the shortfall</v>
      </c>
      <c r="R150" t="str">
        <f>INDEX('Actions'!$C$5:$C$14,MATCH(O150,'Actions'!$A$5:$A$14,0))</f>
        <v>Bookkeeper</v>
      </c>
      <c r="S150" t="inlineStr">
        <is>
          <t>Wave 2 East</t>
        </is>
      </c>
      <c r="T150" t="inlineStr"/>
    </row>
    <row r="151">
      <c r="A151" t="inlineStr">
        <is>
          <t>J1147</t>
        </is>
      </c>
      <c r="B151" t="inlineStr">
        <is>
          <t>Ironbark Physiotherapy Pty Ltd</t>
        </is>
      </c>
      <c r="C151" t="inlineStr">
        <is>
          <t>59 King Highway, Point Cook</t>
        </is>
      </c>
      <c r="D151" t="inlineStr">
        <is>
          <t>Office clean</t>
        </is>
      </c>
      <c r="E151" t="inlineStr">
        <is>
          <t>Weekly</t>
        </is>
      </c>
      <c r="F151" t="n">
        <v>3</v>
      </c>
      <c r="G151" s="9" t="n">
        <v>71</v>
      </c>
      <c r="H151" t="inlineStr">
        <is>
          <t>Active</t>
        </is>
      </c>
      <c r="I151" t="inlineStr">
        <is>
          <t>Outside Jobber</t>
        </is>
      </c>
      <c r="J151" t="inlineStr">
        <is>
          <t>T0118</t>
        </is>
      </c>
      <c r="K151" s="9">
        <f>IF(H151="Active",INDEX('Jobber Jobs'!$Q$5:$Q$367,MATCH(A151,'Jobber Jobs'!$A$5:$A$367,0)),0)</f>
        <v>923</v>
      </c>
      <c r="L151">
        <f>COUNTIFS('QBO Templates'!$J$5:$J$293,A151,'QBO Templates'!$K$5:$K$293,1)</f>
        <v>1</v>
      </c>
      <c r="M151" s="9">
        <f>SUMIFS('QBO Templates'!$E$5:$E$293,'QBO Templates'!$J$5:$J$293,A151,'QBO Templates'!$K$5:$K$293,1)</f>
        <v>923</v>
      </c>
      <c r="N151" s="9">
        <f>ROUND(M151-K151,2)</f>
        <v>0</v>
      </c>
      <c r="O151" t="str">
        <f>IF(A151="","Missing in Jobber",IF(H151&lt;&gt;"Active",IF(L151&gt;0,"Inactive in Jobber - confirm","Archived, no template"),IF(L151&gt;=2,"Duplicate in QBO",IF(AND(I151="Auto",L151&gt;0),"Double-billing risk",IF(I151="Auto","Billed in Jobber",IF(L151=0,"Not billed",IF(AND(E151="Weekly",ABS(M151-G151*F151*4)&lt;0.5),"Basis mismatch",IF(ABS(N151)&gt;=0.5,"Rate mismatch","Matched"))))))))</f>
        <v>Matched</v>
      </c>
      <c r="P151" t="inlineStr">
        <is>
          <t>Matched</t>
        </is>
      </c>
      <c r="Q151" t="str">
        <f>INDEX('Actions'!$B$5:$B$14,MATCH(O151,'Actions'!$A$5:$A$14,0))</f>
        <v>Move as is</v>
      </c>
      <c r="R151" t="str">
        <f>INDEX('Actions'!$C$5:$C$14,MATCH(O151,'Actions'!$A$5:$A$14,0))</f>
        <v>Office</v>
      </c>
      <c r="S151" t="inlineStr">
        <is>
          <t>Wave 4 West</t>
        </is>
      </c>
      <c r="T151" t="inlineStr"/>
    </row>
    <row r="152">
      <c r="A152" t="inlineStr">
        <is>
          <t>J1148</t>
        </is>
      </c>
      <c r="B152" t="inlineStr">
        <is>
          <t>Ironbark Physiotherapy Pty Ltd</t>
        </is>
      </c>
      <c r="C152" t="inlineStr">
        <is>
          <t>61 Church Street, Point Cook</t>
        </is>
      </c>
      <c r="D152" t="inlineStr">
        <is>
          <t>Office clean</t>
        </is>
      </c>
      <c r="E152" t="inlineStr">
        <is>
          <t>Weekly</t>
        </is>
      </c>
      <c r="F152" t="n">
        <v>1</v>
      </c>
      <c r="G152" s="9" t="n">
        <v>64</v>
      </c>
      <c r="H152" t="inlineStr">
        <is>
          <t>Active</t>
        </is>
      </c>
      <c r="I152" t="inlineStr">
        <is>
          <t>Outside Jobber</t>
        </is>
      </c>
      <c r="J152" t="inlineStr">
        <is>
          <t>T0119</t>
        </is>
      </c>
      <c r="K152" s="9">
        <f>IF(H152="Active",INDEX('Jobber Jobs'!$Q$5:$Q$367,MATCH(A152,'Jobber Jobs'!$A$5:$A$367,0)),0)</f>
        <v>277.33</v>
      </c>
      <c r="L152">
        <f>COUNTIFS('QBO Templates'!$J$5:$J$293,A152,'QBO Templates'!$K$5:$K$293,1)</f>
        <v>1</v>
      </c>
      <c r="M152" s="9">
        <f>SUMIFS('QBO Templates'!$E$5:$E$293,'QBO Templates'!$J$5:$J$293,A152,'QBO Templates'!$K$5:$K$293,1)</f>
        <v>277.33</v>
      </c>
      <c r="N152" s="9">
        <f>ROUND(M152-K152,2)</f>
        <v>0</v>
      </c>
      <c r="O152" t="str">
        <f>IF(A152="","Missing in Jobber",IF(H152&lt;&gt;"Active",IF(L152&gt;0,"Inactive in Jobber - confirm","Archived, no template"),IF(L152&gt;=2,"Duplicate in QBO",IF(AND(I152="Auto",L152&gt;0),"Double-billing risk",IF(I152="Auto","Billed in Jobber",IF(L152=0,"Not billed",IF(AND(E152="Weekly",ABS(M152-G152*F152*4)&lt;0.5),"Basis mismatch",IF(ABS(N152)&gt;=0.5,"Rate mismatch","Matched"))))))))</f>
        <v>Matched</v>
      </c>
      <c r="P152" t="inlineStr">
        <is>
          <t>Matched</t>
        </is>
      </c>
      <c r="Q152" t="str">
        <f>INDEX('Actions'!$B$5:$B$14,MATCH(O152,'Actions'!$A$5:$A$14,0))</f>
        <v>Move as is</v>
      </c>
      <c r="R152" t="str">
        <f>INDEX('Actions'!$C$5:$C$14,MATCH(O152,'Actions'!$A$5:$A$14,0))</f>
        <v>Office</v>
      </c>
      <c r="S152" t="inlineStr">
        <is>
          <t>Wave 4 West</t>
        </is>
      </c>
      <c r="T152" t="inlineStr"/>
    </row>
    <row r="153">
      <c r="A153" t="inlineStr">
        <is>
          <t>J1149</t>
        </is>
      </c>
      <c r="B153" t="inlineStr">
        <is>
          <t>Ironbark Physiotherapy Pty Ltd</t>
        </is>
      </c>
      <c r="C153" t="inlineStr">
        <is>
          <t>61 Church Street, Point Cook</t>
        </is>
      </c>
      <c r="D153" t="inlineStr">
        <is>
          <t>Window clean</t>
        </is>
      </c>
      <c r="E153" t="inlineStr">
        <is>
          <t>Every 4 weeks</t>
        </is>
      </c>
      <c r="F153" t="n">
        <v>0</v>
      </c>
      <c r="G153" s="9" t="n">
        <v>135</v>
      </c>
      <c r="H153" t="inlineStr">
        <is>
          <t>Active</t>
        </is>
      </c>
      <c r="I153" t="inlineStr">
        <is>
          <t>Outside Jobber</t>
        </is>
      </c>
      <c r="J153" t="inlineStr">
        <is>
          <t>T0120</t>
        </is>
      </c>
      <c r="K153" s="9">
        <f>IF(H153="Active",INDEX('Jobber Jobs'!$Q$5:$Q$367,MATCH(A153,'Jobber Jobs'!$A$5:$A$367,0)),0)</f>
        <v>135</v>
      </c>
      <c r="L153">
        <f>COUNTIFS('QBO Templates'!$J$5:$J$293,A153,'QBO Templates'!$K$5:$K$293,1)</f>
        <v>1</v>
      </c>
      <c r="M153" s="9">
        <f>SUMIFS('QBO Templates'!$E$5:$E$293,'QBO Templates'!$J$5:$J$293,A153,'QBO Templates'!$K$5:$K$293,1)</f>
        <v>135</v>
      </c>
      <c r="N153" s="9">
        <f>ROUND(M153-K153,2)</f>
        <v>0</v>
      </c>
      <c r="O153" t="str">
        <f>IF(A153="","Missing in Jobber",IF(H153&lt;&gt;"Active",IF(L153&gt;0,"Inactive in Jobber - confirm","Archived, no template"),IF(L153&gt;=2,"Duplicate in QBO",IF(AND(I153="Auto",L153&gt;0),"Double-billing risk",IF(I153="Auto","Billed in Jobber",IF(L153=0,"Not billed",IF(AND(E153="Weekly",ABS(M153-G153*F153*4)&lt;0.5),"Basis mismatch",IF(ABS(N153)&gt;=0.5,"Rate mismatch","Matched"))))))))</f>
        <v>Matched</v>
      </c>
      <c r="P153" t="inlineStr">
        <is>
          <t>Matched</t>
        </is>
      </c>
      <c r="Q153" t="str">
        <f>INDEX('Actions'!$B$5:$B$14,MATCH(O153,'Actions'!$A$5:$A$14,0))</f>
        <v>Move as is</v>
      </c>
      <c r="R153" t="str">
        <f>INDEX('Actions'!$C$5:$C$14,MATCH(O153,'Actions'!$A$5:$A$14,0))</f>
        <v>Office</v>
      </c>
      <c r="S153" t="inlineStr">
        <is>
          <t>Wave 4 West</t>
        </is>
      </c>
      <c r="T153" t="inlineStr"/>
    </row>
    <row r="154">
      <c r="A154" t="inlineStr">
        <is>
          <t>J1150</t>
        </is>
      </c>
      <c r="B154" t="inlineStr">
        <is>
          <t>Wattle Grove Lawyers Pty Ltd</t>
        </is>
      </c>
      <c r="C154" t="inlineStr">
        <is>
          <t>280 Railway Road, Point Cook</t>
        </is>
      </c>
      <c r="D154" t="inlineStr">
        <is>
          <t>Kitchen and bathrooms</t>
        </is>
      </c>
      <c r="E154" t="inlineStr">
        <is>
          <t>Weekly</t>
        </is>
      </c>
      <c r="F154" t="n">
        <v>3</v>
      </c>
      <c r="G154" s="9" t="n">
        <v>75</v>
      </c>
      <c r="H154" t="inlineStr">
        <is>
          <t>Active</t>
        </is>
      </c>
      <c r="I154" t="inlineStr">
        <is>
          <t>Outside Jobber</t>
        </is>
      </c>
      <c r="J154" t="inlineStr">
        <is>
          <t>T0121</t>
        </is>
      </c>
      <c r="K154" s="9">
        <f>IF(H154="Active",INDEX('Jobber Jobs'!$Q$5:$Q$367,MATCH(A154,'Jobber Jobs'!$A$5:$A$367,0)),0)</f>
        <v>975</v>
      </c>
      <c r="L154">
        <f>COUNTIFS('QBO Templates'!$J$5:$J$293,A154,'QBO Templates'!$K$5:$K$293,1)</f>
        <v>1</v>
      </c>
      <c r="M154" s="9">
        <f>SUMIFS('QBO Templates'!$E$5:$E$293,'QBO Templates'!$J$5:$J$293,A154,'QBO Templates'!$K$5:$K$293,1)</f>
        <v>936</v>
      </c>
      <c r="N154" s="9">
        <f>ROUND(M154-K154,2)</f>
        <v>-39</v>
      </c>
      <c r="O154" t="str">
        <f>IF(A154="","Missing in Jobber",IF(H154&lt;&gt;"Active",IF(L154&gt;0,"Inactive in Jobber - confirm","Archived, no template"),IF(L154&gt;=2,"Duplicate in QBO",IF(AND(I154="Auto",L154&gt;0),"Double-billing risk",IF(I154="Auto","Billed in Jobber",IF(L154=0,"Not billed",IF(AND(E154="Weekly",ABS(M154-G154*F154*4)&lt;0.5),"Basis mismatch",IF(ABS(N154)&gt;=0.5,"Rate mismatch","Matched"))))))))</f>
        <v>Rate mismatch</v>
      </c>
      <c r="P154" t="inlineStr">
        <is>
          <t>Rate mismatch</t>
        </is>
      </c>
      <c r="Q154" t="str">
        <f>INDEX('Actions'!$B$5:$B$14,MATCH(O154,'Actions'!$A$5:$A$14,0))</f>
        <v>Update template to the current agreed rate (1 Jul 2026 rise); bill the shortfall</v>
      </c>
      <c r="R154" t="str">
        <f>INDEX('Actions'!$C$5:$C$14,MATCH(O154,'Actions'!$A$5:$A$14,0))</f>
        <v>Bookkeeper</v>
      </c>
      <c r="S154" t="inlineStr">
        <is>
          <t>Wave 4 West</t>
        </is>
      </c>
      <c r="T154" t="inlineStr"/>
    </row>
    <row r="155">
      <c r="A155" t="inlineStr">
        <is>
          <t>J1151</t>
        </is>
      </c>
      <c r="B155" t="inlineStr">
        <is>
          <t>Wattle Grove Lawyers Pty Ltd</t>
        </is>
      </c>
      <c r="C155" t="inlineStr">
        <is>
          <t>280 Railway Road, Point Cook</t>
        </is>
      </c>
      <c r="D155" t="inlineStr">
        <is>
          <t>Window clean</t>
        </is>
      </c>
      <c r="E155" t="inlineStr">
        <is>
          <t>Every 4 weeks</t>
        </is>
      </c>
      <c r="F155" t="n">
        <v>0</v>
      </c>
      <c r="G155" s="9" t="n">
        <v>203</v>
      </c>
      <c r="H155" t="inlineStr">
        <is>
          <t>Active</t>
        </is>
      </c>
      <c r="I155" t="inlineStr">
        <is>
          <t>Outside Jobber</t>
        </is>
      </c>
      <c r="J155" t="inlineStr">
        <is>
          <t>T0122</t>
        </is>
      </c>
      <c r="K155" s="9">
        <f>IF(H155="Active",INDEX('Jobber Jobs'!$Q$5:$Q$367,MATCH(A155,'Jobber Jobs'!$A$5:$A$367,0)),0)</f>
        <v>203</v>
      </c>
      <c r="L155">
        <f>COUNTIFS('QBO Templates'!$J$5:$J$293,A155,'QBO Templates'!$K$5:$K$293,1)</f>
        <v>1</v>
      </c>
      <c r="M155" s="9">
        <f>SUMIFS('QBO Templates'!$E$5:$E$293,'QBO Templates'!$J$5:$J$293,A155,'QBO Templates'!$K$5:$K$293,1)</f>
        <v>203</v>
      </c>
      <c r="N155" s="9">
        <f>ROUND(M155-K155,2)</f>
        <v>0</v>
      </c>
      <c r="O155" t="str">
        <f>IF(A155="","Missing in Jobber",IF(H155&lt;&gt;"Active",IF(L155&gt;0,"Inactive in Jobber - confirm","Archived, no template"),IF(L155&gt;=2,"Duplicate in QBO",IF(AND(I155="Auto",L155&gt;0),"Double-billing risk",IF(I155="Auto","Billed in Jobber",IF(L155=0,"Not billed",IF(AND(E155="Weekly",ABS(M155-G155*F155*4)&lt;0.5),"Basis mismatch",IF(ABS(N155)&gt;=0.5,"Rate mismatch","Matched"))))))))</f>
        <v>Matched</v>
      </c>
      <c r="P155" t="inlineStr">
        <is>
          <t>Matched</t>
        </is>
      </c>
      <c r="Q155" t="str">
        <f>INDEX('Actions'!$B$5:$B$14,MATCH(O155,'Actions'!$A$5:$A$14,0))</f>
        <v>Move as is</v>
      </c>
      <c r="R155" t="str">
        <f>INDEX('Actions'!$C$5:$C$14,MATCH(O155,'Actions'!$A$5:$A$14,0))</f>
        <v>Office</v>
      </c>
      <c r="S155" t="inlineStr">
        <is>
          <t>Wave 4 West</t>
        </is>
      </c>
      <c r="T155" t="inlineStr"/>
    </row>
    <row r="156">
      <c r="A156" t="inlineStr">
        <is>
          <t>J1152</t>
        </is>
      </c>
      <c r="B156" t="inlineStr">
        <is>
          <t>Kingsley Medical Centre Pty Ltd</t>
        </is>
      </c>
      <c r="C156" t="inlineStr">
        <is>
          <t>149 Main Road, Point Cook</t>
        </is>
      </c>
      <c r="D156" t="inlineStr">
        <is>
          <t>Office clean</t>
        </is>
      </c>
      <c r="E156" t="inlineStr">
        <is>
          <t>Weekly</t>
        </is>
      </c>
      <c r="F156" t="n">
        <v>2</v>
      </c>
      <c r="G156" s="9" t="n">
        <v>181</v>
      </c>
      <c r="H156" t="inlineStr">
        <is>
          <t>Active</t>
        </is>
      </c>
      <c r="I156" t="inlineStr">
        <is>
          <t>Outside Jobber</t>
        </is>
      </c>
      <c r="J156" t="inlineStr">
        <is>
          <t>T0123</t>
        </is>
      </c>
      <c r="K156" s="9">
        <f>IF(H156="Active",INDEX('Jobber Jobs'!$Q$5:$Q$367,MATCH(A156,'Jobber Jobs'!$A$5:$A$367,0)),0)</f>
        <v>1568.67</v>
      </c>
      <c r="L156">
        <f>COUNTIFS('QBO Templates'!$J$5:$J$293,A156,'QBO Templates'!$K$5:$K$293,1)</f>
        <v>1</v>
      </c>
      <c r="M156" s="9">
        <f>SUMIFS('QBO Templates'!$E$5:$E$293,'QBO Templates'!$J$5:$J$293,A156,'QBO Templates'!$K$5:$K$293,1)</f>
        <v>1568.67</v>
      </c>
      <c r="N156" s="9">
        <f>ROUND(M156-K156,2)</f>
        <v>0</v>
      </c>
      <c r="O156" t="str">
        <f>IF(A156="","Missing in Jobber",IF(H156&lt;&gt;"Active",IF(L156&gt;0,"Inactive in Jobber - confirm","Archived, no template"),IF(L156&gt;=2,"Duplicate in QBO",IF(AND(I156="Auto",L156&gt;0),"Double-billing risk",IF(I156="Auto","Billed in Jobber",IF(L156=0,"Not billed",IF(AND(E156="Weekly",ABS(M156-G156*F156*4)&lt;0.5),"Basis mismatch",IF(ABS(N156)&gt;=0.5,"Rate mismatch","Matched"))))))))</f>
        <v>Matched</v>
      </c>
      <c r="P156" t="inlineStr">
        <is>
          <t>Matched</t>
        </is>
      </c>
      <c r="Q156" t="str">
        <f>INDEX('Actions'!$B$5:$B$14,MATCH(O156,'Actions'!$A$5:$A$14,0))</f>
        <v>Move as is</v>
      </c>
      <c r="R156" t="str">
        <f>INDEX('Actions'!$C$5:$C$14,MATCH(O156,'Actions'!$A$5:$A$14,0))</f>
        <v>Office</v>
      </c>
      <c r="S156" t="inlineStr">
        <is>
          <t>Wave 4 West</t>
        </is>
      </c>
      <c r="T156" t="inlineStr"/>
    </row>
    <row r="157">
      <c r="A157" t="inlineStr">
        <is>
          <t>J1153</t>
        </is>
      </c>
      <c r="B157" t="inlineStr">
        <is>
          <t>Kingsley Medical Centre Pty Ltd</t>
        </is>
      </c>
      <c r="C157" t="inlineStr">
        <is>
          <t>149 Main Road, Point Cook</t>
        </is>
      </c>
      <c r="D157" t="inlineStr">
        <is>
          <t>Washroom service</t>
        </is>
      </c>
      <c r="E157" t="inlineStr">
        <is>
          <t>Monthly</t>
        </is>
      </c>
      <c r="F157" t="n">
        <v>0</v>
      </c>
      <c r="G157" s="9" t="n">
        <v>99</v>
      </c>
      <c r="H157" t="inlineStr">
        <is>
          <t>Active</t>
        </is>
      </c>
      <c r="I157" t="inlineStr">
        <is>
          <t>Outside Jobber</t>
        </is>
      </c>
      <c r="J157" t="inlineStr">
        <is>
          <t>T0124</t>
        </is>
      </c>
      <c r="K157" s="9">
        <f>IF(H157="Active",INDEX('Jobber Jobs'!$Q$5:$Q$367,MATCH(A157,'Jobber Jobs'!$A$5:$A$367,0)),0)</f>
        <v>99</v>
      </c>
      <c r="L157">
        <f>COUNTIFS('QBO Templates'!$J$5:$J$293,A157,'QBO Templates'!$K$5:$K$293,1)</f>
        <v>1</v>
      </c>
      <c r="M157" s="9">
        <f>SUMIFS('QBO Templates'!$E$5:$E$293,'QBO Templates'!$J$5:$J$293,A157,'QBO Templates'!$K$5:$K$293,1)</f>
        <v>95</v>
      </c>
      <c r="N157" s="9">
        <f>ROUND(M157-K157,2)</f>
        <v>-4</v>
      </c>
      <c r="O157" t="str">
        <f>IF(A157="","Missing in Jobber",IF(H157&lt;&gt;"Active",IF(L157&gt;0,"Inactive in Jobber - confirm","Archived, no template"),IF(L157&gt;=2,"Duplicate in QBO",IF(AND(I157="Auto",L157&gt;0),"Double-billing risk",IF(I157="Auto","Billed in Jobber",IF(L157=0,"Not billed",IF(AND(E157="Weekly",ABS(M157-G157*F157*4)&lt;0.5),"Basis mismatch",IF(ABS(N157)&gt;=0.5,"Rate mismatch","Matched"))))))))</f>
        <v>Rate mismatch</v>
      </c>
      <c r="P157" t="inlineStr">
        <is>
          <t>Rate mismatch</t>
        </is>
      </c>
      <c r="Q157" t="str">
        <f>INDEX('Actions'!$B$5:$B$14,MATCH(O157,'Actions'!$A$5:$A$14,0))</f>
        <v>Update template to the current agreed rate (1 Jul 2026 rise); bill the shortfall</v>
      </c>
      <c r="R157" t="str">
        <f>INDEX('Actions'!$C$5:$C$14,MATCH(O157,'Actions'!$A$5:$A$14,0))</f>
        <v>Bookkeeper</v>
      </c>
      <c r="S157" t="inlineStr">
        <is>
          <t>Wave 4 West</t>
        </is>
      </c>
      <c r="T157" t="inlineStr"/>
    </row>
    <row r="158">
      <c r="A158" t="inlineStr">
        <is>
          <t>J1154</t>
        </is>
      </c>
      <c r="B158" t="inlineStr">
        <is>
          <t>Kingsley Medical Centre Pty Ltd</t>
        </is>
      </c>
      <c r="C158" t="inlineStr">
        <is>
          <t>313 King Road, Hawthorn</t>
        </is>
      </c>
      <c r="D158" t="inlineStr">
        <is>
          <t>Office clean</t>
        </is>
      </c>
      <c r="E158" t="inlineStr">
        <is>
          <t>Weekly</t>
        </is>
      </c>
      <c r="F158" t="n">
        <v>1</v>
      </c>
      <c r="G158" s="9" t="n">
        <v>101</v>
      </c>
      <c r="H158" t="inlineStr">
        <is>
          <t>Active</t>
        </is>
      </c>
      <c r="I158" t="inlineStr">
        <is>
          <t>Outside Jobber</t>
        </is>
      </c>
      <c r="J158" t="inlineStr">
        <is>
          <t>T0125</t>
        </is>
      </c>
      <c r="K158" s="9">
        <f>IF(H158="Active",INDEX('Jobber Jobs'!$Q$5:$Q$367,MATCH(A158,'Jobber Jobs'!$A$5:$A$367,0)),0)</f>
        <v>437.67</v>
      </c>
      <c r="L158">
        <f>COUNTIFS('QBO Templates'!$J$5:$J$293,A158,'QBO Templates'!$K$5:$K$293,1)</f>
        <v>1</v>
      </c>
      <c r="M158" s="9">
        <f>SUMIFS('QBO Templates'!$E$5:$E$293,'QBO Templates'!$J$5:$J$293,A158,'QBO Templates'!$K$5:$K$293,1)</f>
        <v>437.67</v>
      </c>
      <c r="N158" s="9">
        <f>ROUND(M158-K158,2)</f>
        <v>0</v>
      </c>
      <c r="O158" t="str">
        <f>IF(A158="","Missing in Jobber",IF(H158&lt;&gt;"Active",IF(L158&gt;0,"Inactive in Jobber - confirm","Archived, no template"),IF(L158&gt;=2,"Duplicate in QBO",IF(AND(I158="Auto",L158&gt;0),"Double-billing risk",IF(I158="Auto","Billed in Jobber",IF(L158=0,"Not billed",IF(AND(E158="Weekly",ABS(M158-G158*F158*4)&lt;0.5),"Basis mismatch",IF(ABS(N158)&gt;=0.5,"Rate mismatch","Matched"))))))))</f>
        <v>Matched</v>
      </c>
      <c r="P158" t="inlineStr">
        <is>
          <t>Matched</t>
        </is>
      </c>
      <c r="Q158" t="str">
        <f>INDEX('Actions'!$B$5:$B$14,MATCH(O158,'Actions'!$A$5:$A$14,0))</f>
        <v>Move as is</v>
      </c>
      <c r="R158" t="str">
        <f>INDEX('Actions'!$C$5:$C$14,MATCH(O158,'Actions'!$A$5:$A$14,0))</f>
        <v>Office</v>
      </c>
      <c r="S158" t="inlineStr">
        <is>
          <t>Wave 2 East</t>
        </is>
      </c>
      <c r="T158" t="inlineStr"/>
    </row>
    <row r="159">
      <c r="A159" t="inlineStr">
        <is>
          <t>J1155</t>
        </is>
      </c>
      <c r="B159" t="inlineStr">
        <is>
          <t>Ashwood Engineering</t>
        </is>
      </c>
      <c r="C159" t="inlineStr">
        <is>
          <t>155 Hopkins Road, Glen Waverley</t>
        </is>
      </c>
      <c r="D159" t="inlineStr">
        <is>
          <t>Office clean</t>
        </is>
      </c>
      <c r="E159" t="inlineStr">
        <is>
          <t>Weekly</t>
        </is>
      </c>
      <c r="F159" t="n">
        <v>1</v>
      </c>
      <c r="G159" s="9" t="n">
        <v>122</v>
      </c>
      <c r="H159" t="inlineStr">
        <is>
          <t>Active</t>
        </is>
      </c>
      <c r="I159" t="inlineStr">
        <is>
          <t>Outside Jobber</t>
        </is>
      </c>
      <c r="J159" t="inlineStr">
        <is>
          <t>T0126 T0127</t>
        </is>
      </c>
      <c r="K159" s="9">
        <f>IF(H159="Active",INDEX('Jobber Jobs'!$Q$5:$Q$367,MATCH(A159,'Jobber Jobs'!$A$5:$A$367,0)),0)</f>
        <v>528.67</v>
      </c>
      <c r="L159">
        <f>COUNTIFS('QBO Templates'!$J$5:$J$293,A159,'QBO Templates'!$K$5:$K$293,1)</f>
        <v>2</v>
      </c>
      <c r="M159" s="9">
        <f>SUMIFS('QBO Templates'!$E$5:$E$293,'QBO Templates'!$J$5:$J$293,A159,'QBO Templates'!$K$5:$K$293,1)</f>
        <v>1057.34</v>
      </c>
      <c r="N159" s="9">
        <f>ROUND(M159-K159,2)</f>
        <v>528.67</v>
      </c>
      <c r="O159" t="str">
        <f>IF(A159="","Missing in Jobber",IF(H159&lt;&gt;"Active",IF(L159&gt;0,"Inactive in Jobber - confirm","Archived, no template"),IF(L159&gt;=2,"Duplicate in QBO",IF(AND(I159="Auto",L159&gt;0),"Double-billing risk",IF(I159="Auto","Billed in Jobber",IF(L159=0,"Not billed",IF(AND(E159="Weekly",ABS(M159-G159*F159*4)&lt;0.5),"Basis mismatch",IF(ABS(N159)&gt;=0.5,"Rate mismatch","Matched"))))))))</f>
        <v>Duplicate in QBO</v>
      </c>
      <c r="P159" t="inlineStr">
        <is>
          <t>Duplicate in QBO</t>
        </is>
      </c>
      <c r="Q159" t="str">
        <f>INDEX('Actions'!$B$5:$B$14,MATCH(O159,'Actions'!$A$5:$A$14,0))</f>
        <v>Make the newer template inactive; credit the second invoice each month</v>
      </c>
      <c r="R159" t="str">
        <f>INDEX('Actions'!$C$5:$C$14,MATCH(O159,'Actions'!$A$5:$A$14,0))</f>
        <v>Bookkeeper</v>
      </c>
      <c r="S159" t="inlineStr">
        <is>
          <t>Wave 2 East</t>
        </is>
      </c>
      <c r="T159" t="inlineStr"/>
    </row>
    <row r="160">
      <c r="A160" t="inlineStr">
        <is>
          <t>J1156</t>
        </is>
      </c>
      <c r="B160" t="inlineStr">
        <is>
          <t>Sunbury Physiotherapy Pty Ltd</t>
        </is>
      </c>
      <c r="C160" t="inlineStr">
        <is>
          <t>284 Park Parade, Point Cook</t>
        </is>
      </c>
      <c r="D160" t="inlineStr">
        <is>
          <t>Office clean</t>
        </is>
      </c>
      <c r="E160" t="inlineStr">
        <is>
          <t>Weekly</t>
        </is>
      </c>
      <c r="F160" t="n">
        <v>2</v>
      </c>
      <c r="G160" s="9" t="n">
        <v>191</v>
      </c>
      <c r="H160" t="inlineStr">
        <is>
          <t>Active</t>
        </is>
      </c>
      <c r="I160" t="inlineStr">
        <is>
          <t>Outside Jobber</t>
        </is>
      </c>
      <c r="J160" t="inlineStr">
        <is>
          <t>T0128</t>
        </is>
      </c>
      <c r="K160" s="9">
        <f>IF(H160="Active",INDEX('Jobber Jobs'!$Q$5:$Q$367,MATCH(A160,'Jobber Jobs'!$A$5:$A$367,0)),0)</f>
        <v>1655.33</v>
      </c>
      <c r="L160">
        <f>COUNTIFS('QBO Templates'!$J$5:$J$293,A160,'QBO Templates'!$K$5:$K$293,1)</f>
        <v>1</v>
      </c>
      <c r="M160" s="9">
        <f>SUMIFS('QBO Templates'!$E$5:$E$293,'QBO Templates'!$J$5:$J$293,A160,'QBO Templates'!$K$5:$K$293,1)</f>
        <v>1655.33</v>
      </c>
      <c r="N160" s="9">
        <f>ROUND(M160-K160,2)</f>
        <v>0</v>
      </c>
      <c r="O160" t="str">
        <f>IF(A160="","Missing in Jobber",IF(H160&lt;&gt;"Active",IF(L160&gt;0,"Inactive in Jobber - confirm","Archived, no template"),IF(L160&gt;=2,"Duplicate in QBO",IF(AND(I160="Auto",L160&gt;0),"Double-billing risk",IF(I160="Auto","Billed in Jobber",IF(L160=0,"Not billed",IF(AND(E160="Weekly",ABS(M160-G160*F160*4)&lt;0.5),"Basis mismatch",IF(ABS(N160)&gt;=0.5,"Rate mismatch","Matched"))))))))</f>
        <v>Matched</v>
      </c>
      <c r="P160" t="inlineStr">
        <is>
          <t>Matched</t>
        </is>
      </c>
      <c r="Q160" t="str">
        <f>INDEX('Actions'!$B$5:$B$14,MATCH(O160,'Actions'!$A$5:$A$14,0))</f>
        <v>Move as is</v>
      </c>
      <c r="R160" t="str">
        <f>INDEX('Actions'!$C$5:$C$14,MATCH(O160,'Actions'!$A$5:$A$14,0))</f>
        <v>Office</v>
      </c>
      <c r="S160" t="inlineStr">
        <is>
          <t>Wave 4 West</t>
        </is>
      </c>
      <c r="T160" t="inlineStr"/>
    </row>
    <row r="161">
      <c r="A161" t="inlineStr">
        <is>
          <t>J1157</t>
        </is>
      </c>
      <c r="B161" t="inlineStr">
        <is>
          <t>Sunbury Physiotherapy Pty Ltd</t>
        </is>
      </c>
      <c r="C161" t="inlineStr">
        <is>
          <t>85 Nepean Road, Frankston</t>
        </is>
      </c>
      <c r="D161" t="inlineStr">
        <is>
          <t>Office clean</t>
        </is>
      </c>
      <c r="E161" t="inlineStr">
        <is>
          <t>Weekly</t>
        </is>
      </c>
      <c r="F161" t="n">
        <v>3</v>
      </c>
      <c r="G161" s="9" t="n">
        <v>146</v>
      </c>
      <c r="H161" t="inlineStr">
        <is>
          <t>Active</t>
        </is>
      </c>
      <c r="I161" t="inlineStr">
        <is>
          <t>Outside Jobber</t>
        </is>
      </c>
      <c r="J161" t="inlineStr">
        <is>
          <t>T0129</t>
        </is>
      </c>
      <c r="K161" s="9">
        <f>IF(H161="Active",INDEX('Jobber Jobs'!$Q$5:$Q$367,MATCH(A161,'Jobber Jobs'!$A$5:$A$367,0)),0)</f>
        <v>1898</v>
      </c>
      <c r="L161">
        <f>COUNTIFS('QBO Templates'!$J$5:$J$293,A161,'QBO Templates'!$K$5:$K$293,1)</f>
        <v>1</v>
      </c>
      <c r="M161" s="9">
        <f>SUMIFS('QBO Templates'!$E$5:$E$293,'QBO Templates'!$J$5:$J$293,A161,'QBO Templates'!$K$5:$K$293,1)</f>
        <v>1752</v>
      </c>
      <c r="N161" s="9">
        <f>ROUND(M161-K161,2)</f>
        <v>-146</v>
      </c>
      <c r="O161" t="str">
        <f>IF(A161="","Missing in Jobber",IF(H161&lt;&gt;"Active",IF(L161&gt;0,"Inactive in Jobber - confirm","Archived, no template"),IF(L161&gt;=2,"Duplicate in QBO",IF(AND(I161="Auto",L161&gt;0),"Double-billing risk",IF(I161="Auto","Billed in Jobber",IF(L161=0,"Not billed",IF(AND(E161="Weekly",ABS(M161-G161*F161*4)&lt;0.5),"Basis mismatch",IF(ABS(N161)&gt;=0.5,"Rate mismatch","Matched"))))))))</f>
        <v>Basis mismatch</v>
      </c>
      <c r="P161" t="inlineStr">
        <is>
          <t>Basis mismatch</t>
        </is>
      </c>
      <c r="Q161" t="str">
        <f>INDEX('Actions'!$B$5:$B$14,MATCH(O161,'Actions'!$A$5:$A$14,0))</f>
        <v>Change template to the 52/12 monthly amount; bill the shortfall</v>
      </c>
      <c r="R161" t="str">
        <f>INDEX('Actions'!$C$5:$C$14,MATCH(O161,'Actions'!$A$5:$A$14,0))</f>
        <v>Bookkeeper</v>
      </c>
      <c r="S161" t="inlineStr">
        <is>
          <t>Wave 3 South</t>
        </is>
      </c>
      <c r="T161" t="inlineStr"/>
    </row>
    <row r="162">
      <c r="A162" t="inlineStr">
        <is>
          <t>J1158</t>
        </is>
      </c>
      <c r="B162" t="inlineStr">
        <is>
          <t>Sunbury Physiotherapy Pty Ltd</t>
        </is>
      </c>
      <c r="C162" t="inlineStr">
        <is>
          <t>231 Church Highway, Hawthorn</t>
        </is>
      </c>
      <c r="D162" t="inlineStr">
        <is>
          <t>Office clean</t>
        </is>
      </c>
      <c r="E162" t="inlineStr">
        <is>
          <t>Weekly</t>
        </is>
      </c>
      <c r="F162" t="n">
        <v>5</v>
      </c>
      <c r="G162" s="9" t="n">
        <v>58</v>
      </c>
      <c r="H162" t="inlineStr">
        <is>
          <t>Active</t>
        </is>
      </c>
      <c r="I162" t="inlineStr">
        <is>
          <t>Outside Jobber</t>
        </is>
      </c>
      <c r="J162" t="inlineStr">
        <is>
          <t>T0130</t>
        </is>
      </c>
      <c r="K162" s="9">
        <f>IF(H162="Active",INDEX('Jobber Jobs'!$Q$5:$Q$367,MATCH(A162,'Jobber Jobs'!$A$5:$A$367,0)),0)</f>
        <v>1256.67</v>
      </c>
      <c r="L162">
        <f>COUNTIFS('QBO Templates'!$J$5:$J$293,A162,'QBO Templates'!$K$5:$K$293,1)</f>
        <v>1</v>
      </c>
      <c r="M162" s="9">
        <f>SUMIFS('QBO Templates'!$E$5:$E$293,'QBO Templates'!$J$5:$J$293,A162,'QBO Templates'!$K$5:$K$293,1)</f>
        <v>1213.33</v>
      </c>
      <c r="N162" s="9">
        <f>ROUND(M162-K162,2)</f>
        <v>-43.34</v>
      </c>
      <c r="O162" t="str">
        <f>IF(A162="","Missing in Jobber",IF(H162&lt;&gt;"Active",IF(L162&gt;0,"Inactive in Jobber - confirm","Archived, no template"),IF(L162&gt;=2,"Duplicate in QBO",IF(AND(I162="Auto",L162&gt;0),"Double-billing risk",IF(I162="Auto","Billed in Jobber",IF(L162=0,"Not billed",IF(AND(E162="Weekly",ABS(M162-G162*F162*4)&lt;0.5),"Basis mismatch",IF(ABS(N162)&gt;=0.5,"Rate mismatch","Matched"))))))))</f>
        <v>Rate mismatch</v>
      </c>
      <c r="P162" t="inlineStr">
        <is>
          <t>Rate mismatch</t>
        </is>
      </c>
      <c r="Q162" t="str">
        <f>INDEX('Actions'!$B$5:$B$14,MATCH(O162,'Actions'!$A$5:$A$14,0))</f>
        <v>Update template to the current agreed rate (1 Jul 2026 rise); bill the shortfall</v>
      </c>
      <c r="R162" t="str">
        <f>INDEX('Actions'!$C$5:$C$14,MATCH(O162,'Actions'!$A$5:$A$14,0))</f>
        <v>Bookkeeper</v>
      </c>
      <c r="S162" t="inlineStr">
        <is>
          <t>Wave 2 East</t>
        </is>
      </c>
      <c r="T162" t="inlineStr"/>
    </row>
    <row r="163">
      <c r="A163" t="inlineStr">
        <is>
          <t>J1159</t>
        </is>
      </c>
      <c r="B163" t="inlineStr">
        <is>
          <t>Eastwood Pathology</t>
        </is>
      </c>
      <c r="C163" t="inlineStr">
        <is>
          <t>223A Nicholson Parade, Werribee</t>
        </is>
      </c>
      <c r="D163" t="inlineStr">
        <is>
          <t>Kitchen and bathrooms</t>
        </is>
      </c>
      <c r="E163" t="inlineStr">
        <is>
          <t>Weekly</t>
        </is>
      </c>
      <c r="F163" t="n">
        <v>2</v>
      </c>
      <c r="G163" s="9" t="n">
        <v>32</v>
      </c>
      <c r="H163" t="inlineStr">
        <is>
          <t>Active</t>
        </is>
      </c>
      <c r="I163" t="inlineStr">
        <is>
          <t>Outside Jobber</t>
        </is>
      </c>
      <c r="J163" t="inlineStr">
        <is>
          <t>T0131</t>
        </is>
      </c>
      <c r="K163" s="9">
        <f>IF(H163="Active",INDEX('Jobber Jobs'!$Q$5:$Q$367,MATCH(A163,'Jobber Jobs'!$A$5:$A$367,0)),0)</f>
        <v>277.33</v>
      </c>
      <c r="L163">
        <f>COUNTIFS('QBO Templates'!$J$5:$J$293,A163,'QBO Templates'!$K$5:$K$293,1)</f>
        <v>1</v>
      </c>
      <c r="M163" s="9">
        <f>SUMIFS('QBO Templates'!$E$5:$E$293,'QBO Templates'!$J$5:$J$293,A163,'QBO Templates'!$K$5:$K$293,1)</f>
        <v>277.33</v>
      </c>
      <c r="N163" s="9">
        <f>ROUND(M163-K163,2)</f>
        <v>0</v>
      </c>
      <c r="O163" t="str">
        <f>IF(A163="","Missing in Jobber",IF(H163&lt;&gt;"Active",IF(L163&gt;0,"Inactive in Jobber - confirm","Archived, no template"),IF(L163&gt;=2,"Duplicate in QBO",IF(AND(I163="Auto",L163&gt;0),"Double-billing risk",IF(I163="Auto","Billed in Jobber",IF(L163=0,"Not billed",IF(AND(E163="Weekly",ABS(M163-G163*F163*4)&lt;0.5),"Basis mismatch",IF(ABS(N163)&gt;=0.5,"Rate mismatch","Matched"))))))))</f>
        <v>Matched</v>
      </c>
      <c r="P163" t="inlineStr">
        <is>
          <t>Matched</t>
        </is>
      </c>
      <c r="Q163" t="str">
        <f>INDEX('Actions'!$B$5:$B$14,MATCH(O163,'Actions'!$A$5:$A$14,0))</f>
        <v>Move as is</v>
      </c>
      <c r="R163" t="str">
        <f>INDEX('Actions'!$C$5:$C$14,MATCH(O163,'Actions'!$A$5:$A$14,0))</f>
        <v>Office</v>
      </c>
      <c r="S163" t="inlineStr">
        <is>
          <t>Wave 4 West</t>
        </is>
      </c>
      <c r="T163" t="inlineStr"/>
    </row>
    <row r="164">
      <c r="A164" t="inlineStr">
        <is>
          <t>J1160</t>
        </is>
      </c>
      <c r="B164" t="inlineStr">
        <is>
          <t>Eastwood Pathology</t>
        </is>
      </c>
      <c r="C164" t="inlineStr">
        <is>
          <t>223A Nicholson Parade, Werribee</t>
        </is>
      </c>
      <c r="D164" t="inlineStr">
        <is>
          <t>Washroom service</t>
        </is>
      </c>
      <c r="E164" t="inlineStr">
        <is>
          <t>Monthly</t>
        </is>
      </c>
      <c r="F164" t="n">
        <v>0</v>
      </c>
      <c r="G164" s="9" t="n">
        <v>88</v>
      </c>
      <c r="H164" t="inlineStr">
        <is>
          <t>Active</t>
        </is>
      </c>
      <c r="I164" t="inlineStr">
        <is>
          <t>Outside Jobber</t>
        </is>
      </c>
      <c r="J164" t="inlineStr">
        <is>
          <t>T0132</t>
        </is>
      </c>
      <c r="K164" s="9">
        <f>IF(H164="Active",INDEX('Jobber Jobs'!$Q$5:$Q$367,MATCH(A164,'Jobber Jobs'!$A$5:$A$367,0)),0)</f>
        <v>88</v>
      </c>
      <c r="L164">
        <f>COUNTIFS('QBO Templates'!$J$5:$J$293,A164,'QBO Templates'!$K$5:$K$293,1)</f>
        <v>1</v>
      </c>
      <c r="M164" s="9">
        <f>SUMIFS('QBO Templates'!$E$5:$E$293,'QBO Templates'!$J$5:$J$293,A164,'QBO Templates'!$K$5:$K$293,1)</f>
        <v>85</v>
      </c>
      <c r="N164" s="9">
        <f>ROUND(M164-K164,2)</f>
        <v>-3</v>
      </c>
      <c r="O164" t="str">
        <f>IF(A164="","Missing in Jobber",IF(H164&lt;&gt;"Active",IF(L164&gt;0,"Inactive in Jobber - confirm","Archived, no template"),IF(L164&gt;=2,"Duplicate in QBO",IF(AND(I164="Auto",L164&gt;0),"Double-billing risk",IF(I164="Auto","Billed in Jobber",IF(L164=0,"Not billed",IF(AND(E164="Weekly",ABS(M164-G164*F164*4)&lt;0.5),"Basis mismatch",IF(ABS(N164)&gt;=0.5,"Rate mismatch","Matched"))))))))</f>
        <v>Rate mismatch</v>
      </c>
      <c r="P164" t="inlineStr">
        <is>
          <t>Rate mismatch</t>
        </is>
      </c>
      <c r="Q164" t="str">
        <f>INDEX('Actions'!$B$5:$B$14,MATCH(O164,'Actions'!$A$5:$A$14,0))</f>
        <v>Update template to the current agreed rate (1 Jul 2026 rise); bill the shortfall</v>
      </c>
      <c r="R164" t="str">
        <f>INDEX('Actions'!$C$5:$C$14,MATCH(O164,'Actions'!$A$5:$A$14,0))</f>
        <v>Bookkeeper</v>
      </c>
      <c r="S164" t="inlineStr">
        <is>
          <t>Wave 4 West</t>
        </is>
      </c>
      <c r="T164" t="inlineStr"/>
    </row>
    <row r="165">
      <c r="A165" t="inlineStr">
        <is>
          <t>J1161</t>
        </is>
      </c>
      <c r="B165" t="inlineStr">
        <is>
          <t>Waverley Fitness Pty Ltd</t>
        </is>
      </c>
      <c r="C165" t="inlineStr">
        <is>
          <t>382 Hopkins Street, Footscray</t>
        </is>
      </c>
      <c r="D165" t="inlineStr">
        <is>
          <t>Office clean</t>
        </is>
      </c>
      <c r="E165" t="inlineStr">
        <is>
          <t>Weekly</t>
        </is>
      </c>
      <c r="F165" t="n">
        <v>1</v>
      </c>
      <c r="G165" s="9" t="n">
        <v>62</v>
      </c>
      <c r="H165" t="inlineStr">
        <is>
          <t>Active</t>
        </is>
      </c>
      <c r="I165" t="inlineStr">
        <is>
          <t>Outside Jobber</t>
        </is>
      </c>
      <c r="J165" t="inlineStr">
        <is>
          <t>T0133</t>
        </is>
      </c>
      <c r="K165" s="9">
        <f>IF(H165="Active",INDEX('Jobber Jobs'!$Q$5:$Q$367,MATCH(A165,'Jobber Jobs'!$A$5:$A$367,0)),0)</f>
        <v>268.67</v>
      </c>
      <c r="L165">
        <f>COUNTIFS('QBO Templates'!$J$5:$J$293,A165,'QBO Templates'!$K$5:$K$293,1)</f>
        <v>1</v>
      </c>
      <c r="M165" s="9">
        <f>SUMIFS('QBO Templates'!$E$5:$E$293,'QBO Templates'!$J$5:$J$293,A165,'QBO Templates'!$K$5:$K$293,1)</f>
        <v>268.67</v>
      </c>
      <c r="N165" s="9">
        <f>ROUND(M165-K165,2)</f>
        <v>0</v>
      </c>
      <c r="O165" t="str">
        <f>IF(A165="","Missing in Jobber",IF(H165&lt;&gt;"Active",IF(L165&gt;0,"Inactive in Jobber - confirm","Archived, no template"),IF(L165&gt;=2,"Duplicate in QBO",IF(AND(I165="Auto",L165&gt;0),"Double-billing risk",IF(I165="Auto","Billed in Jobber",IF(L165=0,"Not billed",IF(AND(E165="Weekly",ABS(M165-G165*F165*4)&lt;0.5),"Basis mismatch",IF(ABS(N165)&gt;=0.5,"Rate mismatch","Matched"))))))))</f>
        <v>Matched</v>
      </c>
      <c r="P165" t="inlineStr">
        <is>
          <t>Matched</t>
        </is>
      </c>
      <c r="Q165" t="str">
        <f>INDEX('Actions'!$B$5:$B$14,MATCH(O165,'Actions'!$A$5:$A$14,0))</f>
        <v>Move as is</v>
      </c>
      <c r="R165" t="str">
        <f>INDEX('Actions'!$C$5:$C$14,MATCH(O165,'Actions'!$A$5:$A$14,0))</f>
        <v>Office</v>
      </c>
      <c r="S165" t="inlineStr">
        <is>
          <t>Wave 4 West</t>
        </is>
      </c>
      <c r="T165" t="inlineStr"/>
    </row>
    <row r="166">
      <c r="A166" t="inlineStr">
        <is>
          <t>J1162</t>
        </is>
      </c>
      <c r="B166" t="inlineStr">
        <is>
          <t>Waverley Fitness Pty Ltd</t>
        </is>
      </c>
      <c r="C166" t="inlineStr">
        <is>
          <t>443 Station Road, Footscray</t>
        </is>
      </c>
      <c r="D166" t="inlineStr">
        <is>
          <t>Office clean</t>
        </is>
      </c>
      <c r="E166" t="inlineStr">
        <is>
          <t>Weekly</t>
        </is>
      </c>
      <c r="F166" t="n">
        <v>1</v>
      </c>
      <c r="G166" s="9" t="n">
        <v>135</v>
      </c>
      <c r="H166" t="inlineStr">
        <is>
          <t>Active</t>
        </is>
      </c>
      <c r="I166" t="inlineStr">
        <is>
          <t>Outside Jobber</t>
        </is>
      </c>
      <c r="J166" t="inlineStr">
        <is>
          <t>T0134</t>
        </is>
      </c>
      <c r="K166" s="9">
        <f>IF(H166="Active",INDEX('Jobber Jobs'!$Q$5:$Q$367,MATCH(A166,'Jobber Jobs'!$A$5:$A$367,0)),0)</f>
        <v>585</v>
      </c>
      <c r="L166">
        <f>COUNTIFS('QBO Templates'!$J$5:$J$293,A166,'QBO Templates'!$K$5:$K$293,1)</f>
        <v>1</v>
      </c>
      <c r="M166" s="9">
        <f>SUMIFS('QBO Templates'!$E$5:$E$293,'QBO Templates'!$J$5:$J$293,A166,'QBO Templates'!$K$5:$K$293,1)</f>
        <v>585</v>
      </c>
      <c r="N166" s="9">
        <f>ROUND(M166-K166,2)</f>
        <v>0</v>
      </c>
      <c r="O166" t="str">
        <f>IF(A166="","Missing in Jobber",IF(H166&lt;&gt;"Active",IF(L166&gt;0,"Inactive in Jobber - confirm","Archived, no template"),IF(L166&gt;=2,"Duplicate in QBO",IF(AND(I166="Auto",L166&gt;0),"Double-billing risk",IF(I166="Auto","Billed in Jobber",IF(L166=0,"Not billed",IF(AND(E166="Weekly",ABS(M166-G166*F166*4)&lt;0.5),"Basis mismatch",IF(ABS(N166)&gt;=0.5,"Rate mismatch","Matched"))))))))</f>
        <v>Matched</v>
      </c>
      <c r="P166" t="inlineStr">
        <is>
          <t>Matched</t>
        </is>
      </c>
      <c r="Q166" t="str">
        <f>INDEX('Actions'!$B$5:$B$14,MATCH(O166,'Actions'!$A$5:$A$14,0))</f>
        <v>Move as is</v>
      </c>
      <c r="R166" t="str">
        <f>INDEX('Actions'!$C$5:$C$14,MATCH(O166,'Actions'!$A$5:$A$14,0))</f>
        <v>Office</v>
      </c>
      <c r="S166" t="inlineStr">
        <is>
          <t>Wave 4 West</t>
        </is>
      </c>
      <c r="T166" t="inlineStr"/>
    </row>
    <row r="167">
      <c r="A167" t="inlineStr">
        <is>
          <t>J1163</t>
        </is>
      </c>
      <c r="B167" t="inlineStr">
        <is>
          <t>Clearwater Logistics</t>
        </is>
      </c>
      <c r="C167" t="inlineStr">
        <is>
          <t>127 Main Highway, Reservoir</t>
        </is>
      </c>
      <c r="D167" t="inlineStr">
        <is>
          <t>Office clean</t>
        </is>
      </c>
      <c r="E167" t="inlineStr">
        <is>
          <t>Weekly</t>
        </is>
      </c>
      <c r="F167" t="n">
        <v>1</v>
      </c>
      <c r="G167" s="9" t="n">
        <v>62</v>
      </c>
      <c r="H167" t="inlineStr">
        <is>
          <t>Active</t>
        </is>
      </c>
      <c r="I167" t="inlineStr">
        <is>
          <t>Outside Jobber</t>
        </is>
      </c>
      <c r="J167" t="inlineStr"/>
      <c r="K167" s="9">
        <f>IF(H167="Active",INDEX('Jobber Jobs'!$Q$5:$Q$367,MATCH(A167,'Jobber Jobs'!$A$5:$A$367,0)),0)</f>
        <v>268.67</v>
      </c>
      <c r="L167">
        <f>COUNTIFS('QBO Templates'!$J$5:$J$293,A167,'QBO Templates'!$K$5:$K$293,1)</f>
        <v>0</v>
      </c>
      <c r="M167" s="9">
        <f>SUMIFS('QBO Templates'!$E$5:$E$293,'QBO Templates'!$J$5:$J$293,A167,'QBO Templates'!$K$5:$K$293,1)</f>
        <v>0</v>
      </c>
      <c r="N167" s="9">
        <f>ROUND(M167-K167,2)</f>
        <v>-268.67</v>
      </c>
      <c r="O167" t="str">
        <f>IF(A167="","Missing in Jobber",IF(H167&lt;&gt;"Active",IF(L167&gt;0,"Inactive in Jobber - confirm","Archived, no template"),IF(L167&gt;=2,"Duplicate in QBO",IF(AND(I167="Auto",L167&gt;0),"Double-billing risk",IF(I167="Auto","Billed in Jobber",IF(L167=0,"Not billed",IF(AND(E167="Weekly",ABS(M167-G167*F167*4)&lt;0.5),"Basis mismatch",IF(ABS(N167)&gt;=0.5,"Rate mismatch","Matched"))))))))</f>
        <v>Not billed</v>
      </c>
      <c r="P167" t="inlineStr">
        <is>
          <t>Not billed</t>
        </is>
      </c>
      <c r="Q167" t="str">
        <f>INDEX('Actions'!$B$5:$B$14,MATCH(O167,'Actions'!$A$5:$A$14,0))</f>
        <v>Create QBO template; raise catch-up invoices for Aug-Oct</v>
      </c>
      <c r="R167" t="str">
        <f>INDEX('Actions'!$C$5:$C$14,MATCH(O167,'Actions'!$A$5:$A$14,0))</f>
        <v>Bookkeeper</v>
      </c>
      <c r="S167" t="inlineStr">
        <is>
          <t>Wave 1 North</t>
        </is>
      </c>
      <c r="T167" t="inlineStr"/>
    </row>
    <row r="168">
      <c r="A168" t="inlineStr">
        <is>
          <t>J1164</t>
        </is>
      </c>
      <c r="B168" t="inlineStr">
        <is>
          <t>Clearwater Logistics</t>
        </is>
      </c>
      <c r="C168" t="inlineStr">
        <is>
          <t>127 Main Highway, Reservoir</t>
        </is>
      </c>
      <c r="D168" t="inlineStr">
        <is>
          <t>Carpet steam clean</t>
        </is>
      </c>
      <c r="E168" t="inlineStr">
        <is>
          <t>Every 4 weeks</t>
        </is>
      </c>
      <c r="F168" t="n">
        <v>0</v>
      </c>
      <c r="G168" s="9" t="n">
        <v>146</v>
      </c>
      <c r="H168" t="inlineStr">
        <is>
          <t>Active</t>
        </is>
      </c>
      <c r="I168" t="inlineStr">
        <is>
          <t>Outside Jobber</t>
        </is>
      </c>
      <c r="J168" t="inlineStr">
        <is>
          <t>T0135</t>
        </is>
      </c>
      <c r="K168" s="9">
        <f>IF(H168="Active",INDEX('Jobber Jobs'!$Q$5:$Q$367,MATCH(A168,'Jobber Jobs'!$A$5:$A$367,0)),0)</f>
        <v>146</v>
      </c>
      <c r="L168">
        <f>COUNTIFS('QBO Templates'!$J$5:$J$293,A168,'QBO Templates'!$K$5:$K$293,1)</f>
        <v>1</v>
      </c>
      <c r="M168" s="9">
        <f>SUMIFS('QBO Templates'!$E$5:$E$293,'QBO Templates'!$J$5:$J$293,A168,'QBO Templates'!$K$5:$K$293,1)</f>
        <v>146</v>
      </c>
      <c r="N168" s="9">
        <f>ROUND(M168-K168,2)</f>
        <v>0</v>
      </c>
      <c r="O168" t="str">
        <f>IF(A168="","Missing in Jobber",IF(H168&lt;&gt;"Active",IF(L168&gt;0,"Inactive in Jobber - confirm","Archived, no template"),IF(L168&gt;=2,"Duplicate in QBO",IF(AND(I168="Auto",L168&gt;0),"Double-billing risk",IF(I168="Auto","Billed in Jobber",IF(L168=0,"Not billed",IF(AND(E168="Weekly",ABS(M168-G168*F168*4)&lt;0.5),"Basis mismatch",IF(ABS(N168)&gt;=0.5,"Rate mismatch","Matched"))))))))</f>
        <v>Matched</v>
      </c>
      <c r="P168" t="inlineStr">
        <is>
          <t>Matched</t>
        </is>
      </c>
      <c r="Q168" t="str">
        <f>INDEX('Actions'!$B$5:$B$14,MATCH(O168,'Actions'!$A$5:$A$14,0))</f>
        <v>Move as is</v>
      </c>
      <c r="R168" t="str">
        <f>INDEX('Actions'!$C$5:$C$14,MATCH(O168,'Actions'!$A$5:$A$14,0))</f>
        <v>Office</v>
      </c>
      <c r="S168" t="inlineStr">
        <is>
          <t>Wave 1 North</t>
        </is>
      </c>
      <c r="T168" t="inlineStr"/>
    </row>
    <row r="169">
      <c r="A169" t="inlineStr">
        <is>
          <t>J1165</t>
        </is>
      </c>
      <c r="B169" t="inlineStr">
        <is>
          <t>Wattle Grove Fitness</t>
        </is>
      </c>
      <c r="C169" t="inlineStr">
        <is>
          <t>68 Church Parade, Essendon</t>
        </is>
      </c>
      <c r="D169" t="inlineStr">
        <is>
          <t>Kitchen and bathrooms</t>
        </is>
      </c>
      <c r="E169" t="inlineStr">
        <is>
          <t>Weekly</t>
        </is>
      </c>
      <c r="F169" t="n">
        <v>2</v>
      </c>
      <c r="G169" s="9" t="n">
        <v>63</v>
      </c>
      <c r="H169" t="inlineStr">
        <is>
          <t>Active</t>
        </is>
      </c>
      <c r="I169" t="inlineStr">
        <is>
          <t>Outside Jobber</t>
        </is>
      </c>
      <c r="J169" t="inlineStr"/>
      <c r="K169" s="9">
        <f>IF(H169="Active",INDEX('Jobber Jobs'!$Q$5:$Q$367,MATCH(A169,'Jobber Jobs'!$A$5:$A$367,0)),0)</f>
        <v>546</v>
      </c>
      <c r="L169">
        <f>COUNTIFS('QBO Templates'!$J$5:$J$293,A169,'QBO Templates'!$K$5:$K$293,1)</f>
        <v>0</v>
      </c>
      <c r="M169" s="9">
        <f>SUMIFS('QBO Templates'!$E$5:$E$293,'QBO Templates'!$J$5:$J$293,A169,'QBO Templates'!$K$5:$K$293,1)</f>
        <v>0</v>
      </c>
      <c r="N169" s="9">
        <f>ROUND(M169-K169,2)</f>
        <v>-546</v>
      </c>
      <c r="O169" t="str">
        <f>IF(A169="","Missing in Jobber",IF(H169&lt;&gt;"Active",IF(L169&gt;0,"Inactive in Jobber - confirm","Archived, no template"),IF(L169&gt;=2,"Duplicate in QBO",IF(AND(I169="Auto",L169&gt;0),"Double-billing risk",IF(I169="Auto","Billed in Jobber",IF(L169=0,"Not billed",IF(AND(E169="Weekly",ABS(M169-G169*F169*4)&lt;0.5),"Basis mismatch",IF(ABS(N169)&gt;=0.5,"Rate mismatch","Matched"))))))))</f>
        <v>Not billed</v>
      </c>
      <c r="P169" t="inlineStr">
        <is>
          <t>Not billed</t>
        </is>
      </c>
      <c r="Q169" t="str">
        <f>INDEX('Actions'!$B$5:$B$14,MATCH(O169,'Actions'!$A$5:$A$14,0))</f>
        <v>Create QBO template; raise catch-up invoices for Aug-Oct</v>
      </c>
      <c r="R169" t="str">
        <f>INDEX('Actions'!$C$5:$C$14,MATCH(O169,'Actions'!$A$5:$A$14,0))</f>
        <v>Bookkeeper</v>
      </c>
      <c r="S169" t="inlineStr">
        <is>
          <t>Wave 1 North</t>
        </is>
      </c>
      <c r="T169" t="inlineStr"/>
    </row>
    <row r="170">
      <c r="A170" t="inlineStr">
        <is>
          <t>J1166</t>
        </is>
      </c>
      <c r="B170" t="inlineStr">
        <is>
          <t>Wattle Grove Fitness</t>
        </is>
      </c>
      <c r="C170" t="inlineStr">
        <is>
          <t>102 Union Road, St Kilda</t>
        </is>
      </c>
      <c r="D170" t="inlineStr">
        <is>
          <t>Office clean</t>
        </is>
      </c>
      <c r="E170" t="inlineStr">
        <is>
          <t>Weekly</t>
        </is>
      </c>
      <c r="F170" t="n">
        <v>2</v>
      </c>
      <c r="G170" s="9" t="n">
        <v>166</v>
      </c>
      <c r="H170" t="inlineStr">
        <is>
          <t>Active</t>
        </is>
      </c>
      <c r="I170" t="inlineStr">
        <is>
          <t>Outside Jobber</t>
        </is>
      </c>
      <c r="J170" t="inlineStr">
        <is>
          <t>T0136</t>
        </is>
      </c>
      <c r="K170" s="9">
        <f>IF(H170="Active",INDEX('Jobber Jobs'!$Q$5:$Q$367,MATCH(A170,'Jobber Jobs'!$A$5:$A$367,0)),0)</f>
        <v>1438.67</v>
      </c>
      <c r="L170">
        <f>COUNTIFS('QBO Templates'!$J$5:$J$293,A170,'QBO Templates'!$K$5:$K$293,1)</f>
        <v>1</v>
      </c>
      <c r="M170" s="9">
        <f>SUMIFS('QBO Templates'!$E$5:$E$293,'QBO Templates'!$J$5:$J$293,A170,'QBO Templates'!$K$5:$K$293,1)</f>
        <v>1438.67</v>
      </c>
      <c r="N170" s="9">
        <f>ROUND(M170-K170,2)</f>
        <v>0</v>
      </c>
      <c r="O170" t="str">
        <f>IF(A170="","Missing in Jobber",IF(H170&lt;&gt;"Active",IF(L170&gt;0,"Inactive in Jobber - confirm","Archived, no template"),IF(L170&gt;=2,"Duplicate in QBO",IF(AND(I170="Auto",L170&gt;0),"Double-billing risk",IF(I170="Auto","Billed in Jobber",IF(L170=0,"Not billed",IF(AND(E170="Weekly",ABS(M170-G170*F170*4)&lt;0.5),"Basis mismatch",IF(ABS(N170)&gt;=0.5,"Rate mismatch","Matched"))))))))</f>
        <v>Matched</v>
      </c>
      <c r="P170" t="inlineStr">
        <is>
          <t>Matched</t>
        </is>
      </c>
      <c r="Q170" t="str">
        <f>INDEX('Actions'!$B$5:$B$14,MATCH(O170,'Actions'!$A$5:$A$14,0))</f>
        <v>Move as is</v>
      </c>
      <c r="R170" t="str">
        <f>INDEX('Actions'!$C$5:$C$14,MATCH(O170,'Actions'!$A$5:$A$14,0))</f>
        <v>Office</v>
      </c>
      <c r="S170" t="inlineStr">
        <is>
          <t>Wave 3 South</t>
        </is>
      </c>
      <c r="T170" t="inlineStr"/>
    </row>
    <row r="171">
      <c r="A171" t="inlineStr">
        <is>
          <t>J1167</t>
        </is>
      </c>
      <c r="B171" t="inlineStr">
        <is>
          <t>Ashwood Medical Centre</t>
        </is>
      </c>
      <c r="C171" t="inlineStr">
        <is>
          <t>61 Church Road, Bundoora</t>
        </is>
      </c>
      <c r="D171" t="inlineStr">
        <is>
          <t>Kitchen and bathrooms</t>
        </is>
      </c>
      <c r="E171" t="inlineStr">
        <is>
          <t>Weekly</t>
        </is>
      </c>
      <c r="F171" t="n">
        <v>1</v>
      </c>
      <c r="G171" s="9" t="n">
        <v>71</v>
      </c>
      <c r="H171" t="inlineStr">
        <is>
          <t>Active</t>
        </is>
      </c>
      <c r="I171" t="inlineStr">
        <is>
          <t>Outside Jobber</t>
        </is>
      </c>
      <c r="J171" t="inlineStr">
        <is>
          <t>T0137</t>
        </is>
      </c>
      <c r="K171" s="9">
        <f>IF(H171="Active",INDEX('Jobber Jobs'!$Q$5:$Q$367,MATCH(A171,'Jobber Jobs'!$A$5:$A$367,0)),0)</f>
        <v>307.67</v>
      </c>
      <c r="L171">
        <f>COUNTIFS('QBO Templates'!$J$5:$J$293,A171,'QBO Templates'!$K$5:$K$293,1)</f>
        <v>1</v>
      </c>
      <c r="M171" s="9">
        <f>SUMIFS('QBO Templates'!$E$5:$E$293,'QBO Templates'!$J$5:$J$293,A171,'QBO Templates'!$K$5:$K$293,1)</f>
        <v>307.67</v>
      </c>
      <c r="N171" s="9">
        <f>ROUND(M171-K171,2)</f>
        <v>0</v>
      </c>
      <c r="O171" t="str">
        <f>IF(A171="","Missing in Jobber",IF(H171&lt;&gt;"Active",IF(L171&gt;0,"Inactive in Jobber - confirm","Archived, no template"),IF(L171&gt;=2,"Duplicate in QBO",IF(AND(I171="Auto",L171&gt;0),"Double-billing risk",IF(I171="Auto","Billed in Jobber",IF(L171=0,"Not billed",IF(AND(E171="Weekly",ABS(M171-G171*F171*4)&lt;0.5),"Basis mismatch",IF(ABS(N171)&gt;=0.5,"Rate mismatch","Matched"))))))))</f>
        <v>Matched</v>
      </c>
      <c r="P171" t="inlineStr">
        <is>
          <t>Matched</t>
        </is>
      </c>
      <c r="Q171" t="str">
        <f>INDEX('Actions'!$B$5:$B$14,MATCH(O171,'Actions'!$A$5:$A$14,0))</f>
        <v>Move as is</v>
      </c>
      <c r="R171" t="str">
        <f>INDEX('Actions'!$C$5:$C$14,MATCH(O171,'Actions'!$A$5:$A$14,0))</f>
        <v>Office</v>
      </c>
      <c r="S171" t="inlineStr">
        <is>
          <t>Wave 1 North</t>
        </is>
      </c>
      <c r="T171" t="inlineStr"/>
    </row>
    <row r="172">
      <c r="A172" t="inlineStr">
        <is>
          <t>J1168</t>
        </is>
      </c>
      <c r="B172" t="inlineStr">
        <is>
          <t>Ashwood Medical Centre</t>
        </is>
      </c>
      <c r="C172" t="inlineStr">
        <is>
          <t>61 Church Road, Bundoora</t>
        </is>
      </c>
      <c r="D172" t="inlineStr">
        <is>
          <t>Window clean</t>
        </is>
      </c>
      <c r="E172" t="inlineStr">
        <is>
          <t>Every 4 weeks</t>
        </is>
      </c>
      <c r="F172" t="n">
        <v>0</v>
      </c>
      <c r="G172" s="9" t="n">
        <v>135</v>
      </c>
      <c r="H172" t="inlineStr">
        <is>
          <t>Active</t>
        </is>
      </c>
      <c r="I172" t="inlineStr">
        <is>
          <t>Auto</t>
        </is>
      </c>
      <c r="J172" t="inlineStr"/>
      <c r="K172" s="9">
        <f>IF(H172="Active",INDEX('Jobber Jobs'!$Q$5:$Q$367,MATCH(A172,'Jobber Jobs'!$A$5:$A$367,0)),0)</f>
        <v>135</v>
      </c>
      <c r="L172">
        <f>COUNTIFS('QBO Templates'!$J$5:$J$293,A172,'QBO Templates'!$K$5:$K$293,1)</f>
        <v>0</v>
      </c>
      <c r="M172" s="9">
        <f>SUMIFS('QBO Templates'!$E$5:$E$293,'QBO Templates'!$J$5:$J$293,A172,'QBO Templates'!$K$5:$K$293,1)</f>
        <v>0</v>
      </c>
      <c r="N172" s="9">
        <f>ROUND(M172-K172,2)</f>
        <v>-135</v>
      </c>
      <c r="O172" t="str">
        <f>IF(A172="","Missing in Jobber",IF(H172&lt;&gt;"Active",IF(L172&gt;0,"Inactive in Jobber - confirm","Archived, no template"),IF(L172&gt;=2,"Duplicate in QBO",IF(AND(I172="Auto",L172&gt;0),"Double-billing risk",IF(I172="Auto","Billed in Jobber",IF(L172=0,"Not billed",IF(AND(E172="Weekly",ABS(M172-G172*F172*4)&lt;0.5),"Basis mismatch",IF(ABS(N172)&gt;=0.5,"Rate mismatch","Matched"))))))))</f>
        <v>Billed in Jobber</v>
      </c>
      <c r="P172" t="inlineStr">
        <is>
          <t>Billed in Jobber</t>
        </is>
      </c>
      <c r="Q172" t="str">
        <f>INDEX('Actions'!$B$5:$B$14,MATCH(O172,'Actions'!$A$5:$A$14,0))</f>
        <v>Create QBO template at the Jobber rate; switch off Jobber invoicing at cutover</v>
      </c>
      <c r="R172" t="str">
        <f>INDEX('Actions'!$C$5:$C$14,MATCH(O172,'Actions'!$A$5:$A$14,0))</f>
        <v>Bookkeeper</v>
      </c>
      <c r="S172" t="inlineStr">
        <is>
          <t>Wave 1 North</t>
        </is>
      </c>
      <c r="T172" t="inlineStr"/>
    </row>
    <row r="173">
      <c r="A173" t="inlineStr">
        <is>
          <t>J1169</t>
        </is>
      </c>
      <c r="B173" t="inlineStr">
        <is>
          <t>Parkside Vet Clinic</t>
        </is>
      </c>
      <c r="C173" t="inlineStr">
        <is>
          <t>287 Whitehorse Highway, Deer Park</t>
        </is>
      </c>
      <c r="D173" t="inlineStr">
        <is>
          <t>Office clean</t>
        </is>
      </c>
      <c r="E173" t="inlineStr">
        <is>
          <t>Weekly</t>
        </is>
      </c>
      <c r="F173" t="n">
        <v>2</v>
      </c>
      <c r="G173" s="9" t="n">
        <v>180</v>
      </c>
      <c r="H173" t="inlineStr">
        <is>
          <t>Active</t>
        </is>
      </c>
      <c r="I173" t="inlineStr">
        <is>
          <t>Outside Jobber</t>
        </is>
      </c>
      <c r="J173" t="inlineStr">
        <is>
          <t>T0138</t>
        </is>
      </c>
      <c r="K173" s="9">
        <f>IF(H173="Active",INDEX('Jobber Jobs'!$Q$5:$Q$367,MATCH(A173,'Jobber Jobs'!$A$5:$A$367,0)),0)</f>
        <v>1560</v>
      </c>
      <c r="L173">
        <f>COUNTIFS('QBO Templates'!$J$5:$J$293,A173,'QBO Templates'!$K$5:$K$293,1)</f>
        <v>1</v>
      </c>
      <c r="M173" s="9">
        <f>SUMIFS('QBO Templates'!$E$5:$E$293,'QBO Templates'!$J$5:$J$293,A173,'QBO Templates'!$K$5:$K$293,1)</f>
        <v>1560</v>
      </c>
      <c r="N173" s="9">
        <f>ROUND(M173-K173,2)</f>
        <v>0</v>
      </c>
      <c r="O173" t="str">
        <f>IF(A173="","Missing in Jobber",IF(H173&lt;&gt;"Active",IF(L173&gt;0,"Inactive in Jobber - confirm","Archived, no template"),IF(L173&gt;=2,"Duplicate in QBO",IF(AND(I173="Auto",L173&gt;0),"Double-billing risk",IF(I173="Auto","Billed in Jobber",IF(L173=0,"Not billed",IF(AND(E173="Weekly",ABS(M173-G173*F173*4)&lt;0.5),"Basis mismatch",IF(ABS(N173)&gt;=0.5,"Rate mismatch","Matched"))))))))</f>
        <v>Matched</v>
      </c>
      <c r="P173" t="inlineStr">
        <is>
          <t>Matched</t>
        </is>
      </c>
      <c r="Q173" t="str">
        <f>INDEX('Actions'!$B$5:$B$14,MATCH(O173,'Actions'!$A$5:$A$14,0))</f>
        <v>Move as is</v>
      </c>
      <c r="R173" t="str">
        <f>INDEX('Actions'!$C$5:$C$14,MATCH(O173,'Actions'!$A$5:$A$14,0))</f>
        <v>Office</v>
      </c>
      <c r="S173" t="inlineStr">
        <is>
          <t>Wave 4 West</t>
        </is>
      </c>
      <c r="T173" t="inlineStr"/>
    </row>
    <row r="174">
      <c r="A174" t="inlineStr">
        <is>
          <t>J1170</t>
        </is>
      </c>
      <c r="B174" t="inlineStr">
        <is>
          <t>Wattle Grove Architects</t>
        </is>
      </c>
      <c r="C174" t="inlineStr">
        <is>
          <t>289 Nepean Street, Bentleigh</t>
        </is>
      </c>
      <c r="D174" t="inlineStr">
        <is>
          <t>Kitchen and bathrooms</t>
        </is>
      </c>
      <c r="E174" t="inlineStr">
        <is>
          <t>Weekly</t>
        </is>
      </c>
      <c r="F174" t="n">
        <v>1</v>
      </c>
      <c r="G174" s="9" t="n">
        <v>58</v>
      </c>
      <c r="H174" t="inlineStr">
        <is>
          <t>Active</t>
        </is>
      </c>
      <c r="I174" t="inlineStr">
        <is>
          <t>Outside Jobber</t>
        </is>
      </c>
      <c r="J174" t="inlineStr">
        <is>
          <t>T0139</t>
        </is>
      </c>
      <c r="K174" s="9">
        <f>IF(H174="Active",INDEX('Jobber Jobs'!$Q$5:$Q$367,MATCH(A174,'Jobber Jobs'!$A$5:$A$367,0)),0)</f>
        <v>251.33</v>
      </c>
      <c r="L174">
        <f>COUNTIFS('QBO Templates'!$J$5:$J$293,A174,'QBO Templates'!$K$5:$K$293,1)</f>
        <v>1</v>
      </c>
      <c r="M174" s="9">
        <f>SUMIFS('QBO Templates'!$E$5:$E$293,'QBO Templates'!$J$5:$J$293,A174,'QBO Templates'!$K$5:$K$293,1)</f>
        <v>251.33</v>
      </c>
      <c r="N174" s="9">
        <f>ROUND(M174-K174,2)</f>
        <v>0</v>
      </c>
      <c r="O174" t="str">
        <f>IF(A174="","Missing in Jobber",IF(H174&lt;&gt;"Active",IF(L174&gt;0,"Inactive in Jobber - confirm","Archived, no template"),IF(L174&gt;=2,"Duplicate in QBO",IF(AND(I174="Auto",L174&gt;0),"Double-billing risk",IF(I174="Auto","Billed in Jobber",IF(L174=0,"Not billed",IF(AND(E174="Weekly",ABS(M174-G174*F174*4)&lt;0.5),"Basis mismatch",IF(ABS(N174)&gt;=0.5,"Rate mismatch","Matched"))))))))</f>
        <v>Matched</v>
      </c>
      <c r="P174" t="inlineStr">
        <is>
          <t>Matched</t>
        </is>
      </c>
      <c r="Q174" t="str">
        <f>INDEX('Actions'!$B$5:$B$14,MATCH(O174,'Actions'!$A$5:$A$14,0))</f>
        <v>Move as is</v>
      </c>
      <c r="R174" t="str">
        <f>INDEX('Actions'!$C$5:$C$14,MATCH(O174,'Actions'!$A$5:$A$14,0))</f>
        <v>Office</v>
      </c>
      <c r="S174" t="inlineStr">
        <is>
          <t>Wave 3 South</t>
        </is>
      </c>
      <c r="T174" t="inlineStr"/>
    </row>
    <row r="175">
      <c r="A175" t="inlineStr">
        <is>
          <t>J1171</t>
        </is>
      </c>
      <c r="B175" t="inlineStr">
        <is>
          <t>Bayview Pharmacy Pty Ltd</t>
        </is>
      </c>
      <c r="C175" t="inlineStr">
        <is>
          <t>221 Plenty Avenue, Footscray</t>
        </is>
      </c>
      <c r="D175" t="inlineStr">
        <is>
          <t>Office clean</t>
        </is>
      </c>
      <c r="E175" t="inlineStr">
        <is>
          <t>Weekly</t>
        </is>
      </c>
      <c r="F175" t="n">
        <v>5</v>
      </c>
      <c r="G175" s="9" t="n">
        <v>121</v>
      </c>
      <c r="H175" t="inlineStr">
        <is>
          <t>Active</t>
        </is>
      </c>
      <c r="I175" t="inlineStr">
        <is>
          <t>Outside Jobber</t>
        </is>
      </c>
      <c r="J175" t="inlineStr">
        <is>
          <t>T0140</t>
        </is>
      </c>
      <c r="K175" s="9">
        <f>IF(H175="Active",INDEX('Jobber Jobs'!$Q$5:$Q$367,MATCH(A175,'Jobber Jobs'!$A$5:$A$367,0)),0)</f>
        <v>2621.67</v>
      </c>
      <c r="L175">
        <f>COUNTIFS('QBO Templates'!$J$5:$J$293,A175,'QBO Templates'!$K$5:$K$293,1)</f>
        <v>1</v>
      </c>
      <c r="M175" s="9">
        <f>SUMIFS('QBO Templates'!$E$5:$E$293,'QBO Templates'!$J$5:$J$293,A175,'QBO Templates'!$K$5:$K$293,1)</f>
        <v>2513.33</v>
      </c>
      <c r="N175" s="9">
        <f>ROUND(M175-K175,2)</f>
        <v>-108.34</v>
      </c>
      <c r="O175" t="str">
        <f>IF(A175="","Missing in Jobber",IF(H175&lt;&gt;"Active",IF(L175&gt;0,"Inactive in Jobber - confirm","Archived, no template"),IF(L175&gt;=2,"Duplicate in QBO",IF(AND(I175="Auto",L175&gt;0),"Double-billing risk",IF(I175="Auto","Billed in Jobber",IF(L175=0,"Not billed",IF(AND(E175="Weekly",ABS(M175-G175*F175*4)&lt;0.5),"Basis mismatch",IF(ABS(N175)&gt;=0.5,"Rate mismatch","Matched"))))))))</f>
        <v>Rate mismatch</v>
      </c>
      <c r="P175" t="inlineStr">
        <is>
          <t>Rate mismatch</t>
        </is>
      </c>
      <c r="Q175" t="str">
        <f>INDEX('Actions'!$B$5:$B$14,MATCH(O175,'Actions'!$A$5:$A$14,0))</f>
        <v>Update template to the current agreed rate (1 Jul 2026 rise); bill the shortfall</v>
      </c>
      <c r="R175" t="str">
        <f>INDEX('Actions'!$C$5:$C$14,MATCH(O175,'Actions'!$A$5:$A$14,0))</f>
        <v>Bookkeeper</v>
      </c>
      <c r="S175" t="inlineStr">
        <is>
          <t>Wave 4 West</t>
        </is>
      </c>
      <c r="T175" t="inlineStr"/>
    </row>
    <row r="176">
      <c r="A176" t="inlineStr">
        <is>
          <t>J1172</t>
        </is>
      </c>
      <c r="B176" t="inlineStr">
        <is>
          <t>Hillcrest Accountants</t>
        </is>
      </c>
      <c r="C176" t="inlineStr">
        <is>
          <t>77 Mason Highway, Mitcham</t>
        </is>
      </c>
      <c r="D176" t="inlineStr">
        <is>
          <t>Kitchen and bathrooms</t>
        </is>
      </c>
      <c r="E176" t="inlineStr">
        <is>
          <t>Weekly</t>
        </is>
      </c>
      <c r="F176" t="n">
        <v>5</v>
      </c>
      <c r="G176" s="9" t="n">
        <v>62</v>
      </c>
      <c r="H176" t="inlineStr">
        <is>
          <t>Active</t>
        </is>
      </c>
      <c r="I176" t="inlineStr">
        <is>
          <t>Auto</t>
        </is>
      </c>
      <c r="J176" t="inlineStr">
        <is>
          <t>T0141</t>
        </is>
      </c>
      <c r="K176" s="9">
        <f>IF(H176="Active",INDEX('Jobber Jobs'!$Q$5:$Q$367,MATCH(A176,'Jobber Jobs'!$A$5:$A$367,0)),0)</f>
        <v>1343.33</v>
      </c>
      <c r="L176">
        <f>COUNTIFS('QBO Templates'!$J$5:$J$293,A176,'QBO Templates'!$K$5:$K$293,1)</f>
        <v>1</v>
      </c>
      <c r="M176" s="9">
        <f>SUMIFS('QBO Templates'!$E$5:$E$293,'QBO Templates'!$J$5:$J$293,A176,'QBO Templates'!$K$5:$K$293,1)</f>
        <v>1343.33</v>
      </c>
      <c r="N176" s="9">
        <f>ROUND(M176-K176,2)</f>
        <v>0</v>
      </c>
      <c r="O176" t="str">
        <f>IF(A176="","Missing in Jobber",IF(H176&lt;&gt;"Active",IF(L176&gt;0,"Inactive in Jobber - confirm","Archived, no template"),IF(L176&gt;=2,"Duplicate in QBO",IF(AND(I176="Auto",L176&gt;0),"Double-billing risk",IF(I176="Auto","Billed in Jobber",IF(L176=0,"Not billed",IF(AND(E176="Weekly",ABS(M176-G176*F176*4)&lt;0.5),"Basis mismatch",IF(ABS(N176)&gt;=0.5,"Rate mismatch","Matched"))))))))</f>
        <v>Double-billing risk</v>
      </c>
      <c r="P176" t="inlineStr">
        <is>
          <t>Double-billing risk</t>
        </is>
      </c>
      <c r="Q176" t="str">
        <f>INDEX('Actions'!$B$5:$B$14,MATCH(O176,'Actions'!$A$5:$A$14,0))</f>
        <v>Stop Jobber auto-invoicing now; credit the duplicate invoices</v>
      </c>
      <c r="R176" t="str">
        <f>INDEX('Actions'!$C$5:$C$14,MATCH(O176,'Actions'!$A$5:$A$14,0))</f>
        <v>Bookkeeper</v>
      </c>
      <c r="S176" t="inlineStr">
        <is>
          <t>Wave 2 East</t>
        </is>
      </c>
      <c r="T176" t="inlineStr"/>
    </row>
    <row r="177">
      <c r="A177" t="inlineStr">
        <is>
          <t>J1173</t>
        </is>
      </c>
      <c r="B177" t="inlineStr">
        <is>
          <t>Hillcrest Accountants</t>
        </is>
      </c>
      <c r="C177" t="inlineStr">
        <is>
          <t>77 Mason Highway, Mitcham</t>
        </is>
      </c>
      <c r="D177" t="inlineStr">
        <is>
          <t>Carpet steam clean</t>
        </is>
      </c>
      <c r="E177" t="inlineStr">
        <is>
          <t>Every 4 weeks</t>
        </is>
      </c>
      <c r="F177" t="n">
        <v>0</v>
      </c>
      <c r="G177" s="9" t="n">
        <v>116</v>
      </c>
      <c r="H177" t="inlineStr">
        <is>
          <t>Active</t>
        </is>
      </c>
      <c r="I177" t="inlineStr">
        <is>
          <t>Auto</t>
        </is>
      </c>
      <c r="J177" t="inlineStr"/>
      <c r="K177" s="9">
        <f>IF(H177="Active",INDEX('Jobber Jobs'!$Q$5:$Q$367,MATCH(A177,'Jobber Jobs'!$A$5:$A$367,0)),0)</f>
        <v>116</v>
      </c>
      <c r="L177">
        <f>COUNTIFS('QBO Templates'!$J$5:$J$293,A177,'QBO Templates'!$K$5:$K$293,1)</f>
        <v>0</v>
      </c>
      <c r="M177" s="9">
        <f>SUMIFS('QBO Templates'!$E$5:$E$293,'QBO Templates'!$J$5:$J$293,A177,'QBO Templates'!$K$5:$K$293,1)</f>
        <v>0</v>
      </c>
      <c r="N177" s="9">
        <f>ROUND(M177-K177,2)</f>
        <v>-116</v>
      </c>
      <c r="O177" t="str">
        <f>IF(A177="","Missing in Jobber",IF(H177&lt;&gt;"Active",IF(L177&gt;0,"Inactive in Jobber - confirm","Archived, no template"),IF(L177&gt;=2,"Duplicate in QBO",IF(AND(I177="Auto",L177&gt;0),"Double-billing risk",IF(I177="Auto","Billed in Jobber",IF(L177=0,"Not billed",IF(AND(E177="Weekly",ABS(M177-G177*F177*4)&lt;0.5),"Basis mismatch",IF(ABS(N177)&gt;=0.5,"Rate mismatch","Matched"))))))))</f>
        <v>Billed in Jobber</v>
      </c>
      <c r="P177" t="inlineStr">
        <is>
          <t>Billed in Jobber</t>
        </is>
      </c>
      <c r="Q177" t="str">
        <f>INDEX('Actions'!$B$5:$B$14,MATCH(O177,'Actions'!$A$5:$A$14,0))</f>
        <v>Create QBO template at the Jobber rate; switch off Jobber invoicing at cutover</v>
      </c>
      <c r="R177" t="str">
        <f>INDEX('Actions'!$C$5:$C$14,MATCH(O177,'Actions'!$A$5:$A$14,0))</f>
        <v>Bookkeeper</v>
      </c>
      <c r="S177" t="inlineStr">
        <is>
          <t>Wave 2 East</t>
        </is>
      </c>
      <c r="T177" t="inlineStr"/>
    </row>
    <row r="178">
      <c r="A178" t="inlineStr">
        <is>
          <t>J1174</t>
        </is>
      </c>
      <c r="B178" t="inlineStr">
        <is>
          <t>Lakeside Architects</t>
        </is>
      </c>
      <c r="C178" t="inlineStr">
        <is>
          <t>170 Railway Highway, Reservoir</t>
        </is>
      </c>
      <c r="D178" t="inlineStr">
        <is>
          <t>Office clean</t>
        </is>
      </c>
      <c r="E178" t="inlineStr">
        <is>
          <t>Weekly</t>
        </is>
      </c>
      <c r="F178" t="n">
        <v>2</v>
      </c>
      <c r="G178" s="9" t="n">
        <v>93</v>
      </c>
      <c r="H178" t="inlineStr">
        <is>
          <t>Active</t>
        </is>
      </c>
      <c r="I178" t="inlineStr">
        <is>
          <t>Outside Jobber</t>
        </is>
      </c>
      <c r="J178" t="inlineStr">
        <is>
          <t>T0142</t>
        </is>
      </c>
      <c r="K178" s="9">
        <f>IF(H178="Active",INDEX('Jobber Jobs'!$Q$5:$Q$367,MATCH(A178,'Jobber Jobs'!$A$5:$A$367,0)),0)</f>
        <v>806</v>
      </c>
      <c r="L178">
        <f>COUNTIFS('QBO Templates'!$J$5:$J$293,A178,'QBO Templates'!$K$5:$K$293,1)</f>
        <v>1</v>
      </c>
      <c r="M178" s="9">
        <f>SUMIFS('QBO Templates'!$E$5:$E$293,'QBO Templates'!$J$5:$J$293,A178,'QBO Templates'!$K$5:$K$293,1)</f>
        <v>806</v>
      </c>
      <c r="N178" s="9">
        <f>ROUND(M178-K178,2)</f>
        <v>0</v>
      </c>
      <c r="O178" t="str">
        <f>IF(A178="","Missing in Jobber",IF(H178&lt;&gt;"Active",IF(L178&gt;0,"Inactive in Jobber - confirm","Archived, no template"),IF(L178&gt;=2,"Duplicate in QBO",IF(AND(I178="Auto",L178&gt;0),"Double-billing risk",IF(I178="Auto","Billed in Jobber",IF(L178=0,"Not billed",IF(AND(E178="Weekly",ABS(M178-G178*F178*4)&lt;0.5),"Basis mismatch",IF(ABS(N178)&gt;=0.5,"Rate mismatch","Matched"))))))))</f>
        <v>Matched</v>
      </c>
      <c r="P178" t="inlineStr">
        <is>
          <t>Matched</t>
        </is>
      </c>
      <c r="Q178" t="str">
        <f>INDEX('Actions'!$B$5:$B$14,MATCH(O178,'Actions'!$A$5:$A$14,0))</f>
        <v>Move as is</v>
      </c>
      <c r="R178" t="str">
        <f>INDEX('Actions'!$C$5:$C$14,MATCH(O178,'Actions'!$A$5:$A$14,0))</f>
        <v>Office</v>
      </c>
      <c r="S178" t="inlineStr">
        <is>
          <t>Wave 1 North</t>
        </is>
      </c>
      <c r="T178" t="inlineStr"/>
    </row>
    <row r="179">
      <c r="A179" t="inlineStr">
        <is>
          <t>J1175</t>
        </is>
      </c>
      <c r="B179" t="inlineStr">
        <is>
          <t>Lakeside Architects</t>
        </is>
      </c>
      <c r="C179" t="inlineStr">
        <is>
          <t>208 Glenferrie Road, Mitcham</t>
        </is>
      </c>
      <c r="D179" t="inlineStr">
        <is>
          <t>Office clean</t>
        </is>
      </c>
      <c r="E179" t="inlineStr">
        <is>
          <t>Weekly</t>
        </is>
      </c>
      <c r="F179" t="n">
        <v>1</v>
      </c>
      <c r="G179" s="9" t="n">
        <v>97</v>
      </c>
      <c r="H179" t="inlineStr">
        <is>
          <t>Active</t>
        </is>
      </c>
      <c r="I179" t="inlineStr">
        <is>
          <t>Outside Jobber</t>
        </is>
      </c>
      <c r="J179" t="inlineStr">
        <is>
          <t>T0143</t>
        </is>
      </c>
      <c r="K179" s="9">
        <f>IF(H179="Active",INDEX('Jobber Jobs'!$Q$5:$Q$367,MATCH(A179,'Jobber Jobs'!$A$5:$A$367,0)),0)</f>
        <v>420.33</v>
      </c>
      <c r="L179">
        <f>COUNTIFS('QBO Templates'!$J$5:$J$293,A179,'QBO Templates'!$K$5:$K$293,1)</f>
        <v>1</v>
      </c>
      <c r="M179" s="9">
        <f>SUMIFS('QBO Templates'!$E$5:$E$293,'QBO Templates'!$J$5:$J$293,A179,'QBO Templates'!$K$5:$K$293,1)</f>
        <v>420.33</v>
      </c>
      <c r="N179" s="9">
        <f>ROUND(M179-K179,2)</f>
        <v>0</v>
      </c>
      <c r="O179" t="str">
        <f>IF(A179="","Missing in Jobber",IF(H179&lt;&gt;"Active",IF(L179&gt;0,"Inactive in Jobber - confirm","Archived, no template"),IF(L179&gt;=2,"Duplicate in QBO",IF(AND(I179="Auto",L179&gt;0),"Double-billing risk",IF(I179="Auto","Billed in Jobber",IF(L179=0,"Not billed",IF(AND(E179="Weekly",ABS(M179-G179*F179*4)&lt;0.5),"Basis mismatch",IF(ABS(N179)&gt;=0.5,"Rate mismatch","Matched"))))))))</f>
        <v>Matched</v>
      </c>
      <c r="P179" t="inlineStr">
        <is>
          <t>Matched</t>
        </is>
      </c>
      <c r="Q179" t="str">
        <f>INDEX('Actions'!$B$5:$B$14,MATCH(O179,'Actions'!$A$5:$A$14,0))</f>
        <v>Move as is</v>
      </c>
      <c r="R179" t="str">
        <f>INDEX('Actions'!$C$5:$C$14,MATCH(O179,'Actions'!$A$5:$A$14,0))</f>
        <v>Office</v>
      </c>
      <c r="S179" t="inlineStr">
        <is>
          <t>Wave 2 East</t>
        </is>
      </c>
      <c r="T179" t="inlineStr"/>
    </row>
    <row r="180">
      <c r="A180" t="inlineStr">
        <is>
          <t>J1176</t>
        </is>
      </c>
      <c r="B180" t="inlineStr">
        <is>
          <t>Ashwood Accountants</t>
        </is>
      </c>
      <c r="C180" t="inlineStr">
        <is>
          <t>212 Sydney Avenue, Yarraville</t>
        </is>
      </c>
      <c r="D180" t="inlineStr">
        <is>
          <t>Office clean</t>
        </is>
      </c>
      <c r="E180" t="inlineStr">
        <is>
          <t>Weekly</t>
        </is>
      </c>
      <c r="F180" t="n">
        <v>1</v>
      </c>
      <c r="G180" s="9" t="n">
        <v>73</v>
      </c>
      <c r="H180" t="inlineStr">
        <is>
          <t>Active</t>
        </is>
      </c>
      <c r="I180" t="inlineStr">
        <is>
          <t>Outside Jobber</t>
        </is>
      </c>
      <c r="J180" t="inlineStr">
        <is>
          <t>T0144 T0145</t>
        </is>
      </c>
      <c r="K180" s="9">
        <f>IF(H180="Active",INDEX('Jobber Jobs'!$Q$5:$Q$367,MATCH(A180,'Jobber Jobs'!$A$5:$A$367,0)),0)</f>
        <v>316.33</v>
      </c>
      <c r="L180">
        <f>COUNTIFS('QBO Templates'!$J$5:$J$293,A180,'QBO Templates'!$K$5:$K$293,1)</f>
        <v>2</v>
      </c>
      <c r="M180" s="9">
        <f>SUMIFS('QBO Templates'!$E$5:$E$293,'QBO Templates'!$J$5:$J$293,A180,'QBO Templates'!$K$5:$K$293,1)</f>
        <v>619.66</v>
      </c>
      <c r="N180" s="9">
        <f>ROUND(M180-K180,2)</f>
        <v>303.33</v>
      </c>
      <c r="O180" t="str">
        <f>IF(A180="","Missing in Jobber",IF(H180&lt;&gt;"Active",IF(L180&gt;0,"Inactive in Jobber - confirm","Archived, no template"),IF(L180&gt;=2,"Duplicate in QBO",IF(AND(I180="Auto",L180&gt;0),"Double-billing risk",IF(I180="Auto","Billed in Jobber",IF(L180=0,"Not billed",IF(AND(E180="Weekly",ABS(M180-G180*F180*4)&lt;0.5),"Basis mismatch",IF(ABS(N180)&gt;=0.5,"Rate mismatch","Matched"))))))))</f>
        <v>Duplicate in QBO</v>
      </c>
      <c r="P180" t="inlineStr">
        <is>
          <t>Duplicate in QBO</t>
        </is>
      </c>
      <c r="Q180" t="str">
        <f>INDEX('Actions'!$B$5:$B$14,MATCH(O180,'Actions'!$A$5:$A$14,0))</f>
        <v>Make the newer template inactive; credit the second invoice each month</v>
      </c>
      <c r="R180" t="str">
        <f>INDEX('Actions'!$C$5:$C$14,MATCH(O180,'Actions'!$A$5:$A$14,0))</f>
        <v>Bookkeeper</v>
      </c>
      <c r="S180" t="inlineStr">
        <is>
          <t>Wave 4 West</t>
        </is>
      </c>
      <c r="T180" t="inlineStr"/>
    </row>
    <row r="181">
      <c r="A181" t="inlineStr">
        <is>
          <t>J1177</t>
        </is>
      </c>
      <c r="B181" t="inlineStr">
        <is>
          <t>Westend Property Group</t>
        </is>
      </c>
      <c r="C181" t="inlineStr">
        <is>
          <t>268 Sydney Road, Heidelberg</t>
        </is>
      </c>
      <c r="D181" t="inlineStr">
        <is>
          <t>Kitchen and bathrooms</t>
        </is>
      </c>
      <c r="E181" t="inlineStr">
        <is>
          <t>Weekly</t>
        </is>
      </c>
      <c r="F181" t="n">
        <v>2</v>
      </c>
      <c r="G181" s="9" t="n">
        <v>37</v>
      </c>
      <c r="H181" t="inlineStr">
        <is>
          <t>Active</t>
        </is>
      </c>
      <c r="I181" t="inlineStr">
        <is>
          <t>Outside Jobber</t>
        </is>
      </c>
      <c r="J181" t="inlineStr">
        <is>
          <t>T0146</t>
        </is>
      </c>
      <c r="K181" s="9">
        <f>IF(H181="Active",INDEX('Jobber Jobs'!$Q$5:$Q$367,MATCH(A181,'Jobber Jobs'!$A$5:$A$367,0)),0)</f>
        <v>320.67</v>
      </c>
      <c r="L181">
        <f>COUNTIFS('QBO Templates'!$J$5:$J$293,A181,'QBO Templates'!$K$5:$K$293,1)</f>
        <v>1</v>
      </c>
      <c r="M181" s="9">
        <f>SUMIFS('QBO Templates'!$E$5:$E$293,'QBO Templates'!$J$5:$J$293,A181,'QBO Templates'!$K$5:$K$293,1)</f>
        <v>296</v>
      </c>
      <c r="N181" s="9">
        <f>ROUND(M181-K181,2)</f>
        <v>-24.67</v>
      </c>
      <c r="O181" t="str">
        <f>IF(A181="","Missing in Jobber",IF(H181&lt;&gt;"Active",IF(L181&gt;0,"Inactive in Jobber - confirm","Archived, no template"),IF(L181&gt;=2,"Duplicate in QBO",IF(AND(I181="Auto",L181&gt;0),"Double-billing risk",IF(I181="Auto","Billed in Jobber",IF(L181=0,"Not billed",IF(AND(E181="Weekly",ABS(M181-G181*F181*4)&lt;0.5),"Basis mismatch",IF(ABS(N181)&gt;=0.5,"Rate mismatch","Matched"))))))))</f>
        <v>Basis mismatch</v>
      </c>
      <c r="P181" t="inlineStr">
        <is>
          <t>Basis mismatch</t>
        </is>
      </c>
      <c r="Q181" t="str">
        <f>INDEX('Actions'!$B$5:$B$14,MATCH(O181,'Actions'!$A$5:$A$14,0))</f>
        <v>Change template to the 52/12 monthly amount; bill the shortfall</v>
      </c>
      <c r="R181" t="str">
        <f>INDEX('Actions'!$C$5:$C$14,MATCH(O181,'Actions'!$A$5:$A$14,0))</f>
        <v>Bookkeeper</v>
      </c>
      <c r="S181" t="inlineStr">
        <is>
          <t>Wave 1 North</t>
        </is>
      </c>
      <c r="T181" t="inlineStr"/>
    </row>
    <row r="182">
      <c r="A182" t="inlineStr">
        <is>
          <t>J1178</t>
        </is>
      </c>
      <c r="B182" t="inlineStr">
        <is>
          <t>Westend Property Group</t>
        </is>
      </c>
      <c r="C182" t="inlineStr">
        <is>
          <t>268 Sydney Road, Heidelberg</t>
        </is>
      </c>
      <c r="D182" t="inlineStr">
        <is>
          <t>Carpet steam clean</t>
        </is>
      </c>
      <c r="E182" t="inlineStr">
        <is>
          <t>Every 4 weeks</t>
        </is>
      </c>
      <c r="F182" t="n">
        <v>0</v>
      </c>
      <c r="G182" s="9" t="n">
        <v>135</v>
      </c>
      <c r="H182" t="inlineStr">
        <is>
          <t>Active</t>
        </is>
      </c>
      <c r="I182" t="inlineStr">
        <is>
          <t>Outside Jobber</t>
        </is>
      </c>
      <c r="J182" t="inlineStr">
        <is>
          <t>T0147</t>
        </is>
      </c>
      <c r="K182" s="9">
        <f>IF(H182="Active",INDEX('Jobber Jobs'!$Q$5:$Q$367,MATCH(A182,'Jobber Jobs'!$A$5:$A$367,0)),0)</f>
        <v>135</v>
      </c>
      <c r="L182">
        <f>COUNTIFS('QBO Templates'!$J$5:$J$293,A182,'QBO Templates'!$K$5:$K$293,1)</f>
        <v>1</v>
      </c>
      <c r="M182" s="9">
        <f>SUMIFS('QBO Templates'!$E$5:$E$293,'QBO Templates'!$J$5:$J$293,A182,'QBO Templates'!$K$5:$K$293,1)</f>
        <v>135</v>
      </c>
      <c r="N182" s="9">
        <f>ROUND(M182-K182,2)</f>
        <v>0</v>
      </c>
      <c r="O182" t="str">
        <f>IF(A182="","Missing in Jobber",IF(H182&lt;&gt;"Active",IF(L182&gt;0,"Inactive in Jobber - confirm","Archived, no template"),IF(L182&gt;=2,"Duplicate in QBO",IF(AND(I182="Auto",L182&gt;0),"Double-billing risk",IF(I182="Auto","Billed in Jobber",IF(L182=0,"Not billed",IF(AND(E182="Weekly",ABS(M182-G182*F182*4)&lt;0.5),"Basis mismatch",IF(ABS(N182)&gt;=0.5,"Rate mismatch","Matched"))))))))</f>
        <v>Matched</v>
      </c>
      <c r="P182" t="inlineStr">
        <is>
          <t>Matched</t>
        </is>
      </c>
      <c r="Q182" t="str">
        <f>INDEX('Actions'!$B$5:$B$14,MATCH(O182,'Actions'!$A$5:$A$14,0))</f>
        <v>Move as is</v>
      </c>
      <c r="R182" t="str">
        <f>INDEX('Actions'!$C$5:$C$14,MATCH(O182,'Actions'!$A$5:$A$14,0))</f>
        <v>Office</v>
      </c>
      <c r="S182" t="inlineStr">
        <is>
          <t>Wave 1 North</t>
        </is>
      </c>
      <c r="T182" t="inlineStr"/>
    </row>
    <row r="183">
      <c r="A183" t="inlineStr">
        <is>
          <t>J1179</t>
        </is>
      </c>
      <c r="B183" t="inlineStr">
        <is>
          <t>Eastwood Optometrists</t>
        </is>
      </c>
      <c r="C183" t="inlineStr">
        <is>
          <t>369 Station Road, Burwood</t>
        </is>
      </c>
      <c r="D183" t="inlineStr">
        <is>
          <t>Office clean</t>
        </is>
      </c>
      <c r="E183" t="inlineStr">
        <is>
          <t>Weekly</t>
        </is>
      </c>
      <c r="F183" t="n">
        <v>1</v>
      </c>
      <c r="G183" s="9" t="n">
        <v>122</v>
      </c>
      <c r="H183" t="inlineStr">
        <is>
          <t>Active</t>
        </is>
      </c>
      <c r="I183" t="inlineStr">
        <is>
          <t>Outside Jobber</t>
        </is>
      </c>
      <c r="J183" t="inlineStr">
        <is>
          <t>T0148</t>
        </is>
      </c>
      <c r="K183" s="9">
        <f>IF(H183="Active",INDEX('Jobber Jobs'!$Q$5:$Q$367,MATCH(A183,'Jobber Jobs'!$A$5:$A$367,0)),0)</f>
        <v>528.67</v>
      </c>
      <c r="L183">
        <f>COUNTIFS('QBO Templates'!$J$5:$J$293,A183,'QBO Templates'!$K$5:$K$293,1)</f>
        <v>1</v>
      </c>
      <c r="M183" s="9">
        <f>SUMIFS('QBO Templates'!$E$5:$E$293,'QBO Templates'!$J$5:$J$293,A183,'QBO Templates'!$K$5:$K$293,1)</f>
        <v>488</v>
      </c>
      <c r="N183" s="9">
        <f>ROUND(M183-K183,2)</f>
        <v>-40.67</v>
      </c>
      <c r="O183" t="str">
        <f>IF(A183="","Missing in Jobber",IF(H183&lt;&gt;"Active",IF(L183&gt;0,"Inactive in Jobber - confirm","Archived, no template"),IF(L183&gt;=2,"Duplicate in QBO",IF(AND(I183="Auto",L183&gt;0),"Double-billing risk",IF(I183="Auto","Billed in Jobber",IF(L183=0,"Not billed",IF(AND(E183="Weekly",ABS(M183-G183*F183*4)&lt;0.5),"Basis mismatch",IF(ABS(N183)&gt;=0.5,"Rate mismatch","Matched"))))))))</f>
        <v>Basis mismatch</v>
      </c>
      <c r="P183" t="inlineStr">
        <is>
          <t>Basis mismatch</t>
        </is>
      </c>
      <c r="Q183" t="str">
        <f>INDEX('Actions'!$B$5:$B$14,MATCH(O183,'Actions'!$A$5:$A$14,0))</f>
        <v>Change template to the 52/12 monthly amount; bill the shortfall</v>
      </c>
      <c r="R183" t="str">
        <f>INDEX('Actions'!$C$5:$C$14,MATCH(O183,'Actions'!$A$5:$A$14,0))</f>
        <v>Bookkeeper</v>
      </c>
      <c r="S183" t="inlineStr">
        <is>
          <t>Wave 2 East</t>
        </is>
      </c>
      <c r="T183" t="inlineStr"/>
    </row>
    <row r="184">
      <c r="A184" t="inlineStr">
        <is>
          <t>J1180</t>
        </is>
      </c>
      <c r="B184" t="inlineStr">
        <is>
          <t>Eastwood Optometrists</t>
        </is>
      </c>
      <c r="C184" t="inlineStr">
        <is>
          <t>264 Queen Parade, Mitcham</t>
        </is>
      </c>
      <c r="D184" t="inlineStr">
        <is>
          <t>Kitchen and bathrooms</t>
        </is>
      </c>
      <c r="E184" t="inlineStr">
        <is>
          <t>Weekly</t>
        </is>
      </c>
      <c r="F184" t="n">
        <v>5</v>
      </c>
      <c r="G184" s="9" t="n">
        <v>70</v>
      </c>
      <c r="H184" t="inlineStr">
        <is>
          <t>Active</t>
        </is>
      </c>
      <c r="I184" t="inlineStr">
        <is>
          <t>Outside Jobber</t>
        </is>
      </c>
      <c r="J184" t="inlineStr">
        <is>
          <t>T0149</t>
        </is>
      </c>
      <c r="K184" s="9">
        <f>IF(H184="Active",INDEX('Jobber Jobs'!$Q$5:$Q$367,MATCH(A184,'Jobber Jobs'!$A$5:$A$367,0)),0)</f>
        <v>1516.67</v>
      </c>
      <c r="L184">
        <f>COUNTIFS('QBO Templates'!$J$5:$J$293,A184,'QBO Templates'!$K$5:$K$293,1)</f>
        <v>1</v>
      </c>
      <c r="M184" s="9">
        <f>SUMIFS('QBO Templates'!$E$5:$E$293,'QBO Templates'!$J$5:$J$293,A184,'QBO Templates'!$K$5:$K$293,1)</f>
        <v>1516.67</v>
      </c>
      <c r="N184" s="9">
        <f>ROUND(M184-K184,2)</f>
        <v>0</v>
      </c>
      <c r="O184" t="str">
        <f>IF(A184="","Missing in Jobber",IF(H184&lt;&gt;"Active",IF(L184&gt;0,"Inactive in Jobber - confirm","Archived, no template"),IF(L184&gt;=2,"Duplicate in QBO",IF(AND(I184="Auto",L184&gt;0),"Double-billing risk",IF(I184="Auto","Billed in Jobber",IF(L184=0,"Not billed",IF(AND(E184="Weekly",ABS(M184-G184*F184*4)&lt;0.5),"Basis mismatch",IF(ABS(N184)&gt;=0.5,"Rate mismatch","Matched"))))))))</f>
        <v>Matched</v>
      </c>
      <c r="P184" t="inlineStr">
        <is>
          <t>Matched</t>
        </is>
      </c>
      <c r="Q184" t="str">
        <f>INDEX('Actions'!$B$5:$B$14,MATCH(O184,'Actions'!$A$5:$A$14,0))</f>
        <v>Move as is</v>
      </c>
      <c r="R184" t="str">
        <f>INDEX('Actions'!$C$5:$C$14,MATCH(O184,'Actions'!$A$5:$A$14,0))</f>
        <v>Office</v>
      </c>
      <c r="S184" t="inlineStr">
        <is>
          <t>Wave 2 East</t>
        </is>
      </c>
      <c r="T184" t="inlineStr"/>
    </row>
    <row r="185">
      <c r="A185" t="inlineStr">
        <is>
          <t>J1181</t>
        </is>
      </c>
      <c r="B185" t="inlineStr">
        <is>
          <t>Westend Medical Centre</t>
        </is>
      </c>
      <c r="C185" t="inlineStr">
        <is>
          <t>130 Barkly Road, Sunshine</t>
        </is>
      </c>
      <c r="D185" t="inlineStr">
        <is>
          <t>Office clean</t>
        </is>
      </c>
      <c r="E185" t="inlineStr">
        <is>
          <t>Weekly</t>
        </is>
      </c>
      <c r="F185" t="n">
        <v>2</v>
      </c>
      <c r="G185" s="9" t="n">
        <v>102</v>
      </c>
      <c r="H185" t="inlineStr">
        <is>
          <t>Active</t>
        </is>
      </c>
      <c r="I185" t="inlineStr">
        <is>
          <t>Outside Jobber</t>
        </is>
      </c>
      <c r="J185" t="inlineStr">
        <is>
          <t>T0150</t>
        </is>
      </c>
      <c r="K185" s="9">
        <f>IF(H185="Active",INDEX('Jobber Jobs'!$Q$5:$Q$367,MATCH(A185,'Jobber Jobs'!$A$5:$A$367,0)),0)</f>
        <v>884</v>
      </c>
      <c r="L185">
        <f>COUNTIFS('QBO Templates'!$J$5:$J$293,A185,'QBO Templates'!$K$5:$K$293,1)</f>
        <v>1</v>
      </c>
      <c r="M185" s="9">
        <f>SUMIFS('QBO Templates'!$E$5:$E$293,'QBO Templates'!$J$5:$J$293,A185,'QBO Templates'!$K$5:$K$293,1)</f>
        <v>884</v>
      </c>
      <c r="N185" s="9">
        <f>ROUND(M185-K185,2)</f>
        <v>0</v>
      </c>
      <c r="O185" t="str">
        <f>IF(A185="","Missing in Jobber",IF(H185&lt;&gt;"Active",IF(L185&gt;0,"Inactive in Jobber - confirm","Archived, no template"),IF(L185&gt;=2,"Duplicate in QBO",IF(AND(I185="Auto",L185&gt;0),"Double-billing risk",IF(I185="Auto","Billed in Jobber",IF(L185=0,"Not billed",IF(AND(E185="Weekly",ABS(M185-G185*F185*4)&lt;0.5),"Basis mismatch",IF(ABS(N185)&gt;=0.5,"Rate mismatch","Matched"))))))))</f>
        <v>Matched</v>
      </c>
      <c r="P185" t="inlineStr">
        <is>
          <t>Matched</t>
        </is>
      </c>
      <c r="Q185" t="str">
        <f>INDEX('Actions'!$B$5:$B$14,MATCH(O185,'Actions'!$A$5:$A$14,0))</f>
        <v>Move as is</v>
      </c>
      <c r="R185" t="str">
        <f>INDEX('Actions'!$C$5:$C$14,MATCH(O185,'Actions'!$A$5:$A$14,0))</f>
        <v>Office</v>
      </c>
      <c r="S185" t="inlineStr">
        <is>
          <t>Wave 4 West</t>
        </is>
      </c>
      <c r="T185" t="inlineStr"/>
    </row>
    <row r="186">
      <c r="A186" t="inlineStr">
        <is>
          <t>J1182</t>
        </is>
      </c>
      <c r="B186" t="inlineStr">
        <is>
          <t>Riverside Learning Centre</t>
        </is>
      </c>
      <c r="C186" t="inlineStr">
        <is>
          <t>180 Union Avenue, Mentone</t>
        </is>
      </c>
      <c r="D186" t="inlineStr">
        <is>
          <t>Office clean</t>
        </is>
      </c>
      <c r="E186" t="inlineStr">
        <is>
          <t>Weekly</t>
        </is>
      </c>
      <c r="F186" t="n">
        <v>1</v>
      </c>
      <c r="G186" s="9" t="n">
        <v>151</v>
      </c>
      <c r="H186" t="inlineStr">
        <is>
          <t>Active</t>
        </is>
      </c>
      <c r="I186" t="inlineStr">
        <is>
          <t>Outside Jobber</t>
        </is>
      </c>
      <c r="J186" t="inlineStr">
        <is>
          <t>T0151</t>
        </is>
      </c>
      <c r="K186" s="9">
        <f>IF(H186="Active",INDEX('Jobber Jobs'!$Q$5:$Q$367,MATCH(A186,'Jobber Jobs'!$A$5:$A$367,0)),0)</f>
        <v>654.33</v>
      </c>
      <c r="L186">
        <f>COUNTIFS('QBO Templates'!$J$5:$J$293,A186,'QBO Templates'!$K$5:$K$293,1)</f>
        <v>1</v>
      </c>
      <c r="M186" s="9">
        <f>SUMIFS('QBO Templates'!$E$5:$E$293,'QBO Templates'!$J$5:$J$293,A186,'QBO Templates'!$K$5:$K$293,1)</f>
        <v>654.33</v>
      </c>
      <c r="N186" s="9">
        <f>ROUND(M186-K186,2)</f>
        <v>0</v>
      </c>
      <c r="O186" t="str">
        <f>IF(A186="","Missing in Jobber",IF(H186&lt;&gt;"Active",IF(L186&gt;0,"Inactive in Jobber - confirm","Archived, no template"),IF(L186&gt;=2,"Duplicate in QBO",IF(AND(I186="Auto",L186&gt;0),"Double-billing risk",IF(I186="Auto","Billed in Jobber",IF(L186=0,"Not billed",IF(AND(E186="Weekly",ABS(M186-G186*F186*4)&lt;0.5),"Basis mismatch",IF(ABS(N186)&gt;=0.5,"Rate mismatch","Matched"))))))))</f>
        <v>Matched</v>
      </c>
      <c r="P186" t="inlineStr">
        <is>
          <t>Matched</t>
        </is>
      </c>
      <c r="Q186" t="str">
        <f>INDEX('Actions'!$B$5:$B$14,MATCH(O186,'Actions'!$A$5:$A$14,0))</f>
        <v>Move as is</v>
      </c>
      <c r="R186" t="str">
        <f>INDEX('Actions'!$C$5:$C$14,MATCH(O186,'Actions'!$A$5:$A$14,0))</f>
        <v>Office</v>
      </c>
      <c r="S186" t="inlineStr">
        <is>
          <t>Wave 3 South</t>
        </is>
      </c>
      <c r="T186" t="inlineStr"/>
    </row>
    <row r="187">
      <c r="A187" t="inlineStr">
        <is>
          <t>J1183</t>
        </is>
      </c>
      <c r="B187" t="inlineStr">
        <is>
          <t>Riverside Learning Centre</t>
        </is>
      </c>
      <c r="C187" t="inlineStr">
        <is>
          <t>148 Plenty Street, Cheltenham</t>
        </is>
      </c>
      <c r="D187" t="inlineStr">
        <is>
          <t>Office clean</t>
        </is>
      </c>
      <c r="E187" t="inlineStr">
        <is>
          <t>Weekly</t>
        </is>
      </c>
      <c r="F187" t="n">
        <v>2</v>
      </c>
      <c r="G187" s="9" t="n">
        <v>125</v>
      </c>
      <c r="H187" t="inlineStr">
        <is>
          <t>Active</t>
        </is>
      </c>
      <c r="I187" t="inlineStr">
        <is>
          <t>Auto</t>
        </is>
      </c>
      <c r="J187" t="inlineStr">
        <is>
          <t>T0152</t>
        </is>
      </c>
      <c r="K187" s="9">
        <f>IF(H187="Active",INDEX('Jobber Jobs'!$Q$5:$Q$367,MATCH(A187,'Jobber Jobs'!$A$5:$A$367,0)),0)</f>
        <v>1083.33</v>
      </c>
      <c r="L187">
        <f>COUNTIFS('QBO Templates'!$J$5:$J$293,A187,'QBO Templates'!$K$5:$K$293,1)</f>
        <v>1</v>
      </c>
      <c r="M187" s="9">
        <f>SUMIFS('QBO Templates'!$E$5:$E$293,'QBO Templates'!$J$5:$J$293,A187,'QBO Templates'!$K$5:$K$293,1)</f>
        <v>1083.33</v>
      </c>
      <c r="N187" s="9">
        <f>ROUND(M187-K187,2)</f>
        <v>0</v>
      </c>
      <c r="O187" t="str">
        <f>IF(A187="","Missing in Jobber",IF(H187&lt;&gt;"Active",IF(L187&gt;0,"Inactive in Jobber - confirm","Archived, no template"),IF(L187&gt;=2,"Duplicate in QBO",IF(AND(I187="Auto",L187&gt;0),"Double-billing risk",IF(I187="Auto","Billed in Jobber",IF(L187=0,"Not billed",IF(AND(E187="Weekly",ABS(M187-G187*F187*4)&lt;0.5),"Basis mismatch",IF(ABS(N187)&gt;=0.5,"Rate mismatch","Matched"))))))))</f>
        <v>Double-billing risk</v>
      </c>
      <c r="P187" t="inlineStr">
        <is>
          <t>Double-billing risk</t>
        </is>
      </c>
      <c r="Q187" t="str">
        <f>INDEX('Actions'!$B$5:$B$14,MATCH(O187,'Actions'!$A$5:$A$14,0))</f>
        <v>Stop Jobber auto-invoicing now; credit the duplicate invoices</v>
      </c>
      <c r="R187" t="str">
        <f>INDEX('Actions'!$C$5:$C$14,MATCH(O187,'Actions'!$A$5:$A$14,0))</f>
        <v>Bookkeeper</v>
      </c>
      <c r="S187" t="inlineStr">
        <is>
          <t>Wave 3 South</t>
        </is>
      </c>
      <c r="T187" t="inlineStr"/>
    </row>
    <row r="188">
      <c r="A188" t="inlineStr">
        <is>
          <t>J1184</t>
        </is>
      </c>
      <c r="B188" t="inlineStr">
        <is>
          <t>Riverside Learning Centre</t>
        </is>
      </c>
      <c r="C188" t="inlineStr">
        <is>
          <t>4A Main Highway, Moorabbin</t>
        </is>
      </c>
      <c r="D188" t="inlineStr">
        <is>
          <t>Office clean</t>
        </is>
      </c>
      <c r="E188" t="inlineStr">
        <is>
          <t>Weekly</t>
        </is>
      </c>
      <c r="F188" t="n">
        <v>2</v>
      </c>
      <c r="G188" s="9" t="n">
        <v>156</v>
      </c>
      <c r="H188" t="inlineStr">
        <is>
          <t>Active</t>
        </is>
      </c>
      <c r="I188" t="inlineStr">
        <is>
          <t>Outside Jobber</t>
        </is>
      </c>
      <c r="J188" t="inlineStr">
        <is>
          <t>T0153</t>
        </is>
      </c>
      <c r="K188" s="9">
        <f>IF(H188="Active",INDEX('Jobber Jobs'!$Q$5:$Q$367,MATCH(A188,'Jobber Jobs'!$A$5:$A$367,0)),0)</f>
        <v>1352</v>
      </c>
      <c r="L188">
        <f>COUNTIFS('QBO Templates'!$J$5:$J$293,A188,'QBO Templates'!$K$5:$K$293,1)</f>
        <v>1</v>
      </c>
      <c r="M188" s="9">
        <f>SUMIFS('QBO Templates'!$E$5:$E$293,'QBO Templates'!$J$5:$J$293,A188,'QBO Templates'!$K$5:$K$293,1)</f>
        <v>1352</v>
      </c>
      <c r="N188" s="9">
        <f>ROUND(M188-K188,2)</f>
        <v>0</v>
      </c>
      <c r="O188" t="str">
        <f>IF(A188="","Missing in Jobber",IF(H188&lt;&gt;"Active",IF(L188&gt;0,"Inactive in Jobber - confirm","Archived, no template"),IF(L188&gt;=2,"Duplicate in QBO",IF(AND(I188="Auto",L188&gt;0),"Double-billing risk",IF(I188="Auto","Billed in Jobber",IF(L188=0,"Not billed",IF(AND(E188="Weekly",ABS(M188-G188*F188*4)&lt;0.5),"Basis mismatch",IF(ABS(N188)&gt;=0.5,"Rate mismatch","Matched"))))))))</f>
        <v>Matched</v>
      </c>
      <c r="P188" t="inlineStr">
        <is>
          <t>Matched</t>
        </is>
      </c>
      <c r="Q188" t="str">
        <f>INDEX('Actions'!$B$5:$B$14,MATCH(O188,'Actions'!$A$5:$A$14,0))</f>
        <v>Move as is</v>
      </c>
      <c r="R188" t="str">
        <f>INDEX('Actions'!$C$5:$C$14,MATCH(O188,'Actions'!$A$5:$A$14,0))</f>
        <v>Office</v>
      </c>
      <c r="S188" t="inlineStr">
        <is>
          <t>Wave 3 South</t>
        </is>
      </c>
      <c r="T188" t="inlineStr"/>
    </row>
    <row r="189">
      <c r="A189" t="inlineStr">
        <is>
          <t>J1185</t>
        </is>
      </c>
      <c r="B189" t="inlineStr">
        <is>
          <t>Riverside Learning Centre</t>
        </is>
      </c>
      <c r="C189" t="inlineStr">
        <is>
          <t>4A Main Highway, Moorabbin</t>
        </is>
      </c>
      <c r="D189" t="inlineStr">
        <is>
          <t>Window clean</t>
        </is>
      </c>
      <c r="E189" t="inlineStr">
        <is>
          <t>Every 4 weeks</t>
        </is>
      </c>
      <c r="F189" t="n">
        <v>0</v>
      </c>
      <c r="G189" s="9" t="n">
        <v>146</v>
      </c>
      <c r="H189" t="inlineStr">
        <is>
          <t>Active</t>
        </is>
      </c>
      <c r="I189" t="inlineStr">
        <is>
          <t>Auto</t>
        </is>
      </c>
      <c r="J189" t="inlineStr"/>
      <c r="K189" s="9">
        <f>IF(H189="Active",INDEX('Jobber Jobs'!$Q$5:$Q$367,MATCH(A189,'Jobber Jobs'!$A$5:$A$367,0)),0)</f>
        <v>146</v>
      </c>
      <c r="L189">
        <f>COUNTIFS('QBO Templates'!$J$5:$J$293,A189,'QBO Templates'!$K$5:$K$293,1)</f>
        <v>0</v>
      </c>
      <c r="M189" s="9">
        <f>SUMIFS('QBO Templates'!$E$5:$E$293,'QBO Templates'!$J$5:$J$293,A189,'QBO Templates'!$K$5:$K$293,1)</f>
        <v>0</v>
      </c>
      <c r="N189" s="9">
        <f>ROUND(M189-K189,2)</f>
        <v>-146</v>
      </c>
      <c r="O189" t="str">
        <f>IF(A189="","Missing in Jobber",IF(H189&lt;&gt;"Active",IF(L189&gt;0,"Inactive in Jobber - confirm","Archived, no template"),IF(L189&gt;=2,"Duplicate in QBO",IF(AND(I189="Auto",L189&gt;0),"Double-billing risk",IF(I189="Auto","Billed in Jobber",IF(L189=0,"Not billed",IF(AND(E189="Weekly",ABS(M189-G189*F189*4)&lt;0.5),"Basis mismatch",IF(ABS(N189)&gt;=0.5,"Rate mismatch","Matched"))))))))</f>
        <v>Billed in Jobber</v>
      </c>
      <c r="P189" t="inlineStr">
        <is>
          <t>Billed in Jobber</t>
        </is>
      </c>
      <c r="Q189" t="str">
        <f>INDEX('Actions'!$B$5:$B$14,MATCH(O189,'Actions'!$A$5:$A$14,0))</f>
        <v>Create QBO template at the Jobber rate; switch off Jobber invoicing at cutover</v>
      </c>
      <c r="R189" t="str">
        <f>INDEX('Actions'!$C$5:$C$14,MATCH(O189,'Actions'!$A$5:$A$14,0))</f>
        <v>Bookkeeper</v>
      </c>
      <c r="S189" t="inlineStr">
        <is>
          <t>Wave 3 South</t>
        </is>
      </c>
      <c r="T189" t="inlineStr"/>
    </row>
    <row r="190">
      <c r="A190" t="inlineStr">
        <is>
          <t>J1186</t>
        </is>
      </c>
      <c r="B190" t="inlineStr">
        <is>
          <t>Silverton Insurance Brokers Pty Ltd</t>
        </is>
      </c>
      <c r="C190" t="inlineStr">
        <is>
          <t>165 Hopkins Road, Cheltenham</t>
        </is>
      </c>
      <c r="D190" t="inlineStr">
        <is>
          <t>Office clean</t>
        </is>
      </c>
      <c r="E190" t="inlineStr">
        <is>
          <t>Weekly</t>
        </is>
      </c>
      <c r="F190" t="n">
        <v>1</v>
      </c>
      <c r="G190" s="9" t="n">
        <v>130</v>
      </c>
      <c r="H190" t="inlineStr">
        <is>
          <t>Active</t>
        </is>
      </c>
      <c r="I190" t="inlineStr">
        <is>
          <t>Outside Jobber</t>
        </is>
      </c>
      <c r="J190" t="inlineStr">
        <is>
          <t>T0154</t>
        </is>
      </c>
      <c r="K190" s="9">
        <f>IF(H190="Active",INDEX('Jobber Jobs'!$Q$5:$Q$367,MATCH(A190,'Jobber Jobs'!$A$5:$A$367,0)),0)</f>
        <v>563.33</v>
      </c>
      <c r="L190">
        <f>COUNTIFS('QBO Templates'!$J$5:$J$293,A190,'QBO Templates'!$K$5:$K$293,1)</f>
        <v>1</v>
      </c>
      <c r="M190" s="9">
        <f>SUMIFS('QBO Templates'!$E$5:$E$293,'QBO Templates'!$J$5:$J$293,A190,'QBO Templates'!$K$5:$K$293,1)</f>
        <v>541.67</v>
      </c>
      <c r="N190" s="9">
        <f>ROUND(M190-K190,2)</f>
        <v>-21.66</v>
      </c>
      <c r="O190" t="str">
        <f>IF(A190="","Missing in Jobber",IF(H190&lt;&gt;"Active",IF(L190&gt;0,"Inactive in Jobber - confirm","Archived, no template"),IF(L190&gt;=2,"Duplicate in QBO",IF(AND(I190="Auto",L190&gt;0),"Double-billing risk",IF(I190="Auto","Billed in Jobber",IF(L190=0,"Not billed",IF(AND(E190="Weekly",ABS(M190-G190*F190*4)&lt;0.5),"Basis mismatch",IF(ABS(N190)&gt;=0.5,"Rate mismatch","Matched"))))))))</f>
        <v>Rate mismatch</v>
      </c>
      <c r="P190" t="inlineStr">
        <is>
          <t>Rate mismatch</t>
        </is>
      </c>
      <c r="Q190" t="str">
        <f>INDEX('Actions'!$B$5:$B$14,MATCH(O190,'Actions'!$A$5:$A$14,0))</f>
        <v>Update template to the current agreed rate (1 Jul 2026 rise); bill the shortfall</v>
      </c>
      <c r="R190" t="str">
        <f>INDEX('Actions'!$C$5:$C$14,MATCH(O190,'Actions'!$A$5:$A$14,0))</f>
        <v>Bookkeeper</v>
      </c>
      <c r="S190" t="inlineStr">
        <is>
          <t>Wave 3 South</t>
        </is>
      </c>
      <c r="T190" t="inlineStr"/>
    </row>
    <row r="191">
      <c r="A191" t="inlineStr">
        <is>
          <t>J1187</t>
        </is>
      </c>
      <c r="B191" t="inlineStr">
        <is>
          <t>Silverton Insurance Brokers Pty Ltd</t>
        </is>
      </c>
      <c r="C191" t="inlineStr">
        <is>
          <t>245 Victoria Road, Frankston</t>
        </is>
      </c>
      <c r="D191" t="inlineStr">
        <is>
          <t>Office clean</t>
        </is>
      </c>
      <c r="E191" t="inlineStr">
        <is>
          <t>Weekly</t>
        </is>
      </c>
      <c r="F191" t="n">
        <v>2</v>
      </c>
      <c r="G191" s="9" t="n">
        <v>63</v>
      </c>
      <c r="H191" t="inlineStr">
        <is>
          <t>Active</t>
        </is>
      </c>
      <c r="I191" t="inlineStr">
        <is>
          <t>Outside Jobber</t>
        </is>
      </c>
      <c r="J191" t="inlineStr">
        <is>
          <t>T0155</t>
        </is>
      </c>
      <c r="K191" s="9">
        <f>IF(H191="Active",INDEX('Jobber Jobs'!$Q$5:$Q$367,MATCH(A191,'Jobber Jobs'!$A$5:$A$367,0)),0)</f>
        <v>546</v>
      </c>
      <c r="L191">
        <f>COUNTIFS('QBO Templates'!$J$5:$J$293,A191,'QBO Templates'!$K$5:$K$293,1)</f>
        <v>1</v>
      </c>
      <c r="M191" s="9">
        <f>SUMIFS('QBO Templates'!$E$5:$E$293,'QBO Templates'!$J$5:$J$293,A191,'QBO Templates'!$K$5:$K$293,1)</f>
        <v>546</v>
      </c>
      <c r="N191" s="9">
        <f>ROUND(M191-K191,2)</f>
        <v>0</v>
      </c>
      <c r="O191" t="str">
        <f>IF(A191="","Missing in Jobber",IF(H191&lt;&gt;"Active",IF(L191&gt;0,"Inactive in Jobber - confirm","Archived, no template"),IF(L191&gt;=2,"Duplicate in QBO",IF(AND(I191="Auto",L191&gt;0),"Double-billing risk",IF(I191="Auto","Billed in Jobber",IF(L191=0,"Not billed",IF(AND(E191="Weekly",ABS(M191-G191*F191*4)&lt;0.5),"Basis mismatch",IF(ABS(N191)&gt;=0.5,"Rate mismatch","Matched"))))))))</f>
        <v>Matched</v>
      </c>
      <c r="P191" t="inlineStr">
        <is>
          <t>Matched</t>
        </is>
      </c>
      <c r="Q191" t="str">
        <f>INDEX('Actions'!$B$5:$B$14,MATCH(O191,'Actions'!$A$5:$A$14,0))</f>
        <v>Move as is</v>
      </c>
      <c r="R191" t="str">
        <f>INDEX('Actions'!$C$5:$C$14,MATCH(O191,'Actions'!$A$5:$A$14,0))</f>
        <v>Office</v>
      </c>
      <c r="S191" t="inlineStr">
        <is>
          <t>Wave 3 South</t>
        </is>
      </c>
      <c r="T191" t="inlineStr"/>
    </row>
    <row r="192">
      <c r="A192" t="inlineStr">
        <is>
          <t>J1188</t>
        </is>
      </c>
      <c r="B192" t="inlineStr">
        <is>
          <t>Silverton Insurance Brokers Pty Ltd</t>
        </is>
      </c>
      <c r="C192" t="inlineStr">
        <is>
          <t>274 Gilbert Avenue, Glen Waverley</t>
        </is>
      </c>
      <c r="D192" t="inlineStr">
        <is>
          <t>Office clean</t>
        </is>
      </c>
      <c r="E192" t="inlineStr">
        <is>
          <t>Weekly</t>
        </is>
      </c>
      <c r="F192" t="n">
        <v>2</v>
      </c>
      <c r="G192" s="9" t="n">
        <v>127</v>
      </c>
      <c r="H192" t="inlineStr">
        <is>
          <t>Active</t>
        </is>
      </c>
      <c r="I192" t="inlineStr">
        <is>
          <t>Outside Jobber</t>
        </is>
      </c>
      <c r="J192" t="inlineStr">
        <is>
          <t>T0156</t>
        </is>
      </c>
      <c r="K192" s="9">
        <f>IF(H192="Active",INDEX('Jobber Jobs'!$Q$5:$Q$367,MATCH(A192,'Jobber Jobs'!$A$5:$A$367,0)),0)</f>
        <v>1100.67</v>
      </c>
      <c r="L192">
        <f>COUNTIFS('QBO Templates'!$J$5:$J$293,A192,'QBO Templates'!$K$5:$K$293,1)</f>
        <v>1</v>
      </c>
      <c r="M192" s="9">
        <f>SUMIFS('QBO Templates'!$E$5:$E$293,'QBO Templates'!$J$5:$J$293,A192,'QBO Templates'!$K$5:$K$293,1)</f>
        <v>1057.33</v>
      </c>
      <c r="N192" s="9">
        <f>ROUND(M192-K192,2)</f>
        <v>-43.34</v>
      </c>
      <c r="O192" t="str">
        <f>IF(A192="","Missing in Jobber",IF(H192&lt;&gt;"Active",IF(L192&gt;0,"Inactive in Jobber - confirm","Archived, no template"),IF(L192&gt;=2,"Duplicate in QBO",IF(AND(I192="Auto",L192&gt;0),"Double-billing risk",IF(I192="Auto","Billed in Jobber",IF(L192=0,"Not billed",IF(AND(E192="Weekly",ABS(M192-G192*F192*4)&lt;0.5),"Basis mismatch",IF(ABS(N192)&gt;=0.5,"Rate mismatch","Matched"))))))))</f>
        <v>Rate mismatch</v>
      </c>
      <c r="P192" t="inlineStr">
        <is>
          <t>Rate mismatch</t>
        </is>
      </c>
      <c r="Q192" t="str">
        <f>INDEX('Actions'!$B$5:$B$14,MATCH(O192,'Actions'!$A$5:$A$14,0))</f>
        <v>Update template to the current agreed rate (1 Jul 2026 rise); bill the shortfall</v>
      </c>
      <c r="R192" t="str">
        <f>INDEX('Actions'!$C$5:$C$14,MATCH(O192,'Actions'!$A$5:$A$14,0))</f>
        <v>Bookkeeper</v>
      </c>
      <c r="S192" t="inlineStr">
        <is>
          <t>Wave 2 East</t>
        </is>
      </c>
      <c r="T192" t="inlineStr"/>
    </row>
    <row r="193">
      <c r="A193" t="inlineStr">
        <is>
          <t>J1189</t>
        </is>
      </c>
      <c r="B193" t="inlineStr">
        <is>
          <t>Silverton Insurance Brokers Pty Ltd</t>
        </is>
      </c>
      <c r="C193" t="inlineStr">
        <is>
          <t>274 Gilbert Avenue, Glen Waverley</t>
        </is>
      </c>
      <c r="D193" t="inlineStr">
        <is>
          <t>Washroom service</t>
        </is>
      </c>
      <c r="E193" t="inlineStr">
        <is>
          <t>Monthly</t>
        </is>
      </c>
      <c r="F193" t="n">
        <v>0</v>
      </c>
      <c r="G193" s="9" t="n">
        <v>88</v>
      </c>
      <c r="H193" t="inlineStr">
        <is>
          <t>Active</t>
        </is>
      </c>
      <c r="I193" t="inlineStr">
        <is>
          <t>Outside Jobber</t>
        </is>
      </c>
      <c r="J193" t="inlineStr">
        <is>
          <t>T0157</t>
        </is>
      </c>
      <c r="K193" s="9">
        <f>IF(H193="Active",INDEX('Jobber Jobs'!$Q$5:$Q$367,MATCH(A193,'Jobber Jobs'!$A$5:$A$367,0)),0)</f>
        <v>88</v>
      </c>
      <c r="L193">
        <f>COUNTIFS('QBO Templates'!$J$5:$J$293,A193,'QBO Templates'!$K$5:$K$293,1)</f>
        <v>1</v>
      </c>
      <c r="M193" s="9">
        <f>SUMIFS('QBO Templates'!$E$5:$E$293,'QBO Templates'!$J$5:$J$293,A193,'QBO Templates'!$K$5:$K$293,1)</f>
        <v>88</v>
      </c>
      <c r="N193" s="9">
        <f>ROUND(M193-K193,2)</f>
        <v>0</v>
      </c>
      <c r="O193" t="str">
        <f>IF(A193="","Missing in Jobber",IF(H193&lt;&gt;"Active",IF(L193&gt;0,"Inactive in Jobber - confirm","Archived, no template"),IF(L193&gt;=2,"Duplicate in QBO",IF(AND(I193="Auto",L193&gt;0),"Double-billing risk",IF(I193="Auto","Billed in Jobber",IF(L193=0,"Not billed",IF(AND(E193="Weekly",ABS(M193-G193*F193*4)&lt;0.5),"Basis mismatch",IF(ABS(N193)&gt;=0.5,"Rate mismatch","Matched"))))))))</f>
        <v>Matched</v>
      </c>
      <c r="P193" t="inlineStr">
        <is>
          <t>Matched</t>
        </is>
      </c>
      <c r="Q193" t="str">
        <f>INDEX('Actions'!$B$5:$B$14,MATCH(O193,'Actions'!$A$5:$A$14,0))</f>
        <v>Move as is</v>
      </c>
      <c r="R193" t="str">
        <f>INDEX('Actions'!$C$5:$C$14,MATCH(O193,'Actions'!$A$5:$A$14,0))</f>
        <v>Office</v>
      </c>
      <c r="S193" t="inlineStr">
        <is>
          <t>Wave 2 East</t>
        </is>
      </c>
      <c r="T193" t="inlineStr"/>
    </row>
    <row r="194">
      <c r="A194" t="inlineStr">
        <is>
          <t>J1190</t>
        </is>
      </c>
      <c r="B194" t="inlineStr">
        <is>
          <t>Greenway Podiatry Pty Ltd</t>
        </is>
      </c>
      <c r="C194" t="inlineStr">
        <is>
          <t>198 Station Avenue, Burwood</t>
        </is>
      </c>
      <c r="D194" t="inlineStr">
        <is>
          <t>Kitchen and bathrooms</t>
        </is>
      </c>
      <c r="E194" t="inlineStr">
        <is>
          <t>Weekly</t>
        </is>
      </c>
      <c r="F194" t="n">
        <v>1</v>
      </c>
      <c r="G194" s="9" t="n">
        <v>40</v>
      </c>
      <c r="H194" t="inlineStr">
        <is>
          <t>Active</t>
        </is>
      </c>
      <c r="I194" t="inlineStr">
        <is>
          <t>Auto</t>
        </is>
      </c>
      <c r="J194" t="inlineStr"/>
      <c r="K194" s="9">
        <f>IF(H194="Active",INDEX('Jobber Jobs'!$Q$5:$Q$367,MATCH(A194,'Jobber Jobs'!$A$5:$A$367,0)),0)</f>
        <v>173.33</v>
      </c>
      <c r="L194">
        <f>COUNTIFS('QBO Templates'!$J$5:$J$293,A194,'QBO Templates'!$K$5:$K$293,1)</f>
        <v>0</v>
      </c>
      <c r="M194" s="9">
        <f>SUMIFS('QBO Templates'!$E$5:$E$293,'QBO Templates'!$J$5:$J$293,A194,'QBO Templates'!$K$5:$K$293,1)</f>
        <v>0</v>
      </c>
      <c r="N194" s="9">
        <f>ROUND(M194-K194,2)</f>
        <v>-173.33</v>
      </c>
      <c r="O194" t="str">
        <f>IF(A194="","Missing in Jobber",IF(H194&lt;&gt;"Active",IF(L194&gt;0,"Inactive in Jobber - confirm","Archived, no template"),IF(L194&gt;=2,"Duplicate in QBO",IF(AND(I194="Auto",L194&gt;0),"Double-billing risk",IF(I194="Auto","Billed in Jobber",IF(L194=0,"Not billed",IF(AND(E194="Weekly",ABS(M194-G194*F194*4)&lt;0.5),"Basis mismatch",IF(ABS(N194)&gt;=0.5,"Rate mismatch","Matched"))))))))</f>
        <v>Billed in Jobber</v>
      </c>
      <c r="P194" t="inlineStr">
        <is>
          <t>Billed in Jobber</t>
        </is>
      </c>
      <c r="Q194" t="str">
        <f>INDEX('Actions'!$B$5:$B$14,MATCH(O194,'Actions'!$A$5:$A$14,0))</f>
        <v>Create QBO template at the Jobber rate; switch off Jobber invoicing at cutover</v>
      </c>
      <c r="R194" t="str">
        <f>INDEX('Actions'!$C$5:$C$14,MATCH(O194,'Actions'!$A$5:$A$14,0))</f>
        <v>Bookkeeper</v>
      </c>
      <c r="S194" t="inlineStr">
        <is>
          <t>Wave 2 East</t>
        </is>
      </c>
      <c r="T194" t="inlineStr"/>
    </row>
    <row r="195">
      <c r="A195" t="inlineStr">
        <is>
          <t>J1191</t>
        </is>
      </c>
      <c r="B195" t="inlineStr">
        <is>
          <t>Banksia Logistics</t>
        </is>
      </c>
      <c r="C195" t="inlineStr">
        <is>
          <t>387 Burke Parade, Northcote</t>
        </is>
      </c>
      <c r="D195" t="inlineStr">
        <is>
          <t>Office clean</t>
        </is>
      </c>
      <c r="E195" t="inlineStr">
        <is>
          <t>Weekly</t>
        </is>
      </c>
      <c r="F195" t="n">
        <v>1</v>
      </c>
      <c r="G195" s="9" t="n">
        <v>94</v>
      </c>
      <c r="H195" t="inlineStr">
        <is>
          <t>Active</t>
        </is>
      </c>
      <c r="I195" t="inlineStr">
        <is>
          <t>Outside Jobber</t>
        </is>
      </c>
      <c r="J195" t="inlineStr">
        <is>
          <t>T0158</t>
        </is>
      </c>
      <c r="K195" s="9">
        <f>IF(H195="Active",INDEX('Jobber Jobs'!$Q$5:$Q$367,MATCH(A195,'Jobber Jobs'!$A$5:$A$367,0)),0)</f>
        <v>407.33</v>
      </c>
      <c r="L195">
        <f>COUNTIFS('QBO Templates'!$J$5:$J$293,A195,'QBO Templates'!$K$5:$K$293,1)</f>
        <v>1</v>
      </c>
      <c r="M195" s="9">
        <f>SUMIFS('QBO Templates'!$E$5:$E$293,'QBO Templates'!$J$5:$J$293,A195,'QBO Templates'!$K$5:$K$293,1)</f>
        <v>376</v>
      </c>
      <c r="N195" s="9">
        <f>ROUND(M195-K195,2)</f>
        <v>-31.33</v>
      </c>
      <c r="O195" t="str">
        <f>IF(A195="","Missing in Jobber",IF(H195&lt;&gt;"Active",IF(L195&gt;0,"Inactive in Jobber - confirm","Archived, no template"),IF(L195&gt;=2,"Duplicate in QBO",IF(AND(I195="Auto",L195&gt;0),"Double-billing risk",IF(I195="Auto","Billed in Jobber",IF(L195=0,"Not billed",IF(AND(E195="Weekly",ABS(M195-G195*F195*4)&lt;0.5),"Basis mismatch",IF(ABS(N195)&gt;=0.5,"Rate mismatch","Matched"))))))))</f>
        <v>Basis mismatch</v>
      </c>
      <c r="P195" t="inlineStr">
        <is>
          <t>Basis mismatch</t>
        </is>
      </c>
      <c r="Q195" t="str">
        <f>INDEX('Actions'!$B$5:$B$14,MATCH(O195,'Actions'!$A$5:$A$14,0))</f>
        <v>Change template to the 52/12 monthly amount; bill the shortfall</v>
      </c>
      <c r="R195" t="str">
        <f>INDEX('Actions'!$C$5:$C$14,MATCH(O195,'Actions'!$A$5:$A$14,0))</f>
        <v>Bookkeeper</v>
      </c>
      <c r="S195" t="inlineStr">
        <is>
          <t>Wave 1 North</t>
        </is>
      </c>
      <c r="T195" t="inlineStr"/>
    </row>
    <row r="196">
      <c r="A196" t="inlineStr">
        <is>
          <t>J1192</t>
        </is>
      </c>
      <c r="B196" t="inlineStr">
        <is>
          <t>Banksia Logistics</t>
        </is>
      </c>
      <c r="C196" t="inlineStr">
        <is>
          <t>467 High Avenue, Northcote</t>
        </is>
      </c>
      <c r="D196" t="inlineStr">
        <is>
          <t>Office clean</t>
        </is>
      </c>
      <c r="E196" t="inlineStr">
        <is>
          <t>Weekly</t>
        </is>
      </c>
      <c r="F196" t="n">
        <v>1</v>
      </c>
      <c r="G196" s="9" t="n">
        <v>199</v>
      </c>
      <c r="H196" t="inlineStr">
        <is>
          <t>Active</t>
        </is>
      </c>
      <c r="I196" t="inlineStr">
        <is>
          <t>Outside Jobber</t>
        </is>
      </c>
      <c r="J196" t="inlineStr">
        <is>
          <t>T0159</t>
        </is>
      </c>
      <c r="K196" s="9">
        <f>IF(H196="Active",INDEX('Jobber Jobs'!$Q$5:$Q$367,MATCH(A196,'Jobber Jobs'!$A$5:$A$367,0)),0)</f>
        <v>862.33</v>
      </c>
      <c r="L196">
        <f>COUNTIFS('QBO Templates'!$J$5:$J$293,A196,'QBO Templates'!$K$5:$K$293,1)</f>
        <v>1</v>
      </c>
      <c r="M196" s="9">
        <f>SUMIFS('QBO Templates'!$E$5:$E$293,'QBO Templates'!$J$5:$J$293,A196,'QBO Templates'!$K$5:$K$293,1)</f>
        <v>862.33</v>
      </c>
      <c r="N196" s="9">
        <f>ROUND(M196-K196,2)</f>
        <v>0</v>
      </c>
      <c r="O196" t="str">
        <f>IF(A196="","Missing in Jobber",IF(H196&lt;&gt;"Active",IF(L196&gt;0,"Inactive in Jobber - confirm","Archived, no template"),IF(L196&gt;=2,"Duplicate in QBO",IF(AND(I196="Auto",L196&gt;0),"Double-billing risk",IF(I196="Auto","Billed in Jobber",IF(L196=0,"Not billed",IF(AND(E196="Weekly",ABS(M196-G196*F196*4)&lt;0.5),"Basis mismatch",IF(ABS(N196)&gt;=0.5,"Rate mismatch","Matched"))))))))</f>
        <v>Matched</v>
      </c>
      <c r="P196" t="inlineStr">
        <is>
          <t>Matched</t>
        </is>
      </c>
      <c r="Q196" t="str">
        <f>INDEX('Actions'!$B$5:$B$14,MATCH(O196,'Actions'!$A$5:$A$14,0))</f>
        <v>Move as is</v>
      </c>
      <c r="R196" t="str">
        <f>INDEX('Actions'!$C$5:$C$14,MATCH(O196,'Actions'!$A$5:$A$14,0))</f>
        <v>Office</v>
      </c>
      <c r="S196" t="inlineStr">
        <is>
          <t>Wave 1 North</t>
        </is>
      </c>
      <c r="T196" t="inlineStr"/>
    </row>
    <row r="197">
      <c r="A197" t="inlineStr">
        <is>
          <t>J1193</t>
        </is>
      </c>
      <c r="B197" t="inlineStr">
        <is>
          <t>Banksia Logistics</t>
        </is>
      </c>
      <c r="C197" t="inlineStr">
        <is>
          <t>458 Glenferrie Parade, Thornbury</t>
        </is>
      </c>
      <c r="D197" t="inlineStr">
        <is>
          <t>Office clean</t>
        </is>
      </c>
      <c r="E197" t="inlineStr">
        <is>
          <t>Weekly</t>
        </is>
      </c>
      <c r="F197" t="n">
        <v>1</v>
      </c>
      <c r="G197" s="9" t="n">
        <v>107</v>
      </c>
      <c r="H197" t="inlineStr">
        <is>
          <t>Active</t>
        </is>
      </c>
      <c r="I197" t="inlineStr">
        <is>
          <t>Auto</t>
        </is>
      </c>
      <c r="J197" t="inlineStr">
        <is>
          <t>T0160</t>
        </is>
      </c>
      <c r="K197" s="9">
        <f>IF(H197="Active",INDEX('Jobber Jobs'!$Q$5:$Q$367,MATCH(A197,'Jobber Jobs'!$A$5:$A$367,0)),0)</f>
        <v>463.67</v>
      </c>
      <c r="L197">
        <f>COUNTIFS('QBO Templates'!$J$5:$J$293,A197,'QBO Templates'!$K$5:$K$293,1)</f>
        <v>1</v>
      </c>
      <c r="M197" s="9">
        <f>SUMIFS('QBO Templates'!$E$5:$E$293,'QBO Templates'!$J$5:$J$293,A197,'QBO Templates'!$K$5:$K$293,1)</f>
        <v>463.67</v>
      </c>
      <c r="N197" s="9">
        <f>ROUND(M197-K197,2)</f>
        <v>0</v>
      </c>
      <c r="O197" t="str">
        <f>IF(A197="","Missing in Jobber",IF(H197&lt;&gt;"Active",IF(L197&gt;0,"Inactive in Jobber - confirm","Archived, no template"),IF(L197&gt;=2,"Duplicate in QBO",IF(AND(I197="Auto",L197&gt;0),"Double-billing risk",IF(I197="Auto","Billed in Jobber",IF(L197=0,"Not billed",IF(AND(E197="Weekly",ABS(M197-G197*F197*4)&lt;0.5),"Basis mismatch",IF(ABS(N197)&gt;=0.5,"Rate mismatch","Matched"))))))))</f>
        <v>Double-billing risk</v>
      </c>
      <c r="P197" t="inlineStr">
        <is>
          <t>Double-billing risk</t>
        </is>
      </c>
      <c r="Q197" t="str">
        <f>INDEX('Actions'!$B$5:$B$14,MATCH(O197,'Actions'!$A$5:$A$14,0))</f>
        <v>Stop Jobber auto-invoicing now; credit the duplicate invoices</v>
      </c>
      <c r="R197" t="str">
        <f>INDEX('Actions'!$C$5:$C$14,MATCH(O197,'Actions'!$A$5:$A$14,0))</f>
        <v>Bookkeeper</v>
      </c>
      <c r="S197" t="inlineStr">
        <is>
          <t>Wave 1 North</t>
        </is>
      </c>
      <c r="T197" t="inlineStr"/>
    </row>
    <row r="198">
      <c r="A198" t="inlineStr">
        <is>
          <t>J1194</t>
        </is>
      </c>
      <c r="B198" t="inlineStr">
        <is>
          <t>Sunbury Architects Pty Ltd</t>
        </is>
      </c>
      <c r="C198" t="inlineStr">
        <is>
          <t>111A Plenty Street, Epping</t>
        </is>
      </c>
      <c r="D198" t="inlineStr">
        <is>
          <t>Kitchen and bathrooms</t>
        </is>
      </c>
      <c r="E198" t="inlineStr">
        <is>
          <t>Weekly</t>
        </is>
      </c>
      <c r="F198" t="n">
        <v>5</v>
      </c>
      <c r="G198" s="9" t="n">
        <v>64</v>
      </c>
      <c r="H198" t="inlineStr">
        <is>
          <t>Active</t>
        </is>
      </c>
      <c r="I198" t="inlineStr">
        <is>
          <t>Outside Jobber</t>
        </is>
      </c>
      <c r="J198" t="inlineStr">
        <is>
          <t>T0161</t>
        </is>
      </c>
      <c r="K198" s="9">
        <f>IF(H198="Active",INDEX('Jobber Jobs'!$Q$5:$Q$367,MATCH(A198,'Jobber Jobs'!$A$5:$A$367,0)),0)</f>
        <v>1386.67</v>
      </c>
      <c r="L198">
        <f>COUNTIFS('QBO Templates'!$J$5:$J$293,A198,'QBO Templates'!$K$5:$K$293,1)</f>
        <v>1</v>
      </c>
      <c r="M198" s="9">
        <f>SUMIFS('QBO Templates'!$E$5:$E$293,'QBO Templates'!$J$5:$J$293,A198,'QBO Templates'!$K$5:$K$293,1)</f>
        <v>1386.67</v>
      </c>
      <c r="N198" s="9">
        <f>ROUND(M198-K198,2)</f>
        <v>0</v>
      </c>
      <c r="O198" t="str">
        <f>IF(A198="","Missing in Jobber",IF(H198&lt;&gt;"Active",IF(L198&gt;0,"Inactive in Jobber - confirm","Archived, no template"),IF(L198&gt;=2,"Duplicate in QBO",IF(AND(I198="Auto",L198&gt;0),"Double-billing risk",IF(I198="Auto","Billed in Jobber",IF(L198=0,"Not billed",IF(AND(E198="Weekly",ABS(M198-G198*F198*4)&lt;0.5),"Basis mismatch",IF(ABS(N198)&gt;=0.5,"Rate mismatch","Matched"))))))))</f>
        <v>Matched</v>
      </c>
      <c r="P198" t="inlineStr">
        <is>
          <t>Matched</t>
        </is>
      </c>
      <c r="Q198" t="str">
        <f>INDEX('Actions'!$B$5:$B$14,MATCH(O198,'Actions'!$A$5:$A$14,0))</f>
        <v>Move as is</v>
      </c>
      <c r="R198" t="str">
        <f>INDEX('Actions'!$C$5:$C$14,MATCH(O198,'Actions'!$A$5:$A$14,0))</f>
        <v>Office</v>
      </c>
      <c r="S198" t="inlineStr">
        <is>
          <t>Wave 1 North</t>
        </is>
      </c>
      <c r="T198" t="inlineStr"/>
    </row>
    <row r="199">
      <c r="A199" t="inlineStr">
        <is>
          <t>J1195</t>
        </is>
      </c>
      <c r="B199" t="inlineStr">
        <is>
          <t>Cobblestone Physiotherapy Pty Ltd</t>
        </is>
      </c>
      <c r="C199" t="inlineStr">
        <is>
          <t>12 Sydney Road, Bundoora</t>
        </is>
      </c>
      <c r="D199" t="inlineStr">
        <is>
          <t>Kitchen and bathrooms</t>
        </is>
      </c>
      <c r="E199" t="inlineStr">
        <is>
          <t>Weekly</t>
        </is>
      </c>
      <c r="F199" t="n">
        <v>1</v>
      </c>
      <c r="G199" s="9" t="n">
        <v>36</v>
      </c>
      <c r="H199" t="inlineStr">
        <is>
          <t>Active</t>
        </is>
      </c>
      <c r="I199" t="inlineStr">
        <is>
          <t>Outside Jobber</t>
        </is>
      </c>
      <c r="J199" t="inlineStr">
        <is>
          <t>T0162 T0163</t>
        </is>
      </c>
      <c r="K199" s="9">
        <f>IF(H199="Active",INDEX('Jobber Jobs'!$Q$5:$Q$367,MATCH(A199,'Jobber Jobs'!$A$5:$A$367,0)),0)</f>
        <v>156</v>
      </c>
      <c r="L199">
        <f>COUNTIFS('QBO Templates'!$J$5:$J$293,A199,'QBO Templates'!$K$5:$K$293,1)</f>
        <v>2</v>
      </c>
      <c r="M199" s="9">
        <f>SUMIFS('QBO Templates'!$E$5:$E$293,'QBO Templates'!$J$5:$J$293,A199,'QBO Templates'!$K$5:$K$293,1)</f>
        <v>307.67</v>
      </c>
      <c r="N199" s="9">
        <f>ROUND(M199-K199,2)</f>
        <v>151.67</v>
      </c>
      <c r="O199" t="str">
        <f>IF(A199="","Missing in Jobber",IF(H199&lt;&gt;"Active",IF(L199&gt;0,"Inactive in Jobber - confirm","Archived, no template"),IF(L199&gt;=2,"Duplicate in QBO",IF(AND(I199="Auto",L199&gt;0),"Double-billing risk",IF(I199="Auto","Billed in Jobber",IF(L199=0,"Not billed",IF(AND(E199="Weekly",ABS(M199-G199*F199*4)&lt;0.5),"Basis mismatch",IF(ABS(N199)&gt;=0.5,"Rate mismatch","Matched"))))))))</f>
        <v>Duplicate in QBO</v>
      </c>
      <c r="P199" t="inlineStr">
        <is>
          <t>Duplicate in QBO</t>
        </is>
      </c>
      <c r="Q199" t="str">
        <f>INDEX('Actions'!$B$5:$B$14,MATCH(O199,'Actions'!$A$5:$A$14,0))</f>
        <v>Make the newer template inactive; credit the second invoice each month</v>
      </c>
      <c r="R199" t="str">
        <f>INDEX('Actions'!$C$5:$C$14,MATCH(O199,'Actions'!$A$5:$A$14,0))</f>
        <v>Bookkeeper</v>
      </c>
      <c r="S199" t="inlineStr">
        <is>
          <t>Wave 1 North</t>
        </is>
      </c>
      <c r="T199" t="inlineStr"/>
    </row>
    <row r="200">
      <c r="A200" t="inlineStr">
        <is>
          <t>J1196</t>
        </is>
      </c>
      <c r="B200" t="inlineStr">
        <is>
          <t>Banksia Real Estate</t>
        </is>
      </c>
      <c r="C200" t="inlineStr">
        <is>
          <t>272 Gilbert Street, Maribyrnong</t>
        </is>
      </c>
      <c r="D200" t="inlineStr">
        <is>
          <t>Office clean</t>
        </is>
      </c>
      <c r="E200" t="inlineStr">
        <is>
          <t>Weekly</t>
        </is>
      </c>
      <c r="F200" t="n">
        <v>2</v>
      </c>
      <c r="G200" s="9" t="n">
        <v>139</v>
      </c>
      <c r="H200" t="inlineStr">
        <is>
          <t>Active</t>
        </is>
      </c>
      <c r="I200" t="inlineStr">
        <is>
          <t>Outside Jobber</t>
        </is>
      </c>
      <c r="J200" t="inlineStr">
        <is>
          <t>T0164</t>
        </is>
      </c>
      <c r="K200" s="9">
        <f>IF(H200="Active",INDEX('Jobber Jobs'!$Q$5:$Q$367,MATCH(A200,'Jobber Jobs'!$A$5:$A$367,0)),0)</f>
        <v>1204.67</v>
      </c>
      <c r="L200">
        <f>COUNTIFS('QBO Templates'!$J$5:$J$293,A200,'QBO Templates'!$K$5:$K$293,1)</f>
        <v>1</v>
      </c>
      <c r="M200" s="9">
        <f>SUMIFS('QBO Templates'!$E$5:$E$293,'QBO Templates'!$J$5:$J$293,A200,'QBO Templates'!$K$5:$K$293,1)</f>
        <v>1204.67</v>
      </c>
      <c r="N200" s="9">
        <f>ROUND(M200-K200,2)</f>
        <v>0</v>
      </c>
      <c r="O200" t="str">
        <f>IF(A200="","Missing in Jobber",IF(H200&lt;&gt;"Active",IF(L200&gt;0,"Inactive in Jobber - confirm","Archived, no template"),IF(L200&gt;=2,"Duplicate in QBO",IF(AND(I200="Auto",L200&gt;0),"Double-billing risk",IF(I200="Auto","Billed in Jobber",IF(L200=0,"Not billed",IF(AND(E200="Weekly",ABS(M200-G200*F200*4)&lt;0.5),"Basis mismatch",IF(ABS(N200)&gt;=0.5,"Rate mismatch","Matched"))))))))</f>
        <v>Matched</v>
      </c>
      <c r="P200" t="inlineStr">
        <is>
          <t>Matched</t>
        </is>
      </c>
      <c r="Q200" t="str">
        <f>INDEX('Actions'!$B$5:$B$14,MATCH(O200,'Actions'!$A$5:$A$14,0))</f>
        <v>Move as is</v>
      </c>
      <c r="R200" t="str">
        <f>INDEX('Actions'!$C$5:$C$14,MATCH(O200,'Actions'!$A$5:$A$14,0))</f>
        <v>Office</v>
      </c>
      <c r="S200" t="inlineStr">
        <is>
          <t>Wave 4 West</t>
        </is>
      </c>
      <c r="T200" t="inlineStr"/>
    </row>
    <row r="201">
      <c r="A201" t="inlineStr">
        <is>
          <t>J1197</t>
        </is>
      </c>
      <c r="B201" t="inlineStr">
        <is>
          <t>Banksia Real Estate</t>
        </is>
      </c>
      <c r="C201" t="inlineStr">
        <is>
          <t>272 Gilbert Street, Maribyrnong</t>
        </is>
      </c>
      <c r="D201" t="inlineStr">
        <is>
          <t>Window clean</t>
        </is>
      </c>
      <c r="E201" t="inlineStr">
        <is>
          <t>Every 4 weeks</t>
        </is>
      </c>
      <c r="F201" t="n">
        <v>0</v>
      </c>
      <c r="G201" s="9" t="n">
        <v>218</v>
      </c>
      <c r="H201" t="inlineStr">
        <is>
          <t>Active</t>
        </is>
      </c>
      <c r="I201" t="inlineStr">
        <is>
          <t>Outside Jobber</t>
        </is>
      </c>
      <c r="J201" t="inlineStr">
        <is>
          <t>T0165</t>
        </is>
      </c>
      <c r="K201" s="9">
        <f>IF(H201="Active",INDEX('Jobber Jobs'!$Q$5:$Q$367,MATCH(A201,'Jobber Jobs'!$A$5:$A$367,0)),0)</f>
        <v>218</v>
      </c>
      <c r="L201">
        <f>COUNTIFS('QBO Templates'!$J$5:$J$293,A201,'QBO Templates'!$K$5:$K$293,1)</f>
        <v>1</v>
      </c>
      <c r="M201" s="9">
        <f>SUMIFS('QBO Templates'!$E$5:$E$293,'QBO Templates'!$J$5:$J$293,A201,'QBO Templates'!$K$5:$K$293,1)</f>
        <v>218</v>
      </c>
      <c r="N201" s="9">
        <f>ROUND(M201-K201,2)</f>
        <v>0</v>
      </c>
      <c r="O201" t="str">
        <f>IF(A201="","Missing in Jobber",IF(H201&lt;&gt;"Active",IF(L201&gt;0,"Inactive in Jobber - confirm","Archived, no template"),IF(L201&gt;=2,"Duplicate in QBO",IF(AND(I201="Auto",L201&gt;0),"Double-billing risk",IF(I201="Auto","Billed in Jobber",IF(L201=0,"Not billed",IF(AND(E201="Weekly",ABS(M201-G201*F201*4)&lt;0.5),"Basis mismatch",IF(ABS(N201)&gt;=0.5,"Rate mismatch","Matched"))))))))</f>
        <v>Matched</v>
      </c>
      <c r="P201" t="inlineStr">
        <is>
          <t>Matched</t>
        </is>
      </c>
      <c r="Q201" t="str">
        <f>INDEX('Actions'!$B$5:$B$14,MATCH(O201,'Actions'!$A$5:$A$14,0))</f>
        <v>Move as is</v>
      </c>
      <c r="R201" t="str">
        <f>INDEX('Actions'!$C$5:$C$14,MATCH(O201,'Actions'!$A$5:$A$14,0))</f>
        <v>Office</v>
      </c>
      <c r="S201" t="inlineStr">
        <is>
          <t>Wave 4 West</t>
        </is>
      </c>
      <c r="T201" t="inlineStr"/>
    </row>
    <row r="202">
      <c r="A202" t="inlineStr">
        <is>
          <t>J1198</t>
        </is>
      </c>
      <c r="B202" t="inlineStr">
        <is>
          <t>Northside Pathology Pty Ltd</t>
        </is>
      </c>
      <c r="C202" t="inlineStr">
        <is>
          <t>416 Park Road, Ringwood</t>
        </is>
      </c>
      <c r="D202" t="inlineStr">
        <is>
          <t>Office clean</t>
        </is>
      </c>
      <c r="E202" t="inlineStr">
        <is>
          <t>Weekly</t>
        </is>
      </c>
      <c r="F202" t="n">
        <v>1</v>
      </c>
      <c r="G202" s="9" t="n">
        <v>139</v>
      </c>
      <c r="H202" t="inlineStr">
        <is>
          <t>Active</t>
        </is>
      </c>
      <c r="I202" t="inlineStr">
        <is>
          <t>Outside Jobber</t>
        </is>
      </c>
      <c r="J202" t="inlineStr">
        <is>
          <t>T0166</t>
        </is>
      </c>
      <c r="K202" s="9">
        <f>IF(H202="Active",INDEX('Jobber Jobs'!$Q$5:$Q$367,MATCH(A202,'Jobber Jobs'!$A$5:$A$367,0)),0)</f>
        <v>602.33</v>
      </c>
      <c r="L202">
        <f>COUNTIFS('QBO Templates'!$J$5:$J$293,A202,'QBO Templates'!$K$5:$K$293,1)</f>
        <v>1</v>
      </c>
      <c r="M202" s="9">
        <f>SUMIFS('QBO Templates'!$E$5:$E$293,'QBO Templates'!$J$5:$J$293,A202,'QBO Templates'!$K$5:$K$293,1)</f>
        <v>580.67</v>
      </c>
      <c r="N202" s="9">
        <f>ROUND(M202-K202,2)</f>
        <v>-21.66</v>
      </c>
      <c r="O202" t="str">
        <f>IF(A202="","Missing in Jobber",IF(H202&lt;&gt;"Active",IF(L202&gt;0,"Inactive in Jobber - confirm","Archived, no template"),IF(L202&gt;=2,"Duplicate in QBO",IF(AND(I202="Auto",L202&gt;0),"Double-billing risk",IF(I202="Auto","Billed in Jobber",IF(L202=0,"Not billed",IF(AND(E202="Weekly",ABS(M202-G202*F202*4)&lt;0.5),"Basis mismatch",IF(ABS(N202)&gt;=0.5,"Rate mismatch","Matched"))))))))</f>
        <v>Rate mismatch</v>
      </c>
      <c r="P202" t="inlineStr">
        <is>
          <t>Rate mismatch</t>
        </is>
      </c>
      <c r="Q202" t="str">
        <f>INDEX('Actions'!$B$5:$B$14,MATCH(O202,'Actions'!$A$5:$A$14,0))</f>
        <v>Update template to the current agreed rate (1 Jul 2026 rise); bill the shortfall</v>
      </c>
      <c r="R202" t="str">
        <f>INDEX('Actions'!$C$5:$C$14,MATCH(O202,'Actions'!$A$5:$A$14,0))</f>
        <v>Bookkeeper</v>
      </c>
      <c r="S202" t="inlineStr">
        <is>
          <t>Wave 2 East</t>
        </is>
      </c>
      <c r="T202" t="inlineStr"/>
    </row>
    <row r="203">
      <c r="A203" t="inlineStr">
        <is>
          <t>J1199</t>
        </is>
      </c>
      <c r="B203" t="inlineStr">
        <is>
          <t>Harbourside Lawyers</t>
        </is>
      </c>
      <c r="C203" t="inlineStr">
        <is>
          <t>1 Mason Parade, Glen Waverley</t>
        </is>
      </c>
      <c r="D203" t="inlineStr">
        <is>
          <t>Kitchen and bathrooms</t>
        </is>
      </c>
      <c r="E203" t="inlineStr">
        <is>
          <t>Weekly</t>
        </is>
      </c>
      <c r="F203" t="n">
        <v>2</v>
      </c>
      <c r="G203" s="9" t="n">
        <v>37</v>
      </c>
      <c r="H203" t="inlineStr">
        <is>
          <t>Active</t>
        </is>
      </c>
      <c r="I203" t="inlineStr">
        <is>
          <t>Outside Jobber</t>
        </is>
      </c>
      <c r="J203" t="inlineStr">
        <is>
          <t>T0167</t>
        </is>
      </c>
      <c r="K203" s="9">
        <f>IF(H203="Active",INDEX('Jobber Jobs'!$Q$5:$Q$367,MATCH(A203,'Jobber Jobs'!$A$5:$A$367,0)),0)</f>
        <v>320.67</v>
      </c>
      <c r="L203">
        <f>COUNTIFS('QBO Templates'!$J$5:$J$293,A203,'QBO Templates'!$K$5:$K$293,1)</f>
        <v>1</v>
      </c>
      <c r="M203" s="9">
        <f>SUMIFS('QBO Templates'!$E$5:$E$293,'QBO Templates'!$J$5:$J$293,A203,'QBO Templates'!$K$5:$K$293,1)</f>
        <v>320.67</v>
      </c>
      <c r="N203" s="9">
        <f>ROUND(M203-K203,2)</f>
        <v>0</v>
      </c>
      <c r="O203" t="str">
        <f>IF(A203="","Missing in Jobber",IF(H203&lt;&gt;"Active",IF(L203&gt;0,"Inactive in Jobber - confirm","Archived, no template"),IF(L203&gt;=2,"Duplicate in QBO",IF(AND(I203="Auto",L203&gt;0),"Double-billing risk",IF(I203="Auto","Billed in Jobber",IF(L203=0,"Not billed",IF(AND(E203="Weekly",ABS(M203-G203*F203*4)&lt;0.5),"Basis mismatch",IF(ABS(N203)&gt;=0.5,"Rate mismatch","Matched"))))))))</f>
        <v>Matched</v>
      </c>
      <c r="P203" t="inlineStr">
        <is>
          <t>Matched</t>
        </is>
      </c>
      <c r="Q203" t="str">
        <f>INDEX('Actions'!$B$5:$B$14,MATCH(O203,'Actions'!$A$5:$A$14,0))</f>
        <v>Move as is</v>
      </c>
      <c r="R203" t="str">
        <f>INDEX('Actions'!$C$5:$C$14,MATCH(O203,'Actions'!$A$5:$A$14,0))</f>
        <v>Office</v>
      </c>
      <c r="S203" t="inlineStr">
        <is>
          <t>Wave 2 East</t>
        </is>
      </c>
      <c r="T203" t="inlineStr"/>
    </row>
    <row r="204">
      <c r="A204" t="inlineStr">
        <is>
          <t>J1200</t>
        </is>
      </c>
      <c r="B204" t="inlineStr">
        <is>
          <t>Kingsley Fitness Pty Ltd</t>
        </is>
      </c>
      <c r="C204" t="inlineStr">
        <is>
          <t>460 Sydney Highway, Werribee</t>
        </is>
      </c>
      <c r="D204" t="inlineStr">
        <is>
          <t>Kitchen and bathrooms</t>
        </is>
      </c>
      <c r="E204" t="inlineStr">
        <is>
          <t>Weekly</t>
        </is>
      </c>
      <c r="F204" t="n">
        <v>1</v>
      </c>
      <c r="G204" s="9" t="n">
        <v>60</v>
      </c>
      <c r="H204" t="inlineStr">
        <is>
          <t>Active</t>
        </is>
      </c>
      <c r="I204" t="inlineStr">
        <is>
          <t>Outside Jobber</t>
        </is>
      </c>
      <c r="J204" t="inlineStr">
        <is>
          <t>T0168</t>
        </is>
      </c>
      <c r="K204" s="9">
        <f>IF(H204="Active",INDEX('Jobber Jobs'!$Q$5:$Q$367,MATCH(A204,'Jobber Jobs'!$A$5:$A$367,0)),0)</f>
        <v>260</v>
      </c>
      <c r="L204">
        <f>COUNTIFS('QBO Templates'!$J$5:$J$293,A204,'QBO Templates'!$K$5:$K$293,1)</f>
        <v>1</v>
      </c>
      <c r="M204" s="9">
        <f>SUMIFS('QBO Templates'!$E$5:$E$293,'QBO Templates'!$J$5:$J$293,A204,'QBO Templates'!$K$5:$K$293,1)</f>
        <v>251.33</v>
      </c>
      <c r="N204" s="9">
        <f>ROUND(M204-K204,2)</f>
        <v>-8.67</v>
      </c>
      <c r="O204" t="str">
        <f>IF(A204="","Missing in Jobber",IF(H204&lt;&gt;"Active",IF(L204&gt;0,"Inactive in Jobber - confirm","Archived, no template"),IF(L204&gt;=2,"Duplicate in QBO",IF(AND(I204="Auto",L204&gt;0),"Double-billing risk",IF(I204="Auto","Billed in Jobber",IF(L204=0,"Not billed",IF(AND(E204="Weekly",ABS(M204-G204*F204*4)&lt;0.5),"Basis mismatch",IF(ABS(N204)&gt;=0.5,"Rate mismatch","Matched"))))))))</f>
        <v>Rate mismatch</v>
      </c>
      <c r="P204" t="inlineStr">
        <is>
          <t>Rate mismatch</t>
        </is>
      </c>
      <c r="Q204" t="str">
        <f>INDEX('Actions'!$B$5:$B$14,MATCH(O204,'Actions'!$A$5:$A$14,0))</f>
        <v>Update template to the current agreed rate (1 Jul 2026 rise); bill the shortfall</v>
      </c>
      <c r="R204" t="str">
        <f>INDEX('Actions'!$C$5:$C$14,MATCH(O204,'Actions'!$A$5:$A$14,0))</f>
        <v>Bookkeeper</v>
      </c>
      <c r="S204" t="inlineStr">
        <is>
          <t>Wave 4 West</t>
        </is>
      </c>
      <c r="T204" t="inlineStr"/>
    </row>
    <row r="205">
      <c r="A205" t="inlineStr">
        <is>
          <t>J1201</t>
        </is>
      </c>
      <c r="B205" t="inlineStr">
        <is>
          <t>Lakeside Optometrists</t>
        </is>
      </c>
      <c r="C205" t="inlineStr">
        <is>
          <t>35 Nepean Avenue, Footscray</t>
        </is>
      </c>
      <c r="D205" t="inlineStr">
        <is>
          <t>Office clean</t>
        </is>
      </c>
      <c r="E205" t="inlineStr">
        <is>
          <t>Weekly</t>
        </is>
      </c>
      <c r="F205" t="n">
        <v>1</v>
      </c>
      <c r="G205" s="9" t="n">
        <v>130</v>
      </c>
      <c r="H205" t="inlineStr">
        <is>
          <t>Active</t>
        </is>
      </c>
      <c r="I205" t="inlineStr">
        <is>
          <t>Outside Jobber</t>
        </is>
      </c>
      <c r="J205" t="inlineStr">
        <is>
          <t>T0169</t>
        </is>
      </c>
      <c r="K205" s="9">
        <f>IF(H205="Active",INDEX('Jobber Jobs'!$Q$5:$Q$367,MATCH(A205,'Jobber Jobs'!$A$5:$A$367,0)),0)</f>
        <v>563.33</v>
      </c>
      <c r="L205">
        <f>COUNTIFS('QBO Templates'!$J$5:$J$293,A205,'QBO Templates'!$K$5:$K$293,1)</f>
        <v>1</v>
      </c>
      <c r="M205" s="9">
        <f>SUMIFS('QBO Templates'!$E$5:$E$293,'QBO Templates'!$J$5:$J$293,A205,'QBO Templates'!$K$5:$K$293,1)</f>
        <v>563.33</v>
      </c>
      <c r="N205" s="9">
        <f>ROUND(M205-K205,2)</f>
        <v>0</v>
      </c>
      <c r="O205" t="str">
        <f>IF(A205="","Missing in Jobber",IF(H205&lt;&gt;"Active",IF(L205&gt;0,"Inactive in Jobber - confirm","Archived, no template"),IF(L205&gt;=2,"Duplicate in QBO",IF(AND(I205="Auto",L205&gt;0),"Double-billing risk",IF(I205="Auto","Billed in Jobber",IF(L205=0,"Not billed",IF(AND(E205="Weekly",ABS(M205-G205*F205*4)&lt;0.5),"Basis mismatch",IF(ABS(N205)&gt;=0.5,"Rate mismatch","Matched"))))))))</f>
        <v>Matched</v>
      </c>
      <c r="P205" t="inlineStr">
        <is>
          <t>Matched</t>
        </is>
      </c>
      <c r="Q205" t="str">
        <f>INDEX('Actions'!$B$5:$B$14,MATCH(O205,'Actions'!$A$5:$A$14,0))</f>
        <v>Move as is</v>
      </c>
      <c r="R205" t="str">
        <f>INDEX('Actions'!$C$5:$C$14,MATCH(O205,'Actions'!$A$5:$A$14,0))</f>
        <v>Office</v>
      </c>
      <c r="S205" t="inlineStr">
        <is>
          <t>Wave 4 West</t>
        </is>
      </c>
      <c r="T205" t="inlineStr"/>
    </row>
    <row r="206">
      <c r="A206" t="inlineStr">
        <is>
          <t>J1202</t>
        </is>
      </c>
      <c r="B206" t="inlineStr">
        <is>
          <t>Lakeside Optometrists</t>
        </is>
      </c>
      <c r="C206" t="inlineStr">
        <is>
          <t>35 Nepean Avenue, Footscray</t>
        </is>
      </c>
      <c r="D206" t="inlineStr">
        <is>
          <t>Carpet steam clean</t>
        </is>
      </c>
      <c r="E206" t="inlineStr">
        <is>
          <t>Every 4 weeks</t>
        </is>
      </c>
      <c r="F206" t="n">
        <v>0</v>
      </c>
      <c r="G206" s="9" t="n">
        <v>234</v>
      </c>
      <c r="H206" t="inlineStr">
        <is>
          <t>Active</t>
        </is>
      </c>
      <c r="I206" t="inlineStr">
        <is>
          <t>Outside Jobber</t>
        </is>
      </c>
      <c r="J206" t="inlineStr">
        <is>
          <t>T0170</t>
        </is>
      </c>
      <c r="K206" s="9">
        <f>IF(H206="Active",INDEX('Jobber Jobs'!$Q$5:$Q$367,MATCH(A206,'Jobber Jobs'!$A$5:$A$367,0)),0)</f>
        <v>234</v>
      </c>
      <c r="L206">
        <f>COUNTIFS('QBO Templates'!$J$5:$J$293,A206,'QBO Templates'!$K$5:$K$293,1)</f>
        <v>1</v>
      </c>
      <c r="M206" s="9">
        <f>SUMIFS('QBO Templates'!$E$5:$E$293,'QBO Templates'!$J$5:$J$293,A206,'QBO Templates'!$K$5:$K$293,1)</f>
        <v>234</v>
      </c>
      <c r="N206" s="9">
        <f>ROUND(M206-K206,2)</f>
        <v>0</v>
      </c>
      <c r="O206" t="str">
        <f>IF(A206="","Missing in Jobber",IF(H206&lt;&gt;"Active",IF(L206&gt;0,"Inactive in Jobber - confirm","Archived, no template"),IF(L206&gt;=2,"Duplicate in QBO",IF(AND(I206="Auto",L206&gt;0),"Double-billing risk",IF(I206="Auto","Billed in Jobber",IF(L206=0,"Not billed",IF(AND(E206="Weekly",ABS(M206-G206*F206*4)&lt;0.5),"Basis mismatch",IF(ABS(N206)&gt;=0.5,"Rate mismatch","Matched"))))))))</f>
        <v>Matched</v>
      </c>
      <c r="P206" t="inlineStr">
        <is>
          <t>Matched</t>
        </is>
      </c>
      <c r="Q206" t="str">
        <f>INDEX('Actions'!$B$5:$B$14,MATCH(O206,'Actions'!$A$5:$A$14,0))</f>
        <v>Move as is</v>
      </c>
      <c r="R206" t="str">
        <f>INDEX('Actions'!$C$5:$C$14,MATCH(O206,'Actions'!$A$5:$A$14,0))</f>
        <v>Office</v>
      </c>
      <c r="S206" t="inlineStr">
        <is>
          <t>Wave 4 West</t>
        </is>
      </c>
      <c r="T206" t="inlineStr"/>
    </row>
    <row r="207">
      <c r="A207" t="inlineStr">
        <is>
          <t>J1203</t>
        </is>
      </c>
      <c r="B207" t="inlineStr">
        <is>
          <t>Southgate Dental</t>
        </is>
      </c>
      <c r="C207" t="inlineStr">
        <is>
          <t>271 Victoria Avenue, Hawthorn</t>
        </is>
      </c>
      <c r="D207" t="inlineStr">
        <is>
          <t>Office clean</t>
        </is>
      </c>
      <c r="E207" t="inlineStr">
        <is>
          <t>Weekly</t>
        </is>
      </c>
      <c r="F207" t="n">
        <v>3</v>
      </c>
      <c r="G207" s="9" t="n">
        <v>104</v>
      </c>
      <c r="H207" t="inlineStr">
        <is>
          <t>Active</t>
        </is>
      </c>
      <c r="I207" t="inlineStr">
        <is>
          <t>Outside Jobber</t>
        </is>
      </c>
      <c r="J207" t="inlineStr">
        <is>
          <t>T0171</t>
        </is>
      </c>
      <c r="K207" s="9">
        <f>IF(H207="Active",INDEX('Jobber Jobs'!$Q$5:$Q$367,MATCH(A207,'Jobber Jobs'!$A$5:$A$367,0)),0)</f>
        <v>1352</v>
      </c>
      <c r="L207">
        <f>COUNTIFS('QBO Templates'!$J$5:$J$293,A207,'QBO Templates'!$K$5:$K$293,1)</f>
        <v>1</v>
      </c>
      <c r="M207" s="9">
        <f>SUMIFS('QBO Templates'!$E$5:$E$293,'QBO Templates'!$J$5:$J$293,A207,'QBO Templates'!$K$5:$K$293,1)</f>
        <v>1352</v>
      </c>
      <c r="N207" s="9">
        <f>ROUND(M207-K207,2)</f>
        <v>0</v>
      </c>
      <c r="O207" t="str">
        <f>IF(A207="","Missing in Jobber",IF(H207&lt;&gt;"Active",IF(L207&gt;0,"Inactive in Jobber - confirm","Archived, no template"),IF(L207&gt;=2,"Duplicate in QBO",IF(AND(I207="Auto",L207&gt;0),"Double-billing risk",IF(I207="Auto","Billed in Jobber",IF(L207=0,"Not billed",IF(AND(E207="Weekly",ABS(M207-G207*F207*4)&lt;0.5),"Basis mismatch",IF(ABS(N207)&gt;=0.5,"Rate mismatch","Matched"))))))))</f>
        <v>Matched</v>
      </c>
      <c r="P207" t="inlineStr">
        <is>
          <t>Matched</t>
        </is>
      </c>
      <c r="Q207" t="str">
        <f>INDEX('Actions'!$B$5:$B$14,MATCH(O207,'Actions'!$A$5:$A$14,0))</f>
        <v>Move as is</v>
      </c>
      <c r="R207" t="str">
        <f>INDEX('Actions'!$C$5:$C$14,MATCH(O207,'Actions'!$A$5:$A$14,0))</f>
        <v>Office</v>
      </c>
      <c r="S207" t="inlineStr">
        <is>
          <t>Wave 2 East</t>
        </is>
      </c>
      <c r="T207" t="inlineStr"/>
    </row>
    <row r="208">
      <c r="A208" t="inlineStr">
        <is>
          <t>J1204</t>
        </is>
      </c>
      <c r="B208" t="inlineStr">
        <is>
          <t>Sunbury Optometrists</t>
        </is>
      </c>
      <c r="C208" t="inlineStr">
        <is>
          <t>375 Railway Road, Altona</t>
        </is>
      </c>
      <c r="D208" t="inlineStr">
        <is>
          <t>Office clean</t>
        </is>
      </c>
      <c r="E208" t="inlineStr">
        <is>
          <t>Weekly</t>
        </is>
      </c>
      <c r="F208" t="n">
        <v>5</v>
      </c>
      <c r="G208" s="9" t="n">
        <v>69</v>
      </c>
      <c r="H208" t="inlineStr">
        <is>
          <t>Active</t>
        </is>
      </c>
      <c r="I208" t="inlineStr">
        <is>
          <t>Auto</t>
        </is>
      </c>
      <c r="J208" t="inlineStr"/>
      <c r="K208" s="9">
        <f>IF(H208="Active",INDEX('Jobber Jobs'!$Q$5:$Q$367,MATCH(A208,'Jobber Jobs'!$A$5:$A$367,0)),0)</f>
        <v>1495</v>
      </c>
      <c r="L208">
        <f>COUNTIFS('QBO Templates'!$J$5:$J$293,A208,'QBO Templates'!$K$5:$K$293,1)</f>
        <v>0</v>
      </c>
      <c r="M208" s="9">
        <f>SUMIFS('QBO Templates'!$E$5:$E$293,'QBO Templates'!$J$5:$J$293,A208,'QBO Templates'!$K$5:$K$293,1)</f>
        <v>0</v>
      </c>
      <c r="N208" s="9">
        <f>ROUND(M208-K208,2)</f>
        <v>-1495</v>
      </c>
      <c r="O208" t="str">
        <f>IF(A208="","Missing in Jobber",IF(H208&lt;&gt;"Active",IF(L208&gt;0,"Inactive in Jobber - confirm","Archived, no template"),IF(L208&gt;=2,"Duplicate in QBO",IF(AND(I208="Auto",L208&gt;0),"Double-billing risk",IF(I208="Auto","Billed in Jobber",IF(L208=0,"Not billed",IF(AND(E208="Weekly",ABS(M208-G208*F208*4)&lt;0.5),"Basis mismatch",IF(ABS(N208)&gt;=0.5,"Rate mismatch","Matched"))))))))</f>
        <v>Billed in Jobber</v>
      </c>
      <c r="P208" t="inlineStr">
        <is>
          <t>Billed in Jobber</t>
        </is>
      </c>
      <c r="Q208" t="str">
        <f>INDEX('Actions'!$B$5:$B$14,MATCH(O208,'Actions'!$A$5:$A$14,0))</f>
        <v>Create QBO template at the Jobber rate; switch off Jobber invoicing at cutover</v>
      </c>
      <c r="R208" t="str">
        <f>INDEX('Actions'!$C$5:$C$14,MATCH(O208,'Actions'!$A$5:$A$14,0))</f>
        <v>Bookkeeper</v>
      </c>
      <c r="S208" t="inlineStr">
        <is>
          <t>Wave 4 West</t>
        </is>
      </c>
      <c r="T208" t="inlineStr"/>
    </row>
    <row r="209">
      <c r="A209" t="inlineStr">
        <is>
          <t>J1205</t>
        </is>
      </c>
      <c r="B209" t="inlineStr">
        <is>
          <t>Bayview Vet Clinic</t>
        </is>
      </c>
      <c r="C209" t="inlineStr">
        <is>
          <t>186 Sydney Avenue, Coburg</t>
        </is>
      </c>
      <c r="D209" t="inlineStr">
        <is>
          <t>Office clean</t>
        </is>
      </c>
      <c r="E209" t="inlineStr">
        <is>
          <t>Weekly</t>
        </is>
      </c>
      <c r="F209" t="n">
        <v>3</v>
      </c>
      <c r="G209" s="9" t="n">
        <v>97</v>
      </c>
      <c r="H209" t="inlineStr">
        <is>
          <t>Active</t>
        </is>
      </c>
      <c r="I209" t="inlineStr">
        <is>
          <t>Outside Jobber</t>
        </is>
      </c>
      <c r="J209" t="inlineStr">
        <is>
          <t>T0172</t>
        </is>
      </c>
      <c r="K209" s="9">
        <f>IF(H209="Active",INDEX('Jobber Jobs'!$Q$5:$Q$367,MATCH(A209,'Jobber Jobs'!$A$5:$A$367,0)),0)</f>
        <v>1261</v>
      </c>
      <c r="L209">
        <f>COUNTIFS('QBO Templates'!$J$5:$J$293,A209,'QBO Templates'!$K$5:$K$293,1)</f>
        <v>1</v>
      </c>
      <c r="M209" s="9">
        <f>SUMIFS('QBO Templates'!$E$5:$E$293,'QBO Templates'!$J$5:$J$293,A209,'QBO Templates'!$K$5:$K$293,1)</f>
        <v>1261</v>
      </c>
      <c r="N209" s="9">
        <f>ROUND(M209-K209,2)</f>
        <v>0</v>
      </c>
      <c r="O209" t="str">
        <f>IF(A209="","Missing in Jobber",IF(H209&lt;&gt;"Active",IF(L209&gt;0,"Inactive in Jobber - confirm","Archived, no template"),IF(L209&gt;=2,"Duplicate in QBO",IF(AND(I209="Auto",L209&gt;0),"Double-billing risk",IF(I209="Auto","Billed in Jobber",IF(L209=0,"Not billed",IF(AND(E209="Weekly",ABS(M209-G209*F209*4)&lt;0.5),"Basis mismatch",IF(ABS(N209)&gt;=0.5,"Rate mismatch","Matched"))))))))</f>
        <v>Matched</v>
      </c>
      <c r="P209" t="inlineStr">
        <is>
          <t>Matched</t>
        </is>
      </c>
      <c r="Q209" t="str">
        <f>INDEX('Actions'!$B$5:$B$14,MATCH(O209,'Actions'!$A$5:$A$14,0))</f>
        <v>Move as is</v>
      </c>
      <c r="R209" t="str">
        <f>INDEX('Actions'!$C$5:$C$14,MATCH(O209,'Actions'!$A$5:$A$14,0))</f>
        <v>Office</v>
      </c>
      <c r="S209" t="inlineStr">
        <is>
          <t>Wave 1 North</t>
        </is>
      </c>
      <c r="T209" t="inlineStr"/>
    </row>
    <row r="210">
      <c r="A210" t="inlineStr">
        <is>
          <t>J1206</t>
        </is>
      </c>
      <c r="B210" t="inlineStr">
        <is>
          <t>Bayview Vet Clinic</t>
        </is>
      </c>
      <c r="C210" t="inlineStr">
        <is>
          <t>186 Sydney Avenue, Coburg</t>
        </is>
      </c>
      <c r="D210" t="inlineStr">
        <is>
          <t>Window clean</t>
        </is>
      </c>
      <c r="E210" t="inlineStr">
        <is>
          <t>Every 4 weeks</t>
        </is>
      </c>
      <c r="F210" t="n">
        <v>0</v>
      </c>
      <c r="G210" s="9" t="n">
        <v>135</v>
      </c>
      <c r="H210" t="inlineStr">
        <is>
          <t>Active</t>
        </is>
      </c>
      <c r="I210" t="inlineStr">
        <is>
          <t>Auto</t>
        </is>
      </c>
      <c r="J210" t="inlineStr"/>
      <c r="K210" s="9">
        <f>IF(H210="Active",INDEX('Jobber Jobs'!$Q$5:$Q$367,MATCH(A210,'Jobber Jobs'!$A$5:$A$367,0)),0)</f>
        <v>135</v>
      </c>
      <c r="L210">
        <f>COUNTIFS('QBO Templates'!$J$5:$J$293,A210,'QBO Templates'!$K$5:$K$293,1)</f>
        <v>0</v>
      </c>
      <c r="M210" s="9">
        <f>SUMIFS('QBO Templates'!$E$5:$E$293,'QBO Templates'!$J$5:$J$293,A210,'QBO Templates'!$K$5:$K$293,1)</f>
        <v>0</v>
      </c>
      <c r="N210" s="9">
        <f>ROUND(M210-K210,2)</f>
        <v>-135</v>
      </c>
      <c r="O210" t="str">
        <f>IF(A210="","Missing in Jobber",IF(H210&lt;&gt;"Active",IF(L210&gt;0,"Inactive in Jobber - confirm","Archived, no template"),IF(L210&gt;=2,"Duplicate in QBO",IF(AND(I210="Auto",L210&gt;0),"Double-billing risk",IF(I210="Auto","Billed in Jobber",IF(L210=0,"Not billed",IF(AND(E210="Weekly",ABS(M210-G210*F210*4)&lt;0.5),"Basis mismatch",IF(ABS(N210)&gt;=0.5,"Rate mismatch","Matched"))))))))</f>
        <v>Billed in Jobber</v>
      </c>
      <c r="P210" t="inlineStr">
        <is>
          <t>Billed in Jobber</t>
        </is>
      </c>
      <c r="Q210" t="str">
        <f>INDEX('Actions'!$B$5:$B$14,MATCH(O210,'Actions'!$A$5:$A$14,0))</f>
        <v>Create QBO template at the Jobber rate; switch off Jobber invoicing at cutover</v>
      </c>
      <c r="R210" t="str">
        <f>INDEX('Actions'!$C$5:$C$14,MATCH(O210,'Actions'!$A$5:$A$14,0))</f>
        <v>Bookkeeper</v>
      </c>
      <c r="S210" t="inlineStr">
        <is>
          <t>Wave 1 North</t>
        </is>
      </c>
      <c r="T210" t="inlineStr"/>
    </row>
    <row r="211">
      <c r="A211" t="inlineStr">
        <is>
          <t>J1207</t>
        </is>
      </c>
      <c r="B211" t="inlineStr">
        <is>
          <t>Bayview Vet Clinic</t>
        </is>
      </c>
      <c r="C211" t="inlineStr">
        <is>
          <t>399 Whitehorse Road, Reservoir</t>
        </is>
      </c>
      <c r="D211" t="inlineStr">
        <is>
          <t>Office clean</t>
        </is>
      </c>
      <c r="E211" t="inlineStr">
        <is>
          <t>Weekly</t>
        </is>
      </c>
      <c r="F211" t="n">
        <v>2</v>
      </c>
      <c r="G211" s="9" t="n">
        <v>93</v>
      </c>
      <c r="H211" t="inlineStr">
        <is>
          <t>Active</t>
        </is>
      </c>
      <c r="I211" t="inlineStr">
        <is>
          <t>Outside Jobber</t>
        </is>
      </c>
      <c r="J211" t="inlineStr"/>
      <c r="K211" s="9">
        <f>IF(H211="Active",INDEX('Jobber Jobs'!$Q$5:$Q$367,MATCH(A211,'Jobber Jobs'!$A$5:$A$367,0)),0)</f>
        <v>806</v>
      </c>
      <c r="L211">
        <f>COUNTIFS('QBO Templates'!$J$5:$J$293,A211,'QBO Templates'!$K$5:$K$293,1)</f>
        <v>0</v>
      </c>
      <c r="M211" s="9">
        <f>SUMIFS('QBO Templates'!$E$5:$E$293,'QBO Templates'!$J$5:$J$293,A211,'QBO Templates'!$K$5:$K$293,1)</f>
        <v>0</v>
      </c>
      <c r="N211" s="9">
        <f>ROUND(M211-K211,2)</f>
        <v>-806</v>
      </c>
      <c r="O211" t="str">
        <f>IF(A211="","Missing in Jobber",IF(H211&lt;&gt;"Active",IF(L211&gt;0,"Inactive in Jobber - confirm","Archived, no template"),IF(L211&gt;=2,"Duplicate in QBO",IF(AND(I211="Auto",L211&gt;0),"Double-billing risk",IF(I211="Auto","Billed in Jobber",IF(L211=0,"Not billed",IF(AND(E211="Weekly",ABS(M211-G211*F211*4)&lt;0.5),"Basis mismatch",IF(ABS(N211)&gt;=0.5,"Rate mismatch","Matched"))))))))</f>
        <v>Not billed</v>
      </c>
      <c r="P211" t="inlineStr">
        <is>
          <t>Not billed</t>
        </is>
      </c>
      <c r="Q211" t="str">
        <f>INDEX('Actions'!$B$5:$B$14,MATCH(O211,'Actions'!$A$5:$A$14,0))</f>
        <v>Create QBO template; raise catch-up invoices for Aug-Oct</v>
      </c>
      <c r="R211" t="str">
        <f>INDEX('Actions'!$C$5:$C$14,MATCH(O211,'Actions'!$A$5:$A$14,0))</f>
        <v>Bookkeeper</v>
      </c>
      <c r="S211" t="inlineStr">
        <is>
          <t>Wave 1 North</t>
        </is>
      </c>
      <c r="T211" t="inlineStr"/>
    </row>
    <row r="212">
      <c r="A212" t="inlineStr">
        <is>
          <t>J1208</t>
        </is>
      </c>
      <c r="B212" t="inlineStr">
        <is>
          <t>Bayview Vet Clinic</t>
        </is>
      </c>
      <c r="C212" t="inlineStr">
        <is>
          <t>399 Whitehorse Road, Reservoir</t>
        </is>
      </c>
      <c r="D212" t="inlineStr">
        <is>
          <t>Window clean</t>
        </is>
      </c>
      <c r="E212" t="inlineStr">
        <is>
          <t>Every 4 weeks</t>
        </is>
      </c>
      <c r="F212" t="n">
        <v>0</v>
      </c>
      <c r="G212" s="9" t="n">
        <v>218</v>
      </c>
      <c r="H212" t="inlineStr">
        <is>
          <t>Active</t>
        </is>
      </c>
      <c r="I212" t="inlineStr">
        <is>
          <t>Outside Jobber</t>
        </is>
      </c>
      <c r="J212" t="inlineStr">
        <is>
          <t>T0173</t>
        </is>
      </c>
      <c r="K212" s="9">
        <f>IF(H212="Active",INDEX('Jobber Jobs'!$Q$5:$Q$367,MATCH(A212,'Jobber Jobs'!$A$5:$A$367,0)),0)</f>
        <v>218</v>
      </c>
      <c r="L212">
        <f>COUNTIFS('QBO Templates'!$J$5:$J$293,A212,'QBO Templates'!$K$5:$K$293,1)</f>
        <v>1</v>
      </c>
      <c r="M212" s="9">
        <f>SUMIFS('QBO Templates'!$E$5:$E$293,'QBO Templates'!$J$5:$J$293,A212,'QBO Templates'!$K$5:$K$293,1)</f>
        <v>218</v>
      </c>
      <c r="N212" s="9">
        <f>ROUND(M212-K212,2)</f>
        <v>0</v>
      </c>
      <c r="O212" t="str">
        <f>IF(A212="","Missing in Jobber",IF(H212&lt;&gt;"Active",IF(L212&gt;0,"Inactive in Jobber - confirm","Archived, no template"),IF(L212&gt;=2,"Duplicate in QBO",IF(AND(I212="Auto",L212&gt;0),"Double-billing risk",IF(I212="Auto","Billed in Jobber",IF(L212=0,"Not billed",IF(AND(E212="Weekly",ABS(M212-G212*F212*4)&lt;0.5),"Basis mismatch",IF(ABS(N212)&gt;=0.5,"Rate mismatch","Matched"))))))))</f>
        <v>Matched</v>
      </c>
      <c r="P212" t="inlineStr">
        <is>
          <t>Matched</t>
        </is>
      </c>
      <c r="Q212" t="str">
        <f>INDEX('Actions'!$B$5:$B$14,MATCH(O212,'Actions'!$A$5:$A$14,0))</f>
        <v>Move as is</v>
      </c>
      <c r="R212" t="str">
        <f>INDEX('Actions'!$C$5:$C$14,MATCH(O212,'Actions'!$A$5:$A$14,0))</f>
        <v>Office</v>
      </c>
      <c r="S212" t="inlineStr">
        <is>
          <t>Wave 1 North</t>
        </is>
      </c>
      <c r="T212" t="inlineStr"/>
    </row>
    <row r="213">
      <c r="A213" t="inlineStr">
        <is>
          <t>J1209</t>
        </is>
      </c>
      <c r="B213" t="inlineStr">
        <is>
          <t>Redgum Pathology Pty Ltd</t>
        </is>
      </c>
      <c r="C213" t="inlineStr">
        <is>
          <t>453 Railway Parade, Camberwell</t>
        </is>
      </c>
      <c r="D213" t="inlineStr">
        <is>
          <t>Office clean</t>
        </is>
      </c>
      <c r="E213" t="inlineStr">
        <is>
          <t>Weekly</t>
        </is>
      </c>
      <c r="F213" t="n">
        <v>1</v>
      </c>
      <c r="G213" s="9" t="n">
        <v>198</v>
      </c>
      <c r="H213" t="inlineStr">
        <is>
          <t>Active</t>
        </is>
      </c>
      <c r="I213" t="inlineStr">
        <is>
          <t>Outside Jobber</t>
        </is>
      </c>
      <c r="J213" t="inlineStr">
        <is>
          <t>T0174</t>
        </is>
      </c>
      <c r="K213" s="9">
        <f>IF(H213="Active",INDEX('Jobber Jobs'!$Q$5:$Q$367,MATCH(A213,'Jobber Jobs'!$A$5:$A$367,0)),0)</f>
        <v>858</v>
      </c>
      <c r="L213">
        <f>COUNTIFS('QBO Templates'!$J$5:$J$293,A213,'QBO Templates'!$K$5:$K$293,1)</f>
        <v>1</v>
      </c>
      <c r="M213" s="9">
        <f>SUMIFS('QBO Templates'!$E$5:$E$293,'QBO Templates'!$J$5:$J$293,A213,'QBO Templates'!$K$5:$K$293,1)</f>
        <v>858</v>
      </c>
      <c r="N213" s="9">
        <f>ROUND(M213-K213,2)</f>
        <v>0</v>
      </c>
      <c r="O213" t="str">
        <f>IF(A213="","Missing in Jobber",IF(H213&lt;&gt;"Active",IF(L213&gt;0,"Inactive in Jobber - confirm","Archived, no template"),IF(L213&gt;=2,"Duplicate in QBO",IF(AND(I213="Auto",L213&gt;0),"Double-billing risk",IF(I213="Auto","Billed in Jobber",IF(L213=0,"Not billed",IF(AND(E213="Weekly",ABS(M213-G213*F213*4)&lt;0.5),"Basis mismatch",IF(ABS(N213)&gt;=0.5,"Rate mismatch","Matched"))))))))</f>
        <v>Matched</v>
      </c>
      <c r="P213" t="inlineStr">
        <is>
          <t>Matched</t>
        </is>
      </c>
      <c r="Q213" t="str">
        <f>INDEX('Actions'!$B$5:$B$14,MATCH(O213,'Actions'!$A$5:$A$14,0))</f>
        <v>Move as is</v>
      </c>
      <c r="R213" t="str">
        <f>INDEX('Actions'!$C$5:$C$14,MATCH(O213,'Actions'!$A$5:$A$14,0))</f>
        <v>Office</v>
      </c>
      <c r="S213" t="inlineStr">
        <is>
          <t>Wave 2 East</t>
        </is>
      </c>
      <c r="T213" t="inlineStr"/>
    </row>
    <row r="214">
      <c r="A214" t="inlineStr">
        <is>
          <t>J1210</t>
        </is>
      </c>
      <c r="B214" t="inlineStr">
        <is>
          <t>Greenway Medical Centre Pty Ltd</t>
        </is>
      </c>
      <c r="C214" t="inlineStr">
        <is>
          <t>326 Main Highway, Glen Waverley</t>
        </is>
      </c>
      <c r="D214" t="inlineStr">
        <is>
          <t>Office clean</t>
        </is>
      </c>
      <c r="E214" t="inlineStr">
        <is>
          <t>Weekly</t>
        </is>
      </c>
      <c r="F214" t="n">
        <v>1</v>
      </c>
      <c r="G214" s="9" t="n">
        <v>98</v>
      </c>
      <c r="H214" t="inlineStr">
        <is>
          <t>Active</t>
        </is>
      </c>
      <c r="I214" t="inlineStr">
        <is>
          <t>Outside Jobber</t>
        </is>
      </c>
      <c r="J214" t="inlineStr">
        <is>
          <t>T0175</t>
        </is>
      </c>
      <c r="K214" s="9">
        <f>IF(H214="Active",INDEX('Jobber Jobs'!$Q$5:$Q$367,MATCH(A214,'Jobber Jobs'!$A$5:$A$367,0)),0)</f>
        <v>424.67</v>
      </c>
      <c r="L214">
        <f>COUNTIFS('QBO Templates'!$J$5:$J$293,A214,'QBO Templates'!$K$5:$K$293,1)</f>
        <v>1</v>
      </c>
      <c r="M214" s="9">
        <f>SUMIFS('QBO Templates'!$E$5:$E$293,'QBO Templates'!$J$5:$J$293,A214,'QBO Templates'!$K$5:$K$293,1)</f>
        <v>392</v>
      </c>
      <c r="N214" s="9">
        <f>ROUND(M214-K214,2)</f>
        <v>-32.67</v>
      </c>
      <c r="O214" t="str">
        <f>IF(A214="","Missing in Jobber",IF(H214&lt;&gt;"Active",IF(L214&gt;0,"Inactive in Jobber - confirm","Archived, no template"),IF(L214&gt;=2,"Duplicate in QBO",IF(AND(I214="Auto",L214&gt;0),"Double-billing risk",IF(I214="Auto","Billed in Jobber",IF(L214=0,"Not billed",IF(AND(E214="Weekly",ABS(M214-G214*F214*4)&lt;0.5),"Basis mismatch",IF(ABS(N214)&gt;=0.5,"Rate mismatch","Matched"))))))))</f>
        <v>Basis mismatch</v>
      </c>
      <c r="P214" t="inlineStr">
        <is>
          <t>Basis mismatch</t>
        </is>
      </c>
      <c r="Q214" t="str">
        <f>INDEX('Actions'!$B$5:$B$14,MATCH(O214,'Actions'!$A$5:$A$14,0))</f>
        <v>Change template to the 52/12 monthly amount; bill the shortfall</v>
      </c>
      <c r="R214" t="str">
        <f>INDEX('Actions'!$C$5:$C$14,MATCH(O214,'Actions'!$A$5:$A$14,0))</f>
        <v>Bookkeeper</v>
      </c>
      <c r="S214" t="inlineStr">
        <is>
          <t>Wave 2 East</t>
        </is>
      </c>
      <c r="T214" t="inlineStr"/>
    </row>
    <row r="215">
      <c r="A215" t="inlineStr">
        <is>
          <t>J1211</t>
        </is>
      </c>
      <c r="B215" t="inlineStr">
        <is>
          <t>Greenway Medical Centre Pty Ltd</t>
        </is>
      </c>
      <c r="C215" t="inlineStr">
        <is>
          <t>326 Main Highway, Glen Waverley</t>
        </is>
      </c>
      <c r="D215" t="inlineStr">
        <is>
          <t>Carpet steam clean</t>
        </is>
      </c>
      <c r="E215" t="inlineStr">
        <is>
          <t>Every 4 weeks</t>
        </is>
      </c>
      <c r="F215" t="n">
        <v>0</v>
      </c>
      <c r="G215" s="9" t="n">
        <v>218</v>
      </c>
      <c r="H215" t="inlineStr">
        <is>
          <t>Active</t>
        </is>
      </c>
      <c r="I215" t="inlineStr">
        <is>
          <t>Outside Jobber</t>
        </is>
      </c>
      <c r="J215" t="inlineStr">
        <is>
          <t>T0176</t>
        </is>
      </c>
      <c r="K215" s="9">
        <f>IF(H215="Active",INDEX('Jobber Jobs'!$Q$5:$Q$367,MATCH(A215,'Jobber Jobs'!$A$5:$A$367,0)),0)</f>
        <v>218</v>
      </c>
      <c r="L215">
        <f>COUNTIFS('QBO Templates'!$J$5:$J$293,A215,'QBO Templates'!$K$5:$K$293,1)</f>
        <v>1</v>
      </c>
      <c r="M215" s="9">
        <f>SUMIFS('QBO Templates'!$E$5:$E$293,'QBO Templates'!$J$5:$J$293,A215,'QBO Templates'!$K$5:$K$293,1)</f>
        <v>218</v>
      </c>
      <c r="N215" s="9">
        <f>ROUND(M215-K215,2)</f>
        <v>0</v>
      </c>
      <c r="O215" t="str">
        <f>IF(A215="","Missing in Jobber",IF(H215&lt;&gt;"Active",IF(L215&gt;0,"Inactive in Jobber - confirm","Archived, no template"),IF(L215&gt;=2,"Duplicate in QBO",IF(AND(I215="Auto",L215&gt;0),"Double-billing risk",IF(I215="Auto","Billed in Jobber",IF(L215=0,"Not billed",IF(AND(E215="Weekly",ABS(M215-G215*F215*4)&lt;0.5),"Basis mismatch",IF(ABS(N215)&gt;=0.5,"Rate mismatch","Matched"))))))))</f>
        <v>Matched</v>
      </c>
      <c r="P215" t="inlineStr">
        <is>
          <t>Matched</t>
        </is>
      </c>
      <c r="Q215" t="str">
        <f>INDEX('Actions'!$B$5:$B$14,MATCH(O215,'Actions'!$A$5:$A$14,0))</f>
        <v>Move as is</v>
      </c>
      <c r="R215" t="str">
        <f>INDEX('Actions'!$C$5:$C$14,MATCH(O215,'Actions'!$A$5:$A$14,0))</f>
        <v>Office</v>
      </c>
      <c r="S215" t="inlineStr">
        <is>
          <t>Wave 2 East</t>
        </is>
      </c>
      <c r="T215" t="inlineStr"/>
    </row>
    <row r="216">
      <c r="A216" t="inlineStr">
        <is>
          <t>J1212</t>
        </is>
      </c>
      <c r="B216" t="inlineStr">
        <is>
          <t>Westend Physiotherapy</t>
        </is>
      </c>
      <c r="C216" t="inlineStr">
        <is>
          <t>306 Bridge Road, Glen Waverley</t>
        </is>
      </c>
      <c r="D216" t="inlineStr">
        <is>
          <t>Office clean</t>
        </is>
      </c>
      <c r="E216" t="inlineStr">
        <is>
          <t>Weekly</t>
        </is>
      </c>
      <c r="F216" t="n">
        <v>5</v>
      </c>
      <c r="G216" s="9" t="n">
        <v>166</v>
      </c>
      <c r="H216" t="inlineStr">
        <is>
          <t>Active</t>
        </is>
      </c>
      <c r="I216" t="inlineStr">
        <is>
          <t>Outside Jobber</t>
        </is>
      </c>
      <c r="J216" t="inlineStr">
        <is>
          <t>T0177</t>
        </is>
      </c>
      <c r="K216" s="9">
        <f>IF(H216="Active",INDEX('Jobber Jobs'!$Q$5:$Q$367,MATCH(A216,'Jobber Jobs'!$A$5:$A$367,0)),0)</f>
        <v>3596.67</v>
      </c>
      <c r="L216">
        <f>COUNTIFS('QBO Templates'!$J$5:$J$293,A216,'QBO Templates'!$K$5:$K$293,1)</f>
        <v>1</v>
      </c>
      <c r="M216" s="9">
        <f>SUMIFS('QBO Templates'!$E$5:$E$293,'QBO Templates'!$J$5:$J$293,A216,'QBO Templates'!$K$5:$K$293,1)</f>
        <v>3320</v>
      </c>
      <c r="N216" s="9">
        <f>ROUND(M216-K216,2)</f>
        <v>-276.67</v>
      </c>
      <c r="O216" t="str">
        <f>IF(A216="","Missing in Jobber",IF(H216&lt;&gt;"Active",IF(L216&gt;0,"Inactive in Jobber - confirm","Archived, no template"),IF(L216&gt;=2,"Duplicate in QBO",IF(AND(I216="Auto",L216&gt;0),"Double-billing risk",IF(I216="Auto","Billed in Jobber",IF(L216=0,"Not billed",IF(AND(E216="Weekly",ABS(M216-G216*F216*4)&lt;0.5),"Basis mismatch",IF(ABS(N216)&gt;=0.5,"Rate mismatch","Matched"))))))))</f>
        <v>Basis mismatch</v>
      </c>
      <c r="P216" t="inlineStr">
        <is>
          <t>Basis mismatch</t>
        </is>
      </c>
      <c r="Q216" t="str">
        <f>INDEX('Actions'!$B$5:$B$14,MATCH(O216,'Actions'!$A$5:$A$14,0))</f>
        <v>Change template to the 52/12 monthly amount; bill the shortfall</v>
      </c>
      <c r="R216" t="str">
        <f>INDEX('Actions'!$C$5:$C$14,MATCH(O216,'Actions'!$A$5:$A$14,0))</f>
        <v>Bookkeeper</v>
      </c>
      <c r="S216" t="inlineStr">
        <is>
          <t>Wave 2 East</t>
        </is>
      </c>
      <c r="T216" t="inlineStr"/>
    </row>
    <row r="217">
      <c r="A217" t="inlineStr">
        <is>
          <t>J1213</t>
        </is>
      </c>
      <c r="B217" t="inlineStr">
        <is>
          <t>Riverside Podiatry</t>
        </is>
      </c>
      <c r="C217" t="inlineStr">
        <is>
          <t>79 Ballarat Street, Point Cook</t>
        </is>
      </c>
      <c r="D217" t="inlineStr">
        <is>
          <t>Office clean</t>
        </is>
      </c>
      <c r="E217" t="inlineStr">
        <is>
          <t>Weekly</t>
        </is>
      </c>
      <c r="F217" t="n">
        <v>3</v>
      </c>
      <c r="G217" s="9" t="n">
        <v>135</v>
      </c>
      <c r="H217" t="inlineStr">
        <is>
          <t>Active</t>
        </is>
      </c>
      <c r="I217" t="inlineStr">
        <is>
          <t>Auto</t>
        </is>
      </c>
      <c r="J217" t="inlineStr"/>
      <c r="K217" s="9">
        <f>IF(H217="Active",INDEX('Jobber Jobs'!$Q$5:$Q$367,MATCH(A217,'Jobber Jobs'!$A$5:$A$367,0)),0)</f>
        <v>1755</v>
      </c>
      <c r="L217">
        <f>COUNTIFS('QBO Templates'!$J$5:$J$293,A217,'QBO Templates'!$K$5:$K$293,1)</f>
        <v>0</v>
      </c>
      <c r="M217" s="9">
        <f>SUMIFS('QBO Templates'!$E$5:$E$293,'QBO Templates'!$J$5:$J$293,A217,'QBO Templates'!$K$5:$K$293,1)</f>
        <v>0</v>
      </c>
      <c r="N217" s="9">
        <f>ROUND(M217-K217,2)</f>
        <v>-1755</v>
      </c>
      <c r="O217" t="str">
        <f>IF(A217="","Missing in Jobber",IF(H217&lt;&gt;"Active",IF(L217&gt;0,"Inactive in Jobber - confirm","Archived, no template"),IF(L217&gt;=2,"Duplicate in QBO",IF(AND(I217="Auto",L217&gt;0),"Double-billing risk",IF(I217="Auto","Billed in Jobber",IF(L217=0,"Not billed",IF(AND(E217="Weekly",ABS(M217-G217*F217*4)&lt;0.5),"Basis mismatch",IF(ABS(N217)&gt;=0.5,"Rate mismatch","Matched"))))))))</f>
        <v>Billed in Jobber</v>
      </c>
      <c r="P217" t="inlineStr">
        <is>
          <t>Billed in Jobber</t>
        </is>
      </c>
      <c r="Q217" t="str">
        <f>INDEX('Actions'!$B$5:$B$14,MATCH(O217,'Actions'!$A$5:$A$14,0))</f>
        <v>Create QBO template at the Jobber rate; switch off Jobber invoicing at cutover</v>
      </c>
      <c r="R217" t="str">
        <f>INDEX('Actions'!$C$5:$C$14,MATCH(O217,'Actions'!$A$5:$A$14,0))</f>
        <v>Bookkeeper</v>
      </c>
      <c r="S217" t="inlineStr">
        <is>
          <t>Wave 4 West</t>
        </is>
      </c>
      <c r="T217" t="inlineStr"/>
    </row>
    <row r="218">
      <c r="A218" t="inlineStr">
        <is>
          <t>J1214</t>
        </is>
      </c>
      <c r="B218" t="inlineStr">
        <is>
          <t>Riverside Podiatry</t>
        </is>
      </c>
      <c r="C218" t="inlineStr">
        <is>
          <t>145 Church Avenue, Brighton</t>
        </is>
      </c>
      <c r="D218" t="inlineStr">
        <is>
          <t>Office clean</t>
        </is>
      </c>
      <c r="E218" t="inlineStr">
        <is>
          <t>Weekly</t>
        </is>
      </c>
      <c r="F218" t="n">
        <v>1</v>
      </c>
      <c r="G218" s="9" t="n">
        <v>107</v>
      </c>
      <c r="H218" t="inlineStr">
        <is>
          <t>Active</t>
        </is>
      </c>
      <c r="I218" t="inlineStr">
        <is>
          <t>Outside Jobber</t>
        </is>
      </c>
      <c r="J218" t="inlineStr">
        <is>
          <t>T0178</t>
        </is>
      </c>
      <c r="K218" s="9">
        <f>IF(H218="Active",INDEX('Jobber Jobs'!$Q$5:$Q$367,MATCH(A218,'Jobber Jobs'!$A$5:$A$367,0)),0)</f>
        <v>463.67</v>
      </c>
      <c r="L218">
        <f>COUNTIFS('QBO Templates'!$J$5:$J$293,A218,'QBO Templates'!$K$5:$K$293,1)</f>
        <v>1</v>
      </c>
      <c r="M218" s="9">
        <f>SUMIFS('QBO Templates'!$E$5:$E$293,'QBO Templates'!$J$5:$J$293,A218,'QBO Templates'!$K$5:$K$293,1)</f>
        <v>463.67</v>
      </c>
      <c r="N218" s="9">
        <f>ROUND(M218-K218,2)</f>
        <v>0</v>
      </c>
      <c r="O218" t="str">
        <f>IF(A218="","Missing in Jobber",IF(H218&lt;&gt;"Active",IF(L218&gt;0,"Inactive in Jobber - confirm","Archived, no template"),IF(L218&gt;=2,"Duplicate in QBO",IF(AND(I218="Auto",L218&gt;0),"Double-billing risk",IF(I218="Auto","Billed in Jobber",IF(L218=0,"Not billed",IF(AND(E218="Weekly",ABS(M218-G218*F218*4)&lt;0.5),"Basis mismatch",IF(ABS(N218)&gt;=0.5,"Rate mismatch","Matched"))))))))</f>
        <v>Matched</v>
      </c>
      <c r="P218" t="inlineStr">
        <is>
          <t>Matched</t>
        </is>
      </c>
      <c r="Q218" t="str">
        <f>INDEX('Actions'!$B$5:$B$14,MATCH(O218,'Actions'!$A$5:$A$14,0))</f>
        <v>Move as is</v>
      </c>
      <c r="R218" t="str">
        <f>INDEX('Actions'!$C$5:$C$14,MATCH(O218,'Actions'!$A$5:$A$14,0))</f>
        <v>Office</v>
      </c>
      <c r="S218" t="inlineStr">
        <is>
          <t>Wave 3 South</t>
        </is>
      </c>
      <c r="T218" t="inlineStr"/>
    </row>
    <row r="219">
      <c r="A219" t="inlineStr">
        <is>
          <t>J1215</t>
        </is>
      </c>
      <c r="B219" t="inlineStr">
        <is>
          <t>Northside Learning Centre</t>
        </is>
      </c>
      <c r="C219" t="inlineStr">
        <is>
          <t>190 Nicholson Avenue, Camberwell</t>
        </is>
      </c>
      <c r="D219" t="inlineStr">
        <is>
          <t>Office clean</t>
        </is>
      </c>
      <c r="E219" t="inlineStr">
        <is>
          <t>Weekly</t>
        </is>
      </c>
      <c r="F219" t="n">
        <v>5</v>
      </c>
      <c r="G219" s="9" t="n">
        <v>69</v>
      </c>
      <c r="H219" t="inlineStr">
        <is>
          <t>Active</t>
        </is>
      </c>
      <c r="I219" t="inlineStr">
        <is>
          <t>Auto</t>
        </is>
      </c>
      <c r="J219" t="inlineStr">
        <is>
          <t>T0179</t>
        </is>
      </c>
      <c r="K219" s="9">
        <f>IF(H219="Active",INDEX('Jobber Jobs'!$Q$5:$Q$367,MATCH(A219,'Jobber Jobs'!$A$5:$A$367,0)),0)</f>
        <v>1495</v>
      </c>
      <c r="L219">
        <f>COUNTIFS('QBO Templates'!$J$5:$J$293,A219,'QBO Templates'!$K$5:$K$293,1)</f>
        <v>1</v>
      </c>
      <c r="M219" s="9">
        <f>SUMIFS('QBO Templates'!$E$5:$E$293,'QBO Templates'!$J$5:$J$293,A219,'QBO Templates'!$K$5:$K$293,1)</f>
        <v>1495</v>
      </c>
      <c r="N219" s="9">
        <f>ROUND(M219-K219,2)</f>
        <v>0</v>
      </c>
      <c r="O219" t="str">
        <f>IF(A219="","Missing in Jobber",IF(H219&lt;&gt;"Active",IF(L219&gt;0,"Inactive in Jobber - confirm","Archived, no template"),IF(L219&gt;=2,"Duplicate in QBO",IF(AND(I219="Auto",L219&gt;0),"Double-billing risk",IF(I219="Auto","Billed in Jobber",IF(L219=0,"Not billed",IF(AND(E219="Weekly",ABS(M219-G219*F219*4)&lt;0.5),"Basis mismatch",IF(ABS(N219)&gt;=0.5,"Rate mismatch","Matched"))))))))</f>
        <v>Double-billing risk</v>
      </c>
      <c r="P219" t="inlineStr">
        <is>
          <t>Double-billing risk</t>
        </is>
      </c>
      <c r="Q219" t="str">
        <f>INDEX('Actions'!$B$5:$B$14,MATCH(O219,'Actions'!$A$5:$A$14,0))</f>
        <v>Stop Jobber auto-invoicing now; credit the duplicate invoices</v>
      </c>
      <c r="R219" t="str">
        <f>INDEX('Actions'!$C$5:$C$14,MATCH(O219,'Actions'!$A$5:$A$14,0))</f>
        <v>Bookkeeper</v>
      </c>
      <c r="S219" t="inlineStr">
        <is>
          <t>Wave 2 East</t>
        </is>
      </c>
      <c r="T219" t="inlineStr"/>
    </row>
    <row r="220">
      <c r="A220" t="inlineStr">
        <is>
          <t>J1216</t>
        </is>
      </c>
      <c r="B220" t="inlineStr">
        <is>
          <t>Harbourside Logistics Pty Ltd</t>
        </is>
      </c>
      <c r="C220" t="inlineStr">
        <is>
          <t>387 Barkly Highway, Hawthorn</t>
        </is>
      </c>
      <c r="D220" t="inlineStr">
        <is>
          <t>Office clean</t>
        </is>
      </c>
      <c r="E220" t="inlineStr">
        <is>
          <t>Weekly</t>
        </is>
      </c>
      <c r="F220" t="n">
        <v>3</v>
      </c>
      <c r="G220" s="9" t="n">
        <v>97</v>
      </c>
      <c r="H220" t="inlineStr">
        <is>
          <t>Active</t>
        </is>
      </c>
      <c r="I220" t="inlineStr">
        <is>
          <t>Outside Jobber</t>
        </is>
      </c>
      <c r="J220" t="inlineStr">
        <is>
          <t>T0180</t>
        </is>
      </c>
      <c r="K220" s="9">
        <f>IF(H220="Active",INDEX('Jobber Jobs'!$Q$5:$Q$367,MATCH(A220,'Jobber Jobs'!$A$5:$A$367,0)),0)</f>
        <v>1261</v>
      </c>
      <c r="L220">
        <f>COUNTIFS('QBO Templates'!$J$5:$J$293,A220,'QBO Templates'!$K$5:$K$293,1)</f>
        <v>1</v>
      </c>
      <c r="M220" s="9">
        <f>SUMIFS('QBO Templates'!$E$5:$E$293,'QBO Templates'!$J$5:$J$293,A220,'QBO Templates'!$K$5:$K$293,1)</f>
        <v>1261</v>
      </c>
      <c r="N220" s="9">
        <f>ROUND(M220-K220,2)</f>
        <v>0</v>
      </c>
      <c r="O220" t="str">
        <f>IF(A220="","Missing in Jobber",IF(H220&lt;&gt;"Active",IF(L220&gt;0,"Inactive in Jobber - confirm","Archived, no template"),IF(L220&gt;=2,"Duplicate in QBO",IF(AND(I220="Auto",L220&gt;0),"Double-billing risk",IF(I220="Auto","Billed in Jobber",IF(L220=0,"Not billed",IF(AND(E220="Weekly",ABS(M220-G220*F220*4)&lt;0.5),"Basis mismatch",IF(ABS(N220)&gt;=0.5,"Rate mismatch","Matched"))))))))</f>
        <v>Matched</v>
      </c>
      <c r="P220" t="inlineStr">
        <is>
          <t>Matched</t>
        </is>
      </c>
      <c r="Q220" t="str">
        <f>INDEX('Actions'!$B$5:$B$14,MATCH(O220,'Actions'!$A$5:$A$14,0))</f>
        <v>Move as is</v>
      </c>
      <c r="R220" t="str">
        <f>INDEX('Actions'!$C$5:$C$14,MATCH(O220,'Actions'!$A$5:$A$14,0))</f>
        <v>Office</v>
      </c>
      <c r="S220" t="inlineStr">
        <is>
          <t>Wave 2 East</t>
        </is>
      </c>
      <c r="T220" t="inlineStr"/>
    </row>
    <row r="221">
      <c r="A221" t="inlineStr">
        <is>
          <t>J1217</t>
        </is>
      </c>
      <c r="B221" t="inlineStr">
        <is>
          <t>Harbourside Logistics Pty Ltd</t>
        </is>
      </c>
      <c r="C221" t="inlineStr">
        <is>
          <t>5 Park Highway, Kew</t>
        </is>
      </c>
      <c r="D221" t="inlineStr">
        <is>
          <t>Office clean</t>
        </is>
      </c>
      <c r="E221" t="inlineStr">
        <is>
          <t>Weekly</t>
        </is>
      </c>
      <c r="F221" t="n">
        <v>2</v>
      </c>
      <c r="G221" s="9" t="n">
        <v>66</v>
      </c>
      <c r="H221" t="inlineStr">
        <is>
          <t>Active</t>
        </is>
      </c>
      <c r="I221" t="inlineStr">
        <is>
          <t>Outside Jobber</t>
        </is>
      </c>
      <c r="J221" t="inlineStr">
        <is>
          <t>T0181</t>
        </is>
      </c>
      <c r="K221" s="9">
        <f>IF(H221="Active",INDEX('Jobber Jobs'!$Q$5:$Q$367,MATCH(A221,'Jobber Jobs'!$A$5:$A$367,0)),0)</f>
        <v>572</v>
      </c>
      <c r="L221">
        <f>COUNTIFS('QBO Templates'!$J$5:$J$293,A221,'QBO Templates'!$K$5:$K$293,1)</f>
        <v>1</v>
      </c>
      <c r="M221" s="9">
        <f>SUMIFS('QBO Templates'!$E$5:$E$293,'QBO Templates'!$J$5:$J$293,A221,'QBO Templates'!$K$5:$K$293,1)</f>
        <v>572</v>
      </c>
      <c r="N221" s="9">
        <f>ROUND(M221-K221,2)</f>
        <v>0</v>
      </c>
      <c r="O221" t="str">
        <f>IF(A221="","Missing in Jobber",IF(H221&lt;&gt;"Active",IF(L221&gt;0,"Inactive in Jobber - confirm","Archived, no template"),IF(L221&gt;=2,"Duplicate in QBO",IF(AND(I221="Auto",L221&gt;0),"Double-billing risk",IF(I221="Auto","Billed in Jobber",IF(L221=0,"Not billed",IF(AND(E221="Weekly",ABS(M221-G221*F221*4)&lt;0.5),"Basis mismatch",IF(ABS(N221)&gt;=0.5,"Rate mismatch","Matched"))))))))</f>
        <v>Matched</v>
      </c>
      <c r="P221" t="inlineStr">
        <is>
          <t>Matched</t>
        </is>
      </c>
      <c r="Q221" t="str">
        <f>INDEX('Actions'!$B$5:$B$14,MATCH(O221,'Actions'!$A$5:$A$14,0))</f>
        <v>Move as is</v>
      </c>
      <c r="R221" t="str">
        <f>INDEX('Actions'!$C$5:$C$14,MATCH(O221,'Actions'!$A$5:$A$14,0))</f>
        <v>Office</v>
      </c>
      <c r="S221" t="inlineStr">
        <is>
          <t>Wave 2 East</t>
        </is>
      </c>
      <c r="T221" t="inlineStr"/>
    </row>
    <row r="222">
      <c r="A222" t="inlineStr">
        <is>
          <t>J1218</t>
        </is>
      </c>
      <c r="B222" t="inlineStr">
        <is>
          <t>Redgum Podiatry</t>
        </is>
      </c>
      <c r="C222" t="inlineStr">
        <is>
          <t>204 Mason Parade, Williamstown</t>
        </is>
      </c>
      <c r="D222" t="inlineStr">
        <is>
          <t>Office clean</t>
        </is>
      </c>
      <c r="E222" t="inlineStr">
        <is>
          <t>Weekly</t>
        </is>
      </c>
      <c r="F222" t="n">
        <v>2</v>
      </c>
      <c r="G222" s="9" t="n">
        <v>94</v>
      </c>
      <c r="H222" t="inlineStr">
        <is>
          <t>Active</t>
        </is>
      </c>
      <c r="I222" t="inlineStr">
        <is>
          <t>Outside Jobber</t>
        </is>
      </c>
      <c r="J222" t="inlineStr">
        <is>
          <t>T0182</t>
        </is>
      </c>
      <c r="K222" s="9">
        <f>IF(H222="Active",INDEX('Jobber Jobs'!$Q$5:$Q$367,MATCH(A222,'Jobber Jobs'!$A$5:$A$367,0)),0)</f>
        <v>814.67</v>
      </c>
      <c r="L222">
        <f>COUNTIFS('QBO Templates'!$J$5:$J$293,A222,'QBO Templates'!$K$5:$K$293,1)</f>
        <v>1</v>
      </c>
      <c r="M222" s="9">
        <f>SUMIFS('QBO Templates'!$E$5:$E$293,'QBO Templates'!$J$5:$J$293,A222,'QBO Templates'!$K$5:$K$293,1)</f>
        <v>814.67</v>
      </c>
      <c r="N222" s="9">
        <f>ROUND(M222-K222,2)</f>
        <v>0</v>
      </c>
      <c r="O222" t="str">
        <f>IF(A222="","Missing in Jobber",IF(H222&lt;&gt;"Active",IF(L222&gt;0,"Inactive in Jobber - confirm","Archived, no template"),IF(L222&gt;=2,"Duplicate in QBO",IF(AND(I222="Auto",L222&gt;0),"Double-billing risk",IF(I222="Auto","Billed in Jobber",IF(L222=0,"Not billed",IF(AND(E222="Weekly",ABS(M222-G222*F222*4)&lt;0.5),"Basis mismatch",IF(ABS(N222)&gt;=0.5,"Rate mismatch","Matched"))))))))</f>
        <v>Matched</v>
      </c>
      <c r="P222" t="inlineStr">
        <is>
          <t>Matched</t>
        </is>
      </c>
      <c r="Q222" t="str">
        <f>INDEX('Actions'!$B$5:$B$14,MATCH(O222,'Actions'!$A$5:$A$14,0))</f>
        <v>Move as is</v>
      </c>
      <c r="R222" t="str">
        <f>INDEX('Actions'!$C$5:$C$14,MATCH(O222,'Actions'!$A$5:$A$14,0))</f>
        <v>Office</v>
      </c>
      <c r="S222" t="inlineStr">
        <is>
          <t>Wave 4 West</t>
        </is>
      </c>
      <c r="T222" t="inlineStr"/>
    </row>
    <row r="223">
      <c r="A223" t="inlineStr">
        <is>
          <t>J1219</t>
        </is>
      </c>
      <c r="B223" t="inlineStr">
        <is>
          <t>Redgum Podiatry</t>
        </is>
      </c>
      <c r="C223" t="inlineStr">
        <is>
          <t>445 Barkly Avenue, Cheltenham</t>
        </is>
      </c>
      <c r="D223" t="inlineStr">
        <is>
          <t>Office clean</t>
        </is>
      </c>
      <c r="E223" t="inlineStr">
        <is>
          <t>Weekly</t>
        </is>
      </c>
      <c r="F223" t="n">
        <v>2</v>
      </c>
      <c r="G223" s="9" t="n">
        <v>104</v>
      </c>
      <c r="H223" t="inlineStr">
        <is>
          <t>Active</t>
        </is>
      </c>
      <c r="I223" t="inlineStr">
        <is>
          <t>Outside Jobber</t>
        </is>
      </c>
      <c r="J223" t="inlineStr">
        <is>
          <t>T0183</t>
        </is>
      </c>
      <c r="K223" s="9">
        <f>IF(H223="Active",INDEX('Jobber Jobs'!$Q$5:$Q$367,MATCH(A223,'Jobber Jobs'!$A$5:$A$367,0)),0)</f>
        <v>901.33</v>
      </c>
      <c r="L223">
        <f>COUNTIFS('QBO Templates'!$J$5:$J$293,A223,'QBO Templates'!$K$5:$K$293,1)</f>
        <v>1</v>
      </c>
      <c r="M223" s="9">
        <f>SUMIFS('QBO Templates'!$E$5:$E$293,'QBO Templates'!$J$5:$J$293,A223,'QBO Templates'!$K$5:$K$293,1)</f>
        <v>901.33</v>
      </c>
      <c r="N223" s="9">
        <f>ROUND(M223-K223,2)</f>
        <v>0</v>
      </c>
      <c r="O223" t="str">
        <f>IF(A223="","Missing in Jobber",IF(H223&lt;&gt;"Active",IF(L223&gt;0,"Inactive in Jobber - confirm","Archived, no template"),IF(L223&gt;=2,"Duplicate in QBO",IF(AND(I223="Auto",L223&gt;0),"Double-billing risk",IF(I223="Auto","Billed in Jobber",IF(L223=0,"Not billed",IF(AND(E223="Weekly",ABS(M223-G223*F223*4)&lt;0.5),"Basis mismatch",IF(ABS(N223)&gt;=0.5,"Rate mismatch","Matched"))))))))</f>
        <v>Matched</v>
      </c>
      <c r="P223" t="inlineStr">
        <is>
          <t>Matched</t>
        </is>
      </c>
      <c r="Q223" t="str">
        <f>INDEX('Actions'!$B$5:$B$14,MATCH(O223,'Actions'!$A$5:$A$14,0))</f>
        <v>Move as is</v>
      </c>
      <c r="R223" t="str">
        <f>INDEX('Actions'!$C$5:$C$14,MATCH(O223,'Actions'!$A$5:$A$14,0))</f>
        <v>Office</v>
      </c>
      <c r="S223" t="inlineStr">
        <is>
          <t>Wave 3 South</t>
        </is>
      </c>
      <c r="T223" t="inlineStr"/>
    </row>
    <row r="224">
      <c r="A224" t="inlineStr">
        <is>
          <t>J1220</t>
        </is>
      </c>
      <c r="B224" t="inlineStr">
        <is>
          <t>Redgum Podiatry</t>
        </is>
      </c>
      <c r="C224" t="inlineStr">
        <is>
          <t>445 Barkly Avenue, Cheltenham</t>
        </is>
      </c>
      <c r="D224" t="inlineStr">
        <is>
          <t>Window clean</t>
        </is>
      </c>
      <c r="E224" t="inlineStr">
        <is>
          <t>Every 4 weeks</t>
        </is>
      </c>
      <c r="F224" t="n">
        <v>0</v>
      </c>
      <c r="G224" s="9" t="n">
        <v>116</v>
      </c>
      <c r="H224" t="inlineStr">
        <is>
          <t>Active</t>
        </is>
      </c>
      <c r="I224" t="inlineStr">
        <is>
          <t>Outside Jobber</t>
        </is>
      </c>
      <c r="J224" t="inlineStr"/>
      <c r="K224" s="9">
        <f>IF(H224="Active",INDEX('Jobber Jobs'!$Q$5:$Q$367,MATCH(A224,'Jobber Jobs'!$A$5:$A$367,0)),0)</f>
        <v>116</v>
      </c>
      <c r="L224">
        <f>COUNTIFS('QBO Templates'!$J$5:$J$293,A224,'QBO Templates'!$K$5:$K$293,1)</f>
        <v>0</v>
      </c>
      <c r="M224" s="9">
        <f>SUMIFS('QBO Templates'!$E$5:$E$293,'QBO Templates'!$J$5:$J$293,A224,'QBO Templates'!$K$5:$K$293,1)</f>
        <v>0</v>
      </c>
      <c r="N224" s="9">
        <f>ROUND(M224-K224,2)</f>
        <v>-116</v>
      </c>
      <c r="O224" t="str">
        <f>IF(A224="","Missing in Jobber",IF(H224&lt;&gt;"Active",IF(L224&gt;0,"Inactive in Jobber - confirm","Archived, no template"),IF(L224&gt;=2,"Duplicate in QBO",IF(AND(I224="Auto",L224&gt;0),"Double-billing risk",IF(I224="Auto","Billed in Jobber",IF(L224=0,"Not billed",IF(AND(E224="Weekly",ABS(M224-G224*F224*4)&lt;0.5),"Basis mismatch",IF(ABS(N224)&gt;=0.5,"Rate mismatch","Matched"))))))))</f>
        <v>Not billed</v>
      </c>
      <c r="P224" t="inlineStr">
        <is>
          <t>Not billed</t>
        </is>
      </c>
      <c r="Q224" t="str">
        <f>INDEX('Actions'!$B$5:$B$14,MATCH(O224,'Actions'!$A$5:$A$14,0))</f>
        <v>Create QBO template; raise catch-up invoices for Aug-Oct</v>
      </c>
      <c r="R224" t="str">
        <f>INDEX('Actions'!$C$5:$C$14,MATCH(O224,'Actions'!$A$5:$A$14,0))</f>
        <v>Bookkeeper</v>
      </c>
      <c r="S224" t="inlineStr">
        <is>
          <t>Wave 3 South</t>
        </is>
      </c>
      <c r="T224" t="inlineStr"/>
    </row>
    <row r="225">
      <c r="A225" t="inlineStr">
        <is>
          <t>J1221</t>
        </is>
      </c>
      <c r="B225" t="inlineStr">
        <is>
          <t>Harbourside Chiropractic</t>
        </is>
      </c>
      <c r="C225" t="inlineStr">
        <is>
          <t>151 Glenferrie Highway, Oakleigh</t>
        </is>
      </c>
      <c r="D225" t="inlineStr">
        <is>
          <t>Office clean</t>
        </is>
      </c>
      <c r="E225" t="inlineStr">
        <is>
          <t>Weekly</t>
        </is>
      </c>
      <c r="F225" t="n">
        <v>2</v>
      </c>
      <c r="G225" s="9" t="n">
        <v>90</v>
      </c>
      <c r="H225" t="inlineStr">
        <is>
          <t>Active</t>
        </is>
      </c>
      <c r="I225" t="inlineStr">
        <is>
          <t>Outside Jobber</t>
        </is>
      </c>
      <c r="J225" t="inlineStr">
        <is>
          <t>T0184</t>
        </is>
      </c>
      <c r="K225" s="9">
        <f>IF(H225="Active",INDEX('Jobber Jobs'!$Q$5:$Q$367,MATCH(A225,'Jobber Jobs'!$A$5:$A$367,0)),0)</f>
        <v>780</v>
      </c>
      <c r="L225">
        <f>COUNTIFS('QBO Templates'!$J$5:$J$293,A225,'QBO Templates'!$K$5:$K$293,1)</f>
        <v>1</v>
      </c>
      <c r="M225" s="9">
        <f>SUMIFS('QBO Templates'!$E$5:$E$293,'QBO Templates'!$J$5:$J$293,A225,'QBO Templates'!$K$5:$K$293,1)</f>
        <v>780</v>
      </c>
      <c r="N225" s="9">
        <f>ROUND(M225-K225,2)</f>
        <v>0</v>
      </c>
      <c r="O225" t="str">
        <f>IF(A225="","Missing in Jobber",IF(H225&lt;&gt;"Active",IF(L225&gt;0,"Inactive in Jobber - confirm","Archived, no template"),IF(L225&gt;=2,"Duplicate in QBO",IF(AND(I225="Auto",L225&gt;0),"Double-billing risk",IF(I225="Auto","Billed in Jobber",IF(L225=0,"Not billed",IF(AND(E225="Weekly",ABS(M225-G225*F225*4)&lt;0.5),"Basis mismatch",IF(ABS(N225)&gt;=0.5,"Rate mismatch","Matched"))))))))</f>
        <v>Matched</v>
      </c>
      <c r="P225" t="inlineStr">
        <is>
          <t>Matched</t>
        </is>
      </c>
      <c r="Q225" t="str">
        <f>INDEX('Actions'!$B$5:$B$14,MATCH(O225,'Actions'!$A$5:$A$14,0))</f>
        <v>Move as is</v>
      </c>
      <c r="R225" t="str">
        <f>INDEX('Actions'!$C$5:$C$14,MATCH(O225,'Actions'!$A$5:$A$14,0))</f>
        <v>Office</v>
      </c>
      <c r="S225" t="inlineStr">
        <is>
          <t>Wave 3 South</t>
        </is>
      </c>
      <c r="T225" t="inlineStr"/>
    </row>
    <row r="226">
      <c r="A226" t="inlineStr">
        <is>
          <t>J1222</t>
        </is>
      </c>
      <c r="B226" t="inlineStr">
        <is>
          <t>Harbourside Chiropractic</t>
        </is>
      </c>
      <c r="C226" t="inlineStr">
        <is>
          <t>284 Mason Highway, Moorabbin</t>
        </is>
      </c>
      <c r="D226" t="inlineStr">
        <is>
          <t>Office clean</t>
        </is>
      </c>
      <c r="E226" t="inlineStr">
        <is>
          <t>Weekly</t>
        </is>
      </c>
      <c r="F226" t="n">
        <v>2</v>
      </c>
      <c r="G226" s="9" t="n">
        <v>116</v>
      </c>
      <c r="H226" t="inlineStr">
        <is>
          <t>Active</t>
        </is>
      </c>
      <c r="I226" t="inlineStr">
        <is>
          <t>Outside Jobber</t>
        </is>
      </c>
      <c r="J226" t="inlineStr">
        <is>
          <t>T0185</t>
        </is>
      </c>
      <c r="K226" s="9">
        <f>IF(H226="Active",INDEX('Jobber Jobs'!$Q$5:$Q$367,MATCH(A226,'Jobber Jobs'!$A$5:$A$367,0)),0)</f>
        <v>1005.33</v>
      </c>
      <c r="L226">
        <f>COUNTIFS('QBO Templates'!$J$5:$J$293,A226,'QBO Templates'!$K$5:$K$293,1)</f>
        <v>1</v>
      </c>
      <c r="M226" s="9">
        <f>SUMIFS('QBO Templates'!$E$5:$E$293,'QBO Templates'!$J$5:$J$293,A226,'QBO Templates'!$K$5:$K$293,1)</f>
        <v>928</v>
      </c>
      <c r="N226" s="9">
        <f>ROUND(M226-K226,2)</f>
        <v>-77.33</v>
      </c>
      <c r="O226" t="str">
        <f>IF(A226="","Missing in Jobber",IF(H226&lt;&gt;"Active",IF(L226&gt;0,"Inactive in Jobber - confirm","Archived, no template"),IF(L226&gt;=2,"Duplicate in QBO",IF(AND(I226="Auto",L226&gt;0),"Double-billing risk",IF(I226="Auto","Billed in Jobber",IF(L226=0,"Not billed",IF(AND(E226="Weekly",ABS(M226-G226*F226*4)&lt;0.5),"Basis mismatch",IF(ABS(N226)&gt;=0.5,"Rate mismatch","Matched"))))))))</f>
        <v>Basis mismatch</v>
      </c>
      <c r="P226" t="inlineStr">
        <is>
          <t>Basis mismatch</t>
        </is>
      </c>
      <c r="Q226" t="str">
        <f>INDEX('Actions'!$B$5:$B$14,MATCH(O226,'Actions'!$A$5:$A$14,0))</f>
        <v>Change template to the 52/12 monthly amount; bill the shortfall</v>
      </c>
      <c r="R226" t="str">
        <f>INDEX('Actions'!$C$5:$C$14,MATCH(O226,'Actions'!$A$5:$A$14,0))</f>
        <v>Bookkeeper</v>
      </c>
      <c r="S226" t="inlineStr">
        <is>
          <t>Wave 3 South</t>
        </is>
      </c>
      <c r="T226" t="inlineStr"/>
    </row>
    <row r="227">
      <c r="A227" t="inlineStr">
        <is>
          <t>J1223</t>
        </is>
      </c>
      <c r="B227" t="inlineStr">
        <is>
          <t>Harbourside Chiropractic</t>
        </is>
      </c>
      <c r="C227" t="inlineStr">
        <is>
          <t>284 Mason Highway, Moorabbin</t>
        </is>
      </c>
      <c r="D227" t="inlineStr">
        <is>
          <t>Carpet steam clean</t>
        </is>
      </c>
      <c r="E227" t="inlineStr">
        <is>
          <t>Every 4 weeks</t>
        </is>
      </c>
      <c r="F227" t="n">
        <v>0</v>
      </c>
      <c r="G227" s="9" t="n">
        <v>135</v>
      </c>
      <c r="H227" t="inlineStr">
        <is>
          <t>Active</t>
        </is>
      </c>
      <c r="I227" t="inlineStr">
        <is>
          <t>Outside Jobber</t>
        </is>
      </c>
      <c r="J227" t="inlineStr">
        <is>
          <t>T0186</t>
        </is>
      </c>
      <c r="K227" s="9">
        <f>IF(H227="Active",INDEX('Jobber Jobs'!$Q$5:$Q$367,MATCH(A227,'Jobber Jobs'!$A$5:$A$367,0)),0)</f>
        <v>135</v>
      </c>
      <c r="L227">
        <f>COUNTIFS('QBO Templates'!$J$5:$J$293,A227,'QBO Templates'!$K$5:$K$293,1)</f>
        <v>1</v>
      </c>
      <c r="M227" s="9">
        <f>SUMIFS('QBO Templates'!$E$5:$E$293,'QBO Templates'!$J$5:$J$293,A227,'QBO Templates'!$K$5:$K$293,1)</f>
        <v>135</v>
      </c>
      <c r="N227" s="9">
        <f>ROUND(M227-K227,2)</f>
        <v>0</v>
      </c>
      <c r="O227" t="str">
        <f>IF(A227="","Missing in Jobber",IF(H227&lt;&gt;"Active",IF(L227&gt;0,"Inactive in Jobber - confirm","Archived, no template"),IF(L227&gt;=2,"Duplicate in QBO",IF(AND(I227="Auto",L227&gt;0),"Double-billing risk",IF(I227="Auto","Billed in Jobber",IF(L227=0,"Not billed",IF(AND(E227="Weekly",ABS(M227-G227*F227*4)&lt;0.5),"Basis mismatch",IF(ABS(N227)&gt;=0.5,"Rate mismatch","Matched"))))))))</f>
        <v>Matched</v>
      </c>
      <c r="P227" t="inlineStr">
        <is>
          <t>Matched</t>
        </is>
      </c>
      <c r="Q227" t="str">
        <f>INDEX('Actions'!$B$5:$B$14,MATCH(O227,'Actions'!$A$5:$A$14,0))</f>
        <v>Move as is</v>
      </c>
      <c r="R227" t="str">
        <f>INDEX('Actions'!$C$5:$C$14,MATCH(O227,'Actions'!$A$5:$A$14,0))</f>
        <v>Office</v>
      </c>
      <c r="S227" t="inlineStr">
        <is>
          <t>Wave 3 South</t>
        </is>
      </c>
      <c r="T227" t="inlineStr"/>
    </row>
    <row r="228">
      <c r="A228" t="inlineStr">
        <is>
          <t>J1224</t>
        </is>
      </c>
      <c r="B228" t="inlineStr">
        <is>
          <t>Harbourside Chiropractic</t>
        </is>
      </c>
      <c r="C228" t="inlineStr">
        <is>
          <t>218 Burke Street, St Kilda</t>
        </is>
      </c>
      <c r="D228" t="inlineStr">
        <is>
          <t>Office clean</t>
        </is>
      </c>
      <c r="E228" t="inlineStr">
        <is>
          <t>Weekly</t>
        </is>
      </c>
      <c r="F228" t="n">
        <v>5</v>
      </c>
      <c r="G228" s="9" t="n">
        <v>134</v>
      </c>
      <c r="H228" t="inlineStr">
        <is>
          <t>Active</t>
        </is>
      </c>
      <c r="I228" t="inlineStr">
        <is>
          <t>Auto</t>
        </is>
      </c>
      <c r="J228" t="inlineStr"/>
      <c r="K228" s="9">
        <f>IF(H228="Active",INDEX('Jobber Jobs'!$Q$5:$Q$367,MATCH(A228,'Jobber Jobs'!$A$5:$A$367,0)),0)</f>
        <v>2903.33</v>
      </c>
      <c r="L228">
        <f>COUNTIFS('QBO Templates'!$J$5:$J$293,A228,'QBO Templates'!$K$5:$K$293,1)</f>
        <v>0</v>
      </c>
      <c r="M228" s="9">
        <f>SUMIFS('QBO Templates'!$E$5:$E$293,'QBO Templates'!$J$5:$J$293,A228,'QBO Templates'!$K$5:$K$293,1)</f>
        <v>0</v>
      </c>
      <c r="N228" s="9">
        <f>ROUND(M228-K228,2)</f>
        <v>-2903.33</v>
      </c>
      <c r="O228" t="str">
        <f>IF(A228="","Missing in Jobber",IF(H228&lt;&gt;"Active",IF(L228&gt;0,"Inactive in Jobber - confirm","Archived, no template"),IF(L228&gt;=2,"Duplicate in QBO",IF(AND(I228="Auto",L228&gt;0),"Double-billing risk",IF(I228="Auto","Billed in Jobber",IF(L228=0,"Not billed",IF(AND(E228="Weekly",ABS(M228-G228*F228*4)&lt;0.5),"Basis mismatch",IF(ABS(N228)&gt;=0.5,"Rate mismatch","Matched"))))))))</f>
        <v>Billed in Jobber</v>
      </c>
      <c r="P228" t="inlineStr">
        <is>
          <t>Billed in Jobber</t>
        </is>
      </c>
      <c r="Q228" t="str">
        <f>INDEX('Actions'!$B$5:$B$14,MATCH(O228,'Actions'!$A$5:$A$14,0))</f>
        <v>Create QBO template at the Jobber rate; switch off Jobber invoicing at cutover</v>
      </c>
      <c r="R228" t="str">
        <f>INDEX('Actions'!$C$5:$C$14,MATCH(O228,'Actions'!$A$5:$A$14,0))</f>
        <v>Bookkeeper</v>
      </c>
      <c r="S228" t="inlineStr">
        <is>
          <t>Wave 3 South</t>
        </is>
      </c>
      <c r="T228" t="inlineStr"/>
    </row>
    <row r="229">
      <c r="A229" t="inlineStr">
        <is>
          <t>J1225</t>
        </is>
      </c>
      <c r="B229" t="inlineStr">
        <is>
          <t>Hillcrest Lawyers</t>
        </is>
      </c>
      <c r="C229" t="inlineStr">
        <is>
          <t>362 Barkly Avenue, Mentone</t>
        </is>
      </c>
      <c r="D229" t="inlineStr">
        <is>
          <t>Office clean</t>
        </is>
      </c>
      <c r="E229" t="inlineStr">
        <is>
          <t>Weekly</t>
        </is>
      </c>
      <c r="F229" t="n">
        <v>2</v>
      </c>
      <c r="G229" s="9" t="n">
        <v>62</v>
      </c>
      <c r="H229" t="inlineStr">
        <is>
          <t>Active</t>
        </is>
      </c>
      <c r="I229" t="inlineStr">
        <is>
          <t>Outside Jobber</t>
        </is>
      </c>
      <c r="J229" t="inlineStr">
        <is>
          <t>T0187</t>
        </is>
      </c>
      <c r="K229" s="9">
        <f>IF(H229="Active",INDEX('Jobber Jobs'!$Q$5:$Q$367,MATCH(A229,'Jobber Jobs'!$A$5:$A$367,0)),0)</f>
        <v>537.33</v>
      </c>
      <c r="L229">
        <f>COUNTIFS('QBO Templates'!$J$5:$J$293,A229,'QBO Templates'!$K$5:$K$293,1)</f>
        <v>1</v>
      </c>
      <c r="M229" s="9">
        <f>SUMIFS('QBO Templates'!$E$5:$E$293,'QBO Templates'!$J$5:$J$293,A229,'QBO Templates'!$K$5:$K$293,1)</f>
        <v>520</v>
      </c>
      <c r="N229" s="9">
        <f>ROUND(M229-K229,2)</f>
        <v>-17.33</v>
      </c>
      <c r="O229" t="str">
        <f>IF(A229="","Missing in Jobber",IF(H229&lt;&gt;"Active",IF(L229&gt;0,"Inactive in Jobber - confirm","Archived, no template"),IF(L229&gt;=2,"Duplicate in QBO",IF(AND(I229="Auto",L229&gt;0),"Double-billing risk",IF(I229="Auto","Billed in Jobber",IF(L229=0,"Not billed",IF(AND(E229="Weekly",ABS(M229-G229*F229*4)&lt;0.5),"Basis mismatch",IF(ABS(N229)&gt;=0.5,"Rate mismatch","Matched"))))))))</f>
        <v>Rate mismatch</v>
      </c>
      <c r="P229" t="inlineStr">
        <is>
          <t>Rate mismatch</t>
        </is>
      </c>
      <c r="Q229" t="str">
        <f>INDEX('Actions'!$B$5:$B$14,MATCH(O229,'Actions'!$A$5:$A$14,0))</f>
        <v>Update template to the current agreed rate (1 Jul 2026 rise); bill the shortfall</v>
      </c>
      <c r="R229" t="str">
        <f>INDEX('Actions'!$C$5:$C$14,MATCH(O229,'Actions'!$A$5:$A$14,0))</f>
        <v>Bookkeeper</v>
      </c>
      <c r="S229" t="inlineStr">
        <is>
          <t>Wave 3 South</t>
        </is>
      </c>
      <c r="T229" t="inlineStr"/>
    </row>
    <row r="230">
      <c r="A230" t="inlineStr">
        <is>
          <t>J1226</t>
        </is>
      </c>
      <c r="B230" t="inlineStr">
        <is>
          <t>Hillcrest Lawyers</t>
        </is>
      </c>
      <c r="C230" t="inlineStr">
        <is>
          <t>418 Main Avenue, Northcote</t>
        </is>
      </c>
      <c r="D230" t="inlineStr">
        <is>
          <t>Office clean</t>
        </is>
      </c>
      <c r="E230" t="inlineStr">
        <is>
          <t>Weekly</t>
        </is>
      </c>
      <c r="F230" t="n">
        <v>5</v>
      </c>
      <c r="G230" s="9" t="n">
        <v>102</v>
      </c>
      <c r="H230" t="inlineStr">
        <is>
          <t>Active</t>
        </is>
      </c>
      <c r="I230" t="inlineStr">
        <is>
          <t>Outside Jobber</t>
        </is>
      </c>
      <c r="J230" t="inlineStr">
        <is>
          <t>T0188</t>
        </is>
      </c>
      <c r="K230" s="9">
        <f>IF(H230="Active",INDEX('Jobber Jobs'!$Q$5:$Q$367,MATCH(A230,'Jobber Jobs'!$A$5:$A$367,0)),0)</f>
        <v>2210</v>
      </c>
      <c r="L230">
        <f>COUNTIFS('QBO Templates'!$J$5:$J$293,A230,'QBO Templates'!$K$5:$K$293,1)</f>
        <v>1</v>
      </c>
      <c r="M230" s="9">
        <f>SUMIFS('QBO Templates'!$E$5:$E$293,'QBO Templates'!$J$5:$J$293,A230,'QBO Templates'!$K$5:$K$293,1)</f>
        <v>2210</v>
      </c>
      <c r="N230" s="9">
        <f>ROUND(M230-K230,2)</f>
        <v>0</v>
      </c>
      <c r="O230" t="str">
        <f>IF(A230="","Missing in Jobber",IF(H230&lt;&gt;"Active",IF(L230&gt;0,"Inactive in Jobber - confirm","Archived, no template"),IF(L230&gt;=2,"Duplicate in QBO",IF(AND(I230="Auto",L230&gt;0),"Double-billing risk",IF(I230="Auto","Billed in Jobber",IF(L230=0,"Not billed",IF(AND(E230="Weekly",ABS(M230-G230*F230*4)&lt;0.5),"Basis mismatch",IF(ABS(N230)&gt;=0.5,"Rate mismatch","Matched"))))))))</f>
        <v>Matched</v>
      </c>
      <c r="P230" t="inlineStr">
        <is>
          <t>Matched</t>
        </is>
      </c>
      <c r="Q230" t="str">
        <f>INDEX('Actions'!$B$5:$B$14,MATCH(O230,'Actions'!$A$5:$A$14,0))</f>
        <v>Move as is</v>
      </c>
      <c r="R230" t="str">
        <f>INDEX('Actions'!$C$5:$C$14,MATCH(O230,'Actions'!$A$5:$A$14,0))</f>
        <v>Office</v>
      </c>
      <c r="S230" t="inlineStr">
        <is>
          <t>Wave 1 North</t>
        </is>
      </c>
      <c r="T230" t="inlineStr"/>
    </row>
    <row r="231">
      <c r="A231" t="inlineStr">
        <is>
          <t>J1227</t>
        </is>
      </c>
      <c r="B231" t="inlineStr">
        <is>
          <t>Silverton Logistics Pty Ltd</t>
        </is>
      </c>
      <c r="C231" t="inlineStr">
        <is>
          <t>176 High Highway, Brunswick</t>
        </is>
      </c>
      <c r="D231" t="inlineStr">
        <is>
          <t>Kitchen and bathrooms</t>
        </is>
      </c>
      <c r="E231" t="inlineStr">
        <is>
          <t>Weekly</t>
        </is>
      </c>
      <c r="F231" t="n">
        <v>2</v>
      </c>
      <c r="G231" s="9" t="n">
        <v>64</v>
      </c>
      <c r="H231" t="inlineStr">
        <is>
          <t>Active</t>
        </is>
      </c>
      <c r="I231" t="inlineStr">
        <is>
          <t>Outside Jobber</t>
        </is>
      </c>
      <c r="J231" t="inlineStr">
        <is>
          <t>T0189</t>
        </is>
      </c>
      <c r="K231" s="9">
        <f>IF(H231="Active",INDEX('Jobber Jobs'!$Q$5:$Q$367,MATCH(A231,'Jobber Jobs'!$A$5:$A$367,0)),0)</f>
        <v>554.67</v>
      </c>
      <c r="L231">
        <f>COUNTIFS('QBO Templates'!$J$5:$J$293,A231,'QBO Templates'!$K$5:$K$293,1)</f>
        <v>1</v>
      </c>
      <c r="M231" s="9">
        <f>SUMIFS('QBO Templates'!$E$5:$E$293,'QBO Templates'!$J$5:$J$293,A231,'QBO Templates'!$K$5:$K$293,1)</f>
        <v>512</v>
      </c>
      <c r="N231" s="9">
        <f>ROUND(M231-K231,2)</f>
        <v>-42.67</v>
      </c>
      <c r="O231" t="str">
        <f>IF(A231="","Missing in Jobber",IF(H231&lt;&gt;"Active",IF(L231&gt;0,"Inactive in Jobber - confirm","Archived, no template"),IF(L231&gt;=2,"Duplicate in QBO",IF(AND(I231="Auto",L231&gt;0),"Double-billing risk",IF(I231="Auto","Billed in Jobber",IF(L231=0,"Not billed",IF(AND(E231="Weekly",ABS(M231-G231*F231*4)&lt;0.5),"Basis mismatch",IF(ABS(N231)&gt;=0.5,"Rate mismatch","Matched"))))))))</f>
        <v>Basis mismatch</v>
      </c>
      <c r="P231" t="inlineStr">
        <is>
          <t>Basis mismatch</t>
        </is>
      </c>
      <c r="Q231" t="str">
        <f>INDEX('Actions'!$B$5:$B$14,MATCH(O231,'Actions'!$A$5:$A$14,0))</f>
        <v>Change template to the 52/12 monthly amount; bill the shortfall</v>
      </c>
      <c r="R231" t="str">
        <f>INDEX('Actions'!$C$5:$C$14,MATCH(O231,'Actions'!$A$5:$A$14,0))</f>
        <v>Bookkeeper</v>
      </c>
      <c r="S231" t="inlineStr">
        <is>
          <t>Wave 1 North</t>
        </is>
      </c>
      <c r="T231" t="inlineStr"/>
    </row>
    <row r="232">
      <c r="A232" t="inlineStr">
        <is>
          <t>J1228</t>
        </is>
      </c>
      <c r="B232" t="inlineStr">
        <is>
          <t>Silverton Logistics Pty Ltd</t>
        </is>
      </c>
      <c r="C232" t="inlineStr">
        <is>
          <t>176 High Highway, Brunswick</t>
        </is>
      </c>
      <c r="D232" t="inlineStr">
        <is>
          <t>Window clean</t>
        </is>
      </c>
      <c r="E232" t="inlineStr">
        <is>
          <t>Every 4 weeks</t>
        </is>
      </c>
      <c r="F232" t="n">
        <v>0</v>
      </c>
      <c r="G232" s="9" t="n">
        <v>146</v>
      </c>
      <c r="H232" t="inlineStr">
        <is>
          <t>Active</t>
        </is>
      </c>
      <c r="I232" t="inlineStr">
        <is>
          <t>Outside Jobber</t>
        </is>
      </c>
      <c r="J232" t="inlineStr">
        <is>
          <t>T0190</t>
        </is>
      </c>
      <c r="K232" s="9">
        <f>IF(H232="Active",INDEX('Jobber Jobs'!$Q$5:$Q$367,MATCH(A232,'Jobber Jobs'!$A$5:$A$367,0)),0)</f>
        <v>146</v>
      </c>
      <c r="L232">
        <f>COUNTIFS('QBO Templates'!$J$5:$J$293,A232,'QBO Templates'!$K$5:$K$293,1)</f>
        <v>1</v>
      </c>
      <c r="M232" s="9">
        <f>SUMIFS('QBO Templates'!$E$5:$E$293,'QBO Templates'!$J$5:$J$293,A232,'QBO Templates'!$K$5:$K$293,1)</f>
        <v>146</v>
      </c>
      <c r="N232" s="9">
        <f>ROUND(M232-K232,2)</f>
        <v>0</v>
      </c>
      <c r="O232" t="str">
        <f>IF(A232="","Missing in Jobber",IF(H232&lt;&gt;"Active",IF(L232&gt;0,"Inactive in Jobber - confirm","Archived, no template"),IF(L232&gt;=2,"Duplicate in QBO",IF(AND(I232="Auto",L232&gt;0),"Double-billing risk",IF(I232="Auto","Billed in Jobber",IF(L232=0,"Not billed",IF(AND(E232="Weekly",ABS(M232-G232*F232*4)&lt;0.5),"Basis mismatch",IF(ABS(N232)&gt;=0.5,"Rate mismatch","Matched"))))))))</f>
        <v>Matched</v>
      </c>
      <c r="P232" t="inlineStr">
        <is>
          <t>Matched</t>
        </is>
      </c>
      <c r="Q232" t="str">
        <f>INDEX('Actions'!$B$5:$B$14,MATCH(O232,'Actions'!$A$5:$A$14,0))</f>
        <v>Move as is</v>
      </c>
      <c r="R232" t="str">
        <f>INDEX('Actions'!$C$5:$C$14,MATCH(O232,'Actions'!$A$5:$A$14,0))</f>
        <v>Office</v>
      </c>
      <c r="S232" t="inlineStr">
        <is>
          <t>Wave 1 North</t>
        </is>
      </c>
      <c r="T232" t="inlineStr"/>
    </row>
    <row r="233">
      <c r="A233" t="inlineStr">
        <is>
          <t>J1229</t>
        </is>
      </c>
      <c r="B233" t="inlineStr">
        <is>
          <t>Silverton Logistics Pty Ltd</t>
        </is>
      </c>
      <c r="C233" t="inlineStr">
        <is>
          <t>356 Glenferrie Parade, Frankston</t>
        </is>
      </c>
      <c r="D233" t="inlineStr">
        <is>
          <t>Kitchen and bathrooms</t>
        </is>
      </c>
      <c r="E233" t="inlineStr">
        <is>
          <t>Weekly</t>
        </is>
      </c>
      <c r="F233" t="n">
        <v>1</v>
      </c>
      <c r="G233" s="9" t="n">
        <v>29</v>
      </c>
      <c r="H233" t="inlineStr">
        <is>
          <t>Active</t>
        </is>
      </c>
      <c r="I233" t="inlineStr">
        <is>
          <t>Outside Jobber</t>
        </is>
      </c>
      <c r="J233" t="inlineStr">
        <is>
          <t>T0191</t>
        </is>
      </c>
      <c r="K233" s="9">
        <f>IF(H233="Active",INDEX('Jobber Jobs'!$Q$5:$Q$367,MATCH(A233,'Jobber Jobs'!$A$5:$A$367,0)),0)</f>
        <v>125.67</v>
      </c>
      <c r="L233">
        <f>COUNTIFS('QBO Templates'!$J$5:$J$293,A233,'QBO Templates'!$K$5:$K$293,1)</f>
        <v>1</v>
      </c>
      <c r="M233" s="9">
        <f>SUMIFS('QBO Templates'!$E$5:$E$293,'QBO Templates'!$J$5:$J$293,A233,'QBO Templates'!$K$5:$K$293,1)</f>
        <v>116</v>
      </c>
      <c r="N233" s="9">
        <f>ROUND(M233-K233,2)</f>
        <v>-9.67</v>
      </c>
      <c r="O233" t="str">
        <f>IF(A233="","Missing in Jobber",IF(H233&lt;&gt;"Active",IF(L233&gt;0,"Inactive in Jobber - confirm","Archived, no template"),IF(L233&gt;=2,"Duplicate in QBO",IF(AND(I233="Auto",L233&gt;0),"Double-billing risk",IF(I233="Auto","Billed in Jobber",IF(L233=0,"Not billed",IF(AND(E233="Weekly",ABS(M233-G233*F233*4)&lt;0.5),"Basis mismatch",IF(ABS(N233)&gt;=0.5,"Rate mismatch","Matched"))))))))</f>
        <v>Basis mismatch</v>
      </c>
      <c r="P233" t="inlineStr">
        <is>
          <t>Basis mismatch</t>
        </is>
      </c>
      <c r="Q233" t="str">
        <f>INDEX('Actions'!$B$5:$B$14,MATCH(O233,'Actions'!$A$5:$A$14,0))</f>
        <v>Change template to the 52/12 monthly amount; bill the shortfall</v>
      </c>
      <c r="R233" t="str">
        <f>INDEX('Actions'!$C$5:$C$14,MATCH(O233,'Actions'!$A$5:$A$14,0))</f>
        <v>Bookkeeper</v>
      </c>
      <c r="S233" t="inlineStr">
        <is>
          <t>Wave 3 South</t>
        </is>
      </c>
      <c r="T233" t="inlineStr"/>
    </row>
    <row r="234">
      <c r="A234" t="inlineStr">
        <is>
          <t>J1230</t>
        </is>
      </c>
      <c r="B234" t="inlineStr">
        <is>
          <t>Hillcrest Motors Pty Ltd</t>
        </is>
      </c>
      <c r="C234" t="inlineStr">
        <is>
          <t>64 Glenferrie Parade, Bentleigh</t>
        </is>
      </c>
      <c r="D234" t="inlineStr">
        <is>
          <t>Office clean</t>
        </is>
      </c>
      <c r="E234" t="inlineStr">
        <is>
          <t>Weekly</t>
        </is>
      </c>
      <c r="F234" t="n">
        <v>1</v>
      </c>
      <c r="G234" s="9" t="n">
        <v>134</v>
      </c>
      <c r="H234" t="inlineStr">
        <is>
          <t>Active</t>
        </is>
      </c>
      <c r="I234" t="inlineStr">
        <is>
          <t>Outside Jobber</t>
        </is>
      </c>
      <c r="J234" t="inlineStr">
        <is>
          <t>T0192</t>
        </is>
      </c>
      <c r="K234" s="9">
        <f>IF(H234="Active",INDEX('Jobber Jobs'!$Q$5:$Q$367,MATCH(A234,'Jobber Jobs'!$A$5:$A$367,0)),0)</f>
        <v>580.67</v>
      </c>
      <c r="L234">
        <f>COUNTIFS('QBO Templates'!$J$5:$J$293,A234,'QBO Templates'!$K$5:$K$293,1)</f>
        <v>1</v>
      </c>
      <c r="M234" s="9">
        <f>SUMIFS('QBO Templates'!$E$5:$E$293,'QBO Templates'!$J$5:$J$293,A234,'QBO Templates'!$K$5:$K$293,1)</f>
        <v>580.67</v>
      </c>
      <c r="N234" s="9">
        <f>ROUND(M234-K234,2)</f>
        <v>0</v>
      </c>
      <c r="O234" t="str">
        <f>IF(A234="","Missing in Jobber",IF(H234&lt;&gt;"Active",IF(L234&gt;0,"Inactive in Jobber - confirm","Archived, no template"),IF(L234&gt;=2,"Duplicate in QBO",IF(AND(I234="Auto",L234&gt;0),"Double-billing risk",IF(I234="Auto","Billed in Jobber",IF(L234=0,"Not billed",IF(AND(E234="Weekly",ABS(M234-G234*F234*4)&lt;0.5),"Basis mismatch",IF(ABS(N234)&gt;=0.5,"Rate mismatch","Matched"))))))))</f>
        <v>Matched</v>
      </c>
      <c r="P234" t="inlineStr">
        <is>
          <t>Matched</t>
        </is>
      </c>
      <c r="Q234" t="str">
        <f>INDEX('Actions'!$B$5:$B$14,MATCH(O234,'Actions'!$A$5:$A$14,0))</f>
        <v>Move as is</v>
      </c>
      <c r="R234" t="str">
        <f>INDEX('Actions'!$C$5:$C$14,MATCH(O234,'Actions'!$A$5:$A$14,0))</f>
        <v>Office</v>
      </c>
      <c r="S234" t="inlineStr">
        <is>
          <t>Wave 3 South</t>
        </is>
      </c>
      <c r="T234" t="inlineStr"/>
    </row>
    <row r="235">
      <c r="A235" t="inlineStr">
        <is>
          <t>J1231</t>
        </is>
      </c>
      <c r="B235" t="inlineStr">
        <is>
          <t>Hillcrest Motors Pty Ltd</t>
        </is>
      </c>
      <c r="C235" t="inlineStr">
        <is>
          <t>64 Glenferrie Parade, Bentleigh</t>
        </is>
      </c>
      <c r="D235" t="inlineStr">
        <is>
          <t>Carpet steam clean</t>
        </is>
      </c>
      <c r="E235" t="inlineStr">
        <is>
          <t>Every 4 weeks</t>
        </is>
      </c>
      <c r="F235" t="n">
        <v>0</v>
      </c>
      <c r="G235" s="9" t="n">
        <v>218</v>
      </c>
      <c r="H235" t="inlineStr">
        <is>
          <t>Active</t>
        </is>
      </c>
      <c r="I235" t="inlineStr">
        <is>
          <t>Outside Jobber</t>
        </is>
      </c>
      <c r="J235" t="inlineStr">
        <is>
          <t>T0193</t>
        </is>
      </c>
      <c r="K235" s="9">
        <f>IF(H235="Active",INDEX('Jobber Jobs'!$Q$5:$Q$367,MATCH(A235,'Jobber Jobs'!$A$5:$A$367,0)),0)</f>
        <v>218</v>
      </c>
      <c r="L235">
        <f>COUNTIFS('QBO Templates'!$J$5:$J$293,A235,'QBO Templates'!$K$5:$K$293,1)</f>
        <v>1</v>
      </c>
      <c r="M235" s="9">
        <f>SUMIFS('QBO Templates'!$E$5:$E$293,'QBO Templates'!$J$5:$J$293,A235,'QBO Templates'!$K$5:$K$293,1)</f>
        <v>218</v>
      </c>
      <c r="N235" s="9">
        <f>ROUND(M235-K235,2)</f>
        <v>0</v>
      </c>
      <c r="O235" t="str">
        <f>IF(A235="","Missing in Jobber",IF(H235&lt;&gt;"Active",IF(L235&gt;0,"Inactive in Jobber - confirm","Archived, no template"),IF(L235&gt;=2,"Duplicate in QBO",IF(AND(I235="Auto",L235&gt;0),"Double-billing risk",IF(I235="Auto","Billed in Jobber",IF(L235=0,"Not billed",IF(AND(E235="Weekly",ABS(M235-G235*F235*4)&lt;0.5),"Basis mismatch",IF(ABS(N235)&gt;=0.5,"Rate mismatch","Matched"))))))))</f>
        <v>Matched</v>
      </c>
      <c r="P235" t="inlineStr">
        <is>
          <t>Matched</t>
        </is>
      </c>
      <c r="Q235" t="str">
        <f>INDEX('Actions'!$B$5:$B$14,MATCH(O235,'Actions'!$A$5:$A$14,0))</f>
        <v>Move as is</v>
      </c>
      <c r="R235" t="str">
        <f>INDEX('Actions'!$C$5:$C$14,MATCH(O235,'Actions'!$A$5:$A$14,0))</f>
        <v>Office</v>
      </c>
      <c r="S235" t="inlineStr">
        <is>
          <t>Wave 3 South</t>
        </is>
      </c>
      <c r="T235" t="inlineStr"/>
    </row>
    <row r="236">
      <c r="A236" t="inlineStr">
        <is>
          <t>J1232</t>
        </is>
      </c>
      <c r="B236" t="inlineStr">
        <is>
          <t>Southgate Pathology</t>
        </is>
      </c>
      <c r="C236" t="inlineStr">
        <is>
          <t>433 Mason Parade, Brunswick</t>
        </is>
      </c>
      <c r="D236" t="inlineStr">
        <is>
          <t>Office clean</t>
        </is>
      </c>
      <c r="E236" t="inlineStr">
        <is>
          <t>Weekly</t>
        </is>
      </c>
      <c r="F236" t="n">
        <v>2</v>
      </c>
      <c r="G236" s="9" t="n">
        <v>193</v>
      </c>
      <c r="H236" t="inlineStr">
        <is>
          <t>Active</t>
        </is>
      </c>
      <c r="I236" t="inlineStr">
        <is>
          <t>Auto</t>
        </is>
      </c>
      <c r="J236" t="inlineStr">
        <is>
          <t>T0194</t>
        </is>
      </c>
      <c r="K236" s="9">
        <f>IF(H236="Active",INDEX('Jobber Jobs'!$Q$5:$Q$367,MATCH(A236,'Jobber Jobs'!$A$5:$A$367,0)),0)</f>
        <v>1672.67</v>
      </c>
      <c r="L236">
        <f>COUNTIFS('QBO Templates'!$J$5:$J$293,A236,'QBO Templates'!$K$5:$K$293,1)</f>
        <v>1</v>
      </c>
      <c r="M236" s="9">
        <f>SUMIFS('QBO Templates'!$E$5:$E$293,'QBO Templates'!$J$5:$J$293,A236,'QBO Templates'!$K$5:$K$293,1)</f>
        <v>1672.67</v>
      </c>
      <c r="N236" s="9">
        <f>ROUND(M236-K236,2)</f>
        <v>0</v>
      </c>
      <c r="O236" t="str">
        <f>IF(A236="","Missing in Jobber",IF(H236&lt;&gt;"Active",IF(L236&gt;0,"Inactive in Jobber - confirm","Archived, no template"),IF(L236&gt;=2,"Duplicate in QBO",IF(AND(I236="Auto",L236&gt;0),"Double-billing risk",IF(I236="Auto","Billed in Jobber",IF(L236=0,"Not billed",IF(AND(E236="Weekly",ABS(M236-G236*F236*4)&lt;0.5),"Basis mismatch",IF(ABS(N236)&gt;=0.5,"Rate mismatch","Matched"))))))))</f>
        <v>Double-billing risk</v>
      </c>
      <c r="P236" t="inlineStr">
        <is>
          <t>Double-billing risk</t>
        </is>
      </c>
      <c r="Q236" t="str">
        <f>INDEX('Actions'!$B$5:$B$14,MATCH(O236,'Actions'!$A$5:$A$14,0))</f>
        <v>Stop Jobber auto-invoicing now; credit the duplicate invoices</v>
      </c>
      <c r="R236" t="str">
        <f>INDEX('Actions'!$C$5:$C$14,MATCH(O236,'Actions'!$A$5:$A$14,0))</f>
        <v>Bookkeeper</v>
      </c>
      <c r="S236" t="inlineStr">
        <is>
          <t>Wave 1 North</t>
        </is>
      </c>
      <c r="T236" t="inlineStr"/>
    </row>
    <row r="237">
      <c r="A237" t="inlineStr">
        <is>
          <t>J1233</t>
        </is>
      </c>
      <c r="B237" t="inlineStr">
        <is>
          <t>Southgate Pathology</t>
        </is>
      </c>
      <c r="C237" t="inlineStr">
        <is>
          <t>291 Burke Highway, Hawthorn</t>
        </is>
      </c>
      <c r="D237" t="inlineStr">
        <is>
          <t>Office clean</t>
        </is>
      </c>
      <c r="E237" t="inlineStr">
        <is>
          <t>Weekly</t>
        </is>
      </c>
      <c r="F237" t="n">
        <v>2</v>
      </c>
      <c r="G237" s="9" t="n">
        <v>161</v>
      </c>
      <c r="H237" t="inlineStr">
        <is>
          <t>Active</t>
        </is>
      </c>
      <c r="I237" t="inlineStr">
        <is>
          <t>Outside Jobber</t>
        </is>
      </c>
      <c r="J237" t="inlineStr">
        <is>
          <t>T0195</t>
        </is>
      </c>
      <c r="K237" s="9">
        <f>IF(H237="Active",INDEX('Jobber Jobs'!$Q$5:$Q$367,MATCH(A237,'Jobber Jobs'!$A$5:$A$367,0)),0)</f>
        <v>1395.33</v>
      </c>
      <c r="L237">
        <f>COUNTIFS('QBO Templates'!$J$5:$J$293,A237,'QBO Templates'!$K$5:$K$293,1)</f>
        <v>1</v>
      </c>
      <c r="M237" s="9">
        <f>SUMIFS('QBO Templates'!$E$5:$E$293,'QBO Templates'!$J$5:$J$293,A237,'QBO Templates'!$K$5:$K$293,1)</f>
        <v>1395.33</v>
      </c>
      <c r="N237" s="9">
        <f>ROUND(M237-K237,2)</f>
        <v>0</v>
      </c>
      <c r="O237" t="str">
        <f>IF(A237="","Missing in Jobber",IF(H237&lt;&gt;"Active",IF(L237&gt;0,"Inactive in Jobber - confirm","Archived, no template"),IF(L237&gt;=2,"Duplicate in QBO",IF(AND(I237="Auto",L237&gt;0),"Double-billing risk",IF(I237="Auto","Billed in Jobber",IF(L237=0,"Not billed",IF(AND(E237="Weekly",ABS(M237-G237*F237*4)&lt;0.5),"Basis mismatch",IF(ABS(N237)&gt;=0.5,"Rate mismatch","Matched"))))))))</f>
        <v>Matched</v>
      </c>
      <c r="P237" t="inlineStr">
        <is>
          <t>Matched</t>
        </is>
      </c>
      <c r="Q237" t="str">
        <f>INDEX('Actions'!$B$5:$B$14,MATCH(O237,'Actions'!$A$5:$A$14,0))</f>
        <v>Move as is</v>
      </c>
      <c r="R237" t="str">
        <f>INDEX('Actions'!$C$5:$C$14,MATCH(O237,'Actions'!$A$5:$A$14,0))</f>
        <v>Office</v>
      </c>
      <c r="S237" t="inlineStr">
        <is>
          <t>Wave 2 East</t>
        </is>
      </c>
      <c r="T237" t="inlineStr"/>
    </row>
    <row r="238">
      <c r="A238" t="inlineStr">
        <is>
          <t>J1234</t>
        </is>
      </c>
      <c r="B238" t="inlineStr">
        <is>
          <t>Southgate Pathology</t>
        </is>
      </c>
      <c r="C238" t="inlineStr">
        <is>
          <t>186 Plenty Street, Altona</t>
        </is>
      </c>
      <c r="D238" t="inlineStr">
        <is>
          <t>Kitchen and bathrooms</t>
        </is>
      </c>
      <c r="E238" t="inlineStr">
        <is>
          <t>Weekly</t>
        </is>
      </c>
      <c r="F238" t="n">
        <v>3</v>
      </c>
      <c r="G238" s="9" t="n">
        <v>62</v>
      </c>
      <c r="H238" t="inlineStr">
        <is>
          <t>Active</t>
        </is>
      </c>
      <c r="I238" t="inlineStr">
        <is>
          <t>Outside Jobber</t>
        </is>
      </c>
      <c r="J238" t="inlineStr">
        <is>
          <t>T0196</t>
        </is>
      </c>
      <c r="K238" s="9">
        <f>IF(H238="Active",INDEX('Jobber Jobs'!$Q$5:$Q$367,MATCH(A238,'Jobber Jobs'!$A$5:$A$367,0)),0)</f>
        <v>806</v>
      </c>
      <c r="L238">
        <f>COUNTIFS('QBO Templates'!$J$5:$J$293,A238,'QBO Templates'!$K$5:$K$293,1)</f>
        <v>1</v>
      </c>
      <c r="M238" s="9">
        <f>SUMIFS('QBO Templates'!$E$5:$E$293,'QBO Templates'!$J$5:$J$293,A238,'QBO Templates'!$K$5:$K$293,1)</f>
        <v>806</v>
      </c>
      <c r="N238" s="9">
        <f>ROUND(M238-K238,2)</f>
        <v>0</v>
      </c>
      <c r="O238" t="str">
        <f>IF(A238="","Missing in Jobber",IF(H238&lt;&gt;"Active",IF(L238&gt;0,"Inactive in Jobber - confirm","Archived, no template"),IF(L238&gt;=2,"Duplicate in QBO",IF(AND(I238="Auto",L238&gt;0),"Double-billing risk",IF(I238="Auto","Billed in Jobber",IF(L238=0,"Not billed",IF(AND(E238="Weekly",ABS(M238-G238*F238*4)&lt;0.5),"Basis mismatch",IF(ABS(N238)&gt;=0.5,"Rate mismatch","Matched"))))))))</f>
        <v>Matched</v>
      </c>
      <c r="P238" t="inlineStr">
        <is>
          <t>Matched</t>
        </is>
      </c>
      <c r="Q238" t="str">
        <f>INDEX('Actions'!$B$5:$B$14,MATCH(O238,'Actions'!$A$5:$A$14,0))</f>
        <v>Move as is</v>
      </c>
      <c r="R238" t="str">
        <f>INDEX('Actions'!$C$5:$C$14,MATCH(O238,'Actions'!$A$5:$A$14,0))</f>
        <v>Office</v>
      </c>
      <c r="S238" t="inlineStr">
        <is>
          <t>Wave 4 West</t>
        </is>
      </c>
      <c r="T238" t="inlineStr"/>
    </row>
    <row r="239">
      <c r="A239" t="inlineStr">
        <is>
          <t>J1235</t>
        </is>
      </c>
      <c r="B239" t="inlineStr">
        <is>
          <t>Westend Engineering</t>
        </is>
      </c>
      <c r="C239" t="inlineStr">
        <is>
          <t>279 Nicholson Avenue, Deer Park</t>
        </is>
      </c>
      <c r="D239" t="inlineStr">
        <is>
          <t>Office clean</t>
        </is>
      </c>
      <c r="E239" t="inlineStr">
        <is>
          <t>Weekly</t>
        </is>
      </c>
      <c r="F239" t="n">
        <v>2</v>
      </c>
      <c r="G239" s="9" t="n">
        <v>126</v>
      </c>
      <c r="H239" t="inlineStr">
        <is>
          <t>Active</t>
        </is>
      </c>
      <c r="I239" t="inlineStr">
        <is>
          <t>Outside Jobber</t>
        </is>
      </c>
      <c r="J239" t="inlineStr">
        <is>
          <t>T0197</t>
        </is>
      </c>
      <c r="K239" s="9">
        <f>IF(H239="Active",INDEX('Jobber Jobs'!$Q$5:$Q$367,MATCH(A239,'Jobber Jobs'!$A$5:$A$367,0)),0)</f>
        <v>1092</v>
      </c>
      <c r="L239">
        <f>COUNTIFS('QBO Templates'!$J$5:$J$293,A239,'QBO Templates'!$K$5:$K$293,1)</f>
        <v>1</v>
      </c>
      <c r="M239" s="9">
        <f>SUMIFS('QBO Templates'!$E$5:$E$293,'QBO Templates'!$J$5:$J$293,A239,'QBO Templates'!$K$5:$K$293,1)</f>
        <v>1092</v>
      </c>
      <c r="N239" s="9">
        <f>ROUND(M239-K239,2)</f>
        <v>0</v>
      </c>
      <c r="O239" t="str">
        <f>IF(A239="","Missing in Jobber",IF(H239&lt;&gt;"Active",IF(L239&gt;0,"Inactive in Jobber - confirm","Archived, no template"),IF(L239&gt;=2,"Duplicate in QBO",IF(AND(I239="Auto",L239&gt;0),"Double-billing risk",IF(I239="Auto","Billed in Jobber",IF(L239=0,"Not billed",IF(AND(E239="Weekly",ABS(M239-G239*F239*4)&lt;0.5),"Basis mismatch",IF(ABS(N239)&gt;=0.5,"Rate mismatch","Matched"))))))))</f>
        <v>Matched</v>
      </c>
      <c r="P239" t="inlineStr">
        <is>
          <t>Matched</t>
        </is>
      </c>
      <c r="Q239" t="str">
        <f>INDEX('Actions'!$B$5:$B$14,MATCH(O239,'Actions'!$A$5:$A$14,0))</f>
        <v>Move as is</v>
      </c>
      <c r="R239" t="str">
        <f>INDEX('Actions'!$C$5:$C$14,MATCH(O239,'Actions'!$A$5:$A$14,0))</f>
        <v>Office</v>
      </c>
      <c r="S239" t="inlineStr">
        <is>
          <t>Wave 4 West</t>
        </is>
      </c>
      <c r="T239" t="inlineStr"/>
    </row>
    <row r="240">
      <c r="A240" t="inlineStr">
        <is>
          <t>J1236</t>
        </is>
      </c>
      <c r="B240" t="inlineStr">
        <is>
          <t>Westend Engineering</t>
        </is>
      </c>
      <c r="C240" t="inlineStr">
        <is>
          <t>313 Victoria Road, Reservoir</t>
        </is>
      </c>
      <c r="D240" t="inlineStr">
        <is>
          <t>Kitchen and bathrooms</t>
        </is>
      </c>
      <c r="E240" t="inlineStr">
        <is>
          <t>Weekly</t>
        </is>
      </c>
      <c r="F240" t="n">
        <v>3</v>
      </c>
      <c r="G240" s="9" t="n">
        <v>64</v>
      </c>
      <c r="H240" t="inlineStr">
        <is>
          <t>Active</t>
        </is>
      </c>
      <c r="I240" t="inlineStr">
        <is>
          <t>Outside Jobber</t>
        </is>
      </c>
      <c r="J240" t="inlineStr">
        <is>
          <t>T0198</t>
        </is>
      </c>
      <c r="K240" s="9">
        <f>IF(H240="Active",INDEX('Jobber Jobs'!$Q$5:$Q$367,MATCH(A240,'Jobber Jobs'!$A$5:$A$367,0)),0)</f>
        <v>832</v>
      </c>
      <c r="L240">
        <f>COUNTIFS('QBO Templates'!$J$5:$J$293,A240,'QBO Templates'!$K$5:$K$293,1)</f>
        <v>1</v>
      </c>
      <c r="M240" s="9">
        <f>SUMIFS('QBO Templates'!$E$5:$E$293,'QBO Templates'!$J$5:$J$293,A240,'QBO Templates'!$K$5:$K$293,1)</f>
        <v>832</v>
      </c>
      <c r="N240" s="9">
        <f>ROUND(M240-K240,2)</f>
        <v>0</v>
      </c>
      <c r="O240" t="str">
        <f>IF(A240="","Missing in Jobber",IF(H240&lt;&gt;"Active",IF(L240&gt;0,"Inactive in Jobber - confirm","Archived, no template"),IF(L240&gt;=2,"Duplicate in QBO",IF(AND(I240="Auto",L240&gt;0),"Double-billing risk",IF(I240="Auto","Billed in Jobber",IF(L240=0,"Not billed",IF(AND(E240="Weekly",ABS(M240-G240*F240*4)&lt;0.5),"Basis mismatch",IF(ABS(N240)&gt;=0.5,"Rate mismatch","Matched"))))))))</f>
        <v>Matched</v>
      </c>
      <c r="P240" t="inlineStr">
        <is>
          <t>Matched</t>
        </is>
      </c>
      <c r="Q240" t="str">
        <f>INDEX('Actions'!$B$5:$B$14,MATCH(O240,'Actions'!$A$5:$A$14,0))</f>
        <v>Move as is</v>
      </c>
      <c r="R240" t="str">
        <f>INDEX('Actions'!$C$5:$C$14,MATCH(O240,'Actions'!$A$5:$A$14,0))</f>
        <v>Office</v>
      </c>
      <c r="S240" t="inlineStr">
        <is>
          <t>Wave 1 North</t>
        </is>
      </c>
      <c r="T240" t="inlineStr"/>
    </row>
    <row r="241">
      <c r="A241" t="inlineStr">
        <is>
          <t>J1237</t>
        </is>
      </c>
      <c r="B241" t="inlineStr">
        <is>
          <t>Westend Engineering</t>
        </is>
      </c>
      <c r="C241" t="inlineStr">
        <is>
          <t>313 Victoria Road, Reservoir</t>
        </is>
      </c>
      <c r="D241" t="inlineStr">
        <is>
          <t>Carpet steam clean</t>
        </is>
      </c>
      <c r="E241" t="inlineStr">
        <is>
          <t>Every 4 weeks</t>
        </is>
      </c>
      <c r="F241" t="n">
        <v>0</v>
      </c>
      <c r="G241" s="9" t="n">
        <v>146</v>
      </c>
      <c r="H241" t="inlineStr">
        <is>
          <t>Active</t>
        </is>
      </c>
      <c r="I241" t="inlineStr">
        <is>
          <t>Outside Jobber</t>
        </is>
      </c>
      <c r="J241" t="inlineStr"/>
      <c r="K241" s="9">
        <f>IF(H241="Active",INDEX('Jobber Jobs'!$Q$5:$Q$367,MATCH(A241,'Jobber Jobs'!$A$5:$A$367,0)),0)</f>
        <v>146</v>
      </c>
      <c r="L241">
        <f>COUNTIFS('QBO Templates'!$J$5:$J$293,A241,'QBO Templates'!$K$5:$K$293,1)</f>
        <v>0</v>
      </c>
      <c r="M241" s="9">
        <f>SUMIFS('QBO Templates'!$E$5:$E$293,'QBO Templates'!$J$5:$J$293,A241,'QBO Templates'!$K$5:$K$293,1)</f>
        <v>0</v>
      </c>
      <c r="N241" s="9">
        <f>ROUND(M241-K241,2)</f>
        <v>-146</v>
      </c>
      <c r="O241" t="str">
        <f>IF(A241="","Missing in Jobber",IF(H241&lt;&gt;"Active",IF(L241&gt;0,"Inactive in Jobber - confirm","Archived, no template"),IF(L241&gt;=2,"Duplicate in QBO",IF(AND(I241="Auto",L241&gt;0),"Double-billing risk",IF(I241="Auto","Billed in Jobber",IF(L241=0,"Not billed",IF(AND(E241="Weekly",ABS(M241-G241*F241*4)&lt;0.5),"Basis mismatch",IF(ABS(N241)&gt;=0.5,"Rate mismatch","Matched"))))))))</f>
        <v>Not billed</v>
      </c>
      <c r="P241" t="inlineStr">
        <is>
          <t>Not billed</t>
        </is>
      </c>
      <c r="Q241" t="str">
        <f>INDEX('Actions'!$B$5:$B$14,MATCH(O241,'Actions'!$A$5:$A$14,0))</f>
        <v>Create QBO template; raise catch-up invoices for Aug-Oct</v>
      </c>
      <c r="R241" t="str">
        <f>INDEX('Actions'!$C$5:$C$14,MATCH(O241,'Actions'!$A$5:$A$14,0))</f>
        <v>Bookkeeper</v>
      </c>
      <c r="S241" t="inlineStr">
        <is>
          <t>Wave 1 North</t>
        </is>
      </c>
      <c r="T241" t="inlineStr"/>
    </row>
    <row r="242">
      <c r="A242" t="inlineStr">
        <is>
          <t>J1238</t>
        </is>
      </c>
      <c r="B242" t="inlineStr">
        <is>
          <t>Lakeside Real Estate Pty Ltd</t>
        </is>
      </c>
      <c r="C242" t="inlineStr">
        <is>
          <t>44 Nepean Parade, Brunswick</t>
        </is>
      </c>
      <c r="D242" t="inlineStr">
        <is>
          <t>Office clean</t>
        </is>
      </c>
      <c r="E242" t="inlineStr">
        <is>
          <t>Weekly</t>
        </is>
      </c>
      <c r="F242" t="n">
        <v>3</v>
      </c>
      <c r="G242" s="9" t="n">
        <v>70</v>
      </c>
      <c r="H242" t="inlineStr">
        <is>
          <t>Active</t>
        </is>
      </c>
      <c r="I242" t="inlineStr">
        <is>
          <t>Outside Jobber</t>
        </is>
      </c>
      <c r="J242" t="inlineStr">
        <is>
          <t>T0199</t>
        </is>
      </c>
      <c r="K242" s="9">
        <f>IF(H242="Active",INDEX('Jobber Jobs'!$Q$5:$Q$367,MATCH(A242,'Jobber Jobs'!$A$5:$A$367,0)),0)</f>
        <v>910</v>
      </c>
      <c r="L242">
        <f>COUNTIFS('QBO Templates'!$J$5:$J$293,A242,'QBO Templates'!$K$5:$K$293,1)</f>
        <v>1</v>
      </c>
      <c r="M242" s="9">
        <f>SUMIFS('QBO Templates'!$E$5:$E$293,'QBO Templates'!$J$5:$J$293,A242,'QBO Templates'!$K$5:$K$293,1)</f>
        <v>910</v>
      </c>
      <c r="N242" s="9">
        <f>ROUND(M242-K242,2)</f>
        <v>0</v>
      </c>
      <c r="O242" t="str">
        <f>IF(A242="","Missing in Jobber",IF(H242&lt;&gt;"Active",IF(L242&gt;0,"Inactive in Jobber - confirm","Archived, no template"),IF(L242&gt;=2,"Duplicate in QBO",IF(AND(I242="Auto",L242&gt;0),"Double-billing risk",IF(I242="Auto","Billed in Jobber",IF(L242=0,"Not billed",IF(AND(E242="Weekly",ABS(M242-G242*F242*4)&lt;0.5),"Basis mismatch",IF(ABS(N242)&gt;=0.5,"Rate mismatch","Matched"))))))))</f>
        <v>Matched</v>
      </c>
      <c r="P242" t="inlineStr">
        <is>
          <t>Matched</t>
        </is>
      </c>
      <c r="Q242" t="str">
        <f>INDEX('Actions'!$B$5:$B$14,MATCH(O242,'Actions'!$A$5:$A$14,0))</f>
        <v>Move as is</v>
      </c>
      <c r="R242" t="str">
        <f>INDEX('Actions'!$C$5:$C$14,MATCH(O242,'Actions'!$A$5:$A$14,0))</f>
        <v>Office</v>
      </c>
      <c r="S242" t="inlineStr">
        <is>
          <t>Wave 1 North</t>
        </is>
      </c>
      <c r="T242" t="inlineStr"/>
    </row>
    <row r="243">
      <c r="A243" t="inlineStr">
        <is>
          <t>J1239</t>
        </is>
      </c>
      <c r="B243" t="inlineStr">
        <is>
          <t>Lakeside Real Estate Pty Ltd</t>
        </is>
      </c>
      <c r="C243" t="inlineStr">
        <is>
          <t>67 Glenferrie Road, Preston</t>
        </is>
      </c>
      <c r="D243" t="inlineStr">
        <is>
          <t>Office clean</t>
        </is>
      </c>
      <c r="E243" t="inlineStr">
        <is>
          <t>Weekly</t>
        </is>
      </c>
      <c r="F243" t="n">
        <v>3</v>
      </c>
      <c r="G243" s="9" t="n">
        <v>96</v>
      </c>
      <c r="H243" t="inlineStr">
        <is>
          <t>Active</t>
        </is>
      </c>
      <c r="I243" t="inlineStr">
        <is>
          <t>Outside Jobber</t>
        </is>
      </c>
      <c r="J243" t="inlineStr">
        <is>
          <t>T0200</t>
        </is>
      </c>
      <c r="K243" s="9">
        <f>IF(H243="Active",INDEX('Jobber Jobs'!$Q$5:$Q$367,MATCH(A243,'Jobber Jobs'!$A$5:$A$367,0)),0)</f>
        <v>1248</v>
      </c>
      <c r="L243">
        <f>COUNTIFS('QBO Templates'!$J$5:$J$293,A243,'QBO Templates'!$K$5:$K$293,1)</f>
        <v>1</v>
      </c>
      <c r="M243" s="9">
        <f>SUMIFS('QBO Templates'!$E$5:$E$293,'QBO Templates'!$J$5:$J$293,A243,'QBO Templates'!$K$5:$K$293,1)</f>
        <v>1248</v>
      </c>
      <c r="N243" s="9">
        <f>ROUND(M243-K243,2)</f>
        <v>0</v>
      </c>
      <c r="O243" t="str">
        <f>IF(A243="","Missing in Jobber",IF(H243&lt;&gt;"Active",IF(L243&gt;0,"Inactive in Jobber - confirm","Archived, no template"),IF(L243&gt;=2,"Duplicate in QBO",IF(AND(I243="Auto",L243&gt;0),"Double-billing risk",IF(I243="Auto","Billed in Jobber",IF(L243=0,"Not billed",IF(AND(E243="Weekly",ABS(M243-G243*F243*4)&lt;0.5),"Basis mismatch",IF(ABS(N243)&gt;=0.5,"Rate mismatch","Matched"))))))))</f>
        <v>Matched</v>
      </c>
      <c r="P243" t="inlineStr">
        <is>
          <t>Matched</t>
        </is>
      </c>
      <c r="Q243" t="str">
        <f>INDEX('Actions'!$B$5:$B$14,MATCH(O243,'Actions'!$A$5:$A$14,0))</f>
        <v>Move as is</v>
      </c>
      <c r="R243" t="str">
        <f>INDEX('Actions'!$C$5:$C$14,MATCH(O243,'Actions'!$A$5:$A$14,0))</f>
        <v>Office</v>
      </c>
      <c r="S243" t="inlineStr">
        <is>
          <t>Wave 1 North</t>
        </is>
      </c>
      <c r="T243" t="inlineStr"/>
    </row>
    <row r="244">
      <c r="A244" t="inlineStr">
        <is>
          <t>J1240</t>
        </is>
      </c>
      <c r="B244" t="inlineStr">
        <is>
          <t>Lakeside Real Estate Pty Ltd</t>
        </is>
      </c>
      <c r="C244" t="inlineStr">
        <is>
          <t>6 Whitehorse Street, Mitcham</t>
        </is>
      </c>
      <c r="D244" t="inlineStr">
        <is>
          <t>Office clean</t>
        </is>
      </c>
      <c r="E244" t="inlineStr">
        <is>
          <t>Weekly</t>
        </is>
      </c>
      <c r="F244" t="n">
        <v>2</v>
      </c>
      <c r="G244" s="9" t="n">
        <v>63</v>
      </c>
      <c r="H244" t="inlineStr">
        <is>
          <t>Active</t>
        </is>
      </c>
      <c r="I244" t="inlineStr">
        <is>
          <t>Auto</t>
        </is>
      </c>
      <c r="J244" t="inlineStr"/>
      <c r="K244" s="9">
        <f>IF(H244="Active",INDEX('Jobber Jobs'!$Q$5:$Q$367,MATCH(A244,'Jobber Jobs'!$A$5:$A$367,0)),0)</f>
        <v>546</v>
      </c>
      <c r="L244">
        <f>COUNTIFS('QBO Templates'!$J$5:$J$293,A244,'QBO Templates'!$K$5:$K$293,1)</f>
        <v>0</v>
      </c>
      <c r="M244" s="9">
        <f>SUMIFS('QBO Templates'!$E$5:$E$293,'QBO Templates'!$J$5:$J$293,A244,'QBO Templates'!$K$5:$K$293,1)</f>
        <v>0</v>
      </c>
      <c r="N244" s="9">
        <f>ROUND(M244-K244,2)</f>
        <v>-546</v>
      </c>
      <c r="O244" t="str">
        <f>IF(A244="","Missing in Jobber",IF(H244&lt;&gt;"Active",IF(L244&gt;0,"Inactive in Jobber - confirm","Archived, no template"),IF(L244&gt;=2,"Duplicate in QBO",IF(AND(I244="Auto",L244&gt;0),"Double-billing risk",IF(I244="Auto","Billed in Jobber",IF(L244=0,"Not billed",IF(AND(E244="Weekly",ABS(M244-G244*F244*4)&lt;0.5),"Basis mismatch",IF(ABS(N244)&gt;=0.5,"Rate mismatch","Matched"))))))))</f>
        <v>Billed in Jobber</v>
      </c>
      <c r="P244" t="inlineStr">
        <is>
          <t>Billed in Jobber</t>
        </is>
      </c>
      <c r="Q244" t="str">
        <f>INDEX('Actions'!$B$5:$B$14,MATCH(O244,'Actions'!$A$5:$A$14,0))</f>
        <v>Create QBO template at the Jobber rate; switch off Jobber invoicing at cutover</v>
      </c>
      <c r="R244" t="str">
        <f>INDEX('Actions'!$C$5:$C$14,MATCH(O244,'Actions'!$A$5:$A$14,0))</f>
        <v>Bookkeeper</v>
      </c>
      <c r="S244" t="inlineStr">
        <is>
          <t>Wave 2 East</t>
        </is>
      </c>
      <c r="T244" t="inlineStr"/>
    </row>
    <row r="245">
      <c r="A245" t="inlineStr">
        <is>
          <t>J1241</t>
        </is>
      </c>
      <c r="B245" t="inlineStr">
        <is>
          <t>Lakeside Real Estate Pty Ltd</t>
        </is>
      </c>
      <c r="C245" t="inlineStr">
        <is>
          <t>6 Whitehorse Street, Mitcham</t>
        </is>
      </c>
      <c r="D245" t="inlineStr">
        <is>
          <t>Window clean</t>
        </is>
      </c>
      <c r="E245" t="inlineStr">
        <is>
          <t>Every 4 weeks</t>
        </is>
      </c>
      <c r="F245" t="n">
        <v>0</v>
      </c>
      <c r="G245" s="9" t="n">
        <v>146</v>
      </c>
      <c r="H245" t="inlineStr">
        <is>
          <t>Active</t>
        </is>
      </c>
      <c r="I245" t="inlineStr">
        <is>
          <t>Outside Jobber</t>
        </is>
      </c>
      <c r="J245" t="inlineStr">
        <is>
          <t>T0201</t>
        </is>
      </c>
      <c r="K245" s="9">
        <f>IF(H245="Active",INDEX('Jobber Jobs'!$Q$5:$Q$367,MATCH(A245,'Jobber Jobs'!$A$5:$A$367,0)),0)</f>
        <v>146</v>
      </c>
      <c r="L245">
        <f>COUNTIFS('QBO Templates'!$J$5:$J$293,A245,'QBO Templates'!$K$5:$K$293,1)</f>
        <v>1</v>
      </c>
      <c r="M245" s="9">
        <f>SUMIFS('QBO Templates'!$E$5:$E$293,'QBO Templates'!$J$5:$J$293,A245,'QBO Templates'!$K$5:$K$293,1)</f>
        <v>146</v>
      </c>
      <c r="N245" s="9">
        <f>ROUND(M245-K245,2)</f>
        <v>0</v>
      </c>
      <c r="O245" t="str">
        <f>IF(A245="","Missing in Jobber",IF(H245&lt;&gt;"Active",IF(L245&gt;0,"Inactive in Jobber - confirm","Archived, no template"),IF(L245&gt;=2,"Duplicate in QBO",IF(AND(I245="Auto",L245&gt;0),"Double-billing risk",IF(I245="Auto","Billed in Jobber",IF(L245=0,"Not billed",IF(AND(E245="Weekly",ABS(M245-G245*F245*4)&lt;0.5),"Basis mismatch",IF(ABS(N245)&gt;=0.5,"Rate mismatch","Matched"))))))))</f>
        <v>Matched</v>
      </c>
      <c r="P245" t="inlineStr">
        <is>
          <t>Matched</t>
        </is>
      </c>
      <c r="Q245" t="str">
        <f>INDEX('Actions'!$B$5:$B$14,MATCH(O245,'Actions'!$A$5:$A$14,0))</f>
        <v>Move as is</v>
      </c>
      <c r="R245" t="str">
        <f>INDEX('Actions'!$C$5:$C$14,MATCH(O245,'Actions'!$A$5:$A$14,0))</f>
        <v>Office</v>
      </c>
      <c r="S245" t="inlineStr">
        <is>
          <t>Wave 2 East</t>
        </is>
      </c>
      <c r="T245" t="inlineStr"/>
    </row>
    <row r="246">
      <c r="A246" t="inlineStr">
        <is>
          <t>J1242</t>
        </is>
      </c>
      <c r="B246" t="inlineStr">
        <is>
          <t>Lakeside Real Estate Pty Ltd</t>
        </is>
      </c>
      <c r="C246" t="inlineStr">
        <is>
          <t>6 Whitehorse Street, Mitcham</t>
        </is>
      </c>
      <c r="D246" t="inlineStr">
        <is>
          <t>Washroom service</t>
        </is>
      </c>
      <c r="E246" t="inlineStr">
        <is>
          <t>Monthly</t>
        </is>
      </c>
      <c r="F246" t="n">
        <v>0</v>
      </c>
      <c r="G246" s="9" t="n">
        <v>99</v>
      </c>
      <c r="H246" t="inlineStr">
        <is>
          <t>Active</t>
        </is>
      </c>
      <c r="I246" t="inlineStr">
        <is>
          <t>Outside Jobber</t>
        </is>
      </c>
      <c r="J246" t="inlineStr">
        <is>
          <t>T0202</t>
        </is>
      </c>
      <c r="K246" s="9">
        <f>IF(H246="Active",INDEX('Jobber Jobs'!$Q$5:$Q$367,MATCH(A246,'Jobber Jobs'!$A$5:$A$367,0)),0)</f>
        <v>99</v>
      </c>
      <c r="L246">
        <f>COUNTIFS('QBO Templates'!$J$5:$J$293,A246,'QBO Templates'!$K$5:$K$293,1)</f>
        <v>1</v>
      </c>
      <c r="M246" s="9">
        <f>SUMIFS('QBO Templates'!$E$5:$E$293,'QBO Templates'!$J$5:$J$293,A246,'QBO Templates'!$K$5:$K$293,1)</f>
        <v>99</v>
      </c>
      <c r="N246" s="9">
        <f>ROUND(M246-K246,2)</f>
        <v>0</v>
      </c>
      <c r="O246" t="str">
        <f>IF(A246="","Missing in Jobber",IF(H246&lt;&gt;"Active",IF(L246&gt;0,"Inactive in Jobber - confirm","Archived, no template"),IF(L246&gt;=2,"Duplicate in QBO",IF(AND(I246="Auto",L246&gt;0),"Double-billing risk",IF(I246="Auto","Billed in Jobber",IF(L246=0,"Not billed",IF(AND(E246="Weekly",ABS(M246-G246*F246*4)&lt;0.5),"Basis mismatch",IF(ABS(N246)&gt;=0.5,"Rate mismatch","Matched"))))))))</f>
        <v>Matched</v>
      </c>
      <c r="P246" t="inlineStr">
        <is>
          <t>Matched</t>
        </is>
      </c>
      <c r="Q246" t="str">
        <f>INDEX('Actions'!$B$5:$B$14,MATCH(O246,'Actions'!$A$5:$A$14,0))</f>
        <v>Move as is</v>
      </c>
      <c r="R246" t="str">
        <f>INDEX('Actions'!$C$5:$C$14,MATCH(O246,'Actions'!$A$5:$A$14,0))</f>
        <v>Office</v>
      </c>
      <c r="S246" t="inlineStr">
        <is>
          <t>Wave 2 East</t>
        </is>
      </c>
      <c r="T246" t="inlineStr"/>
    </row>
    <row r="247">
      <c r="A247" t="inlineStr">
        <is>
          <t>J1243</t>
        </is>
      </c>
      <c r="B247" t="inlineStr">
        <is>
          <t>Harbourside Pharmacy Pty Ltd</t>
        </is>
      </c>
      <c r="C247" t="inlineStr">
        <is>
          <t>267 Nepean Street, Yarraville</t>
        </is>
      </c>
      <c r="D247" t="inlineStr">
        <is>
          <t>Office clean</t>
        </is>
      </c>
      <c r="E247" t="inlineStr">
        <is>
          <t>Weekly</t>
        </is>
      </c>
      <c r="F247" t="n">
        <v>2</v>
      </c>
      <c r="G247" s="9" t="n">
        <v>134</v>
      </c>
      <c r="H247" t="inlineStr">
        <is>
          <t>Active</t>
        </is>
      </c>
      <c r="I247" t="inlineStr">
        <is>
          <t>Outside Jobber</t>
        </is>
      </c>
      <c r="J247" t="inlineStr">
        <is>
          <t>T0203</t>
        </is>
      </c>
      <c r="K247" s="9">
        <f>IF(H247="Active",INDEX('Jobber Jobs'!$Q$5:$Q$367,MATCH(A247,'Jobber Jobs'!$A$5:$A$367,0)),0)</f>
        <v>1161.33</v>
      </c>
      <c r="L247">
        <f>COUNTIFS('QBO Templates'!$J$5:$J$293,A247,'QBO Templates'!$K$5:$K$293,1)</f>
        <v>1</v>
      </c>
      <c r="M247" s="9">
        <f>SUMIFS('QBO Templates'!$E$5:$E$293,'QBO Templates'!$J$5:$J$293,A247,'QBO Templates'!$K$5:$K$293,1)</f>
        <v>1161.33</v>
      </c>
      <c r="N247" s="9">
        <f>ROUND(M247-K247,2)</f>
        <v>0</v>
      </c>
      <c r="O247" t="str">
        <f>IF(A247="","Missing in Jobber",IF(H247&lt;&gt;"Active",IF(L247&gt;0,"Inactive in Jobber - confirm","Archived, no template"),IF(L247&gt;=2,"Duplicate in QBO",IF(AND(I247="Auto",L247&gt;0),"Double-billing risk",IF(I247="Auto","Billed in Jobber",IF(L247=0,"Not billed",IF(AND(E247="Weekly",ABS(M247-G247*F247*4)&lt;0.5),"Basis mismatch",IF(ABS(N247)&gt;=0.5,"Rate mismatch","Matched"))))))))</f>
        <v>Matched</v>
      </c>
      <c r="P247" t="inlineStr">
        <is>
          <t>Matched</t>
        </is>
      </c>
      <c r="Q247" t="str">
        <f>INDEX('Actions'!$B$5:$B$14,MATCH(O247,'Actions'!$A$5:$A$14,0))</f>
        <v>Move as is</v>
      </c>
      <c r="R247" t="str">
        <f>INDEX('Actions'!$C$5:$C$14,MATCH(O247,'Actions'!$A$5:$A$14,0))</f>
        <v>Office</v>
      </c>
      <c r="S247" t="inlineStr">
        <is>
          <t>Wave 4 West</t>
        </is>
      </c>
      <c r="T247" t="inlineStr"/>
    </row>
    <row r="248">
      <c r="A248" t="inlineStr">
        <is>
          <t>J1244</t>
        </is>
      </c>
      <c r="B248" t="inlineStr">
        <is>
          <t>Harbourside Pharmacy Pty Ltd</t>
        </is>
      </c>
      <c r="C248" t="inlineStr">
        <is>
          <t>266 Park Road, Williamstown</t>
        </is>
      </c>
      <c r="D248" t="inlineStr">
        <is>
          <t>Office clean</t>
        </is>
      </c>
      <c r="E248" t="inlineStr">
        <is>
          <t>Weekly</t>
        </is>
      </c>
      <c r="F248" t="n">
        <v>2</v>
      </c>
      <c r="G248" s="9" t="n">
        <v>104</v>
      </c>
      <c r="H248" t="inlineStr">
        <is>
          <t>Active</t>
        </is>
      </c>
      <c r="I248" t="inlineStr">
        <is>
          <t>Auto</t>
        </is>
      </c>
      <c r="J248" t="inlineStr"/>
      <c r="K248" s="9">
        <f>IF(H248="Active",INDEX('Jobber Jobs'!$Q$5:$Q$367,MATCH(A248,'Jobber Jobs'!$A$5:$A$367,0)),0)</f>
        <v>901.33</v>
      </c>
      <c r="L248">
        <f>COUNTIFS('QBO Templates'!$J$5:$J$293,A248,'QBO Templates'!$K$5:$K$293,1)</f>
        <v>0</v>
      </c>
      <c r="M248" s="9">
        <f>SUMIFS('QBO Templates'!$E$5:$E$293,'QBO Templates'!$J$5:$J$293,A248,'QBO Templates'!$K$5:$K$293,1)</f>
        <v>0</v>
      </c>
      <c r="N248" s="9">
        <f>ROUND(M248-K248,2)</f>
        <v>-901.33</v>
      </c>
      <c r="O248" t="str">
        <f>IF(A248="","Missing in Jobber",IF(H248&lt;&gt;"Active",IF(L248&gt;0,"Inactive in Jobber - confirm","Archived, no template"),IF(L248&gt;=2,"Duplicate in QBO",IF(AND(I248="Auto",L248&gt;0),"Double-billing risk",IF(I248="Auto","Billed in Jobber",IF(L248=0,"Not billed",IF(AND(E248="Weekly",ABS(M248-G248*F248*4)&lt;0.5),"Basis mismatch",IF(ABS(N248)&gt;=0.5,"Rate mismatch","Matched"))))))))</f>
        <v>Billed in Jobber</v>
      </c>
      <c r="P248" t="inlineStr">
        <is>
          <t>Billed in Jobber</t>
        </is>
      </c>
      <c r="Q248" t="str">
        <f>INDEX('Actions'!$B$5:$B$14,MATCH(O248,'Actions'!$A$5:$A$14,0))</f>
        <v>Create QBO template at the Jobber rate; switch off Jobber invoicing at cutover</v>
      </c>
      <c r="R248" t="str">
        <f>INDEX('Actions'!$C$5:$C$14,MATCH(O248,'Actions'!$A$5:$A$14,0))</f>
        <v>Bookkeeper</v>
      </c>
      <c r="S248" t="inlineStr">
        <is>
          <t>Wave 4 West</t>
        </is>
      </c>
      <c r="T248" t="inlineStr"/>
    </row>
    <row r="249">
      <c r="A249" t="inlineStr">
        <is>
          <t>J1245</t>
        </is>
      </c>
      <c r="B249" t="inlineStr">
        <is>
          <t>Brightside Early Learning Pty Ltd</t>
        </is>
      </c>
      <c r="C249" t="inlineStr">
        <is>
          <t>158 Nepean Avenue, Footscray</t>
        </is>
      </c>
      <c r="D249" t="inlineStr">
        <is>
          <t>Office clean</t>
        </is>
      </c>
      <c r="E249" t="inlineStr">
        <is>
          <t>Weekly</t>
        </is>
      </c>
      <c r="F249" t="n">
        <v>5</v>
      </c>
      <c r="G249" s="9" t="n">
        <v>90</v>
      </c>
      <c r="H249" t="inlineStr">
        <is>
          <t>Active</t>
        </is>
      </c>
      <c r="I249" t="inlineStr">
        <is>
          <t>Outside Jobber</t>
        </is>
      </c>
      <c r="J249" t="inlineStr">
        <is>
          <t>T0204</t>
        </is>
      </c>
      <c r="K249" s="9">
        <f>IF(H249="Active",INDEX('Jobber Jobs'!$Q$5:$Q$367,MATCH(A249,'Jobber Jobs'!$A$5:$A$367,0)),0)</f>
        <v>1950</v>
      </c>
      <c r="L249">
        <f>COUNTIFS('QBO Templates'!$J$5:$J$293,A249,'QBO Templates'!$K$5:$K$293,1)</f>
        <v>1</v>
      </c>
      <c r="M249" s="9">
        <f>SUMIFS('QBO Templates'!$E$5:$E$293,'QBO Templates'!$J$5:$J$293,A249,'QBO Templates'!$K$5:$K$293,1)</f>
        <v>1950</v>
      </c>
      <c r="N249" s="9">
        <f>ROUND(M249-K249,2)</f>
        <v>0</v>
      </c>
      <c r="O249" t="str">
        <f>IF(A249="","Missing in Jobber",IF(H249&lt;&gt;"Active",IF(L249&gt;0,"Inactive in Jobber - confirm","Archived, no template"),IF(L249&gt;=2,"Duplicate in QBO",IF(AND(I249="Auto",L249&gt;0),"Double-billing risk",IF(I249="Auto","Billed in Jobber",IF(L249=0,"Not billed",IF(AND(E249="Weekly",ABS(M249-G249*F249*4)&lt;0.5),"Basis mismatch",IF(ABS(N249)&gt;=0.5,"Rate mismatch","Matched"))))))))</f>
        <v>Matched</v>
      </c>
      <c r="P249" t="inlineStr">
        <is>
          <t>Matched</t>
        </is>
      </c>
      <c r="Q249" t="str">
        <f>INDEX('Actions'!$B$5:$B$14,MATCH(O249,'Actions'!$A$5:$A$14,0))</f>
        <v>Move as is</v>
      </c>
      <c r="R249" t="str">
        <f>INDEX('Actions'!$C$5:$C$14,MATCH(O249,'Actions'!$A$5:$A$14,0))</f>
        <v>Office</v>
      </c>
      <c r="S249" t="inlineStr">
        <is>
          <t>Wave 4 West</t>
        </is>
      </c>
      <c r="T249" t="inlineStr"/>
    </row>
    <row r="250">
      <c r="A250" t="inlineStr">
        <is>
          <t>J1246</t>
        </is>
      </c>
      <c r="B250" t="inlineStr">
        <is>
          <t>Southgate Engineering</t>
        </is>
      </c>
      <c r="C250" t="inlineStr">
        <is>
          <t>135 Main Avenue, Frankston</t>
        </is>
      </c>
      <c r="D250" t="inlineStr">
        <is>
          <t>Office clean</t>
        </is>
      </c>
      <c r="E250" t="inlineStr">
        <is>
          <t>Weekly</t>
        </is>
      </c>
      <c r="F250" t="n">
        <v>2</v>
      </c>
      <c r="G250" s="9" t="n">
        <v>126</v>
      </c>
      <c r="H250" t="inlineStr">
        <is>
          <t>Active</t>
        </is>
      </c>
      <c r="I250" t="inlineStr">
        <is>
          <t>Auto</t>
        </is>
      </c>
      <c r="J250" t="inlineStr"/>
      <c r="K250" s="9">
        <f>IF(H250="Active",INDEX('Jobber Jobs'!$Q$5:$Q$367,MATCH(A250,'Jobber Jobs'!$A$5:$A$367,0)),0)</f>
        <v>1092</v>
      </c>
      <c r="L250">
        <f>COUNTIFS('QBO Templates'!$J$5:$J$293,A250,'QBO Templates'!$K$5:$K$293,1)</f>
        <v>0</v>
      </c>
      <c r="M250" s="9">
        <f>SUMIFS('QBO Templates'!$E$5:$E$293,'QBO Templates'!$J$5:$J$293,A250,'QBO Templates'!$K$5:$K$293,1)</f>
        <v>0</v>
      </c>
      <c r="N250" s="9">
        <f>ROUND(M250-K250,2)</f>
        <v>-1092</v>
      </c>
      <c r="O250" t="str">
        <f>IF(A250="","Missing in Jobber",IF(H250&lt;&gt;"Active",IF(L250&gt;0,"Inactive in Jobber - confirm","Archived, no template"),IF(L250&gt;=2,"Duplicate in QBO",IF(AND(I250="Auto",L250&gt;0),"Double-billing risk",IF(I250="Auto","Billed in Jobber",IF(L250=0,"Not billed",IF(AND(E250="Weekly",ABS(M250-G250*F250*4)&lt;0.5),"Basis mismatch",IF(ABS(N250)&gt;=0.5,"Rate mismatch","Matched"))))))))</f>
        <v>Billed in Jobber</v>
      </c>
      <c r="P250" t="inlineStr">
        <is>
          <t>Billed in Jobber</t>
        </is>
      </c>
      <c r="Q250" t="str">
        <f>INDEX('Actions'!$B$5:$B$14,MATCH(O250,'Actions'!$A$5:$A$14,0))</f>
        <v>Create QBO template at the Jobber rate; switch off Jobber invoicing at cutover</v>
      </c>
      <c r="R250" t="str">
        <f>INDEX('Actions'!$C$5:$C$14,MATCH(O250,'Actions'!$A$5:$A$14,0))</f>
        <v>Bookkeeper</v>
      </c>
      <c r="S250" t="inlineStr">
        <is>
          <t>Wave 3 South</t>
        </is>
      </c>
      <c r="T250" t="inlineStr"/>
    </row>
    <row r="251">
      <c r="A251" t="inlineStr">
        <is>
          <t>J1247</t>
        </is>
      </c>
      <c r="B251" t="inlineStr">
        <is>
          <t>Riverside Dental Pty Ltd</t>
        </is>
      </c>
      <c r="C251" t="inlineStr">
        <is>
          <t>256 Albert Parade, Northcote</t>
        </is>
      </c>
      <c r="D251" t="inlineStr">
        <is>
          <t>Kitchen and bathrooms</t>
        </is>
      </c>
      <c r="E251" t="inlineStr">
        <is>
          <t>Weekly</t>
        </is>
      </c>
      <c r="F251" t="n">
        <v>1</v>
      </c>
      <c r="G251" s="9" t="n">
        <v>62</v>
      </c>
      <c r="H251" t="inlineStr">
        <is>
          <t>Active</t>
        </is>
      </c>
      <c r="I251" t="inlineStr">
        <is>
          <t>Auto</t>
        </is>
      </c>
      <c r="J251" t="inlineStr"/>
      <c r="K251" s="9">
        <f>IF(H251="Active",INDEX('Jobber Jobs'!$Q$5:$Q$367,MATCH(A251,'Jobber Jobs'!$A$5:$A$367,0)),0)</f>
        <v>268.67</v>
      </c>
      <c r="L251">
        <f>COUNTIFS('QBO Templates'!$J$5:$J$293,A251,'QBO Templates'!$K$5:$K$293,1)</f>
        <v>0</v>
      </c>
      <c r="M251" s="9">
        <f>SUMIFS('QBO Templates'!$E$5:$E$293,'QBO Templates'!$J$5:$J$293,A251,'QBO Templates'!$K$5:$K$293,1)</f>
        <v>0</v>
      </c>
      <c r="N251" s="9">
        <f>ROUND(M251-K251,2)</f>
        <v>-268.67</v>
      </c>
      <c r="O251" t="str">
        <f>IF(A251="","Missing in Jobber",IF(H251&lt;&gt;"Active",IF(L251&gt;0,"Inactive in Jobber - confirm","Archived, no template"),IF(L251&gt;=2,"Duplicate in QBO",IF(AND(I251="Auto",L251&gt;0),"Double-billing risk",IF(I251="Auto","Billed in Jobber",IF(L251=0,"Not billed",IF(AND(E251="Weekly",ABS(M251-G251*F251*4)&lt;0.5),"Basis mismatch",IF(ABS(N251)&gt;=0.5,"Rate mismatch","Matched"))))))))</f>
        <v>Billed in Jobber</v>
      </c>
      <c r="P251" t="inlineStr">
        <is>
          <t>Billed in Jobber</t>
        </is>
      </c>
      <c r="Q251" t="str">
        <f>INDEX('Actions'!$B$5:$B$14,MATCH(O251,'Actions'!$A$5:$A$14,0))</f>
        <v>Create QBO template at the Jobber rate; switch off Jobber invoicing at cutover</v>
      </c>
      <c r="R251" t="str">
        <f>INDEX('Actions'!$C$5:$C$14,MATCH(O251,'Actions'!$A$5:$A$14,0))</f>
        <v>Bookkeeper</v>
      </c>
      <c r="S251" t="inlineStr">
        <is>
          <t>Wave 1 North</t>
        </is>
      </c>
      <c r="T251" t="inlineStr"/>
    </row>
    <row r="252">
      <c r="A252" t="inlineStr">
        <is>
          <t>J1248</t>
        </is>
      </c>
      <c r="B252" t="inlineStr">
        <is>
          <t>Bayview Early Learning</t>
        </is>
      </c>
      <c r="C252" t="inlineStr">
        <is>
          <t>215 Barkly Street, Laverton</t>
        </is>
      </c>
      <c r="D252" t="inlineStr">
        <is>
          <t>Office clean</t>
        </is>
      </c>
      <c r="E252" t="inlineStr">
        <is>
          <t>Weekly</t>
        </is>
      </c>
      <c r="F252" t="n">
        <v>1</v>
      </c>
      <c r="G252" s="9" t="n">
        <v>90</v>
      </c>
      <c r="H252" t="inlineStr">
        <is>
          <t>Active</t>
        </is>
      </c>
      <c r="I252" t="inlineStr">
        <is>
          <t>Outside Jobber</t>
        </is>
      </c>
      <c r="J252" t="inlineStr">
        <is>
          <t>T0205</t>
        </is>
      </c>
      <c r="K252" s="9">
        <f>IF(H252="Active",INDEX('Jobber Jobs'!$Q$5:$Q$367,MATCH(A252,'Jobber Jobs'!$A$5:$A$367,0)),0)</f>
        <v>390</v>
      </c>
      <c r="L252">
        <f>COUNTIFS('QBO Templates'!$J$5:$J$293,A252,'QBO Templates'!$K$5:$K$293,1)</f>
        <v>1</v>
      </c>
      <c r="M252" s="9">
        <f>SUMIFS('QBO Templates'!$E$5:$E$293,'QBO Templates'!$J$5:$J$293,A252,'QBO Templates'!$K$5:$K$293,1)</f>
        <v>390</v>
      </c>
      <c r="N252" s="9">
        <f>ROUND(M252-K252,2)</f>
        <v>0</v>
      </c>
      <c r="O252" t="str">
        <f>IF(A252="","Missing in Jobber",IF(H252&lt;&gt;"Active",IF(L252&gt;0,"Inactive in Jobber - confirm","Archived, no template"),IF(L252&gt;=2,"Duplicate in QBO",IF(AND(I252="Auto",L252&gt;0),"Double-billing risk",IF(I252="Auto","Billed in Jobber",IF(L252=0,"Not billed",IF(AND(E252="Weekly",ABS(M252-G252*F252*4)&lt;0.5),"Basis mismatch",IF(ABS(N252)&gt;=0.5,"Rate mismatch","Matched"))))))))</f>
        <v>Matched</v>
      </c>
      <c r="P252" t="inlineStr">
        <is>
          <t>Matched</t>
        </is>
      </c>
      <c r="Q252" t="str">
        <f>INDEX('Actions'!$B$5:$B$14,MATCH(O252,'Actions'!$A$5:$A$14,0))</f>
        <v>Move as is</v>
      </c>
      <c r="R252" t="str">
        <f>INDEX('Actions'!$C$5:$C$14,MATCH(O252,'Actions'!$A$5:$A$14,0))</f>
        <v>Office</v>
      </c>
      <c r="S252" t="inlineStr">
        <is>
          <t>Wave 4 West</t>
        </is>
      </c>
      <c r="T252" t="inlineStr"/>
    </row>
    <row r="253">
      <c r="A253" t="inlineStr">
        <is>
          <t>J1249</t>
        </is>
      </c>
      <c r="B253" t="inlineStr">
        <is>
          <t>Bayview Early Learning</t>
        </is>
      </c>
      <c r="C253" t="inlineStr">
        <is>
          <t>215 Barkly Street, Laverton</t>
        </is>
      </c>
      <c r="D253" t="inlineStr">
        <is>
          <t>Window clean</t>
        </is>
      </c>
      <c r="E253" t="inlineStr">
        <is>
          <t>Every 4 weeks</t>
        </is>
      </c>
      <c r="F253" t="n">
        <v>0</v>
      </c>
      <c r="G253" s="9" t="n">
        <v>116</v>
      </c>
      <c r="H253" t="inlineStr">
        <is>
          <t>Active</t>
        </is>
      </c>
      <c r="I253" t="inlineStr">
        <is>
          <t>Outside Jobber</t>
        </is>
      </c>
      <c r="J253" t="inlineStr">
        <is>
          <t>T0206</t>
        </is>
      </c>
      <c r="K253" s="9">
        <f>IF(H253="Active",INDEX('Jobber Jobs'!$Q$5:$Q$367,MATCH(A253,'Jobber Jobs'!$A$5:$A$367,0)),0)</f>
        <v>116</v>
      </c>
      <c r="L253">
        <f>COUNTIFS('QBO Templates'!$J$5:$J$293,A253,'QBO Templates'!$K$5:$K$293,1)</f>
        <v>1</v>
      </c>
      <c r="M253" s="9">
        <f>SUMIFS('QBO Templates'!$E$5:$E$293,'QBO Templates'!$J$5:$J$293,A253,'QBO Templates'!$K$5:$K$293,1)</f>
        <v>116</v>
      </c>
      <c r="N253" s="9">
        <f>ROUND(M253-K253,2)</f>
        <v>0</v>
      </c>
      <c r="O253" t="str">
        <f>IF(A253="","Missing in Jobber",IF(H253&lt;&gt;"Active",IF(L253&gt;0,"Inactive in Jobber - confirm","Archived, no template"),IF(L253&gt;=2,"Duplicate in QBO",IF(AND(I253="Auto",L253&gt;0),"Double-billing risk",IF(I253="Auto","Billed in Jobber",IF(L253=0,"Not billed",IF(AND(E253="Weekly",ABS(M253-G253*F253*4)&lt;0.5),"Basis mismatch",IF(ABS(N253)&gt;=0.5,"Rate mismatch","Matched"))))))))</f>
        <v>Matched</v>
      </c>
      <c r="P253" t="inlineStr">
        <is>
          <t>Matched</t>
        </is>
      </c>
      <c r="Q253" t="str">
        <f>INDEX('Actions'!$B$5:$B$14,MATCH(O253,'Actions'!$A$5:$A$14,0))</f>
        <v>Move as is</v>
      </c>
      <c r="R253" t="str">
        <f>INDEX('Actions'!$C$5:$C$14,MATCH(O253,'Actions'!$A$5:$A$14,0))</f>
        <v>Office</v>
      </c>
      <c r="S253" t="inlineStr">
        <is>
          <t>Wave 4 West</t>
        </is>
      </c>
      <c r="T253" t="inlineStr"/>
    </row>
    <row r="254">
      <c r="A254" t="inlineStr">
        <is>
          <t>J1250</t>
        </is>
      </c>
      <c r="B254" t="inlineStr">
        <is>
          <t>Bayview Early Learning</t>
        </is>
      </c>
      <c r="C254" t="inlineStr">
        <is>
          <t>329 Station Avenue, Brighton</t>
        </is>
      </c>
      <c r="D254" t="inlineStr">
        <is>
          <t>Office clean</t>
        </is>
      </c>
      <c r="E254" t="inlineStr">
        <is>
          <t>Weekly</t>
        </is>
      </c>
      <c r="F254" t="n">
        <v>1</v>
      </c>
      <c r="G254" s="9" t="n">
        <v>75</v>
      </c>
      <c r="H254" t="inlineStr">
        <is>
          <t>Active</t>
        </is>
      </c>
      <c r="I254" t="inlineStr">
        <is>
          <t>Outside Jobber</t>
        </is>
      </c>
      <c r="J254" t="inlineStr">
        <is>
          <t>T0207</t>
        </is>
      </c>
      <c r="K254" s="9">
        <f>IF(H254="Active",INDEX('Jobber Jobs'!$Q$5:$Q$367,MATCH(A254,'Jobber Jobs'!$A$5:$A$367,0)),0)</f>
        <v>325</v>
      </c>
      <c r="L254">
        <f>COUNTIFS('QBO Templates'!$J$5:$J$293,A254,'QBO Templates'!$K$5:$K$293,1)</f>
        <v>1</v>
      </c>
      <c r="M254" s="9">
        <f>SUMIFS('QBO Templates'!$E$5:$E$293,'QBO Templates'!$J$5:$J$293,A254,'QBO Templates'!$K$5:$K$293,1)</f>
        <v>312</v>
      </c>
      <c r="N254" s="9">
        <f>ROUND(M254-K254,2)</f>
        <v>-13</v>
      </c>
      <c r="O254" t="str">
        <f>IF(A254="","Missing in Jobber",IF(H254&lt;&gt;"Active",IF(L254&gt;0,"Inactive in Jobber - confirm","Archived, no template"),IF(L254&gt;=2,"Duplicate in QBO",IF(AND(I254="Auto",L254&gt;0),"Double-billing risk",IF(I254="Auto","Billed in Jobber",IF(L254=0,"Not billed",IF(AND(E254="Weekly",ABS(M254-G254*F254*4)&lt;0.5),"Basis mismatch",IF(ABS(N254)&gt;=0.5,"Rate mismatch","Matched"))))))))</f>
        <v>Rate mismatch</v>
      </c>
      <c r="P254" t="inlineStr">
        <is>
          <t>Rate mismatch</t>
        </is>
      </c>
      <c r="Q254" t="str">
        <f>INDEX('Actions'!$B$5:$B$14,MATCH(O254,'Actions'!$A$5:$A$14,0))</f>
        <v>Update template to the current agreed rate (1 Jul 2026 rise); bill the shortfall</v>
      </c>
      <c r="R254" t="str">
        <f>INDEX('Actions'!$C$5:$C$14,MATCH(O254,'Actions'!$A$5:$A$14,0))</f>
        <v>Bookkeeper</v>
      </c>
      <c r="S254" t="inlineStr">
        <is>
          <t>Wave 3 South</t>
        </is>
      </c>
      <c r="T254" t="inlineStr"/>
    </row>
    <row r="255">
      <c r="A255" t="inlineStr">
        <is>
          <t>J1251</t>
        </is>
      </c>
      <c r="B255" t="inlineStr">
        <is>
          <t>Elm Street Financial Planning Pty Ltd</t>
        </is>
      </c>
      <c r="C255" t="inlineStr">
        <is>
          <t>462A Victoria Road, Yarraville</t>
        </is>
      </c>
      <c r="D255" t="inlineStr">
        <is>
          <t>Kitchen and bathrooms</t>
        </is>
      </c>
      <c r="E255" t="inlineStr">
        <is>
          <t>Weekly</t>
        </is>
      </c>
      <c r="F255" t="n">
        <v>2</v>
      </c>
      <c r="G255" s="9" t="n">
        <v>71</v>
      </c>
      <c r="H255" t="inlineStr">
        <is>
          <t>Active</t>
        </is>
      </c>
      <c r="I255" t="inlineStr">
        <is>
          <t>Outside Jobber</t>
        </is>
      </c>
      <c r="J255" t="inlineStr">
        <is>
          <t>T0208</t>
        </is>
      </c>
      <c r="K255" s="9">
        <f>IF(H255="Active",INDEX('Jobber Jobs'!$Q$5:$Q$367,MATCH(A255,'Jobber Jobs'!$A$5:$A$367,0)),0)</f>
        <v>615.33</v>
      </c>
      <c r="L255">
        <f>COUNTIFS('QBO Templates'!$J$5:$J$293,A255,'QBO Templates'!$K$5:$K$293,1)</f>
        <v>1</v>
      </c>
      <c r="M255" s="9">
        <f>SUMIFS('QBO Templates'!$E$5:$E$293,'QBO Templates'!$J$5:$J$293,A255,'QBO Templates'!$K$5:$K$293,1)</f>
        <v>615.33</v>
      </c>
      <c r="N255" s="9">
        <f>ROUND(M255-K255,2)</f>
        <v>0</v>
      </c>
      <c r="O255" t="str">
        <f>IF(A255="","Missing in Jobber",IF(H255&lt;&gt;"Active",IF(L255&gt;0,"Inactive in Jobber - confirm","Archived, no template"),IF(L255&gt;=2,"Duplicate in QBO",IF(AND(I255="Auto",L255&gt;0),"Double-billing risk",IF(I255="Auto","Billed in Jobber",IF(L255=0,"Not billed",IF(AND(E255="Weekly",ABS(M255-G255*F255*4)&lt;0.5),"Basis mismatch",IF(ABS(N255)&gt;=0.5,"Rate mismatch","Matched"))))))))</f>
        <v>Matched</v>
      </c>
      <c r="P255" t="inlineStr">
        <is>
          <t>Matched</t>
        </is>
      </c>
      <c r="Q255" t="str">
        <f>INDEX('Actions'!$B$5:$B$14,MATCH(O255,'Actions'!$A$5:$A$14,0))</f>
        <v>Move as is</v>
      </c>
      <c r="R255" t="str">
        <f>INDEX('Actions'!$C$5:$C$14,MATCH(O255,'Actions'!$A$5:$A$14,0))</f>
        <v>Office</v>
      </c>
      <c r="S255" t="inlineStr">
        <is>
          <t>Wave 4 West</t>
        </is>
      </c>
      <c r="T255" t="inlineStr"/>
    </row>
    <row r="256">
      <c r="A256" t="inlineStr">
        <is>
          <t>J1252</t>
        </is>
      </c>
      <c r="B256" t="inlineStr">
        <is>
          <t>Ashwood Property Group</t>
        </is>
      </c>
      <c r="C256" t="inlineStr">
        <is>
          <t>248 Sydney Street, Cheltenham</t>
        </is>
      </c>
      <c r="D256" t="inlineStr">
        <is>
          <t>Kitchen and bathrooms</t>
        </is>
      </c>
      <c r="E256" t="inlineStr">
        <is>
          <t>Weekly</t>
        </is>
      </c>
      <c r="F256" t="n">
        <v>1</v>
      </c>
      <c r="G256" s="9" t="n">
        <v>35</v>
      </c>
      <c r="H256" t="inlineStr">
        <is>
          <t>Active</t>
        </is>
      </c>
      <c r="I256" t="inlineStr">
        <is>
          <t>Auto</t>
        </is>
      </c>
      <c r="J256" t="inlineStr"/>
      <c r="K256" s="9">
        <f>IF(H256="Active",INDEX('Jobber Jobs'!$Q$5:$Q$367,MATCH(A256,'Jobber Jobs'!$A$5:$A$367,0)),0)</f>
        <v>151.67</v>
      </c>
      <c r="L256">
        <f>COUNTIFS('QBO Templates'!$J$5:$J$293,A256,'QBO Templates'!$K$5:$K$293,1)</f>
        <v>0</v>
      </c>
      <c r="M256" s="9">
        <f>SUMIFS('QBO Templates'!$E$5:$E$293,'QBO Templates'!$J$5:$J$293,A256,'QBO Templates'!$K$5:$K$293,1)</f>
        <v>0</v>
      </c>
      <c r="N256" s="9">
        <f>ROUND(M256-K256,2)</f>
        <v>-151.67</v>
      </c>
      <c r="O256" t="str">
        <f>IF(A256="","Missing in Jobber",IF(H256&lt;&gt;"Active",IF(L256&gt;0,"Inactive in Jobber - confirm","Archived, no template"),IF(L256&gt;=2,"Duplicate in QBO",IF(AND(I256="Auto",L256&gt;0),"Double-billing risk",IF(I256="Auto","Billed in Jobber",IF(L256=0,"Not billed",IF(AND(E256="Weekly",ABS(M256-G256*F256*4)&lt;0.5),"Basis mismatch",IF(ABS(N256)&gt;=0.5,"Rate mismatch","Matched"))))))))</f>
        <v>Billed in Jobber</v>
      </c>
      <c r="P256" t="inlineStr">
        <is>
          <t>Billed in Jobber</t>
        </is>
      </c>
      <c r="Q256" t="str">
        <f>INDEX('Actions'!$B$5:$B$14,MATCH(O256,'Actions'!$A$5:$A$14,0))</f>
        <v>Create QBO template at the Jobber rate; switch off Jobber invoicing at cutover</v>
      </c>
      <c r="R256" t="str">
        <f>INDEX('Actions'!$C$5:$C$14,MATCH(O256,'Actions'!$A$5:$A$14,0))</f>
        <v>Bookkeeper</v>
      </c>
      <c r="S256" t="inlineStr">
        <is>
          <t>Wave 3 South</t>
        </is>
      </c>
      <c r="T256" t="inlineStr"/>
    </row>
    <row r="257">
      <c r="A257" t="inlineStr">
        <is>
          <t>J1253</t>
        </is>
      </c>
      <c r="B257" t="inlineStr">
        <is>
          <t>Ashwood Property Group</t>
        </is>
      </c>
      <c r="C257" t="inlineStr">
        <is>
          <t>248 Sydney Street, Cheltenham</t>
        </is>
      </c>
      <c r="D257" t="inlineStr">
        <is>
          <t>Carpet steam clean</t>
        </is>
      </c>
      <c r="E257" t="inlineStr">
        <is>
          <t>Every 4 weeks</t>
        </is>
      </c>
      <c r="F257" t="n">
        <v>0</v>
      </c>
      <c r="G257" s="9" t="n">
        <v>116</v>
      </c>
      <c r="H257" t="inlineStr">
        <is>
          <t>Active</t>
        </is>
      </c>
      <c r="I257" t="inlineStr">
        <is>
          <t>Outside Jobber</t>
        </is>
      </c>
      <c r="J257" t="inlineStr"/>
      <c r="K257" s="9">
        <f>IF(H257="Active",INDEX('Jobber Jobs'!$Q$5:$Q$367,MATCH(A257,'Jobber Jobs'!$A$5:$A$367,0)),0)</f>
        <v>116</v>
      </c>
      <c r="L257">
        <f>COUNTIFS('QBO Templates'!$J$5:$J$293,A257,'QBO Templates'!$K$5:$K$293,1)</f>
        <v>0</v>
      </c>
      <c r="M257" s="9">
        <f>SUMIFS('QBO Templates'!$E$5:$E$293,'QBO Templates'!$J$5:$J$293,A257,'QBO Templates'!$K$5:$K$293,1)</f>
        <v>0</v>
      </c>
      <c r="N257" s="9">
        <f>ROUND(M257-K257,2)</f>
        <v>-116</v>
      </c>
      <c r="O257" t="str">
        <f>IF(A257="","Missing in Jobber",IF(H257&lt;&gt;"Active",IF(L257&gt;0,"Inactive in Jobber - confirm","Archived, no template"),IF(L257&gt;=2,"Duplicate in QBO",IF(AND(I257="Auto",L257&gt;0),"Double-billing risk",IF(I257="Auto","Billed in Jobber",IF(L257=0,"Not billed",IF(AND(E257="Weekly",ABS(M257-G257*F257*4)&lt;0.5),"Basis mismatch",IF(ABS(N257)&gt;=0.5,"Rate mismatch","Matched"))))))))</f>
        <v>Not billed</v>
      </c>
      <c r="P257" t="inlineStr">
        <is>
          <t>Not billed</t>
        </is>
      </c>
      <c r="Q257" t="str">
        <f>INDEX('Actions'!$B$5:$B$14,MATCH(O257,'Actions'!$A$5:$A$14,0))</f>
        <v>Create QBO template; raise catch-up invoices for Aug-Oct</v>
      </c>
      <c r="R257" t="str">
        <f>INDEX('Actions'!$C$5:$C$14,MATCH(O257,'Actions'!$A$5:$A$14,0))</f>
        <v>Bookkeeper</v>
      </c>
      <c r="S257" t="inlineStr">
        <is>
          <t>Wave 3 South</t>
        </is>
      </c>
      <c r="T257" t="inlineStr"/>
    </row>
    <row r="258">
      <c r="A258" t="inlineStr">
        <is>
          <t>J1254</t>
        </is>
      </c>
      <c r="B258" t="inlineStr">
        <is>
          <t>Northside Early Learning Pty Ltd</t>
        </is>
      </c>
      <c r="C258" t="inlineStr">
        <is>
          <t>251 Plenty Highway, Bentleigh</t>
        </is>
      </c>
      <c r="D258" t="inlineStr">
        <is>
          <t>Kitchen and bathrooms</t>
        </is>
      </c>
      <c r="E258" t="inlineStr">
        <is>
          <t>Weekly</t>
        </is>
      </c>
      <c r="F258" t="n">
        <v>2</v>
      </c>
      <c r="G258" s="9" t="n">
        <v>64</v>
      </c>
      <c r="H258" t="inlineStr">
        <is>
          <t>Active</t>
        </is>
      </c>
      <c r="I258" t="inlineStr">
        <is>
          <t>Outside Jobber</t>
        </is>
      </c>
      <c r="J258" t="inlineStr">
        <is>
          <t>T0209</t>
        </is>
      </c>
      <c r="K258" s="9">
        <f>IF(H258="Active",INDEX('Jobber Jobs'!$Q$5:$Q$367,MATCH(A258,'Jobber Jobs'!$A$5:$A$367,0)),0)</f>
        <v>554.67</v>
      </c>
      <c r="L258">
        <f>COUNTIFS('QBO Templates'!$J$5:$J$293,A258,'QBO Templates'!$K$5:$K$293,1)</f>
        <v>1</v>
      </c>
      <c r="M258" s="9">
        <f>SUMIFS('QBO Templates'!$E$5:$E$293,'QBO Templates'!$J$5:$J$293,A258,'QBO Templates'!$K$5:$K$293,1)</f>
        <v>554.67</v>
      </c>
      <c r="N258" s="9">
        <f>ROUND(M258-K258,2)</f>
        <v>0</v>
      </c>
      <c r="O258" t="str">
        <f>IF(A258="","Missing in Jobber",IF(H258&lt;&gt;"Active",IF(L258&gt;0,"Inactive in Jobber - confirm","Archived, no template"),IF(L258&gt;=2,"Duplicate in QBO",IF(AND(I258="Auto",L258&gt;0),"Double-billing risk",IF(I258="Auto","Billed in Jobber",IF(L258=0,"Not billed",IF(AND(E258="Weekly",ABS(M258-G258*F258*4)&lt;0.5),"Basis mismatch",IF(ABS(N258)&gt;=0.5,"Rate mismatch","Matched"))))))))</f>
        <v>Matched</v>
      </c>
      <c r="P258" t="inlineStr">
        <is>
          <t>Matched</t>
        </is>
      </c>
      <c r="Q258" t="str">
        <f>INDEX('Actions'!$B$5:$B$14,MATCH(O258,'Actions'!$A$5:$A$14,0))</f>
        <v>Move as is</v>
      </c>
      <c r="R258" t="str">
        <f>INDEX('Actions'!$C$5:$C$14,MATCH(O258,'Actions'!$A$5:$A$14,0))</f>
        <v>Office</v>
      </c>
      <c r="S258" t="inlineStr">
        <is>
          <t>Wave 3 South</t>
        </is>
      </c>
      <c r="T258" t="inlineStr"/>
    </row>
    <row r="259">
      <c r="A259" t="inlineStr">
        <is>
          <t>J1255</t>
        </is>
      </c>
      <c r="B259" t="inlineStr">
        <is>
          <t>Brightside Logistics Pty Ltd</t>
        </is>
      </c>
      <c r="C259" t="inlineStr">
        <is>
          <t>148 Nepean Street, Bentleigh</t>
        </is>
      </c>
      <c r="D259" t="inlineStr">
        <is>
          <t>Office clean</t>
        </is>
      </c>
      <c r="E259" t="inlineStr">
        <is>
          <t>Weekly</t>
        </is>
      </c>
      <c r="F259" t="n">
        <v>2</v>
      </c>
      <c r="G259" s="9" t="n">
        <v>101</v>
      </c>
      <c r="H259" t="inlineStr">
        <is>
          <t>Active</t>
        </is>
      </c>
      <c r="I259" t="inlineStr">
        <is>
          <t>Outside Jobber</t>
        </is>
      </c>
      <c r="J259" t="inlineStr">
        <is>
          <t>T0210</t>
        </is>
      </c>
      <c r="K259" s="9">
        <f>IF(H259="Active",INDEX('Jobber Jobs'!$Q$5:$Q$367,MATCH(A259,'Jobber Jobs'!$A$5:$A$367,0)),0)</f>
        <v>875.33</v>
      </c>
      <c r="L259">
        <f>COUNTIFS('QBO Templates'!$J$5:$J$293,A259,'QBO Templates'!$K$5:$K$293,1)</f>
        <v>1</v>
      </c>
      <c r="M259" s="9">
        <f>SUMIFS('QBO Templates'!$E$5:$E$293,'QBO Templates'!$J$5:$J$293,A259,'QBO Templates'!$K$5:$K$293,1)</f>
        <v>875.33</v>
      </c>
      <c r="N259" s="9">
        <f>ROUND(M259-K259,2)</f>
        <v>0</v>
      </c>
      <c r="O259" t="str">
        <f>IF(A259="","Missing in Jobber",IF(H259&lt;&gt;"Active",IF(L259&gt;0,"Inactive in Jobber - confirm","Archived, no template"),IF(L259&gt;=2,"Duplicate in QBO",IF(AND(I259="Auto",L259&gt;0),"Double-billing risk",IF(I259="Auto","Billed in Jobber",IF(L259=0,"Not billed",IF(AND(E259="Weekly",ABS(M259-G259*F259*4)&lt;0.5),"Basis mismatch",IF(ABS(N259)&gt;=0.5,"Rate mismatch","Matched"))))))))</f>
        <v>Matched</v>
      </c>
      <c r="P259" t="inlineStr">
        <is>
          <t>Matched</t>
        </is>
      </c>
      <c r="Q259" t="str">
        <f>INDEX('Actions'!$B$5:$B$14,MATCH(O259,'Actions'!$A$5:$A$14,0))</f>
        <v>Move as is</v>
      </c>
      <c r="R259" t="str">
        <f>INDEX('Actions'!$C$5:$C$14,MATCH(O259,'Actions'!$A$5:$A$14,0))</f>
        <v>Office</v>
      </c>
      <c r="S259" t="inlineStr">
        <is>
          <t>Wave 3 South</t>
        </is>
      </c>
      <c r="T259" t="inlineStr"/>
    </row>
    <row r="260">
      <c r="A260" t="inlineStr">
        <is>
          <t>J1256</t>
        </is>
      </c>
      <c r="B260" t="inlineStr">
        <is>
          <t>Elm Street Early Learning</t>
        </is>
      </c>
      <c r="C260" t="inlineStr">
        <is>
          <t>431 Union Avenue, Hawthorn</t>
        </is>
      </c>
      <c r="D260" t="inlineStr">
        <is>
          <t>Office clean</t>
        </is>
      </c>
      <c r="E260" t="inlineStr">
        <is>
          <t>Weekly</t>
        </is>
      </c>
      <c r="F260" t="n">
        <v>5</v>
      </c>
      <c r="G260" s="9" t="n">
        <v>70</v>
      </c>
      <c r="H260" t="inlineStr">
        <is>
          <t>Active</t>
        </is>
      </c>
      <c r="I260" t="inlineStr">
        <is>
          <t>Outside Jobber</t>
        </is>
      </c>
      <c r="J260" t="inlineStr">
        <is>
          <t>T0211</t>
        </is>
      </c>
      <c r="K260" s="9">
        <f>IF(H260="Active",INDEX('Jobber Jobs'!$Q$5:$Q$367,MATCH(A260,'Jobber Jobs'!$A$5:$A$367,0)),0)</f>
        <v>1516.67</v>
      </c>
      <c r="L260">
        <f>COUNTIFS('QBO Templates'!$J$5:$J$293,A260,'QBO Templates'!$K$5:$K$293,1)</f>
        <v>1</v>
      </c>
      <c r="M260" s="9">
        <f>SUMIFS('QBO Templates'!$E$5:$E$293,'QBO Templates'!$J$5:$J$293,A260,'QBO Templates'!$K$5:$K$293,1)</f>
        <v>1516.67</v>
      </c>
      <c r="N260" s="9">
        <f>ROUND(M260-K260,2)</f>
        <v>0</v>
      </c>
      <c r="O260" t="str">
        <f>IF(A260="","Missing in Jobber",IF(H260&lt;&gt;"Active",IF(L260&gt;0,"Inactive in Jobber - confirm","Archived, no template"),IF(L260&gt;=2,"Duplicate in QBO",IF(AND(I260="Auto",L260&gt;0),"Double-billing risk",IF(I260="Auto","Billed in Jobber",IF(L260=0,"Not billed",IF(AND(E260="Weekly",ABS(M260-G260*F260*4)&lt;0.5),"Basis mismatch",IF(ABS(N260)&gt;=0.5,"Rate mismatch","Matched"))))))))</f>
        <v>Matched</v>
      </c>
      <c r="P260" t="inlineStr">
        <is>
          <t>Matched</t>
        </is>
      </c>
      <c r="Q260" t="str">
        <f>INDEX('Actions'!$B$5:$B$14,MATCH(O260,'Actions'!$A$5:$A$14,0))</f>
        <v>Move as is</v>
      </c>
      <c r="R260" t="str">
        <f>INDEX('Actions'!$C$5:$C$14,MATCH(O260,'Actions'!$A$5:$A$14,0))</f>
        <v>Office</v>
      </c>
      <c r="S260" t="inlineStr">
        <is>
          <t>Wave 2 East</t>
        </is>
      </c>
      <c r="T260" t="inlineStr"/>
    </row>
    <row r="261">
      <c r="A261" t="inlineStr">
        <is>
          <t>J1257</t>
        </is>
      </c>
      <c r="B261" t="inlineStr">
        <is>
          <t>Elm Street Early Learning</t>
        </is>
      </c>
      <c r="C261" t="inlineStr">
        <is>
          <t>356 Main Road, Camberwell</t>
        </is>
      </c>
      <c r="D261" t="inlineStr">
        <is>
          <t>Office clean</t>
        </is>
      </c>
      <c r="E261" t="inlineStr">
        <is>
          <t>Weekly</t>
        </is>
      </c>
      <c r="F261" t="n">
        <v>1</v>
      </c>
      <c r="G261" s="9" t="n">
        <v>73</v>
      </c>
      <c r="H261" t="inlineStr">
        <is>
          <t>Active</t>
        </is>
      </c>
      <c r="I261" t="inlineStr">
        <is>
          <t>Auto</t>
        </is>
      </c>
      <c r="J261" t="inlineStr"/>
      <c r="K261" s="9">
        <f>IF(H261="Active",INDEX('Jobber Jobs'!$Q$5:$Q$367,MATCH(A261,'Jobber Jobs'!$A$5:$A$367,0)),0)</f>
        <v>316.33</v>
      </c>
      <c r="L261">
        <f>COUNTIFS('QBO Templates'!$J$5:$J$293,A261,'QBO Templates'!$K$5:$K$293,1)</f>
        <v>0</v>
      </c>
      <c r="M261" s="9">
        <f>SUMIFS('QBO Templates'!$E$5:$E$293,'QBO Templates'!$J$5:$J$293,A261,'QBO Templates'!$K$5:$K$293,1)</f>
        <v>0</v>
      </c>
      <c r="N261" s="9">
        <f>ROUND(M261-K261,2)</f>
        <v>-316.33</v>
      </c>
      <c r="O261" t="str">
        <f>IF(A261="","Missing in Jobber",IF(H261&lt;&gt;"Active",IF(L261&gt;0,"Inactive in Jobber - confirm","Archived, no template"),IF(L261&gt;=2,"Duplicate in QBO",IF(AND(I261="Auto",L261&gt;0),"Double-billing risk",IF(I261="Auto","Billed in Jobber",IF(L261=0,"Not billed",IF(AND(E261="Weekly",ABS(M261-G261*F261*4)&lt;0.5),"Basis mismatch",IF(ABS(N261)&gt;=0.5,"Rate mismatch","Matched"))))))))</f>
        <v>Billed in Jobber</v>
      </c>
      <c r="P261" t="inlineStr">
        <is>
          <t>Billed in Jobber</t>
        </is>
      </c>
      <c r="Q261" t="str">
        <f>INDEX('Actions'!$B$5:$B$14,MATCH(O261,'Actions'!$A$5:$A$14,0))</f>
        <v>Create QBO template at the Jobber rate; switch off Jobber invoicing at cutover</v>
      </c>
      <c r="R261" t="str">
        <f>INDEX('Actions'!$C$5:$C$14,MATCH(O261,'Actions'!$A$5:$A$14,0))</f>
        <v>Bookkeeper</v>
      </c>
      <c r="S261" t="inlineStr">
        <is>
          <t>Wave 2 East</t>
        </is>
      </c>
      <c r="T261" t="inlineStr"/>
    </row>
    <row r="262">
      <c r="A262" t="inlineStr">
        <is>
          <t>J1258</t>
        </is>
      </c>
      <c r="B262" t="inlineStr">
        <is>
          <t>Elm Street Early Learning</t>
        </is>
      </c>
      <c r="C262" t="inlineStr">
        <is>
          <t>422 Nicholson Parade, Glen Waverley</t>
        </is>
      </c>
      <c r="D262" t="inlineStr">
        <is>
          <t>Office clean</t>
        </is>
      </c>
      <c r="E262" t="inlineStr">
        <is>
          <t>Weekly</t>
        </is>
      </c>
      <c r="F262" t="n">
        <v>2</v>
      </c>
      <c r="G262" s="9" t="n">
        <v>98</v>
      </c>
      <c r="H262" t="inlineStr">
        <is>
          <t>Active</t>
        </is>
      </c>
      <c r="I262" t="inlineStr">
        <is>
          <t>Outside Jobber</t>
        </is>
      </c>
      <c r="J262" t="inlineStr">
        <is>
          <t>T0212</t>
        </is>
      </c>
      <c r="K262" s="9">
        <f>IF(H262="Active",INDEX('Jobber Jobs'!$Q$5:$Q$367,MATCH(A262,'Jobber Jobs'!$A$5:$A$367,0)),0)</f>
        <v>849.33</v>
      </c>
      <c r="L262">
        <f>COUNTIFS('QBO Templates'!$J$5:$J$293,A262,'QBO Templates'!$K$5:$K$293,1)</f>
        <v>1</v>
      </c>
      <c r="M262" s="9">
        <f>SUMIFS('QBO Templates'!$E$5:$E$293,'QBO Templates'!$J$5:$J$293,A262,'QBO Templates'!$K$5:$K$293,1)</f>
        <v>849.33</v>
      </c>
      <c r="N262" s="9">
        <f>ROUND(M262-K262,2)</f>
        <v>0</v>
      </c>
      <c r="O262" t="str">
        <f>IF(A262="","Missing in Jobber",IF(H262&lt;&gt;"Active",IF(L262&gt;0,"Inactive in Jobber - confirm","Archived, no template"),IF(L262&gt;=2,"Duplicate in QBO",IF(AND(I262="Auto",L262&gt;0),"Double-billing risk",IF(I262="Auto","Billed in Jobber",IF(L262=0,"Not billed",IF(AND(E262="Weekly",ABS(M262-G262*F262*4)&lt;0.5),"Basis mismatch",IF(ABS(N262)&gt;=0.5,"Rate mismatch","Matched"))))))))</f>
        <v>Matched</v>
      </c>
      <c r="P262" t="inlineStr">
        <is>
          <t>Matched</t>
        </is>
      </c>
      <c r="Q262" t="str">
        <f>INDEX('Actions'!$B$5:$B$14,MATCH(O262,'Actions'!$A$5:$A$14,0))</f>
        <v>Move as is</v>
      </c>
      <c r="R262" t="str">
        <f>INDEX('Actions'!$C$5:$C$14,MATCH(O262,'Actions'!$A$5:$A$14,0))</f>
        <v>Office</v>
      </c>
      <c r="S262" t="inlineStr">
        <is>
          <t>Wave 2 East</t>
        </is>
      </c>
      <c r="T262" t="inlineStr"/>
    </row>
    <row r="263">
      <c r="A263" t="inlineStr">
        <is>
          <t>J1259</t>
        </is>
      </c>
      <c r="B263" t="inlineStr">
        <is>
          <t>Elm Street Early Learning</t>
        </is>
      </c>
      <c r="C263" t="inlineStr">
        <is>
          <t>422 Nicholson Parade, Glen Waverley</t>
        </is>
      </c>
      <c r="D263" t="inlineStr">
        <is>
          <t>Window clean</t>
        </is>
      </c>
      <c r="E263" t="inlineStr">
        <is>
          <t>Every 4 weeks</t>
        </is>
      </c>
      <c r="F263" t="n">
        <v>0</v>
      </c>
      <c r="G263" s="9" t="n">
        <v>218</v>
      </c>
      <c r="H263" t="inlineStr">
        <is>
          <t>Active</t>
        </is>
      </c>
      <c r="I263" t="inlineStr">
        <is>
          <t>Outside Jobber</t>
        </is>
      </c>
      <c r="J263" t="inlineStr">
        <is>
          <t>T0213</t>
        </is>
      </c>
      <c r="K263" s="9">
        <f>IF(H263="Active",INDEX('Jobber Jobs'!$Q$5:$Q$367,MATCH(A263,'Jobber Jobs'!$A$5:$A$367,0)),0)</f>
        <v>218</v>
      </c>
      <c r="L263">
        <f>COUNTIFS('QBO Templates'!$J$5:$J$293,A263,'QBO Templates'!$K$5:$K$293,1)</f>
        <v>1</v>
      </c>
      <c r="M263" s="9">
        <f>SUMIFS('QBO Templates'!$E$5:$E$293,'QBO Templates'!$J$5:$J$293,A263,'QBO Templates'!$K$5:$K$293,1)</f>
        <v>218</v>
      </c>
      <c r="N263" s="9">
        <f>ROUND(M263-K263,2)</f>
        <v>0</v>
      </c>
      <c r="O263" t="str">
        <f>IF(A263="","Missing in Jobber",IF(H263&lt;&gt;"Active",IF(L263&gt;0,"Inactive in Jobber - confirm","Archived, no template"),IF(L263&gt;=2,"Duplicate in QBO",IF(AND(I263="Auto",L263&gt;0),"Double-billing risk",IF(I263="Auto","Billed in Jobber",IF(L263=0,"Not billed",IF(AND(E263="Weekly",ABS(M263-G263*F263*4)&lt;0.5),"Basis mismatch",IF(ABS(N263)&gt;=0.5,"Rate mismatch","Matched"))))))))</f>
        <v>Matched</v>
      </c>
      <c r="P263" t="inlineStr">
        <is>
          <t>Matched</t>
        </is>
      </c>
      <c r="Q263" t="str">
        <f>INDEX('Actions'!$B$5:$B$14,MATCH(O263,'Actions'!$A$5:$A$14,0))</f>
        <v>Move as is</v>
      </c>
      <c r="R263" t="str">
        <f>INDEX('Actions'!$C$5:$C$14,MATCH(O263,'Actions'!$A$5:$A$14,0))</f>
        <v>Office</v>
      </c>
      <c r="S263" t="inlineStr">
        <is>
          <t>Wave 2 East</t>
        </is>
      </c>
      <c r="T263" t="inlineStr"/>
    </row>
    <row r="264">
      <c r="A264" t="inlineStr">
        <is>
          <t>J1260</t>
        </is>
      </c>
      <c r="B264" t="inlineStr">
        <is>
          <t>Elm Street Early Learning</t>
        </is>
      </c>
      <c r="C264" t="inlineStr">
        <is>
          <t>422 Nicholson Parade, Glen Waverley</t>
        </is>
      </c>
      <c r="D264" t="inlineStr">
        <is>
          <t>Washroom service</t>
        </is>
      </c>
      <c r="E264" t="inlineStr">
        <is>
          <t>Monthly</t>
        </is>
      </c>
      <c r="F264" t="n">
        <v>0</v>
      </c>
      <c r="G264" s="9" t="n">
        <v>99</v>
      </c>
      <c r="H264" t="inlineStr">
        <is>
          <t>Active</t>
        </is>
      </c>
      <c r="I264" t="inlineStr">
        <is>
          <t>Auto</t>
        </is>
      </c>
      <c r="J264" t="inlineStr"/>
      <c r="K264" s="9">
        <f>IF(H264="Active",INDEX('Jobber Jobs'!$Q$5:$Q$367,MATCH(A264,'Jobber Jobs'!$A$5:$A$367,0)),0)</f>
        <v>99</v>
      </c>
      <c r="L264">
        <f>COUNTIFS('QBO Templates'!$J$5:$J$293,A264,'QBO Templates'!$K$5:$K$293,1)</f>
        <v>0</v>
      </c>
      <c r="M264" s="9">
        <f>SUMIFS('QBO Templates'!$E$5:$E$293,'QBO Templates'!$J$5:$J$293,A264,'QBO Templates'!$K$5:$K$293,1)</f>
        <v>0</v>
      </c>
      <c r="N264" s="9">
        <f>ROUND(M264-K264,2)</f>
        <v>-99</v>
      </c>
      <c r="O264" t="str">
        <f>IF(A264="","Missing in Jobber",IF(H264&lt;&gt;"Active",IF(L264&gt;0,"Inactive in Jobber - confirm","Archived, no template"),IF(L264&gt;=2,"Duplicate in QBO",IF(AND(I264="Auto",L264&gt;0),"Double-billing risk",IF(I264="Auto","Billed in Jobber",IF(L264=0,"Not billed",IF(AND(E264="Weekly",ABS(M264-G264*F264*4)&lt;0.5),"Basis mismatch",IF(ABS(N264)&gt;=0.5,"Rate mismatch","Matched"))))))))</f>
        <v>Billed in Jobber</v>
      </c>
      <c r="P264" t="inlineStr">
        <is>
          <t>Billed in Jobber</t>
        </is>
      </c>
      <c r="Q264" t="str">
        <f>INDEX('Actions'!$B$5:$B$14,MATCH(O264,'Actions'!$A$5:$A$14,0))</f>
        <v>Create QBO template at the Jobber rate; switch off Jobber invoicing at cutover</v>
      </c>
      <c r="R264" t="str">
        <f>INDEX('Actions'!$C$5:$C$14,MATCH(O264,'Actions'!$A$5:$A$14,0))</f>
        <v>Bookkeeper</v>
      </c>
      <c r="S264" t="inlineStr">
        <is>
          <t>Wave 2 East</t>
        </is>
      </c>
      <c r="T264" t="inlineStr"/>
    </row>
    <row r="265">
      <c r="A265" t="inlineStr">
        <is>
          <t>J1261</t>
        </is>
      </c>
      <c r="B265" t="inlineStr">
        <is>
          <t>Redgum Financial Planning</t>
        </is>
      </c>
      <c r="C265" t="inlineStr">
        <is>
          <t>455 Railway Road, Williamstown</t>
        </is>
      </c>
      <c r="D265" t="inlineStr">
        <is>
          <t>Office clean</t>
        </is>
      </c>
      <c r="E265" t="inlineStr">
        <is>
          <t>Weekly</t>
        </is>
      </c>
      <c r="F265" t="n">
        <v>2</v>
      </c>
      <c r="G265" s="9" t="n">
        <v>96</v>
      </c>
      <c r="H265" t="inlineStr">
        <is>
          <t>Active</t>
        </is>
      </c>
      <c r="I265" t="inlineStr">
        <is>
          <t>Auto</t>
        </is>
      </c>
      <c r="J265" t="inlineStr"/>
      <c r="K265" s="9">
        <f>IF(H265="Active",INDEX('Jobber Jobs'!$Q$5:$Q$367,MATCH(A265,'Jobber Jobs'!$A$5:$A$367,0)),0)</f>
        <v>832</v>
      </c>
      <c r="L265">
        <f>COUNTIFS('QBO Templates'!$J$5:$J$293,A265,'QBO Templates'!$K$5:$K$293,1)</f>
        <v>0</v>
      </c>
      <c r="M265" s="9">
        <f>SUMIFS('QBO Templates'!$E$5:$E$293,'QBO Templates'!$J$5:$J$293,A265,'QBO Templates'!$K$5:$K$293,1)</f>
        <v>0</v>
      </c>
      <c r="N265" s="9">
        <f>ROUND(M265-K265,2)</f>
        <v>-832</v>
      </c>
      <c r="O265" t="str">
        <f>IF(A265="","Missing in Jobber",IF(H265&lt;&gt;"Active",IF(L265&gt;0,"Inactive in Jobber - confirm","Archived, no template"),IF(L265&gt;=2,"Duplicate in QBO",IF(AND(I265="Auto",L265&gt;0),"Double-billing risk",IF(I265="Auto","Billed in Jobber",IF(L265=0,"Not billed",IF(AND(E265="Weekly",ABS(M265-G265*F265*4)&lt;0.5),"Basis mismatch",IF(ABS(N265)&gt;=0.5,"Rate mismatch","Matched"))))))))</f>
        <v>Billed in Jobber</v>
      </c>
      <c r="P265" t="inlineStr">
        <is>
          <t>Billed in Jobber</t>
        </is>
      </c>
      <c r="Q265" t="str">
        <f>INDEX('Actions'!$B$5:$B$14,MATCH(O265,'Actions'!$A$5:$A$14,0))</f>
        <v>Create QBO template at the Jobber rate; switch off Jobber invoicing at cutover</v>
      </c>
      <c r="R265" t="str">
        <f>INDEX('Actions'!$C$5:$C$14,MATCH(O265,'Actions'!$A$5:$A$14,0))</f>
        <v>Bookkeeper</v>
      </c>
      <c r="S265" t="inlineStr">
        <is>
          <t>Wave 4 West</t>
        </is>
      </c>
      <c r="T265" t="inlineStr"/>
    </row>
    <row r="266">
      <c r="A266" t="inlineStr">
        <is>
          <t>J1262</t>
        </is>
      </c>
      <c r="B266" t="inlineStr">
        <is>
          <t>Redgum Financial Planning</t>
        </is>
      </c>
      <c r="C266" t="inlineStr">
        <is>
          <t>217 King Street, Epping</t>
        </is>
      </c>
      <c r="D266" t="inlineStr">
        <is>
          <t>Office clean</t>
        </is>
      </c>
      <c r="E266" t="inlineStr">
        <is>
          <t>Weekly</t>
        </is>
      </c>
      <c r="F266" t="n">
        <v>2</v>
      </c>
      <c r="G266" s="9" t="n">
        <v>98</v>
      </c>
      <c r="H266" t="inlineStr">
        <is>
          <t>Active</t>
        </is>
      </c>
      <c r="I266" t="inlineStr">
        <is>
          <t>Outside Jobber</t>
        </is>
      </c>
      <c r="J266" t="inlineStr">
        <is>
          <t>T0214</t>
        </is>
      </c>
      <c r="K266" s="9">
        <f>IF(H266="Active",INDEX('Jobber Jobs'!$Q$5:$Q$367,MATCH(A266,'Jobber Jobs'!$A$5:$A$367,0)),0)</f>
        <v>849.33</v>
      </c>
      <c r="L266">
        <f>COUNTIFS('QBO Templates'!$J$5:$J$293,A266,'QBO Templates'!$K$5:$K$293,1)</f>
        <v>1</v>
      </c>
      <c r="M266" s="9">
        <f>SUMIFS('QBO Templates'!$E$5:$E$293,'QBO Templates'!$J$5:$J$293,A266,'QBO Templates'!$K$5:$K$293,1)</f>
        <v>849.33</v>
      </c>
      <c r="N266" s="9">
        <f>ROUND(M266-K266,2)</f>
        <v>0</v>
      </c>
      <c r="O266" t="str">
        <f>IF(A266="","Missing in Jobber",IF(H266&lt;&gt;"Active",IF(L266&gt;0,"Inactive in Jobber - confirm","Archived, no template"),IF(L266&gt;=2,"Duplicate in QBO",IF(AND(I266="Auto",L266&gt;0),"Double-billing risk",IF(I266="Auto","Billed in Jobber",IF(L266=0,"Not billed",IF(AND(E266="Weekly",ABS(M266-G266*F266*4)&lt;0.5),"Basis mismatch",IF(ABS(N266)&gt;=0.5,"Rate mismatch","Matched"))))))))</f>
        <v>Matched</v>
      </c>
      <c r="P266" t="inlineStr">
        <is>
          <t>Matched</t>
        </is>
      </c>
      <c r="Q266" t="str">
        <f>INDEX('Actions'!$B$5:$B$14,MATCH(O266,'Actions'!$A$5:$A$14,0))</f>
        <v>Move as is</v>
      </c>
      <c r="R266" t="str">
        <f>INDEX('Actions'!$C$5:$C$14,MATCH(O266,'Actions'!$A$5:$A$14,0))</f>
        <v>Office</v>
      </c>
      <c r="S266" t="inlineStr">
        <is>
          <t>Pilot</t>
        </is>
      </c>
      <c r="T266" t="inlineStr"/>
    </row>
    <row r="267">
      <c r="A267" t="inlineStr">
        <is>
          <t>J1263</t>
        </is>
      </c>
      <c r="B267" t="inlineStr">
        <is>
          <t>Lakeside Fitness Pty Ltd</t>
        </is>
      </c>
      <c r="C267" t="inlineStr">
        <is>
          <t>58 Station Road, Mitcham</t>
        </is>
      </c>
      <c r="D267" t="inlineStr">
        <is>
          <t>Office clean</t>
        </is>
      </c>
      <c r="E267" t="inlineStr">
        <is>
          <t>Weekly</t>
        </is>
      </c>
      <c r="F267" t="n">
        <v>2</v>
      </c>
      <c r="G267" s="9" t="n">
        <v>104</v>
      </c>
      <c r="H267" t="inlineStr">
        <is>
          <t>Active</t>
        </is>
      </c>
      <c r="I267" t="inlineStr">
        <is>
          <t>Outside Jobber</t>
        </is>
      </c>
      <c r="J267" t="inlineStr">
        <is>
          <t>T0215</t>
        </is>
      </c>
      <c r="K267" s="9">
        <f>IF(H267="Active",INDEX('Jobber Jobs'!$Q$5:$Q$367,MATCH(A267,'Jobber Jobs'!$A$5:$A$367,0)),0)</f>
        <v>901.33</v>
      </c>
      <c r="L267">
        <f>COUNTIFS('QBO Templates'!$J$5:$J$293,A267,'QBO Templates'!$K$5:$K$293,1)</f>
        <v>1</v>
      </c>
      <c r="M267" s="9">
        <f>SUMIFS('QBO Templates'!$E$5:$E$293,'QBO Templates'!$J$5:$J$293,A267,'QBO Templates'!$K$5:$K$293,1)</f>
        <v>901.33</v>
      </c>
      <c r="N267" s="9">
        <f>ROUND(M267-K267,2)</f>
        <v>0</v>
      </c>
      <c r="O267" t="str">
        <f>IF(A267="","Missing in Jobber",IF(H267&lt;&gt;"Active",IF(L267&gt;0,"Inactive in Jobber - confirm","Archived, no template"),IF(L267&gt;=2,"Duplicate in QBO",IF(AND(I267="Auto",L267&gt;0),"Double-billing risk",IF(I267="Auto","Billed in Jobber",IF(L267=0,"Not billed",IF(AND(E267="Weekly",ABS(M267-G267*F267*4)&lt;0.5),"Basis mismatch",IF(ABS(N267)&gt;=0.5,"Rate mismatch","Matched"))))))))</f>
        <v>Matched</v>
      </c>
      <c r="P267" t="inlineStr">
        <is>
          <t>Matched</t>
        </is>
      </c>
      <c r="Q267" t="str">
        <f>INDEX('Actions'!$B$5:$B$14,MATCH(O267,'Actions'!$A$5:$A$14,0))</f>
        <v>Move as is</v>
      </c>
      <c r="R267" t="str">
        <f>INDEX('Actions'!$C$5:$C$14,MATCH(O267,'Actions'!$A$5:$A$14,0))</f>
        <v>Office</v>
      </c>
      <c r="S267" t="inlineStr">
        <is>
          <t>Wave 2 East</t>
        </is>
      </c>
      <c r="T267" t="inlineStr"/>
    </row>
    <row r="268">
      <c r="A268" t="inlineStr">
        <is>
          <t>J1264</t>
        </is>
      </c>
      <c r="B268" t="inlineStr">
        <is>
          <t>Elm Street Logistics Pty Ltd</t>
        </is>
      </c>
      <c r="C268" t="inlineStr">
        <is>
          <t>343 Sydney Street, Kew</t>
        </is>
      </c>
      <c r="D268" t="inlineStr">
        <is>
          <t>Office clean</t>
        </is>
      </c>
      <c r="E268" t="inlineStr">
        <is>
          <t>Weekly</t>
        </is>
      </c>
      <c r="F268" t="n">
        <v>5</v>
      </c>
      <c r="G268" s="9" t="n">
        <v>97</v>
      </c>
      <c r="H268" t="inlineStr">
        <is>
          <t>Active</t>
        </is>
      </c>
      <c r="I268" t="inlineStr">
        <is>
          <t>Auto</t>
        </is>
      </c>
      <c r="J268" t="inlineStr">
        <is>
          <t>T0216</t>
        </is>
      </c>
      <c r="K268" s="9">
        <f>IF(H268="Active",INDEX('Jobber Jobs'!$Q$5:$Q$367,MATCH(A268,'Jobber Jobs'!$A$5:$A$367,0)),0)</f>
        <v>2101.67</v>
      </c>
      <c r="L268">
        <f>COUNTIFS('QBO Templates'!$J$5:$J$293,A268,'QBO Templates'!$K$5:$K$293,1)</f>
        <v>1</v>
      </c>
      <c r="M268" s="9">
        <f>SUMIFS('QBO Templates'!$E$5:$E$293,'QBO Templates'!$J$5:$J$293,A268,'QBO Templates'!$K$5:$K$293,1)</f>
        <v>2101.67</v>
      </c>
      <c r="N268" s="9">
        <f>ROUND(M268-K268,2)</f>
        <v>0</v>
      </c>
      <c r="O268" t="str">
        <f>IF(A268="","Missing in Jobber",IF(H268&lt;&gt;"Active",IF(L268&gt;0,"Inactive in Jobber - confirm","Archived, no template"),IF(L268&gt;=2,"Duplicate in QBO",IF(AND(I268="Auto",L268&gt;0),"Double-billing risk",IF(I268="Auto","Billed in Jobber",IF(L268=0,"Not billed",IF(AND(E268="Weekly",ABS(M268-G268*F268*4)&lt;0.5),"Basis mismatch",IF(ABS(N268)&gt;=0.5,"Rate mismatch","Matched"))))))))</f>
        <v>Double-billing risk</v>
      </c>
      <c r="P268" t="inlineStr">
        <is>
          <t>Double-billing risk</t>
        </is>
      </c>
      <c r="Q268" t="str">
        <f>INDEX('Actions'!$B$5:$B$14,MATCH(O268,'Actions'!$A$5:$A$14,0))</f>
        <v>Stop Jobber auto-invoicing now; credit the duplicate invoices</v>
      </c>
      <c r="R268" t="str">
        <f>INDEX('Actions'!$C$5:$C$14,MATCH(O268,'Actions'!$A$5:$A$14,0))</f>
        <v>Bookkeeper</v>
      </c>
      <c r="S268" t="inlineStr">
        <is>
          <t>Wave 2 East</t>
        </is>
      </c>
      <c r="T268" t="inlineStr"/>
    </row>
    <row r="269">
      <c r="A269" t="inlineStr">
        <is>
          <t>J1265</t>
        </is>
      </c>
      <c r="B269" t="inlineStr">
        <is>
          <t>Elm Street Logistics Pty Ltd</t>
        </is>
      </c>
      <c r="C269" t="inlineStr">
        <is>
          <t>399 Plenty Avenue, Ringwood</t>
        </is>
      </c>
      <c r="D269" t="inlineStr">
        <is>
          <t>Office clean</t>
        </is>
      </c>
      <c r="E269" t="inlineStr">
        <is>
          <t>Weekly</t>
        </is>
      </c>
      <c r="F269" t="n">
        <v>2</v>
      </c>
      <c r="G269" s="9" t="n">
        <v>62</v>
      </c>
      <c r="H269" t="inlineStr">
        <is>
          <t>Active</t>
        </is>
      </c>
      <c r="I269" t="inlineStr">
        <is>
          <t>Auto</t>
        </is>
      </c>
      <c r="J269" t="inlineStr"/>
      <c r="K269" s="9">
        <f>IF(H269="Active",INDEX('Jobber Jobs'!$Q$5:$Q$367,MATCH(A269,'Jobber Jobs'!$A$5:$A$367,0)),0)</f>
        <v>537.33</v>
      </c>
      <c r="L269">
        <f>COUNTIFS('QBO Templates'!$J$5:$J$293,A269,'QBO Templates'!$K$5:$K$293,1)</f>
        <v>0</v>
      </c>
      <c r="M269" s="9">
        <f>SUMIFS('QBO Templates'!$E$5:$E$293,'QBO Templates'!$J$5:$J$293,A269,'QBO Templates'!$K$5:$K$293,1)</f>
        <v>0</v>
      </c>
      <c r="N269" s="9">
        <f>ROUND(M269-K269,2)</f>
        <v>-537.33</v>
      </c>
      <c r="O269" t="str">
        <f>IF(A269="","Missing in Jobber",IF(H269&lt;&gt;"Active",IF(L269&gt;0,"Inactive in Jobber - confirm","Archived, no template"),IF(L269&gt;=2,"Duplicate in QBO",IF(AND(I269="Auto",L269&gt;0),"Double-billing risk",IF(I269="Auto","Billed in Jobber",IF(L269=0,"Not billed",IF(AND(E269="Weekly",ABS(M269-G269*F269*4)&lt;0.5),"Basis mismatch",IF(ABS(N269)&gt;=0.5,"Rate mismatch","Matched"))))))))</f>
        <v>Billed in Jobber</v>
      </c>
      <c r="P269" t="inlineStr">
        <is>
          <t>Billed in Jobber</t>
        </is>
      </c>
      <c r="Q269" t="str">
        <f>INDEX('Actions'!$B$5:$B$14,MATCH(O269,'Actions'!$A$5:$A$14,0))</f>
        <v>Create QBO template at the Jobber rate; switch off Jobber invoicing at cutover</v>
      </c>
      <c r="R269" t="str">
        <f>INDEX('Actions'!$C$5:$C$14,MATCH(O269,'Actions'!$A$5:$A$14,0))</f>
        <v>Bookkeeper</v>
      </c>
      <c r="S269" t="inlineStr">
        <is>
          <t>Wave 2 East</t>
        </is>
      </c>
      <c r="T269" t="inlineStr"/>
    </row>
    <row r="270">
      <c r="A270" t="inlineStr">
        <is>
          <t>J1266</t>
        </is>
      </c>
      <c r="B270" t="inlineStr">
        <is>
          <t>Elm Street Logistics Pty Ltd</t>
        </is>
      </c>
      <c r="C270" t="inlineStr">
        <is>
          <t>256 Station Street, Blackburn</t>
        </is>
      </c>
      <c r="D270" t="inlineStr">
        <is>
          <t>Office clean</t>
        </is>
      </c>
      <c r="E270" t="inlineStr">
        <is>
          <t>Weekly</t>
        </is>
      </c>
      <c r="F270" t="n">
        <v>5</v>
      </c>
      <c r="G270" s="9" t="n">
        <v>64</v>
      </c>
      <c r="H270" t="inlineStr">
        <is>
          <t>Active</t>
        </is>
      </c>
      <c r="I270" t="inlineStr">
        <is>
          <t>Outside Jobber</t>
        </is>
      </c>
      <c r="J270" t="inlineStr">
        <is>
          <t>T0217</t>
        </is>
      </c>
      <c r="K270" s="9">
        <f>IF(H270="Active",INDEX('Jobber Jobs'!$Q$5:$Q$367,MATCH(A270,'Jobber Jobs'!$A$5:$A$367,0)),0)</f>
        <v>1386.67</v>
      </c>
      <c r="L270">
        <f>COUNTIFS('QBO Templates'!$J$5:$J$293,A270,'QBO Templates'!$K$5:$K$293,1)</f>
        <v>1</v>
      </c>
      <c r="M270" s="9">
        <f>SUMIFS('QBO Templates'!$E$5:$E$293,'QBO Templates'!$J$5:$J$293,A270,'QBO Templates'!$K$5:$K$293,1)</f>
        <v>1280</v>
      </c>
      <c r="N270" s="9">
        <f>ROUND(M270-K270,2)</f>
        <v>-106.67</v>
      </c>
      <c r="O270" t="str">
        <f>IF(A270="","Missing in Jobber",IF(H270&lt;&gt;"Active",IF(L270&gt;0,"Inactive in Jobber - confirm","Archived, no template"),IF(L270&gt;=2,"Duplicate in QBO",IF(AND(I270="Auto",L270&gt;0),"Double-billing risk",IF(I270="Auto","Billed in Jobber",IF(L270=0,"Not billed",IF(AND(E270="Weekly",ABS(M270-G270*F270*4)&lt;0.5),"Basis mismatch",IF(ABS(N270)&gt;=0.5,"Rate mismatch","Matched"))))))))</f>
        <v>Basis mismatch</v>
      </c>
      <c r="P270" t="inlineStr">
        <is>
          <t>Basis mismatch</t>
        </is>
      </c>
      <c r="Q270" t="str">
        <f>INDEX('Actions'!$B$5:$B$14,MATCH(O270,'Actions'!$A$5:$A$14,0))</f>
        <v>Change template to the 52/12 monthly amount; bill the shortfall</v>
      </c>
      <c r="R270" t="str">
        <f>INDEX('Actions'!$C$5:$C$14,MATCH(O270,'Actions'!$A$5:$A$14,0))</f>
        <v>Bookkeeper</v>
      </c>
      <c r="S270" t="inlineStr">
        <is>
          <t>Wave 2 East</t>
        </is>
      </c>
      <c r="T270" t="inlineStr"/>
    </row>
    <row r="271">
      <c r="A271" t="inlineStr">
        <is>
          <t>J1267</t>
        </is>
      </c>
      <c r="B271" t="inlineStr">
        <is>
          <t>Elm Street Logistics Pty Ltd</t>
        </is>
      </c>
      <c r="C271" t="inlineStr">
        <is>
          <t>256 Station Street, Blackburn</t>
        </is>
      </c>
      <c r="D271" t="inlineStr">
        <is>
          <t>Window clean</t>
        </is>
      </c>
      <c r="E271" t="inlineStr">
        <is>
          <t>Every 4 weeks</t>
        </is>
      </c>
      <c r="F271" t="n">
        <v>0</v>
      </c>
      <c r="G271" s="9" t="n">
        <v>203</v>
      </c>
      <c r="H271" t="inlineStr">
        <is>
          <t>Active</t>
        </is>
      </c>
      <c r="I271" t="inlineStr">
        <is>
          <t>Outside Jobber</t>
        </is>
      </c>
      <c r="J271" t="inlineStr">
        <is>
          <t>T0218</t>
        </is>
      </c>
      <c r="K271" s="9">
        <f>IF(H271="Active",INDEX('Jobber Jobs'!$Q$5:$Q$367,MATCH(A271,'Jobber Jobs'!$A$5:$A$367,0)),0)</f>
        <v>203</v>
      </c>
      <c r="L271">
        <f>COUNTIFS('QBO Templates'!$J$5:$J$293,A271,'QBO Templates'!$K$5:$K$293,1)</f>
        <v>1</v>
      </c>
      <c r="M271" s="9">
        <f>SUMIFS('QBO Templates'!$E$5:$E$293,'QBO Templates'!$J$5:$J$293,A271,'QBO Templates'!$K$5:$K$293,1)</f>
        <v>203</v>
      </c>
      <c r="N271" s="9">
        <f>ROUND(M271-K271,2)</f>
        <v>0</v>
      </c>
      <c r="O271" t="str">
        <f>IF(A271="","Missing in Jobber",IF(H271&lt;&gt;"Active",IF(L271&gt;0,"Inactive in Jobber - confirm","Archived, no template"),IF(L271&gt;=2,"Duplicate in QBO",IF(AND(I271="Auto",L271&gt;0),"Double-billing risk",IF(I271="Auto","Billed in Jobber",IF(L271=0,"Not billed",IF(AND(E271="Weekly",ABS(M271-G271*F271*4)&lt;0.5),"Basis mismatch",IF(ABS(N271)&gt;=0.5,"Rate mismatch","Matched"))))))))</f>
        <v>Matched</v>
      </c>
      <c r="P271" t="inlineStr">
        <is>
          <t>Matched</t>
        </is>
      </c>
      <c r="Q271" t="str">
        <f>INDEX('Actions'!$B$5:$B$14,MATCH(O271,'Actions'!$A$5:$A$14,0))</f>
        <v>Move as is</v>
      </c>
      <c r="R271" t="str">
        <f>INDEX('Actions'!$C$5:$C$14,MATCH(O271,'Actions'!$A$5:$A$14,0))</f>
        <v>Office</v>
      </c>
      <c r="S271" t="inlineStr">
        <is>
          <t>Wave 2 East</t>
        </is>
      </c>
      <c r="T271" t="inlineStr"/>
    </row>
    <row r="272">
      <c r="A272" t="inlineStr">
        <is>
          <t>J1268</t>
        </is>
      </c>
      <c r="B272" t="inlineStr">
        <is>
          <t>Lakeside Insurance Brokers</t>
        </is>
      </c>
      <c r="C272" t="inlineStr">
        <is>
          <t>459 Whitehorse Parade, Sunshine</t>
        </is>
      </c>
      <c r="D272" t="inlineStr">
        <is>
          <t>Kitchen and bathrooms</t>
        </is>
      </c>
      <c r="E272" t="inlineStr">
        <is>
          <t>Weekly</t>
        </is>
      </c>
      <c r="F272" t="n">
        <v>3</v>
      </c>
      <c r="G272" s="9" t="n">
        <v>68</v>
      </c>
      <c r="H272" t="inlineStr">
        <is>
          <t>Active</t>
        </is>
      </c>
      <c r="I272" t="inlineStr">
        <is>
          <t>Auto</t>
        </is>
      </c>
      <c r="J272" t="inlineStr"/>
      <c r="K272" s="9">
        <f>IF(H272="Active",INDEX('Jobber Jobs'!$Q$5:$Q$367,MATCH(A272,'Jobber Jobs'!$A$5:$A$367,0)),0)</f>
        <v>884</v>
      </c>
      <c r="L272">
        <f>COUNTIFS('QBO Templates'!$J$5:$J$293,A272,'QBO Templates'!$K$5:$K$293,1)</f>
        <v>0</v>
      </c>
      <c r="M272" s="9">
        <f>SUMIFS('QBO Templates'!$E$5:$E$293,'QBO Templates'!$J$5:$J$293,A272,'QBO Templates'!$K$5:$K$293,1)</f>
        <v>0</v>
      </c>
      <c r="N272" s="9">
        <f>ROUND(M272-K272,2)</f>
        <v>-884</v>
      </c>
      <c r="O272" t="str">
        <f>IF(A272="","Missing in Jobber",IF(H272&lt;&gt;"Active",IF(L272&gt;0,"Inactive in Jobber - confirm","Archived, no template"),IF(L272&gt;=2,"Duplicate in QBO",IF(AND(I272="Auto",L272&gt;0),"Double-billing risk",IF(I272="Auto","Billed in Jobber",IF(L272=0,"Not billed",IF(AND(E272="Weekly",ABS(M272-G272*F272*4)&lt;0.5),"Basis mismatch",IF(ABS(N272)&gt;=0.5,"Rate mismatch","Matched"))))))))</f>
        <v>Billed in Jobber</v>
      </c>
      <c r="P272" t="inlineStr">
        <is>
          <t>Billed in Jobber</t>
        </is>
      </c>
      <c r="Q272" t="str">
        <f>INDEX('Actions'!$B$5:$B$14,MATCH(O272,'Actions'!$A$5:$A$14,0))</f>
        <v>Create QBO template at the Jobber rate; switch off Jobber invoicing at cutover</v>
      </c>
      <c r="R272" t="str">
        <f>INDEX('Actions'!$C$5:$C$14,MATCH(O272,'Actions'!$A$5:$A$14,0))</f>
        <v>Bookkeeper</v>
      </c>
      <c r="S272" t="inlineStr">
        <is>
          <t>Wave 4 West</t>
        </is>
      </c>
      <c r="T272" t="inlineStr"/>
    </row>
    <row r="273">
      <c r="A273" t="inlineStr">
        <is>
          <t>J1269</t>
        </is>
      </c>
      <c r="B273" t="inlineStr">
        <is>
          <t>Lakeside Insurance Brokers</t>
        </is>
      </c>
      <c r="C273" t="inlineStr">
        <is>
          <t>459 Whitehorse Parade, Sunshine</t>
        </is>
      </c>
      <c r="D273" t="inlineStr">
        <is>
          <t>Carpet steam clean</t>
        </is>
      </c>
      <c r="E273" t="inlineStr">
        <is>
          <t>Every 4 weeks</t>
        </is>
      </c>
      <c r="F273" t="n">
        <v>0</v>
      </c>
      <c r="G273" s="9" t="n">
        <v>156</v>
      </c>
      <c r="H273" t="inlineStr">
        <is>
          <t>Active</t>
        </is>
      </c>
      <c r="I273" t="inlineStr">
        <is>
          <t>Outside Jobber</t>
        </is>
      </c>
      <c r="J273" t="inlineStr">
        <is>
          <t>T0219</t>
        </is>
      </c>
      <c r="K273" s="9">
        <f>IF(H273="Active",INDEX('Jobber Jobs'!$Q$5:$Q$367,MATCH(A273,'Jobber Jobs'!$A$5:$A$367,0)),0)</f>
        <v>156</v>
      </c>
      <c r="L273">
        <f>COUNTIFS('QBO Templates'!$J$5:$J$293,A273,'QBO Templates'!$K$5:$K$293,1)</f>
        <v>1</v>
      </c>
      <c r="M273" s="9">
        <f>SUMIFS('QBO Templates'!$E$5:$E$293,'QBO Templates'!$J$5:$J$293,A273,'QBO Templates'!$K$5:$K$293,1)</f>
        <v>156</v>
      </c>
      <c r="N273" s="9">
        <f>ROUND(M273-K273,2)</f>
        <v>0</v>
      </c>
      <c r="O273" t="str">
        <f>IF(A273="","Missing in Jobber",IF(H273&lt;&gt;"Active",IF(L273&gt;0,"Inactive in Jobber - confirm","Archived, no template"),IF(L273&gt;=2,"Duplicate in QBO",IF(AND(I273="Auto",L273&gt;0),"Double-billing risk",IF(I273="Auto","Billed in Jobber",IF(L273=0,"Not billed",IF(AND(E273="Weekly",ABS(M273-G273*F273*4)&lt;0.5),"Basis mismatch",IF(ABS(N273)&gt;=0.5,"Rate mismatch","Matched"))))))))</f>
        <v>Matched</v>
      </c>
      <c r="P273" t="inlineStr">
        <is>
          <t>Matched</t>
        </is>
      </c>
      <c r="Q273" t="str">
        <f>INDEX('Actions'!$B$5:$B$14,MATCH(O273,'Actions'!$A$5:$A$14,0))</f>
        <v>Move as is</v>
      </c>
      <c r="R273" t="str">
        <f>INDEX('Actions'!$C$5:$C$14,MATCH(O273,'Actions'!$A$5:$A$14,0))</f>
        <v>Office</v>
      </c>
      <c r="S273" t="inlineStr">
        <is>
          <t>Wave 4 West</t>
        </is>
      </c>
      <c r="T273" t="inlineStr"/>
    </row>
    <row r="274">
      <c r="A274" t="inlineStr">
        <is>
          <t>J1270</t>
        </is>
      </c>
      <c r="B274" t="inlineStr">
        <is>
          <t>Elm Street Pathology Pty Ltd</t>
        </is>
      </c>
      <c r="C274" t="inlineStr">
        <is>
          <t>87 Main Avenue, Maribyrnong</t>
        </is>
      </c>
      <c r="D274" t="inlineStr">
        <is>
          <t>Kitchen and bathrooms</t>
        </is>
      </c>
      <c r="E274" t="inlineStr">
        <is>
          <t>Weekly</t>
        </is>
      </c>
      <c r="F274" t="n">
        <v>5</v>
      </c>
      <c r="G274" s="9" t="n">
        <v>69</v>
      </c>
      <c r="H274" t="inlineStr">
        <is>
          <t>Active</t>
        </is>
      </c>
      <c r="I274" t="inlineStr">
        <is>
          <t>Outside Jobber</t>
        </is>
      </c>
      <c r="J274" t="inlineStr">
        <is>
          <t>T0220</t>
        </is>
      </c>
      <c r="K274" s="9">
        <f>IF(H274="Active",INDEX('Jobber Jobs'!$Q$5:$Q$367,MATCH(A274,'Jobber Jobs'!$A$5:$A$367,0)),0)</f>
        <v>1495</v>
      </c>
      <c r="L274">
        <f>COUNTIFS('QBO Templates'!$J$5:$J$293,A274,'QBO Templates'!$K$5:$K$293,1)</f>
        <v>1</v>
      </c>
      <c r="M274" s="9">
        <f>SUMIFS('QBO Templates'!$E$5:$E$293,'QBO Templates'!$J$5:$J$293,A274,'QBO Templates'!$K$5:$K$293,1)</f>
        <v>1495</v>
      </c>
      <c r="N274" s="9">
        <f>ROUND(M274-K274,2)</f>
        <v>0</v>
      </c>
      <c r="O274" t="str">
        <f>IF(A274="","Missing in Jobber",IF(H274&lt;&gt;"Active",IF(L274&gt;0,"Inactive in Jobber - confirm","Archived, no template"),IF(L274&gt;=2,"Duplicate in QBO",IF(AND(I274="Auto",L274&gt;0),"Double-billing risk",IF(I274="Auto","Billed in Jobber",IF(L274=0,"Not billed",IF(AND(E274="Weekly",ABS(M274-G274*F274*4)&lt;0.5),"Basis mismatch",IF(ABS(N274)&gt;=0.5,"Rate mismatch","Matched"))))))))</f>
        <v>Matched</v>
      </c>
      <c r="P274" t="inlineStr">
        <is>
          <t>Matched</t>
        </is>
      </c>
      <c r="Q274" t="str">
        <f>INDEX('Actions'!$B$5:$B$14,MATCH(O274,'Actions'!$A$5:$A$14,0))</f>
        <v>Move as is</v>
      </c>
      <c r="R274" t="str">
        <f>INDEX('Actions'!$C$5:$C$14,MATCH(O274,'Actions'!$A$5:$A$14,0))</f>
        <v>Office</v>
      </c>
      <c r="S274" t="inlineStr">
        <is>
          <t>Wave 4 West</t>
        </is>
      </c>
      <c r="T274" t="inlineStr"/>
    </row>
    <row r="275">
      <c r="A275" t="inlineStr">
        <is>
          <t>J1271</t>
        </is>
      </c>
      <c r="B275" t="inlineStr">
        <is>
          <t>Fairfield Accountants Pty Ltd</t>
        </is>
      </c>
      <c r="C275" t="inlineStr">
        <is>
          <t>313/12 Union Avenue, Dandenong</t>
        </is>
      </c>
      <c r="D275" t="inlineStr">
        <is>
          <t>Office clean</t>
        </is>
      </c>
      <c r="E275" t="inlineStr">
        <is>
          <t>Weekly</t>
        </is>
      </c>
      <c r="F275" t="n">
        <v>5</v>
      </c>
      <c r="G275" s="9" t="n">
        <v>151</v>
      </c>
      <c r="H275" t="inlineStr">
        <is>
          <t>Active</t>
        </is>
      </c>
      <c r="I275" t="inlineStr">
        <is>
          <t>Auto</t>
        </is>
      </c>
      <c r="J275" t="inlineStr"/>
      <c r="K275" s="9">
        <f>IF(H275="Active",INDEX('Jobber Jobs'!$Q$5:$Q$367,MATCH(A275,'Jobber Jobs'!$A$5:$A$367,0)),0)</f>
        <v>3271.67</v>
      </c>
      <c r="L275">
        <f>COUNTIFS('QBO Templates'!$J$5:$J$293,A275,'QBO Templates'!$K$5:$K$293,1)</f>
        <v>0</v>
      </c>
      <c r="M275" s="9">
        <f>SUMIFS('QBO Templates'!$E$5:$E$293,'QBO Templates'!$J$5:$J$293,A275,'QBO Templates'!$K$5:$K$293,1)</f>
        <v>0</v>
      </c>
      <c r="N275" s="9">
        <f>ROUND(M275-K275,2)</f>
        <v>-3271.67</v>
      </c>
      <c r="O275" t="str">
        <f>IF(A275="","Missing in Jobber",IF(H275&lt;&gt;"Active",IF(L275&gt;0,"Inactive in Jobber - confirm","Archived, no template"),IF(L275&gt;=2,"Duplicate in QBO",IF(AND(I275="Auto",L275&gt;0),"Double-billing risk",IF(I275="Auto","Billed in Jobber",IF(L275=0,"Not billed",IF(AND(E275="Weekly",ABS(M275-G275*F275*4)&lt;0.5),"Basis mismatch",IF(ABS(N275)&gt;=0.5,"Rate mismatch","Matched"))))))))</f>
        <v>Billed in Jobber</v>
      </c>
      <c r="P275" t="inlineStr">
        <is>
          <t>Billed in Jobber</t>
        </is>
      </c>
      <c r="Q275" t="str">
        <f>INDEX('Actions'!$B$5:$B$14,MATCH(O275,'Actions'!$A$5:$A$14,0))</f>
        <v>Create QBO template at the Jobber rate; switch off Jobber invoicing at cutover</v>
      </c>
      <c r="R275" t="str">
        <f>INDEX('Actions'!$C$5:$C$14,MATCH(O275,'Actions'!$A$5:$A$14,0))</f>
        <v>Bookkeeper</v>
      </c>
      <c r="S275" t="inlineStr">
        <is>
          <t>Wave 3 South</t>
        </is>
      </c>
      <c r="T275" t="inlineStr"/>
    </row>
    <row r="276">
      <c r="A276" t="inlineStr">
        <is>
          <t>J1272</t>
        </is>
      </c>
      <c r="B276" t="inlineStr">
        <is>
          <t>Fairfield Accountants Pty Ltd</t>
        </is>
      </c>
      <c r="C276" t="inlineStr">
        <is>
          <t>354 King Avenue, Moorabbin</t>
        </is>
      </c>
      <c r="D276" t="inlineStr">
        <is>
          <t>Office clean</t>
        </is>
      </c>
      <c r="E276" t="inlineStr">
        <is>
          <t>Weekly</t>
        </is>
      </c>
      <c r="F276" t="n">
        <v>2</v>
      </c>
      <c r="G276" s="9" t="n">
        <v>87</v>
      </c>
      <c r="H276" t="inlineStr">
        <is>
          <t>Active</t>
        </is>
      </c>
      <c r="I276" t="inlineStr">
        <is>
          <t>Outside Jobber</t>
        </is>
      </c>
      <c r="J276" t="inlineStr">
        <is>
          <t>T0221</t>
        </is>
      </c>
      <c r="K276" s="9">
        <f>IF(H276="Active",INDEX('Jobber Jobs'!$Q$5:$Q$367,MATCH(A276,'Jobber Jobs'!$A$5:$A$367,0)),0)</f>
        <v>754</v>
      </c>
      <c r="L276">
        <f>COUNTIFS('QBO Templates'!$J$5:$J$293,A276,'QBO Templates'!$K$5:$K$293,1)</f>
        <v>1</v>
      </c>
      <c r="M276" s="9">
        <f>SUMIFS('QBO Templates'!$E$5:$E$293,'QBO Templates'!$J$5:$J$293,A276,'QBO Templates'!$K$5:$K$293,1)</f>
        <v>754</v>
      </c>
      <c r="N276" s="9">
        <f>ROUND(M276-K276,2)</f>
        <v>0</v>
      </c>
      <c r="O276" t="str">
        <f>IF(A276="","Missing in Jobber",IF(H276&lt;&gt;"Active",IF(L276&gt;0,"Inactive in Jobber - confirm","Archived, no template"),IF(L276&gt;=2,"Duplicate in QBO",IF(AND(I276="Auto",L276&gt;0),"Double-billing risk",IF(I276="Auto","Billed in Jobber",IF(L276=0,"Not billed",IF(AND(E276="Weekly",ABS(M276-G276*F276*4)&lt;0.5),"Basis mismatch",IF(ABS(N276)&gt;=0.5,"Rate mismatch","Matched"))))))))</f>
        <v>Matched</v>
      </c>
      <c r="P276" t="inlineStr">
        <is>
          <t>Matched</t>
        </is>
      </c>
      <c r="Q276" t="str">
        <f>INDEX('Actions'!$B$5:$B$14,MATCH(O276,'Actions'!$A$5:$A$14,0))</f>
        <v>Move as is</v>
      </c>
      <c r="R276" t="str">
        <f>INDEX('Actions'!$C$5:$C$14,MATCH(O276,'Actions'!$A$5:$A$14,0))</f>
        <v>Office</v>
      </c>
      <c r="S276" t="inlineStr">
        <is>
          <t>Wave 3 South</t>
        </is>
      </c>
      <c r="T276" t="inlineStr"/>
    </row>
    <row r="277">
      <c r="A277" t="inlineStr">
        <is>
          <t>J1273</t>
        </is>
      </c>
      <c r="B277" t="inlineStr">
        <is>
          <t>Fairfield Accountants Pty Ltd</t>
        </is>
      </c>
      <c r="C277" t="inlineStr">
        <is>
          <t>354 King Avenue, Moorabbin</t>
        </is>
      </c>
      <c r="D277" t="inlineStr">
        <is>
          <t>Window clean</t>
        </is>
      </c>
      <c r="E277" t="inlineStr">
        <is>
          <t>Every 4 weeks</t>
        </is>
      </c>
      <c r="F277" t="n">
        <v>0</v>
      </c>
      <c r="G277" s="9" t="n">
        <v>109</v>
      </c>
      <c r="H277" t="inlineStr">
        <is>
          <t>Active</t>
        </is>
      </c>
      <c r="I277" t="inlineStr">
        <is>
          <t>Outside Jobber</t>
        </is>
      </c>
      <c r="J277" t="inlineStr">
        <is>
          <t>T0222</t>
        </is>
      </c>
      <c r="K277" s="9">
        <f>IF(H277="Active",INDEX('Jobber Jobs'!$Q$5:$Q$367,MATCH(A277,'Jobber Jobs'!$A$5:$A$367,0)),0)</f>
        <v>109</v>
      </c>
      <c r="L277">
        <f>COUNTIFS('QBO Templates'!$J$5:$J$293,A277,'QBO Templates'!$K$5:$K$293,1)</f>
        <v>1</v>
      </c>
      <c r="M277" s="9">
        <f>SUMIFS('QBO Templates'!$E$5:$E$293,'QBO Templates'!$J$5:$J$293,A277,'QBO Templates'!$K$5:$K$293,1)</f>
        <v>109</v>
      </c>
      <c r="N277" s="9">
        <f>ROUND(M277-K277,2)</f>
        <v>0</v>
      </c>
      <c r="O277" t="str">
        <f>IF(A277="","Missing in Jobber",IF(H277&lt;&gt;"Active",IF(L277&gt;0,"Inactive in Jobber - confirm","Archived, no template"),IF(L277&gt;=2,"Duplicate in QBO",IF(AND(I277="Auto",L277&gt;0),"Double-billing risk",IF(I277="Auto","Billed in Jobber",IF(L277=0,"Not billed",IF(AND(E277="Weekly",ABS(M277-G277*F277*4)&lt;0.5),"Basis mismatch",IF(ABS(N277)&gt;=0.5,"Rate mismatch","Matched"))))))))</f>
        <v>Matched</v>
      </c>
      <c r="P277" t="inlineStr">
        <is>
          <t>Matched</t>
        </is>
      </c>
      <c r="Q277" t="str">
        <f>INDEX('Actions'!$B$5:$B$14,MATCH(O277,'Actions'!$A$5:$A$14,0))</f>
        <v>Move as is</v>
      </c>
      <c r="R277" t="str">
        <f>INDEX('Actions'!$C$5:$C$14,MATCH(O277,'Actions'!$A$5:$A$14,0))</f>
        <v>Office</v>
      </c>
      <c r="S277" t="inlineStr">
        <is>
          <t>Wave 3 South</t>
        </is>
      </c>
      <c r="T277" t="inlineStr"/>
    </row>
    <row r="278">
      <c r="A278" t="inlineStr">
        <is>
          <t>J1274</t>
        </is>
      </c>
      <c r="B278" t="inlineStr">
        <is>
          <t>Fairfield Dental</t>
        </is>
      </c>
      <c r="C278" t="inlineStr">
        <is>
          <t>122 Main Avenue, Box Hill</t>
        </is>
      </c>
      <c r="D278" t="inlineStr">
        <is>
          <t>Office clean</t>
        </is>
      </c>
      <c r="E278" t="inlineStr">
        <is>
          <t>Weekly</t>
        </is>
      </c>
      <c r="F278" t="n">
        <v>2</v>
      </c>
      <c r="G278" s="9" t="n">
        <v>146</v>
      </c>
      <c r="H278" t="inlineStr">
        <is>
          <t>Active</t>
        </is>
      </c>
      <c r="I278" t="inlineStr">
        <is>
          <t>Outside Jobber</t>
        </is>
      </c>
      <c r="J278" t="inlineStr">
        <is>
          <t>T0223</t>
        </is>
      </c>
      <c r="K278" s="9">
        <f>IF(H278="Active",INDEX('Jobber Jobs'!$Q$5:$Q$367,MATCH(A278,'Jobber Jobs'!$A$5:$A$367,0)),0)</f>
        <v>1265.33</v>
      </c>
      <c r="L278">
        <f>COUNTIFS('QBO Templates'!$J$5:$J$293,A278,'QBO Templates'!$K$5:$K$293,1)</f>
        <v>1</v>
      </c>
      <c r="M278" s="9">
        <f>SUMIFS('QBO Templates'!$E$5:$E$293,'QBO Templates'!$J$5:$J$293,A278,'QBO Templates'!$K$5:$K$293,1)</f>
        <v>1265.33</v>
      </c>
      <c r="N278" s="9">
        <f>ROUND(M278-K278,2)</f>
        <v>0</v>
      </c>
      <c r="O278" t="str">
        <f>IF(A278="","Missing in Jobber",IF(H278&lt;&gt;"Active",IF(L278&gt;0,"Inactive in Jobber - confirm","Archived, no template"),IF(L278&gt;=2,"Duplicate in QBO",IF(AND(I278="Auto",L278&gt;0),"Double-billing risk",IF(I278="Auto","Billed in Jobber",IF(L278=0,"Not billed",IF(AND(E278="Weekly",ABS(M278-G278*F278*4)&lt;0.5),"Basis mismatch",IF(ABS(N278)&gt;=0.5,"Rate mismatch","Matched"))))))))</f>
        <v>Matched</v>
      </c>
      <c r="P278" t="inlineStr">
        <is>
          <t>Matched</t>
        </is>
      </c>
      <c r="Q278" t="str">
        <f>INDEX('Actions'!$B$5:$B$14,MATCH(O278,'Actions'!$A$5:$A$14,0))</f>
        <v>Move as is</v>
      </c>
      <c r="R278" t="str">
        <f>INDEX('Actions'!$C$5:$C$14,MATCH(O278,'Actions'!$A$5:$A$14,0))</f>
        <v>Office</v>
      </c>
      <c r="S278" t="inlineStr">
        <is>
          <t>Wave 2 East</t>
        </is>
      </c>
      <c r="T278" t="inlineStr"/>
    </row>
    <row r="279">
      <c r="A279" t="inlineStr">
        <is>
          <t>J1275</t>
        </is>
      </c>
      <c r="B279" t="inlineStr">
        <is>
          <t>Oakwood Medical Centre Pty Ltd</t>
        </is>
      </c>
      <c r="C279" t="inlineStr">
        <is>
          <t>64 Bridge Street, Coburg</t>
        </is>
      </c>
      <c r="D279" t="inlineStr">
        <is>
          <t>Office clean</t>
        </is>
      </c>
      <c r="E279" t="inlineStr">
        <is>
          <t>Weekly</t>
        </is>
      </c>
      <c r="F279" t="n">
        <v>3</v>
      </c>
      <c r="G279" s="9" t="n">
        <v>93</v>
      </c>
      <c r="H279" t="inlineStr">
        <is>
          <t>Active</t>
        </is>
      </c>
      <c r="I279" t="inlineStr">
        <is>
          <t>Auto</t>
        </is>
      </c>
      <c r="J279" t="inlineStr"/>
      <c r="K279" s="9">
        <f>IF(H279="Active",INDEX('Jobber Jobs'!$Q$5:$Q$367,MATCH(A279,'Jobber Jobs'!$A$5:$A$367,0)),0)</f>
        <v>1209</v>
      </c>
      <c r="L279">
        <f>COUNTIFS('QBO Templates'!$J$5:$J$293,A279,'QBO Templates'!$K$5:$K$293,1)</f>
        <v>0</v>
      </c>
      <c r="M279" s="9">
        <f>SUMIFS('QBO Templates'!$E$5:$E$293,'QBO Templates'!$J$5:$J$293,A279,'QBO Templates'!$K$5:$K$293,1)</f>
        <v>0</v>
      </c>
      <c r="N279" s="9">
        <f>ROUND(M279-K279,2)</f>
        <v>-1209</v>
      </c>
      <c r="O279" t="str">
        <f>IF(A279="","Missing in Jobber",IF(H279&lt;&gt;"Active",IF(L279&gt;0,"Inactive in Jobber - confirm","Archived, no template"),IF(L279&gt;=2,"Duplicate in QBO",IF(AND(I279="Auto",L279&gt;0),"Double-billing risk",IF(I279="Auto","Billed in Jobber",IF(L279=0,"Not billed",IF(AND(E279="Weekly",ABS(M279-G279*F279*4)&lt;0.5),"Basis mismatch",IF(ABS(N279)&gt;=0.5,"Rate mismatch","Matched"))))))))</f>
        <v>Billed in Jobber</v>
      </c>
      <c r="P279" t="inlineStr">
        <is>
          <t>Billed in Jobber</t>
        </is>
      </c>
      <c r="Q279" t="str">
        <f>INDEX('Actions'!$B$5:$B$14,MATCH(O279,'Actions'!$A$5:$A$14,0))</f>
        <v>Create QBO template at the Jobber rate; switch off Jobber invoicing at cutover</v>
      </c>
      <c r="R279" t="str">
        <f>INDEX('Actions'!$C$5:$C$14,MATCH(O279,'Actions'!$A$5:$A$14,0))</f>
        <v>Bookkeeper</v>
      </c>
      <c r="S279" t="inlineStr">
        <is>
          <t>Wave 1 North</t>
        </is>
      </c>
      <c r="T279" t="inlineStr"/>
    </row>
    <row r="280">
      <c r="A280" t="inlineStr">
        <is>
          <t>J1276</t>
        </is>
      </c>
      <c r="B280" t="inlineStr">
        <is>
          <t>Banksia Architects Pty Ltd</t>
        </is>
      </c>
      <c r="C280" t="inlineStr">
        <is>
          <t>213 Church Parade, Frankston</t>
        </is>
      </c>
      <c r="D280" t="inlineStr">
        <is>
          <t>Office clean</t>
        </is>
      </c>
      <c r="E280" t="inlineStr">
        <is>
          <t>Weekly</t>
        </is>
      </c>
      <c r="F280" t="n">
        <v>3</v>
      </c>
      <c r="G280" s="9" t="n">
        <v>186</v>
      </c>
      <c r="H280" t="inlineStr">
        <is>
          <t>Active</t>
        </is>
      </c>
      <c r="I280" t="inlineStr">
        <is>
          <t>Outside Jobber</t>
        </is>
      </c>
      <c r="J280" t="inlineStr">
        <is>
          <t>T0224</t>
        </is>
      </c>
      <c r="K280" s="9">
        <f>IF(H280="Active",INDEX('Jobber Jobs'!$Q$5:$Q$367,MATCH(A280,'Jobber Jobs'!$A$5:$A$367,0)),0)</f>
        <v>2418</v>
      </c>
      <c r="L280">
        <f>COUNTIFS('QBO Templates'!$J$5:$J$293,A280,'QBO Templates'!$K$5:$K$293,1)</f>
        <v>1</v>
      </c>
      <c r="M280" s="9">
        <f>SUMIFS('QBO Templates'!$E$5:$E$293,'QBO Templates'!$J$5:$J$293,A280,'QBO Templates'!$K$5:$K$293,1)</f>
        <v>2327</v>
      </c>
      <c r="N280" s="9">
        <f>ROUND(M280-K280,2)</f>
        <v>-91</v>
      </c>
      <c r="O280" t="str">
        <f>IF(A280="","Missing in Jobber",IF(H280&lt;&gt;"Active",IF(L280&gt;0,"Inactive in Jobber - confirm","Archived, no template"),IF(L280&gt;=2,"Duplicate in QBO",IF(AND(I280="Auto",L280&gt;0),"Double-billing risk",IF(I280="Auto","Billed in Jobber",IF(L280=0,"Not billed",IF(AND(E280="Weekly",ABS(M280-G280*F280*4)&lt;0.5),"Basis mismatch",IF(ABS(N280)&gt;=0.5,"Rate mismatch","Matched"))))))))</f>
        <v>Rate mismatch</v>
      </c>
      <c r="P280" t="inlineStr">
        <is>
          <t>Rate mismatch</t>
        </is>
      </c>
      <c r="Q280" t="str">
        <f>INDEX('Actions'!$B$5:$B$14,MATCH(O280,'Actions'!$A$5:$A$14,0))</f>
        <v>Update template to the current agreed rate (1 Jul 2026 rise); bill the shortfall</v>
      </c>
      <c r="R280" t="str">
        <f>INDEX('Actions'!$C$5:$C$14,MATCH(O280,'Actions'!$A$5:$A$14,0))</f>
        <v>Bookkeeper</v>
      </c>
      <c r="S280" t="inlineStr">
        <is>
          <t>Wave 3 South</t>
        </is>
      </c>
      <c r="T280" t="inlineStr"/>
    </row>
    <row r="281">
      <c r="A281" t="inlineStr">
        <is>
          <t>J1277</t>
        </is>
      </c>
      <c r="B281" t="inlineStr">
        <is>
          <t>Ironbark Engineering Pty Ltd</t>
        </is>
      </c>
      <c r="C281" t="inlineStr">
        <is>
          <t>420 Railway Parade, Preston</t>
        </is>
      </c>
      <c r="D281" t="inlineStr">
        <is>
          <t>Office clean</t>
        </is>
      </c>
      <c r="E281" t="inlineStr">
        <is>
          <t>Weekly</t>
        </is>
      </c>
      <c r="F281" t="n">
        <v>3</v>
      </c>
      <c r="G281" s="9" t="n">
        <v>99</v>
      </c>
      <c r="H281" t="inlineStr">
        <is>
          <t>Active</t>
        </is>
      </c>
      <c r="I281" t="inlineStr">
        <is>
          <t>Outside Jobber</t>
        </is>
      </c>
      <c r="J281" t="inlineStr">
        <is>
          <t>T0225</t>
        </is>
      </c>
      <c r="K281" s="9">
        <f>IF(H281="Active",INDEX('Jobber Jobs'!$Q$5:$Q$367,MATCH(A281,'Jobber Jobs'!$A$5:$A$367,0)),0)</f>
        <v>1287</v>
      </c>
      <c r="L281">
        <f>COUNTIFS('QBO Templates'!$J$5:$J$293,A281,'QBO Templates'!$K$5:$K$293,1)</f>
        <v>1</v>
      </c>
      <c r="M281" s="9">
        <f>SUMIFS('QBO Templates'!$E$5:$E$293,'QBO Templates'!$J$5:$J$293,A281,'QBO Templates'!$K$5:$K$293,1)</f>
        <v>1287</v>
      </c>
      <c r="N281" s="9">
        <f>ROUND(M281-K281,2)</f>
        <v>0</v>
      </c>
      <c r="O281" t="str">
        <f>IF(A281="","Missing in Jobber",IF(H281&lt;&gt;"Active",IF(L281&gt;0,"Inactive in Jobber - confirm","Archived, no template"),IF(L281&gt;=2,"Duplicate in QBO",IF(AND(I281="Auto",L281&gt;0),"Double-billing risk",IF(I281="Auto","Billed in Jobber",IF(L281=0,"Not billed",IF(AND(E281="Weekly",ABS(M281-G281*F281*4)&lt;0.5),"Basis mismatch",IF(ABS(N281)&gt;=0.5,"Rate mismatch","Matched"))))))))</f>
        <v>Matched</v>
      </c>
      <c r="P281" t="inlineStr">
        <is>
          <t>Matched</t>
        </is>
      </c>
      <c r="Q281" t="str">
        <f>INDEX('Actions'!$B$5:$B$14,MATCH(O281,'Actions'!$A$5:$A$14,0))</f>
        <v>Move as is</v>
      </c>
      <c r="R281" t="str">
        <f>INDEX('Actions'!$C$5:$C$14,MATCH(O281,'Actions'!$A$5:$A$14,0))</f>
        <v>Office</v>
      </c>
      <c r="S281" t="inlineStr">
        <is>
          <t>Pilot</t>
        </is>
      </c>
      <c r="T281" t="inlineStr"/>
    </row>
    <row r="282">
      <c r="A282" t="inlineStr">
        <is>
          <t>J1278</t>
        </is>
      </c>
      <c r="B282" t="inlineStr">
        <is>
          <t>Ironbark Engineering Pty Ltd</t>
        </is>
      </c>
      <c r="C282" t="inlineStr">
        <is>
          <t>301 Whitehorse Highway, Thornbury</t>
        </is>
      </c>
      <c r="D282" t="inlineStr">
        <is>
          <t>Office clean</t>
        </is>
      </c>
      <c r="E282" t="inlineStr">
        <is>
          <t>Weekly</t>
        </is>
      </c>
      <c r="F282" t="n">
        <v>5</v>
      </c>
      <c r="G282" s="9" t="n">
        <v>135</v>
      </c>
      <c r="H282" t="inlineStr">
        <is>
          <t>Active</t>
        </is>
      </c>
      <c r="I282" t="inlineStr">
        <is>
          <t>Auto</t>
        </is>
      </c>
      <c r="J282" t="inlineStr"/>
      <c r="K282" s="9">
        <f>IF(H282="Active",INDEX('Jobber Jobs'!$Q$5:$Q$367,MATCH(A282,'Jobber Jobs'!$A$5:$A$367,0)),0)</f>
        <v>2925</v>
      </c>
      <c r="L282">
        <f>COUNTIFS('QBO Templates'!$J$5:$J$293,A282,'QBO Templates'!$K$5:$K$293,1)</f>
        <v>0</v>
      </c>
      <c r="M282" s="9">
        <f>SUMIFS('QBO Templates'!$E$5:$E$293,'QBO Templates'!$J$5:$J$293,A282,'QBO Templates'!$K$5:$K$293,1)</f>
        <v>0</v>
      </c>
      <c r="N282" s="9">
        <f>ROUND(M282-K282,2)</f>
        <v>-2925</v>
      </c>
      <c r="O282" t="str">
        <f>IF(A282="","Missing in Jobber",IF(H282&lt;&gt;"Active",IF(L282&gt;0,"Inactive in Jobber - confirm","Archived, no template"),IF(L282&gt;=2,"Duplicate in QBO",IF(AND(I282="Auto",L282&gt;0),"Double-billing risk",IF(I282="Auto","Billed in Jobber",IF(L282=0,"Not billed",IF(AND(E282="Weekly",ABS(M282-G282*F282*4)&lt;0.5),"Basis mismatch",IF(ABS(N282)&gt;=0.5,"Rate mismatch","Matched"))))))))</f>
        <v>Billed in Jobber</v>
      </c>
      <c r="P282" t="inlineStr">
        <is>
          <t>Billed in Jobber</t>
        </is>
      </c>
      <c r="Q282" t="str">
        <f>INDEX('Actions'!$B$5:$B$14,MATCH(O282,'Actions'!$A$5:$A$14,0))</f>
        <v>Create QBO template at the Jobber rate; switch off Jobber invoicing at cutover</v>
      </c>
      <c r="R282" t="str">
        <f>INDEX('Actions'!$C$5:$C$14,MATCH(O282,'Actions'!$A$5:$A$14,0))</f>
        <v>Bookkeeper</v>
      </c>
      <c r="S282" t="inlineStr">
        <is>
          <t>Wave 1 North</t>
        </is>
      </c>
      <c r="T282" t="inlineStr"/>
    </row>
    <row r="283">
      <c r="A283" t="inlineStr">
        <is>
          <t>J1279</t>
        </is>
      </c>
      <c r="B283" t="inlineStr">
        <is>
          <t>Wattle Grove Financial Planning</t>
        </is>
      </c>
      <c r="C283" t="inlineStr">
        <is>
          <t>294 Victoria Avenue, Northcote</t>
        </is>
      </c>
      <c r="D283" t="inlineStr">
        <is>
          <t>Office clean</t>
        </is>
      </c>
      <c r="E283" t="inlineStr">
        <is>
          <t>Weekly</t>
        </is>
      </c>
      <c r="F283" t="n">
        <v>2</v>
      </c>
      <c r="G283" s="9" t="n">
        <v>130</v>
      </c>
      <c r="H283" t="inlineStr">
        <is>
          <t>Active</t>
        </is>
      </c>
      <c r="I283" t="inlineStr">
        <is>
          <t>Auto</t>
        </is>
      </c>
      <c r="J283" t="inlineStr"/>
      <c r="K283" s="9">
        <f>IF(H283="Active",INDEX('Jobber Jobs'!$Q$5:$Q$367,MATCH(A283,'Jobber Jobs'!$A$5:$A$367,0)),0)</f>
        <v>1126.67</v>
      </c>
      <c r="L283">
        <f>COUNTIFS('QBO Templates'!$J$5:$J$293,A283,'QBO Templates'!$K$5:$K$293,1)</f>
        <v>0</v>
      </c>
      <c r="M283" s="9">
        <f>SUMIFS('QBO Templates'!$E$5:$E$293,'QBO Templates'!$J$5:$J$293,A283,'QBO Templates'!$K$5:$K$293,1)</f>
        <v>0</v>
      </c>
      <c r="N283" s="9">
        <f>ROUND(M283-K283,2)</f>
        <v>-1126.67</v>
      </c>
      <c r="O283" t="str">
        <f>IF(A283="","Missing in Jobber",IF(H283&lt;&gt;"Active",IF(L283&gt;0,"Inactive in Jobber - confirm","Archived, no template"),IF(L283&gt;=2,"Duplicate in QBO",IF(AND(I283="Auto",L283&gt;0),"Double-billing risk",IF(I283="Auto","Billed in Jobber",IF(L283=0,"Not billed",IF(AND(E283="Weekly",ABS(M283-G283*F283*4)&lt;0.5),"Basis mismatch",IF(ABS(N283)&gt;=0.5,"Rate mismatch","Matched"))))))))</f>
        <v>Billed in Jobber</v>
      </c>
      <c r="P283" t="inlineStr">
        <is>
          <t>Billed in Jobber</t>
        </is>
      </c>
      <c r="Q283" t="str">
        <f>INDEX('Actions'!$B$5:$B$14,MATCH(O283,'Actions'!$A$5:$A$14,0))</f>
        <v>Create QBO template at the Jobber rate; switch off Jobber invoicing at cutover</v>
      </c>
      <c r="R283" t="str">
        <f>INDEX('Actions'!$C$5:$C$14,MATCH(O283,'Actions'!$A$5:$A$14,0))</f>
        <v>Bookkeeper</v>
      </c>
      <c r="S283" t="inlineStr">
        <is>
          <t>Wave 1 North</t>
        </is>
      </c>
      <c r="T283" t="inlineStr"/>
    </row>
    <row r="284">
      <c r="A284" t="inlineStr">
        <is>
          <t>J1280</t>
        </is>
      </c>
      <c r="B284" t="inlineStr">
        <is>
          <t>Parkside Fitness Pty Ltd</t>
        </is>
      </c>
      <c r="C284" t="inlineStr">
        <is>
          <t>81 Nepean Road, Burwood</t>
        </is>
      </c>
      <c r="D284" t="inlineStr">
        <is>
          <t>Office clean</t>
        </is>
      </c>
      <c r="E284" t="inlineStr">
        <is>
          <t>Weekly</t>
        </is>
      </c>
      <c r="F284" t="n">
        <v>2</v>
      </c>
      <c r="G284" s="9" t="n">
        <v>90</v>
      </c>
      <c r="H284" t="inlineStr">
        <is>
          <t>Active</t>
        </is>
      </c>
      <c r="I284" t="inlineStr">
        <is>
          <t>Outside Jobber</t>
        </is>
      </c>
      <c r="J284" t="inlineStr">
        <is>
          <t>T0226 T0227</t>
        </is>
      </c>
      <c r="K284" s="9">
        <f>IF(H284="Active",INDEX('Jobber Jobs'!$Q$5:$Q$367,MATCH(A284,'Jobber Jobs'!$A$5:$A$367,0)),0)</f>
        <v>780</v>
      </c>
      <c r="L284">
        <f>COUNTIFS('QBO Templates'!$J$5:$J$293,A284,'QBO Templates'!$K$5:$K$293,1)</f>
        <v>2</v>
      </c>
      <c r="M284" s="9">
        <f>SUMIFS('QBO Templates'!$E$5:$E$293,'QBO Templates'!$J$5:$J$293,A284,'QBO Templates'!$K$5:$K$293,1)</f>
        <v>1534</v>
      </c>
      <c r="N284" s="9">
        <f>ROUND(M284-K284,2)</f>
        <v>754</v>
      </c>
      <c r="O284" t="str">
        <f>IF(A284="","Missing in Jobber",IF(H284&lt;&gt;"Active",IF(L284&gt;0,"Inactive in Jobber - confirm","Archived, no template"),IF(L284&gt;=2,"Duplicate in QBO",IF(AND(I284="Auto",L284&gt;0),"Double-billing risk",IF(I284="Auto","Billed in Jobber",IF(L284=0,"Not billed",IF(AND(E284="Weekly",ABS(M284-G284*F284*4)&lt;0.5),"Basis mismatch",IF(ABS(N284)&gt;=0.5,"Rate mismatch","Matched"))))))))</f>
        <v>Duplicate in QBO</v>
      </c>
      <c r="P284" t="inlineStr">
        <is>
          <t>Duplicate in QBO</t>
        </is>
      </c>
      <c r="Q284" t="str">
        <f>INDEX('Actions'!$B$5:$B$14,MATCH(O284,'Actions'!$A$5:$A$14,0))</f>
        <v>Make the newer template inactive; credit the second invoice each month</v>
      </c>
      <c r="R284" t="str">
        <f>INDEX('Actions'!$C$5:$C$14,MATCH(O284,'Actions'!$A$5:$A$14,0))</f>
        <v>Bookkeeper</v>
      </c>
      <c r="S284" t="inlineStr">
        <is>
          <t>Wave 2 East</t>
        </is>
      </c>
      <c r="T284" t="inlineStr"/>
    </row>
    <row r="285">
      <c r="A285" t="inlineStr">
        <is>
          <t>J1281</t>
        </is>
      </c>
      <c r="B285" t="inlineStr">
        <is>
          <t>Parkside Fitness Pty Ltd</t>
        </is>
      </c>
      <c r="C285" t="inlineStr">
        <is>
          <t>440 Bridge Street, Maribyrnong</t>
        </is>
      </c>
      <c r="D285" t="inlineStr">
        <is>
          <t>Office clean</t>
        </is>
      </c>
      <c r="E285" t="inlineStr">
        <is>
          <t>Weekly</t>
        </is>
      </c>
      <c r="F285" t="n">
        <v>1</v>
      </c>
      <c r="G285" s="9" t="n">
        <v>75</v>
      </c>
      <c r="H285" t="inlineStr">
        <is>
          <t>Active</t>
        </is>
      </c>
      <c r="I285" t="inlineStr">
        <is>
          <t>Outside Jobber</t>
        </is>
      </c>
      <c r="J285" t="inlineStr">
        <is>
          <t>T0228</t>
        </is>
      </c>
      <c r="K285" s="9">
        <f>IF(H285="Active",INDEX('Jobber Jobs'!$Q$5:$Q$367,MATCH(A285,'Jobber Jobs'!$A$5:$A$367,0)),0)</f>
        <v>325</v>
      </c>
      <c r="L285">
        <f>COUNTIFS('QBO Templates'!$J$5:$J$293,A285,'QBO Templates'!$K$5:$K$293,1)</f>
        <v>1</v>
      </c>
      <c r="M285" s="9">
        <f>SUMIFS('QBO Templates'!$E$5:$E$293,'QBO Templates'!$J$5:$J$293,A285,'QBO Templates'!$K$5:$K$293,1)</f>
        <v>325</v>
      </c>
      <c r="N285" s="9">
        <f>ROUND(M285-K285,2)</f>
        <v>0</v>
      </c>
      <c r="O285" t="str">
        <f>IF(A285="","Missing in Jobber",IF(H285&lt;&gt;"Active",IF(L285&gt;0,"Inactive in Jobber - confirm","Archived, no template"),IF(L285&gt;=2,"Duplicate in QBO",IF(AND(I285="Auto",L285&gt;0),"Double-billing risk",IF(I285="Auto","Billed in Jobber",IF(L285=0,"Not billed",IF(AND(E285="Weekly",ABS(M285-G285*F285*4)&lt;0.5),"Basis mismatch",IF(ABS(N285)&gt;=0.5,"Rate mismatch","Matched"))))))))</f>
        <v>Matched</v>
      </c>
      <c r="P285" t="inlineStr">
        <is>
          <t>Matched</t>
        </is>
      </c>
      <c r="Q285" t="str">
        <f>INDEX('Actions'!$B$5:$B$14,MATCH(O285,'Actions'!$A$5:$A$14,0))</f>
        <v>Move as is</v>
      </c>
      <c r="R285" t="str">
        <f>INDEX('Actions'!$C$5:$C$14,MATCH(O285,'Actions'!$A$5:$A$14,0))</f>
        <v>Office</v>
      </c>
      <c r="S285" t="inlineStr">
        <is>
          <t>Wave 4 West</t>
        </is>
      </c>
      <c r="T285" t="inlineStr"/>
    </row>
    <row r="286">
      <c r="A286" t="inlineStr">
        <is>
          <t>J1282</t>
        </is>
      </c>
      <c r="B286" t="inlineStr">
        <is>
          <t>Parkside Fitness Pty Ltd</t>
        </is>
      </c>
      <c r="C286" t="inlineStr">
        <is>
          <t>440 Bridge Street, Maribyrnong</t>
        </is>
      </c>
      <c r="D286" t="inlineStr">
        <is>
          <t>Window clean</t>
        </is>
      </c>
      <c r="E286" t="inlineStr">
        <is>
          <t>Every 4 weeks</t>
        </is>
      </c>
      <c r="F286" t="n">
        <v>0</v>
      </c>
      <c r="G286" s="9" t="n">
        <v>146</v>
      </c>
      <c r="H286" t="inlineStr">
        <is>
          <t>Active</t>
        </is>
      </c>
      <c r="I286" t="inlineStr">
        <is>
          <t>Outside Jobber</t>
        </is>
      </c>
      <c r="J286" t="inlineStr">
        <is>
          <t>T0229</t>
        </is>
      </c>
      <c r="K286" s="9">
        <f>IF(H286="Active",INDEX('Jobber Jobs'!$Q$5:$Q$367,MATCH(A286,'Jobber Jobs'!$A$5:$A$367,0)),0)</f>
        <v>146</v>
      </c>
      <c r="L286">
        <f>COUNTIFS('QBO Templates'!$J$5:$J$293,A286,'QBO Templates'!$K$5:$K$293,1)</f>
        <v>1</v>
      </c>
      <c r="M286" s="9">
        <f>SUMIFS('QBO Templates'!$E$5:$E$293,'QBO Templates'!$J$5:$J$293,A286,'QBO Templates'!$K$5:$K$293,1)</f>
        <v>146</v>
      </c>
      <c r="N286" s="9">
        <f>ROUND(M286-K286,2)</f>
        <v>0</v>
      </c>
      <c r="O286" t="str">
        <f>IF(A286="","Missing in Jobber",IF(H286&lt;&gt;"Active",IF(L286&gt;0,"Inactive in Jobber - confirm","Archived, no template"),IF(L286&gt;=2,"Duplicate in QBO",IF(AND(I286="Auto",L286&gt;0),"Double-billing risk",IF(I286="Auto","Billed in Jobber",IF(L286=0,"Not billed",IF(AND(E286="Weekly",ABS(M286-G286*F286*4)&lt;0.5),"Basis mismatch",IF(ABS(N286)&gt;=0.5,"Rate mismatch","Matched"))))))))</f>
        <v>Matched</v>
      </c>
      <c r="P286" t="inlineStr">
        <is>
          <t>Matched</t>
        </is>
      </c>
      <c r="Q286" t="str">
        <f>INDEX('Actions'!$B$5:$B$14,MATCH(O286,'Actions'!$A$5:$A$14,0))</f>
        <v>Move as is</v>
      </c>
      <c r="R286" t="str">
        <f>INDEX('Actions'!$C$5:$C$14,MATCH(O286,'Actions'!$A$5:$A$14,0))</f>
        <v>Office</v>
      </c>
      <c r="S286" t="inlineStr">
        <is>
          <t>Wave 4 West</t>
        </is>
      </c>
      <c r="T286" t="inlineStr"/>
    </row>
    <row r="287">
      <c r="A287" t="inlineStr">
        <is>
          <t>J1283</t>
        </is>
      </c>
      <c r="B287" t="inlineStr">
        <is>
          <t>Greenway Chiropractic Pty Ltd</t>
        </is>
      </c>
      <c r="C287" t="inlineStr">
        <is>
          <t>347 High Highway, Ringwood</t>
        </is>
      </c>
      <c r="D287" t="inlineStr">
        <is>
          <t>Office clean</t>
        </is>
      </c>
      <c r="E287" t="inlineStr">
        <is>
          <t>Weekly</t>
        </is>
      </c>
      <c r="F287" t="n">
        <v>5</v>
      </c>
      <c r="G287" s="9" t="n">
        <v>93</v>
      </c>
      <c r="H287" t="inlineStr">
        <is>
          <t>Active</t>
        </is>
      </c>
      <c r="I287" t="inlineStr">
        <is>
          <t>Outside Jobber</t>
        </is>
      </c>
      <c r="J287" t="inlineStr">
        <is>
          <t>T0230</t>
        </is>
      </c>
      <c r="K287" s="9">
        <f>IF(H287="Active",INDEX('Jobber Jobs'!$Q$5:$Q$367,MATCH(A287,'Jobber Jobs'!$A$5:$A$367,0)),0)</f>
        <v>2015</v>
      </c>
      <c r="L287">
        <f>COUNTIFS('QBO Templates'!$J$5:$J$293,A287,'QBO Templates'!$K$5:$K$293,1)</f>
        <v>1</v>
      </c>
      <c r="M287" s="9">
        <f>SUMIFS('QBO Templates'!$E$5:$E$293,'QBO Templates'!$J$5:$J$293,A287,'QBO Templates'!$K$5:$K$293,1)</f>
        <v>2015</v>
      </c>
      <c r="N287" s="9">
        <f>ROUND(M287-K287,2)</f>
        <v>0</v>
      </c>
      <c r="O287" t="str">
        <f>IF(A287="","Missing in Jobber",IF(H287&lt;&gt;"Active",IF(L287&gt;0,"Inactive in Jobber - confirm","Archived, no template"),IF(L287&gt;=2,"Duplicate in QBO",IF(AND(I287="Auto",L287&gt;0),"Double-billing risk",IF(I287="Auto","Billed in Jobber",IF(L287=0,"Not billed",IF(AND(E287="Weekly",ABS(M287-G287*F287*4)&lt;0.5),"Basis mismatch",IF(ABS(N287)&gt;=0.5,"Rate mismatch","Matched"))))))))</f>
        <v>Matched</v>
      </c>
      <c r="P287" t="inlineStr">
        <is>
          <t>Matched</t>
        </is>
      </c>
      <c r="Q287" t="str">
        <f>INDEX('Actions'!$B$5:$B$14,MATCH(O287,'Actions'!$A$5:$A$14,0))</f>
        <v>Move as is</v>
      </c>
      <c r="R287" t="str">
        <f>INDEX('Actions'!$C$5:$C$14,MATCH(O287,'Actions'!$A$5:$A$14,0))</f>
        <v>Office</v>
      </c>
      <c r="S287" t="inlineStr">
        <is>
          <t>Wave 2 East</t>
        </is>
      </c>
      <c r="T287" t="inlineStr"/>
    </row>
    <row r="288">
      <c r="A288" t="inlineStr">
        <is>
          <t>J1284</t>
        </is>
      </c>
      <c r="B288" t="inlineStr">
        <is>
          <t>Greenway Chiropractic Pty Ltd</t>
        </is>
      </c>
      <c r="C288" t="inlineStr">
        <is>
          <t>347 High Highway, Ringwood</t>
        </is>
      </c>
      <c r="D288" t="inlineStr">
        <is>
          <t>Window clean</t>
        </is>
      </c>
      <c r="E288" t="inlineStr">
        <is>
          <t>Every 4 weeks</t>
        </is>
      </c>
      <c r="F288" t="n">
        <v>0</v>
      </c>
      <c r="G288" s="9" t="n">
        <v>218</v>
      </c>
      <c r="H288" t="inlineStr">
        <is>
          <t>Active</t>
        </is>
      </c>
      <c r="I288" t="inlineStr">
        <is>
          <t>Outside Jobber</t>
        </is>
      </c>
      <c r="J288" t="inlineStr">
        <is>
          <t>T0231</t>
        </is>
      </c>
      <c r="K288" s="9">
        <f>IF(H288="Active",INDEX('Jobber Jobs'!$Q$5:$Q$367,MATCH(A288,'Jobber Jobs'!$A$5:$A$367,0)),0)</f>
        <v>218</v>
      </c>
      <c r="L288">
        <f>COUNTIFS('QBO Templates'!$J$5:$J$293,A288,'QBO Templates'!$K$5:$K$293,1)</f>
        <v>1</v>
      </c>
      <c r="M288" s="9">
        <f>SUMIFS('QBO Templates'!$E$5:$E$293,'QBO Templates'!$J$5:$J$293,A288,'QBO Templates'!$K$5:$K$293,1)</f>
        <v>218</v>
      </c>
      <c r="N288" s="9">
        <f>ROUND(M288-K288,2)</f>
        <v>0</v>
      </c>
      <c r="O288" t="str">
        <f>IF(A288="","Missing in Jobber",IF(H288&lt;&gt;"Active",IF(L288&gt;0,"Inactive in Jobber - confirm","Archived, no template"),IF(L288&gt;=2,"Duplicate in QBO",IF(AND(I288="Auto",L288&gt;0),"Double-billing risk",IF(I288="Auto","Billed in Jobber",IF(L288=0,"Not billed",IF(AND(E288="Weekly",ABS(M288-G288*F288*4)&lt;0.5),"Basis mismatch",IF(ABS(N288)&gt;=0.5,"Rate mismatch","Matched"))))))))</f>
        <v>Matched</v>
      </c>
      <c r="P288" t="inlineStr">
        <is>
          <t>Matched</t>
        </is>
      </c>
      <c r="Q288" t="str">
        <f>INDEX('Actions'!$B$5:$B$14,MATCH(O288,'Actions'!$A$5:$A$14,0))</f>
        <v>Move as is</v>
      </c>
      <c r="R288" t="str">
        <f>INDEX('Actions'!$C$5:$C$14,MATCH(O288,'Actions'!$A$5:$A$14,0))</f>
        <v>Office</v>
      </c>
      <c r="S288" t="inlineStr">
        <is>
          <t>Wave 2 East</t>
        </is>
      </c>
      <c r="T288" t="inlineStr"/>
    </row>
    <row r="289">
      <c r="A289" t="inlineStr">
        <is>
          <t>J1285</t>
        </is>
      </c>
      <c r="B289" t="inlineStr">
        <is>
          <t>Greenway Chiropractic Pty Ltd</t>
        </is>
      </c>
      <c r="C289" t="inlineStr">
        <is>
          <t>250 Hopkins Highway, Kew</t>
        </is>
      </c>
      <c r="D289" t="inlineStr">
        <is>
          <t>Office clean</t>
        </is>
      </c>
      <c r="E289" t="inlineStr">
        <is>
          <t>Weekly</t>
        </is>
      </c>
      <c r="F289" t="n">
        <v>5</v>
      </c>
      <c r="G289" s="9" t="n">
        <v>175</v>
      </c>
      <c r="H289" t="inlineStr">
        <is>
          <t>Active</t>
        </is>
      </c>
      <c r="I289" t="inlineStr">
        <is>
          <t>Auto</t>
        </is>
      </c>
      <c r="J289" t="inlineStr"/>
      <c r="K289" s="9">
        <f>IF(H289="Active",INDEX('Jobber Jobs'!$Q$5:$Q$367,MATCH(A289,'Jobber Jobs'!$A$5:$A$367,0)),0)</f>
        <v>3791.67</v>
      </c>
      <c r="L289">
        <f>COUNTIFS('QBO Templates'!$J$5:$J$293,A289,'QBO Templates'!$K$5:$K$293,1)</f>
        <v>0</v>
      </c>
      <c r="M289" s="9">
        <f>SUMIFS('QBO Templates'!$E$5:$E$293,'QBO Templates'!$J$5:$J$293,A289,'QBO Templates'!$K$5:$K$293,1)</f>
        <v>0</v>
      </c>
      <c r="N289" s="9">
        <f>ROUND(M289-K289,2)</f>
        <v>-3791.67</v>
      </c>
      <c r="O289" t="str">
        <f>IF(A289="","Missing in Jobber",IF(H289&lt;&gt;"Active",IF(L289&gt;0,"Inactive in Jobber - confirm","Archived, no template"),IF(L289&gt;=2,"Duplicate in QBO",IF(AND(I289="Auto",L289&gt;0),"Double-billing risk",IF(I289="Auto","Billed in Jobber",IF(L289=0,"Not billed",IF(AND(E289="Weekly",ABS(M289-G289*F289*4)&lt;0.5),"Basis mismatch",IF(ABS(N289)&gt;=0.5,"Rate mismatch","Matched"))))))))</f>
        <v>Billed in Jobber</v>
      </c>
      <c r="P289" t="inlineStr">
        <is>
          <t>Billed in Jobber</t>
        </is>
      </c>
      <c r="Q289" t="str">
        <f>INDEX('Actions'!$B$5:$B$14,MATCH(O289,'Actions'!$A$5:$A$14,0))</f>
        <v>Create QBO template at the Jobber rate; switch off Jobber invoicing at cutover</v>
      </c>
      <c r="R289" t="str">
        <f>INDEX('Actions'!$C$5:$C$14,MATCH(O289,'Actions'!$A$5:$A$14,0))</f>
        <v>Bookkeeper</v>
      </c>
      <c r="S289" t="inlineStr">
        <is>
          <t>Wave 2 East</t>
        </is>
      </c>
      <c r="T289" t="inlineStr"/>
    </row>
    <row r="290">
      <c r="A290" t="inlineStr">
        <is>
          <t>J1286</t>
        </is>
      </c>
      <c r="B290" t="inlineStr">
        <is>
          <t>Greenway Chiropractic Pty Ltd</t>
        </is>
      </c>
      <c r="C290" t="inlineStr">
        <is>
          <t>191 Albert Avenue, Burwood</t>
        </is>
      </c>
      <c r="D290" t="inlineStr">
        <is>
          <t>Office clean</t>
        </is>
      </c>
      <c r="E290" t="inlineStr">
        <is>
          <t>Weekly</t>
        </is>
      </c>
      <c r="F290" t="n">
        <v>5</v>
      </c>
      <c r="G290" s="9" t="n">
        <v>116</v>
      </c>
      <c r="H290" t="inlineStr">
        <is>
          <t>Active</t>
        </is>
      </c>
      <c r="I290" t="inlineStr">
        <is>
          <t>Outside Jobber</t>
        </is>
      </c>
      <c r="J290" t="inlineStr">
        <is>
          <t>T0232</t>
        </is>
      </c>
      <c r="K290" s="9">
        <f>IF(H290="Active",INDEX('Jobber Jobs'!$Q$5:$Q$367,MATCH(A290,'Jobber Jobs'!$A$5:$A$367,0)),0)</f>
        <v>2513.33</v>
      </c>
      <c r="L290">
        <f>COUNTIFS('QBO Templates'!$J$5:$J$293,A290,'QBO Templates'!$K$5:$K$293,1)</f>
        <v>1</v>
      </c>
      <c r="M290" s="9">
        <f>SUMIFS('QBO Templates'!$E$5:$E$293,'QBO Templates'!$J$5:$J$293,A290,'QBO Templates'!$K$5:$K$293,1)</f>
        <v>2513.33</v>
      </c>
      <c r="N290" s="9">
        <f>ROUND(M290-K290,2)</f>
        <v>0</v>
      </c>
      <c r="O290" t="str">
        <f>IF(A290="","Missing in Jobber",IF(H290&lt;&gt;"Active",IF(L290&gt;0,"Inactive in Jobber - confirm","Archived, no template"),IF(L290&gt;=2,"Duplicate in QBO",IF(AND(I290="Auto",L290&gt;0),"Double-billing risk",IF(I290="Auto","Billed in Jobber",IF(L290=0,"Not billed",IF(AND(E290="Weekly",ABS(M290-G290*F290*4)&lt;0.5),"Basis mismatch",IF(ABS(N290)&gt;=0.5,"Rate mismatch","Matched"))))))))</f>
        <v>Matched</v>
      </c>
      <c r="P290" t="inlineStr">
        <is>
          <t>Matched</t>
        </is>
      </c>
      <c r="Q290" t="str">
        <f>INDEX('Actions'!$B$5:$B$14,MATCH(O290,'Actions'!$A$5:$A$14,0))</f>
        <v>Move as is</v>
      </c>
      <c r="R290" t="str">
        <f>INDEX('Actions'!$C$5:$C$14,MATCH(O290,'Actions'!$A$5:$A$14,0))</f>
        <v>Office</v>
      </c>
      <c r="S290" t="inlineStr">
        <is>
          <t>Wave 2 East</t>
        </is>
      </c>
      <c r="T290" t="inlineStr"/>
    </row>
    <row r="291">
      <c r="A291" t="inlineStr">
        <is>
          <t>J1287</t>
        </is>
      </c>
      <c r="B291" t="inlineStr">
        <is>
          <t>Bayview Real Estate Pty Ltd</t>
        </is>
      </c>
      <c r="C291" t="inlineStr">
        <is>
          <t>414 Sydney Avenue, Brighton</t>
        </is>
      </c>
      <c r="D291" t="inlineStr">
        <is>
          <t>Office clean</t>
        </is>
      </c>
      <c r="E291" t="inlineStr">
        <is>
          <t>Weekly</t>
        </is>
      </c>
      <c r="F291" t="n">
        <v>3</v>
      </c>
      <c r="G291" s="9" t="n">
        <v>102</v>
      </c>
      <c r="H291" t="inlineStr">
        <is>
          <t>Active</t>
        </is>
      </c>
      <c r="I291" t="inlineStr">
        <is>
          <t>Outside Jobber</t>
        </is>
      </c>
      <c r="J291" t="inlineStr">
        <is>
          <t>T0233</t>
        </is>
      </c>
      <c r="K291" s="9">
        <f>IF(H291="Active",INDEX('Jobber Jobs'!$Q$5:$Q$367,MATCH(A291,'Jobber Jobs'!$A$5:$A$367,0)),0)</f>
        <v>1326</v>
      </c>
      <c r="L291">
        <f>COUNTIFS('QBO Templates'!$J$5:$J$293,A291,'QBO Templates'!$K$5:$K$293,1)</f>
        <v>1</v>
      </c>
      <c r="M291" s="9">
        <f>SUMIFS('QBO Templates'!$E$5:$E$293,'QBO Templates'!$J$5:$J$293,A291,'QBO Templates'!$K$5:$K$293,1)</f>
        <v>1326</v>
      </c>
      <c r="N291" s="9">
        <f>ROUND(M291-K291,2)</f>
        <v>0</v>
      </c>
      <c r="O291" t="str">
        <f>IF(A291="","Missing in Jobber",IF(H291&lt;&gt;"Active",IF(L291&gt;0,"Inactive in Jobber - confirm","Archived, no template"),IF(L291&gt;=2,"Duplicate in QBO",IF(AND(I291="Auto",L291&gt;0),"Double-billing risk",IF(I291="Auto","Billed in Jobber",IF(L291=0,"Not billed",IF(AND(E291="Weekly",ABS(M291-G291*F291*4)&lt;0.5),"Basis mismatch",IF(ABS(N291)&gt;=0.5,"Rate mismatch","Matched"))))))))</f>
        <v>Matched</v>
      </c>
      <c r="P291" t="inlineStr">
        <is>
          <t>Matched</t>
        </is>
      </c>
      <c r="Q291" t="str">
        <f>INDEX('Actions'!$B$5:$B$14,MATCH(O291,'Actions'!$A$5:$A$14,0))</f>
        <v>Move as is</v>
      </c>
      <c r="R291" t="str">
        <f>INDEX('Actions'!$C$5:$C$14,MATCH(O291,'Actions'!$A$5:$A$14,0))</f>
        <v>Office</v>
      </c>
      <c r="S291" t="inlineStr">
        <is>
          <t>Wave 3 South</t>
        </is>
      </c>
      <c r="T291" t="inlineStr"/>
    </row>
    <row r="292">
      <c r="A292" t="inlineStr">
        <is>
          <t>J1288</t>
        </is>
      </c>
      <c r="B292" t="inlineStr">
        <is>
          <t>Riverside Pharmacy</t>
        </is>
      </c>
      <c r="C292" t="inlineStr">
        <is>
          <t>472 Hopkins Highway, Box Hill</t>
        </is>
      </c>
      <c r="D292" t="inlineStr">
        <is>
          <t>Kitchen and bathrooms</t>
        </is>
      </c>
      <c r="E292" t="inlineStr">
        <is>
          <t>Weekly</t>
        </is>
      </c>
      <c r="F292" t="n">
        <v>2</v>
      </c>
      <c r="G292" s="9" t="n">
        <v>66</v>
      </c>
      <c r="H292" t="inlineStr">
        <is>
          <t>Active</t>
        </is>
      </c>
      <c r="I292" t="inlineStr">
        <is>
          <t>Outside Jobber</t>
        </is>
      </c>
      <c r="J292" t="inlineStr">
        <is>
          <t>T0234 T0235</t>
        </is>
      </c>
      <c r="K292" s="9">
        <f>IF(H292="Active",INDEX('Jobber Jobs'!$Q$5:$Q$367,MATCH(A292,'Jobber Jobs'!$A$5:$A$367,0)),0)</f>
        <v>572</v>
      </c>
      <c r="L292">
        <f>COUNTIFS('QBO Templates'!$J$5:$J$293,A292,'QBO Templates'!$K$5:$K$293,1)</f>
        <v>2</v>
      </c>
      <c r="M292" s="9">
        <f>SUMIFS('QBO Templates'!$E$5:$E$293,'QBO Templates'!$J$5:$J$293,A292,'QBO Templates'!$K$5:$K$293,1)</f>
        <v>1144</v>
      </c>
      <c r="N292" s="9">
        <f>ROUND(M292-K292,2)</f>
        <v>572</v>
      </c>
      <c r="O292" t="str">
        <f>IF(A292="","Missing in Jobber",IF(H292&lt;&gt;"Active",IF(L292&gt;0,"Inactive in Jobber - confirm","Archived, no template"),IF(L292&gt;=2,"Duplicate in QBO",IF(AND(I292="Auto",L292&gt;0),"Double-billing risk",IF(I292="Auto","Billed in Jobber",IF(L292=0,"Not billed",IF(AND(E292="Weekly",ABS(M292-G292*F292*4)&lt;0.5),"Basis mismatch",IF(ABS(N292)&gt;=0.5,"Rate mismatch","Matched"))))))))</f>
        <v>Duplicate in QBO</v>
      </c>
      <c r="P292" t="inlineStr">
        <is>
          <t>Duplicate in QBO</t>
        </is>
      </c>
      <c r="Q292" t="str">
        <f>INDEX('Actions'!$B$5:$B$14,MATCH(O292,'Actions'!$A$5:$A$14,0))</f>
        <v>Make the newer template inactive; credit the second invoice each month</v>
      </c>
      <c r="R292" t="str">
        <f>INDEX('Actions'!$C$5:$C$14,MATCH(O292,'Actions'!$A$5:$A$14,0))</f>
        <v>Bookkeeper</v>
      </c>
      <c r="S292" t="inlineStr">
        <is>
          <t>Wave 2 East</t>
        </is>
      </c>
      <c r="T292" t="inlineStr"/>
    </row>
    <row r="293">
      <c r="A293" t="inlineStr">
        <is>
          <t>J1289</t>
        </is>
      </c>
      <c r="B293" t="inlineStr">
        <is>
          <t>Riverside Pharmacy</t>
        </is>
      </c>
      <c r="C293" t="inlineStr">
        <is>
          <t>410 Queen Highway, Glen Waverley</t>
        </is>
      </c>
      <c r="D293" t="inlineStr">
        <is>
          <t>Office clean</t>
        </is>
      </c>
      <c r="E293" t="inlineStr">
        <is>
          <t>Weekly</t>
        </is>
      </c>
      <c r="F293" t="n">
        <v>5</v>
      </c>
      <c r="G293" s="9" t="n">
        <v>121</v>
      </c>
      <c r="H293" t="inlineStr">
        <is>
          <t>Active</t>
        </is>
      </c>
      <c r="I293" t="inlineStr">
        <is>
          <t>Auto</t>
        </is>
      </c>
      <c r="J293" t="inlineStr"/>
      <c r="K293" s="9">
        <f>IF(H293="Active",INDEX('Jobber Jobs'!$Q$5:$Q$367,MATCH(A293,'Jobber Jobs'!$A$5:$A$367,0)),0)</f>
        <v>2621.67</v>
      </c>
      <c r="L293">
        <f>COUNTIFS('QBO Templates'!$J$5:$J$293,A293,'QBO Templates'!$K$5:$K$293,1)</f>
        <v>0</v>
      </c>
      <c r="M293" s="9">
        <f>SUMIFS('QBO Templates'!$E$5:$E$293,'QBO Templates'!$J$5:$J$293,A293,'QBO Templates'!$K$5:$K$293,1)</f>
        <v>0</v>
      </c>
      <c r="N293" s="9">
        <f>ROUND(M293-K293,2)</f>
        <v>-2621.67</v>
      </c>
      <c r="O293" t="str">
        <f>IF(A293="","Missing in Jobber",IF(H293&lt;&gt;"Active",IF(L293&gt;0,"Inactive in Jobber - confirm","Archived, no template"),IF(L293&gt;=2,"Duplicate in QBO",IF(AND(I293="Auto",L293&gt;0),"Double-billing risk",IF(I293="Auto","Billed in Jobber",IF(L293=0,"Not billed",IF(AND(E293="Weekly",ABS(M293-G293*F293*4)&lt;0.5),"Basis mismatch",IF(ABS(N293)&gt;=0.5,"Rate mismatch","Matched"))))))))</f>
        <v>Billed in Jobber</v>
      </c>
      <c r="P293" t="inlineStr">
        <is>
          <t>Billed in Jobber</t>
        </is>
      </c>
      <c r="Q293" t="str">
        <f>INDEX('Actions'!$B$5:$B$14,MATCH(O293,'Actions'!$A$5:$A$14,0))</f>
        <v>Create QBO template at the Jobber rate; switch off Jobber invoicing at cutover</v>
      </c>
      <c r="R293" t="str">
        <f>INDEX('Actions'!$C$5:$C$14,MATCH(O293,'Actions'!$A$5:$A$14,0))</f>
        <v>Bookkeeper</v>
      </c>
      <c r="S293" t="inlineStr">
        <is>
          <t>Wave 2 East</t>
        </is>
      </c>
      <c r="T293" t="inlineStr"/>
    </row>
    <row r="294">
      <c r="A294" t="inlineStr">
        <is>
          <t>J1290</t>
        </is>
      </c>
      <c r="B294" t="inlineStr">
        <is>
          <t>Riverside Pharmacy</t>
        </is>
      </c>
      <c r="C294" t="inlineStr">
        <is>
          <t>410 Queen Highway, Glen Waverley</t>
        </is>
      </c>
      <c r="D294" t="inlineStr">
        <is>
          <t>Window clean</t>
        </is>
      </c>
      <c r="E294" t="inlineStr">
        <is>
          <t>Every 4 weeks</t>
        </is>
      </c>
      <c r="F294" t="n">
        <v>0</v>
      </c>
      <c r="G294" s="9" t="n">
        <v>234</v>
      </c>
      <c r="H294" t="inlineStr">
        <is>
          <t>Active</t>
        </is>
      </c>
      <c r="I294" t="inlineStr">
        <is>
          <t>Outside Jobber</t>
        </is>
      </c>
      <c r="J294" t="inlineStr">
        <is>
          <t>T0236</t>
        </is>
      </c>
      <c r="K294" s="9">
        <f>IF(H294="Active",INDEX('Jobber Jobs'!$Q$5:$Q$367,MATCH(A294,'Jobber Jobs'!$A$5:$A$367,0)),0)</f>
        <v>234</v>
      </c>
      <c r="L294">
        <f>COUNTIFS('QBO Templates'!$J$5:$J$293,A294,'QBO Templates'!$K$5:$K$293,1)</f>
        <v>1</v>
      </c>
      <c r="M294" s="9">
        <f>SUMIFS('QBO Templates'!$E$5:$E$293,'QBO Templates'!$J$5:$J$293,A294,'QBO Templates'!$K$5:$K$293,1)</f>
        <v>225</v>
      </c>
      <c r="N294" s="9">
        <f>ROUND(M294-K294,2)</f>
        <v>-9</v>
      </c>
      <c r="O294" t="str">
        <f>IF(A294="","Missing in Jobber",IF(H294&lt;&gt;"Active",IF(L294&gt;0,"Inactive in Jobber - confirm","Archived, no template"),IF(L294&gt;=2,"Duplicate in QBO",IF(AND(I294="Auto",L294&gt;0),"Double-billing risk",IF(I294="Auto","Billed in Jobber",IF(L294=0,"Not billed",IF(AND(E294="Weekly",ABS(M294-G294*F294*4)&lt;0.5),"Basis mismatch",IF(ABS(N294)&gt;=0.5,"Rate mismatch","Matched"))))))))</f>
        <v>Rate mismatch</v>
      </c>
      <c r="P294" t="inlineStr">
        <is>
          <t>Rate mismatch</t>
        </is>
      </c>
      <c r="Q294" t="str">
        <f>INDEX('Actions'!$B$5:$B$14,MATCH(O294,'Actions'!$A$5:$A$14,0))</f>
        <v>Update template to the current agreed rate (1 Jul 2026 rise); bill the shortfall</v>
      </c>
      <c r="R294" t="str">
        <f>INDEX('Actions'!$C$5:$C$14,MATCH(O294,'Actions'!$A$5:$A$14,0))</f>
        <v>Bookkeeper</v>
      </c>
      <c r="S294" t="inlineStr">
        <is>
          <t>Wave 2 East</t>
        </is>
      </c>
      <c r="T294" t="inlineStr"/>
    </row>
    <row r="295">
      <c r="A295" t="inlineStr">
        <is>
          <t>J1291</t>
        </is>
      </c>
      <c r="B295" t="inlineStr">
        <is>
          <t>Riverside Pharmacy</t>
        </is>
      </c>
      <c r="C295" t="inlineStr">
        <is>
          <t>410 Queen Highway, Glen Waverley</t>
        </is>
      </c>
      <c r="D295" t="inlineStr">
        <is>
          <t>Washroom service</t>
        </is>
      </c>
      <c r="E295" t="inlineStr">
        <is>
          <t>Monthly</t>
        </is>
      </c>
      <c r="F295" t="n">
        <v>0</v>
      </c>
      <c r="G295" s="9" t="n">
        <v>99</v>
      </c>
      <c r="H295" t="inlineStr">
        <is>
          <t>Active</t>
        </is>
      </c>
      <c r="I295" t="inlineStr">
        <is>
          <t>Outside Jobber</t>
        </is>
      </c>
      <c r="J295" t="inlineStr">
        <is>
          <t>T0237</t>
        </is>
      </c>
      <c r="K295" s="9">
        <f>IF(H295="Active",INDEX('Jobber Jobs'!$Q$5:$Q$367,MATCH(A295,'Jobber Jobs'!$A$5:$A$367,0)),0)</f>
        <v>99</v>
      </c>
      <c r="L295">
        <f>COUNTIFS('QBO Templates'!$J$5:$J$293,A295,'QBO Templates'!$K$5:$K$293,1)</f>
        <v>1</v>
      </c>
      <c r="M295" s="9">
        <f>SUMIFS('QBO Templates'!$E$5:$E$293,'QBO Templates'!$J$5:$J$293,A295,'QBO Templates'!$K$5:$K$293,1)</f>
        <v>99</v>
      </c>
      <c r="N295" s="9">
        <f>ROUND(M295-K295,2)</f>
        <v>0</v>
      </c>
      <c r="O295" t="str">
        <f>IF(A295="","Missing in Jobber",IF(H295&lt;&gt;"Active",IF(L295&gt;0,"Inactive in Jobber - confirm","Archived, no template"),IF(L295&gt;=2,"Duplicate in QBO",IF(AND(I295="Auto",L295&gt;0),"Double-billing risk",IF(I295="Auto","Billed in Jobber",IF(L295=0,"Not billed",IF(AND(E295="Weekly",ABS(M295-G295*F295*4)&lt;0.5),"Basis mismatch",IF(ABS(N295)&gt;=0.5,"Rate mismatch","Matched"))))))))</f>
        <v>Matched</v>
      </c>
      <c r="P295" t="inlineStr">
        <is>
          <t>Matched</t>
        </is>
      </c>
      <c r="Q295" t="str">
        <f>INDEX('Actions'!$B$5:$B$14,MATCH(O295,'Actions'!$A$5:$A$14,0))</f>
        <v>Move as is</v>
      </c>
      <c r="R295" t="str">
        <f>INDEX('Actions'!$C$5:$C$14,MATCH(O295,'Actions'!$A$5:$A$14,0))</f>
        <v>Office</v>
      </c>
      <c r="S295" t="inlineStr">
        <is>
          <t>Wave 2 East</t>
        </is>
      </c>
      <c r="T295" t="inlineStr"/>
    </row>
    <row r="296">
      <c r="A296" t="inlineStr">
        <is>
          <t>J1292</t>
        </is>
      </c>
      <c r="B296" t="inlineStr">
        <is>
          <t>Elm Street Chiropractic Pty Ltd</t>
        </is>
      </c>
      <c r="C296" t="inlineStr">
        <is>
          <t>348 Railway Street, Mentone</t>
        </is>
      </c>
      <c r="D296" t="inlineStr">
        <is>
          <t>Office clean</t>
        </is>
      </c>
      <c r="E296" t="inlineStr">
        <is>
          <t>Weekly</t>
        </is>
      </c>
      <c r="F296" t="n">
        <v>2</v>
      </c>
      <c r="G296" s="9" t="n">
        <v>121</v>
      </c>
      <c r="H296" t="inlineStr">
        <is>
          <t>Active</t>
        </is>
      </c>
      <c r="I296" t="inlineStr">
        <is>
          <t>Outside Jobber</t>
        </is>
      </c>
      <c r="J296" t="inlineStr">
        <is>
          <t>T0238</t>
        </is>
      </c>
      <c r="K296" s="9">
        <f>IF(H296="Active",INDEX('Jobber Jobs'!$Q$5:$Q$367,MATCH(A296,'Jobber Jobs'!$A$5:$A$367,0)),0)</f>
        <v>1048.67</v>
      </c>
      <c r="L296">
        <f>COUNTIFS('QBO Templates'!$J$5:$J$293,A296,'QBO Templates'!$K$5:$K$293,1)</f>
        <v>1</v>
      </c>
      <c r="M296" s="9">
        <f>SUMIFS('QBO Templates'!$E$5:$E$293,'QBO Templates'!$J$5:$J$293,A296,'QBO Templates'!$K$5:$K$293,1)</f>
        <v>1005.33</v>
      </c>
      <c r="N296" s="9">
        <f>ROUND(M296-K296,2)</f>
        <v>-43.34</v>
      </c>
      <c r="O296" t="str">
        <f>IF(A296="","Missing in Jobber",IF(H296&lt;&gt;"Active",IF(L296&gt;0,"Inactive in Jobber - confirm","Archived, no template"),IF(L296&gt;=2,"Duplicate in QBO",IF(AND(I296="Auto",L296&gt;0),"Double-billing risk",IF(I296="Auto","Billed in Jobber",IF(L296=0,"Not billed",IF(AND(E296="Weekly",ABS(M296-G296*F296*4)&lt;0.5),"Basis mismatch",IF(ABS(N296)&gt;=0.5,"Rate mismatch","Matched"))))))))</f>
        <v>Rate mismatch</v>
      </c>
      <c r="P296" t="inlineStr">
        <is>
          <t>Rate mismatch</t>
        </is>
      </c>
      <c r="Q296" t="str">
        <f>INDEX('Actions'!$B$5:$B$14,MATCH(O296,'Actions'!$A$5:$A$14,0))</f>
        <v>Update template to the current agreed rate (1 Jul 2026 rise); bill the shortfall</v>
      </c>
      <c r="R296" t="str">
        <f>INDEX('Actions'!$C$5:$C$14,MATCH(O296,'Actions'!$A$5:$A$14,0))</f>
        <v>Bookkeeper</v>
      </c>
      <c r="S296" t="inlineStr">
        <is>
          <t>Wave 3 South</t>
        </is>
      </c>
      <c r="T296" t="inlineStr"/>
    </row>
    <row r="297">
      <c r="A297" t="inlineStr">
        <is>
          <t>J1293</t>
        </is>
      </c>
      <c r="B297" t="inlineStr">
        <is>
          <t>Elm Street Chiropractic Pty Ltd</t>
        </is>
      </c>
      <c r="C297" t="inlineStr">
        <is>
          <t>348 Railway Street, Mentone</t>
        </is>
      </c>
      <c r="D297" t="inlineStr">
        <is>
          <t>Window clean</t>
        </is>
      </c>
      <c r="E297" t="inlineStr">
        <is>
          <t>Every 4 weeks</t>
        </is>
      </c>
      <c r="F297" t="n">
        <v>0</v>
      </c>
      <c r="G297" s="9" t="n">
        <v>116</v>
      </c>
      <c r="H297" t="inlineStr">
        <is>
          <t>Active</t>
        </is>
      </c>
      <c r="I297" t="inlineStr">
        <is>
          <t>Outside Jobber</t>
        </is>
      </c>
      <c r="J297" t="inlineStr">
        <is>
          <t>T0239</t>
        </is>
      </c>
      <c r="K297" s="9">
        <f>IF(H297="Active",INDEX('Jobber Jobs'!$Q$5:$Q$367,MATCH(A297,'Jobber Jobs'!$A$5:$A$367,0)),0)</f>
        <v>116</v>
      </c>
      <c r="L297">
        <f>COUNTIFS('QBO Templates'!$J$5:$J$293,A297,'QBO Templates'!$K$5:$K$293,1)</f>
        <v>1</v>
      </c>
      <c r="M297" s="9">
        <f>SUMIFS('QBO Templates'!$E$5:$E$293,'QBO Templates'!$J$5:$J$293,A297,'QBO Templates'!$K$5:$K$293,1)</f>
        <v>116</v>
      </c>
      <c r="N297" s="9">
        <f>ROUND(M297-K297,2)</f>
        <v>0</v>
      </c>
      <c r="O297" t="str">
        <f>IF(A297="","Missing in Jobber",IF(H297&lt;&gt;"Active",IF(L297&gt;0,"Inactive in Jobber - confirm","Archived, no template"),IF(L297&gt;=2,"Duplicate in QBO",IF(AND(I297="Auto",L297&gt;0),"Double-billing risk",IF(I297="Auto","Billed in Jobber",IF(L297=0,"Not billed",IF(AND(E297="Weekly",ABS(M297-G297*F297*4)&lt;0.5),"Basis mismatch",IF(ABS(N297)&gt;=0.5,"Rate mismatch","Matched"))))))))</f>
        <v>Matched</v>
      </c>
      <c r="P297" t="inlineStr">
        <is>
          <t>Matched</t>
        </is>
      </c>
      <c r="Q297" t="str">
        <f>INDEX('Actions'!$B$5:$B$14,MATCH(O297,'Actions'!$A$5:$A$14,0))</f>
        <v>Move as is</v>
      </c>
      <c r="R297" t="str">
        <f>INDEX('Actions'!$C$5:$C$14,MATCH(O297,'Actions'!$A$5:$A$14,0))</f>
        <v>Office</v>
      </c>
      <c r="S297" t="inlineStr">
        <is>
          <t>Wave 3 South</t>
        </is>
      </c>
      <c r="T297" t="inlineStr"/>
    </row>
    <row r="298">
      <c r="A298" t="inlineStr">
        <is>
          <t>J1294</t>
        </is>
      </c>
      <c r="B298" t="inlineStr">
        <is>
          <t>Elm Street Chiropractic Pty Ltd</t>
        </is>
      </c>
      <c r="C298" t="inlineStr">
        <is>
          <t>4 Sydney Highway, Cheltenham</t>
        </is>
      </c>
      <c r="D298" t="inlineStr">
        <is>
          <t>Office clean</t>
        </is>
      </c>
      <c r="E298" t="inlineStr">
        <is>
          <t>Weekly</t>
        </is>
      </c>
      <c r="F298" t="n">
        <v>1</v>
      </c>
      <c r="G298" s="9" t="n">
        <v>161</v>
      </c>
      <c r="H298" t="inlineStr">
        <is>
          <t>Active</t>
        </is>
      </c>
      <c r="I298" t="inlineStr">
        <is>
          <t>Outside Jobber</t>
        </is>
      </c>
      <c r="J298" t="inlineStr">
        <is>
          <t>T0240</t>
        </is>
      </c>
      <c r="K298" s="9">
        <f>IF(H298="Active",INDEX('Jobber Jobs'!$Q$5:$Q$367,MATCH(A298,'Jobber Jobs'!$A$5:$A$367,0)),0)</f>
        <v>697.67</v>
      </c>
      <c r="L298">
        <f>COUNTIFS('QBO Templates'!$J$5:$J$293,A298,'QBO Templates'!$K$5:$K$293,1)</f>
        <v>1</v>
      </c>
      <c r="M298" s="9">
        <f>SUMIFS('QBO Templates'!$E$5:$E$293,'QBO Templates'!$J$5:$J$293,A298,'QBO Templates'!$K$5:$K$293,1)</f>
        <v>671.67</v>
      </c>
      <c r="N298" s="9">
        <f>ROUND(M298-K298,2)</f>
        <v>-26</v>
      </c>
      <c r="O298" t="str">
        <f>IF(A298="","Missing in Jobber",IF(H298&lt;&gt;"Active",IF(L298&gt;0,"Inactive in Jobber - confirm","Archived, no template"),IF(L298&gt;=2,"Duplicate in QBO",IF(AND(I298="Auto",L298&gt;0),"Double-billing risk",IF(I298="Auto","Billed in Jobber",IF(L298=0,"Not billed",IF(AND(E298="Weekly",ABS(M298-G298*F298*4)&lt;0.5),"Basis mismatch",IF(ABS(N298)&gt;=0.5,"Rate mismatch","Matched"))))))))</f>
        <v>Rate mismatch</v>
      </c>
      <c r="P298" t="inlineStr">
        <is>
          <t>Rate mismatch</t>
        </is>
      </c>
      <c r="Q298" t="str">
        <f>INDEX('Actions'!$B$5:$B$14,MATCH(O298,'Actions'!$A$5:$A$14,0))</f>
        <v>Update template to the current agreed rate (1 Jul 2026 rise); bill the shortfall</v>
      </c>
      <c r="R298" t="str">
        <f>INDEX('Actions'!$C$5:$C$14,MATCH(O298,'Actions'!$A$5:$A$14,0))</f>
        <v>Bookkeeper</v>
      </c>
      <c r="S298" t="inlineStr">
        <is>
          <t>Wave 3 South</t>
        </is>
      </c>
      <c r="T298" t="inlineStr"/>
    </row>
    <row r="299">
      <c r="A299" t="inlineStr">
        <is>
          <t>J1295</t>
        </is>
      </c>
      <c r="B299" t="inlineStr">
        <is>
          <t>Elm Street Chiropractic Pty Ltd</t>
        </is>
      </c>
      <c r="C299" t="inlineStr">
        <is>
          <t>4 Sydney Highway, Cheltenham</t>
        </is>
      </c>
      <c r="D299" t="inlineStr">
        <is>
          <t>Washroom service</t>
        </is>
      </c>
      <c r="E299" t="inlineStr">
        <is>
          <t>Monthly</t>
        </is>
      </c>
      <c r="F299" t="n">
        <v>0</v>
      </c>
      <c r="G299" s="9" t="n">
        <v>151</v>
      </c>
      <c r="H299" t="inlineStr">
        <is>
          <t>Active</t>
        </is>
      </c>
      <c r="I299" t="inlineStr">
        <is>
          <t>Outside Jobber</t>
        </is>
      </c>
      <c r="J299" t="inlineStr">
        <is>
          <t>T0241</t>
        </is>
      </c>
      <c r="K299" s="9">
        <f>IF(H299="Active",INDEX('Jobber Jobs'!$Q$5:$Q$367,MATCH(A299,'Jobber Jobs'!$A$5:$A$367,0)),0)</f>
        <v>151</v>
      </c>
      <c r="L299">
        <f>COUNTIFS('QBO Templates'!$J$5:$J$293,A299,'QBO Templates'!$K$5:$K$293,1)</f>
        <v>1</v>
      </c>
      <c r="M299" s="9">
        <f>SUMIFS('QBO Templates'!$E$5:$E$293,'QBO Templates'!$J$5:$J$293,A299,'QBO Templates'!$K$5:$K$293,1)</f>
        <v>151</v>
      </c>
      <c r="N299" s="9">
        <f>ROUND(M299-K299,2)</f>
        <v>0</v>
      </c>
      <c r="O299" t="str">
        <f>IF(A299="","Missing in Jobber",IF(H299&lt;&gt;"Active",IF(L299&gt;0,"Inactive in Jobber - confirm","Archived, no template"),IF(L299&gt;=2,"Duplicate in QBO",IF(AND(I299="Auto",L299&gt;0),"Double-billing risk",IF(I299="Auto","Billed in Jobber",IF(L299=0,"Not billed",IF(AND(E299="Weekly",ABS(M299-G299*F299*4)&lt;0.5),"Basis mismatch",IF(ABS(N299)&gt;=0.5,"Rate mismatch","Matched"))))))))</f>
        <v>Matched</v>
      </c>
      <c r="P299" t="inlineStr">
        <is>
          <t>Matched</t>
        </is>
      </c>
      <c r="Q299" t="str">
        <f>INDEX('Actions'!$B$5:$B$14,MATCH(O299,'Actions'!$A$5:$A$14,0))</f>
        <v>Move as is</v>
      </c>
      <c r="R299" t="str">
        <f>INDEX('Actions'!$C$5:$C$14,MATCH(O299,'Actions'!$A$5:$A$14,0))</f>
        <v>Office</v>
      </c>
      <c r="S299" t="inlineStr">
        <is>
          <t>Wave 3 South</t>
        </is>
      </c>
      <c r="T299" t="inlineStr"/>
    </row>
    <row r="300">
      <c r="A300" t="inlineStr">
        <is>
          <t>J1296</t>
        </is>
      </c>
      <c r="B300" t="inlineStr">
        <is>
          <t>Ironbark Real Estate Pty Ltd</t>
        </is>
      </c>
      <c r="C300" t="inlineStr">
        <is>
          <t>395 Plenty Avenue, Oakleigh</t>
        </is>
      </c>
      <c r="D300" t="inlineStr">
        <is>
          <t>Office clean</t>
        </is>
      </c>
      <c r="E300" t="inlineStr">
        <is>
          <t>Weekly</t>
        </is>
      </c>
      <c r="F300" t="n">
        <v>1</v>
      </c>
      <c r="G300" s="9" t="n">
        <v>70</v>
      </c>
      <c r="H300" t="inlineStr">
        <is>
          <t>Active</t>
        </is>
      </c>
      <c r="I300" t="inlineStr">
        <is>
          <t>Outside Jobber</t>
        </is>
      </c>
      <c r="J300" t="inlineStr">
        <is>
          <t>T0242</t>
        </is>
      </c>
      <c r="K300" s="9">
        <f>IF(H300="Active",INDEX('Jobber Jobs'!$Q$5:$Q$367,MATCH(A300,'Jobber Jobs'!$A$5:$A$367,0)),0)</f>
        <v>303.33</v>
      </c>
      <c r="L300">
        <f>COUNTIFS('QBO Templates'!$J$5:$J$293,A300,'QBO Templates'!$K$5:$K$293,1)</f>
        <v>1</v>
      </c>
      <c r="M300" s="9">
        <f>SUMIFS('QBO Templates'!$E$5:$E$293,'QBO Templates'!$J$5:$J$293,A300,'QBO Templates'!$K$5:$K$293,1)</f>
        <v>303.33</v>
      </c>
      <c r="N300" s="9">
        <f>ROUND(M300-K300,2)</f>
        <v>0</v>
      </c>
      <c r="O300" t="str">
        <f>IF(A300="","Missing in Jobber",IF(H300&lt;&gt;"Active",IF(L300&gt;0,"Inactive in Jobber - confirm","Archived, no template"),IF(L300&gt;=2,"Duplicate in QBO",IF(AND(I300="Auto",L300&gt;0),"Double-billing risk",IF(I300="Auto","Billed in Jobber",IF(L300=0,"Not billed",IF(AND(E300="Weekly",ABS(M300-G300*F300*4)&lt;0.5),"Basis mismatch",IF(ABS(N300)&gt;=0.5,"Rate mismatch","Matched"))))))))</f>
        <v>Matched</v>
      </c>
      <c r="P300" t="inlineStr">
        <is>
          <t>Matched</t>
        </is>
      </c>
      <c r="Q300" t="str">
        <f>INDEX('Actions'!$B$5:$B$14,MATCH(O300,'Actions'!$A$5:$A$14,0))</f>
        <v>Move as is</v>
      </c>
      <c r="R300" t="str">
        <f>INDEX('Actions'!$C$5:$C$14,MATCH(O300,'Actions'!$A$5:$A$14,0))</f>
        <v>Office</v>
      </c>
      <c r="S300" t="inlineStr">
        <is>
          <t>Wave 3 South</t>
        </is>
      </c>
      <c r="T300" t="inlineStr"/>
    </row>
    <row r="301">
      <c r="A301" t="inlineStr">
        <is>
          <t>J1297</t>
        </is>
      </c>
      <c r="B301" t="inlineStr">
        <is>
          <t>Ironbark Real Estate Pty Ltd</t>
        </is>
      </c>
      <c r="C301" t="inlineStr">
        <is>
          <t>32 Park Avenue, Oakleigh</t>
        </is>
      </c>
      <c r="D301" t="inlineStr">
        <is>
          <t>Office clean</t>
        </is>
      </c>
      <c r="E301" t="inlineStr">
        <is>
          <t>Weekly</t>
        </is>
      </c>
      <c r="F301" t="n">
        <v>2</v>
      </c>
      <c r="G301" s="9" t="n">
        <v>121</v>
      </c>
      <c r="H301" t="inlineStr">
        <is>
          <t>Active</t>
        </is>
      </c>
      <c r="I301" t="inlineStr">
        <is>
          <t>Auto</t>
        </is>
      </c>
      <c r="J301" t="inlineStr"/>
      <c r="K301" s="9">
        <f>IF(H301="Active",INDEX('Jobber Jobs'!$Q$5:$Q$367,MATCH(A301,'Jobber Jobs'!$A$5:$A$367,0)),0)</f>
        <v>1048.67</v>
      </c>
      <c r="L301">
        <f>COUNTIFS('QBO Templates'!$J$5:$J$293,A301,'QBO Templates'!$K$5:$K$293,1)</f>
        <v>0</v>
      </c>
      <c r="M301" s="9">
        <f>SUMIFS('QBO Templates'!$E$5:$E$293,'QBO Templates'!$J$5:$J$293,A301,'QBO Templates'!$K$5:$K$293,1)</f>
        <v>0</v>
      </c>
      <c r="N301" s="9">
        <f>ROUND(M301-K301,2)</f>
        <v>-1048.67</v>
      </c>
      <c r="O301" t="str">
        <f>IF(A301="","Missing in Jobber",IF(H301&lt;&gt;"Active",IF(L301&gt;0,"Inactive in Jobber - confirm","Archived, no template"),IF(L301&gt;=2,"Duplicate in QBO",IF(AND(I301="Auto",L301&gt;0),"Double-billing risk",IF(I301="Auto","Billed in Jobber",IF(L301=0,"Not billed",IF(AND(E301="Weekly",ABS(M301-G301*F301*4)&lt;0.5),"Basis mismatch",IF(ABS(N301)&gt;=0.5,"Rate mismatch","Matched"))))))))</f>
        <v>Billed in Jobber</v>
      </c>
      <c r="P301" t="inlineStr">
        <is>
          <t>Billed in Jobber</t>
        </is>
      </c>
      <c r="Q301" t="str">
        <f>INDEX('Actions'!$B$5:$B$14,MATCH(O301,'Actions'!$A$5:$A$14,0))</f>
        <v>Create QBO template at the Jobber rate; switch off Jobber invoicing at cutover</v>
      </c>
      <c r="R301" t="str">
        <f>INDEX('Actions'!$C$5:$C$14,MATCH(O301,'Actions'!$A$5:$A$14,0))</f>
        <v>Bookkeeper</v>
      </c>
      <c r="S301" t="inlineStr">
        <is>
          <t>Wave 3 South</t>
        </is>
      </c>
      <c r="T301" t="inlineStr"/>
    </row>
    <row r="302">
      <c r="A302" t="inlineStr">
        <is>
          <t>J1298</t>
        </is>
      </c>
      <c r="B302" t="inlineStr">
        <is>
          <t>Elm Street Motors</t>
        </is>
      </c>
      <c r="C302" t="inlineStr">
        <is>
          <t>333 Albert Parade, Brighton</t>
        </is>
      </c>
      <c r="D302" t="inlineStr">
        <is>
          <t>Office clean</t>
        </is>
      </c>
      <c r="E302" t="inlineStr">
        <is>
          <t>Weekly</t>
        </is>
      </c>
      <c r="F302" t="n">
        <v>1</v>
      </c>
      <c r="G302" s="9" t="n">
        <v>187</v>
      </c>
      <c r="H302" t="inlineStr">
        <is>
          <t>Active</t>
        </is>
      </c>
      <c r="I302" t="inlineStr">
        <is>
          <t>Outside Jobber</t>
        </is>
      </c>
      <c r="J302" t="inlineStr">
        <is>
          <t>T0243</t>
        </is>
      </c>
      <c r="K302" s="9">
        <f>IF(H302="Active",INDEX('Jobber Jobs'!$Q$5:$Q$367,MATCH(A302,'Jobber Jobs'!$A$5:$A$367,0)),0)</f>
        <v>810.33</v>
      </c>
      <c r="L302">
        <f>COUNTIFS('QBO Templates'!$J$5:$J$293,A302,'QBO Templates'!$K$5:$K$293,1)</f>
        <v>1</v>
      </c>
      <c r="M302" s="9">
        <f>SUMIFS('QBO Templates'!$E$5:$E$293,'QBO Templates'!$J$5:$J$293,A302,'QBO Templates'!$K$5:$K$293,1)</f>
        <v>810.33</v>
      </c>
      <c r="N302" s="9">
        <f>ROUND(M302-K302,2)</f>
        <v>0</v>
      </c>
      <c r="O302" t="str">
        <f>IF(A302="","Missing in Jobber",IF(H302&lt;&gt;"Active",IF(L302&gt;0,"Inactive in Jobber - confirm","Archived, no template"),IF(L302&gt;=2,"Duplicate in QBO",IF(AND(I302="Auto",L302&gt;0),"Double-billing risk",IF(I302="Auto","Billed in Jobber",IF(L302=0,"Not billed",IF(AND(E302="Weekly",ABS(M302-G302*F302*4)&lt;0.5),"Basis mismatch",IF(ABS(N302)&gt;=0.5,"Rate mismatch","Matched"))))))))</f>
        <v>Matched</v>
      </c>
      <c r="P302" t="inlineStr">
        <is>
          <t>Matched</t>
        </is>
      </c>
      <c r="Q302" t="str">
        <f>INDEX('Actions'!$B$5:$B$14,MATCH(O302,'Actions'!$A$5:$A$14,0))</f>
        <v>Move as is</v>
      </c>
      <c r="R302" t="str">
        <f>INDEX('Actions'!$C$5:$C$14,MATCH(O302,'Actions'!$A$5:$A$14,0))</f>
        <v>Office</v>
      </c>
      <c r="S302" t="inlineStr">
        <is>
          <t>Wave 3 South</t>
        </is>
      </c>
      <c r="T302" t="inlineStr"/>
    </row>
    <row r="303">
      <c r="A303" t="inlineStr">
        <is>
          <t>J1299</t>
        </is>
      </c>
      <c r="B303" t="inlineStr">
        <is>
          <t>Elm Street Motors</t>
        </is>
      </c>
      <c r="C303" t="inlineStr">
        <is>
          <t>280 Station Street, Oakleigh</t>
        </is>
      </c>
      <c r="D303" t="inlineStr">
        <is>
          <t>Kitchen and bathrooms</t>
        </is>
      </c>
      <c r="E303" t="inlineStr">
        <is>
          <t>Weekly</t>
        </is>
      </c>
      <c r="F303" t="n">
        <v>1</v>
      </c>
      <c r="G303" s="9" t="n">
        <v>35</v>
      </c>
      <c r="H303" t="inlineStr">
        <is>
          <t>Active</t>
        </is>
      </c>
      <c r="I303" t="inlineStr">
        <is>
          <t>Auto</t>
        </is>
      </c>
      <c r="J303" t="inlineStr"/>
      <c r="K303" s="9">
        <f>IF(H303="Active",INDEX('Jobber Jobs'!$Q$5:$Q$367,MATCH(A303,'Jobber Jobs'!$A$5:$A$367,0)),0)</f>
        <v>151.67</v>
      </c>
      <c r="L303">
        <f>COUNTIFS('QBO Templates'!$J$5:$J$293,A303,'QBO Templates'!$K$5:$K$293,1)</f>
        <v>0</v>
      </c>
      <c r="M303" s="9">
        <f>SUMIFS('QBO Templates'!$E$5:$E$293,'QBO Templates'!$J$5:$J$293,A303,'QBO Templates'!$K$5:$K$293,1)</f>
        <v>0</v>
      </c>
      <c r="N303" s="9">
        <f>ROUND(M303-K303,2)</f>
        <v>-151.67</v>
      </c>
      <c r="O303" t="str">
        <f>IF(A303="","Missing in Jobber",IF(H303&lt;&gt;"Active",IF(L303&gt;0,"Inactive in Jobber - confirm","Archived, no template"),IF(L303&gt;=2,"Duplicate in QBO",IF(AND(I303="Auto",L303&gt;0),"Double-billing risk",IF(I303="Auto","Billed in Jobber",IF(L303=0,"Not billed",IF(AND(E303="Weekly",ABS(M303-G303*F303*4)&lt;0.5),"Basis mismatch",IF(ABS(N303)&gt;=0.5,"Rate mismatch","Matched"))))))))</f>
        <v>Billed in Jobber</v>
      </c>
      <c r="P303" t="inlineStr">
        <is>
          <t>Billed in Jobber</t>
        </is>
      </c>
      <c r="Q303" t="str">
        <f>INDEX('Actions'!$B$5:$B$14,MATCH(O303,'Actions'!$A$5:$A$14,0))</f>
        <v>Create QBO template at the Jobber rate; switch off Jobber invoicing at cutover</v>
      </c>
      <c r="R303" t="str">
        <f>INDEX('Actions'!$C$5:$C$14,MATCH(O303,'Actions'!$A$5:$A$14,0))</f>
        <v>Bookkeeper</v>
      </c>
      <c r="S303" t="inlineStr">
        <is>
          <t>Wave 3 South</t>
        </is>
      </c>
      <c r="T303" t="inlineStr"/>
    </row>
    <row r="304">
      <c r="A304" t="inlineStr">
        <is>
          <t>J1300</t>
        </is>
      </c>
      <c r="B304" t="inlineStr">
        <is>
          <t>Sunbury Engineering</t>
        </is>
      </c>
      <c r="C304" t="inlineStr">
        <is>
          <t>87/12 Victoria Road, Point Cook</t>
        </is>
      </c>
      <c r="D304" t="inlineStr">
        <is>
          <t>Office clean</t>
        </is>
      </c>
      <c r="E304" t="inlineStr">
        <is>
          <t>Weekly</t>
        </is>
      </c>
      <c r="F304" t="n">
        <v>3</v>
      </c>
      <c r="G304" s="9" t="n">
        <v>71</v>
      </c>
      <c r="H304" t="inlineStr">
        <is>
          <t>Active</t>
        </is>
      </c>
      <c r="I304" t="inlineStr">
        <is>
          <t>Outside Jobber</t>
        </is>
      </c>
      <c r="J304" t="inlineStr">
        <is>
          <t>T0244</t>
        </is>
      </c>
      <c r="K304" s="9">
        <f>IF(H304="Active",INDEX('Jobber Jobs'!$Q$5:$Q$367,MATCH(A304,'Jobber Jobs'!$A$5:$A$367,0)),0)</f>
        <v>923</v>
      </c>
      <c r="L304">
        <f>COUNTIFS('QBO Templates'!$J$5:$J$293,A304,'QBO Templates'!$K$5:$K$293,1)</f>
        <v>1</v>
      </c>
      <c r="M304" s="9">
        <f>SUMIFS('QBO Templates'!$E$5:$E$293,'QBO Templates'!$J$5:$J$293,A304,'QBO Templates'!$K$5:$K$293,1)</f>
        <v>923</v>
      </c>
      <c r="N304" s="9">
        <f>ROUND(M304-K304,2)</f>
        <v>0</v>
      </c>
      <c r="O304" t="str">
        <f>IF(A304="","Missing in Jobber",IF(H304&lt;&gt;"Active",IF(L304&gt;0,"Inactive in Jobber - confirm","Archived, no template"),IF(L304&gt;=2,"Duplicate in QBO",IF(AND(I304="Auto",L304&gt;0),"Double-billing risk",IF(I304="Auto","Billed in Jobber",IF(L304=0,"Not billed",IF(AND(E304="Weekly",ABS(M304-G304*F304*4)&lt;0.5),"Basis mismatch",IF(ABS(N304)&gt;=0.5,"Rate mismatch","Matched"))))))))</f>
        <v>Matched</v>
      </c>
      <c r="P304" t="inlineStr">
        <is>
          <t>Matched</t>
        </is>
      </c>
      <c r="Q304" t="str">
        <f>INDEX('Actions'!$B$5:$B$14,MATCH(O304,'Actions'!$A$5:$A$14,0))</f>
        <v>Move as is</v>
      </c>
      <c r="R304" t="str">
        <f>INDEX('Actions'!$C$5:$C$14,MATCH(O304,'Actions'!$A$5:$A$14,0))</f>
        <v>Office</v>
      </c>
      <c r="S304" t="inlineStr">
        <is>
          <t>Wave 4 West</t>
        </is>
      </c>
      <c r="T304" t="inlineStr"/>
    </row>
    <row r="305">
      <c r="A305" t="inlineStr">
        <is>
          <t>J1301</t>
        </is>
      </c>
      <c r="B305" t="inlineStr">
        <is>
          <t>Ashwood Dental Pty Ltd</t>
        </is>
      </c>
      <c r="C305" t="inlineStr">
        <is>
          <t>241 Mason Road, Northcote</t>
        </is>
      </c>
      <c r="D305" t="inlineStr">
        <is>
          <t>Office clean</t>
        </is>
      </c>
      <c r="E305" t="inlineStr">
        <is>
          <t>Weekly</t>
        </is>
      </c>
      <c r="F305" t="n">
        <v>2</v>
      </c>
      <c r="G305" s="9" t="n">
        <v>75</v>
      </c>
      <c r="H305" t="inlineStr">
        <is>
          <t>Active</t>
        </is>
      </c>
      <c r="I305" t="inlineStr">
        <is>
          <t>Auto</t>
        </is>
      </c>
      <c r="J305" t="inlineStr"/>
      <c r="K305" s="9">
        <f>IF(H305="Active",INDEX('Jobber Jobs'!$Q$5:$Q$367,MATCH(A305,'Jobber Jobs'!$A$5:$A$367,0)),0)</f>
        <v>650</v>
      </c>
      <c r="L305">
        <f>COUNTIFS('QBO Templates'!$J$5:$J$293,A305,'QBO Templates'!$K$5:$K$293,1)</f>
        <v>0</v>
      </c>
      <c r="M305" s="9">
        <f>SUMIFS('QBO Templates'!$E$5:$E$293,'QBO Templates'!$J$5:$J$293,A305,'QBO Templates'!$K$5:$K$293,1)</f>
        <v>0</v>
      </c>
      <c r="N305" s="9">
        <f>ROUND(M305-K305,2)</f>
        <v>-650</v>
      </c>
      <c r="O305" t="str">
        <f>IF(A305="","Missing in Jobber",IF(H305&lt;&gt;"Active",IF(L305&gt;0,"Inactive in Jobber - confirm","Archived, no template"),IF(L305&gt;=2,"Duplicate in QBO",IF(AND(I305="Auto",L305&gt;0),"Double-billing risk",IF(I305="Auto","Billed in Jobber",IF(L305=0,"Not billed",IF(AND(E305="Weekly",ABS(M305-G305*F305*4)&lt;0.5),"Basis mismatch",IF(ABS(N305)&gt;=0.5,"Rate mismatch","Matched"))))))))</f>
        <v>Billed in Jobber</v>
      </c>
      <c r="P305" t="inlineStr">
        <is>
          <t>Billed in Jobber</t>
        </is>
      </c>
      <c r="Q305" t="str">
        <f>INDEX('Actions'!$B$5:$B$14,MATCH(O305,'Actions'!$A$5:$A$14,0))</f>
        <v>Create QBO template at the Jobber rate; switch off Jobber invoicing at cutover</v>
      </c>
      <c r="R305" t="str">
        <f>INDEX('Actions'!$C$5:$C$14,MATCH(O305,'Actions'!$A$5:$A$14,0))</f>
        <v>Bookkeeper</v>
      </c>
      <c r="S305" t="inlineStr">
        <is>
          <t>Wave 1 North</t>
        </is>
      </c>
      <c r="T305" t="inlineStr"/>
    </row>
    <row r="306">
      <c r="A306" t="inlineStr">
        <is>
          <t>J1302</t>
        </is>
      </c>
      <c r="B306" t="inlineStr">
        <is>
          <t>Ashwood Dental Pty Ltd</t>
        </is>
      </c>
      <c r="C306" t="inlineStr">
        <is>
          <t>448 Barkly Avenue, Mentone</t>
        </is>
      </c>
      <c r="D306" t="inlineStr">
        <is>
          <t>Kitchen and bathrooms</t>
        </is>
      </c>
      <c r="E306" t="inlineStr">
        <is>
          <t>Weekly</t>
        </is>
      </c>
      <c r="F306" t="n">
        <v>1</v>
      </c>
      <c r="G306" s="9" t="n">
        <v>35</v>
      </c>
      <c r="H306" t="inlineStr">
        <is>
          <t>Active</t>
        </is>
      </c>
      <c r="I306" t="inlineStr">
        <is>
          <t>Auto</t>
        </is>
      </c>
      <c r="J306" t="inlineStr"/>
      <c r="K306" s="9">
        <f>IF(H306="Active",INDEX('Jobber Jobs'!$Q$5:$Q$367,MATCH(A306,'Jobber Jobs'!$A$5:$A$367,0)),0)</f>
        <v>151.67</v>
      </c>
      <c r="L306">
        <f>COUNTIFS('QBO Templates'!$J$5:$J$293,A306,'QBO Templates'!$K$5:$K$293,1)</f>
        <v>0</v>
      </c>
      <c r="M306" s="9">
        <f>SUMIFS('QBO Templates'!$E$5:$E$293,'QBO Templates'!$J$5:$J$293,A306,'QBO Templates'!$K$5:$K$293,1)</f>
        <v>0</v>
      </c>
      <c r="N306" s="9">
        <f>ROUND(M306-K306,2)</f>
        <v>-151.67</v>
      </c>
      <c r="O306" t="str">
        <f>IF(A306="","Missing in Jobber",IF(H306&lt;&gt;"Active",IF(L306&gt;0,"Inactive in Jobber - confirm","Archived, no template"),IF(L306&gt;=2,"Duplicate in QBO",IF(AND(I306="Auto",L306&gt;0),"Double-billing risk",IF(I306="Auto","Billed in Jobber",IF(L306=0,"Not billed",IF(AND(E306="Weekly",ABS(M306-G306*F306*4)&lt;0.5),"Basis mismatch",IF(ABS(N306)&gt;=0.5,"Rate mismatch","Matched"))))))))</f>
        <v>Billed in Jobber</v>
      </c>
      <c r="P306" t="inlineStr">
        <is>
          <t>Billed in Jobber</t>
        </is>
      </c>
      <c r="Q306" t="str">
        <f>INDEX('Actions'!$B$5:$B$14,MATCH(O306,'Actions'!$A$5:$A$14,0))</f>
        <v>Create QBO template at the Jobber rate; switch off Jobber invoicing at cutover</v>
      </c>
      <c r="R306" t="str">
        <f>INDEX('Actions'!$C$5:$C$14,MATCH(O306,'Actions'!$A$5:$A$14,0))</f>
        <v>Bookkeeper</v>
      </c>
      <c r="S306" t="inlineStr">
        <is>
          <t>Wave 3 South</t>
        </is>
      </c>
      <c r="T306" t="inlineStr"/>
    </row>
    <row r="307">
      <c r="A307" t="inlineStr">
        <is>
          <t>J1303</t>
        </is>
      </c>
      <c r="B307" t="inlineStr">
        <is>
          <t>Bluestone Early Learning Pty Ltd</t>
        </is>
      </c>
      <c r="C307" t="inlineStr">
        <is>
          <t>351 High Street, Altona</t>
        </is>
      </c>
      <c r="D307" t="inlineStr">
        <is>
          <t>Office clean</t>
        </is>
      </c>
      <c r="E307" t="inlineStr">
        <is>
          <t>Weekly</t>
        </is>
      </c>
      <c r="F307" t="n">
        <v>5</v>
      </c>
      <c r="G307" s="9" t="n">
        <v>102</v>
      </c>
      <c r="H307" t="inlineStr">
        <is>
          <t>Active</t>
        </is>
      </c>
      <c r="I307" t="inlineStr">
        <is>
          <t>Auto</t>
        </is>
      </c>
      <c r="J307" t="inlineStr"/>
      <c r="K307" s="9">
        <f>IF(H307="Active",INDEX('Jobber Jobs'!$Q$5:$Q$367,MATCH(A307,'Jobber Jobs'!$A$5:$A$367,0)),0)</f>
        <v>2210</v>
      </c>
      <c r="L307">
        <f>COUNTIFS('QBO Templates'!$J$5:$J$293,A307,'QBO Templates'!$K$5:$K$293,1)</f>
        <v>0</v>
      </c>
      <c r="M307" s="9">
        <f>SUMIFS('QBO Templates'!$E$5:$E$293,'QBO Templates'!$J$5:$J$293,A307,'QBO Templates'!$K$5:$K$293,1)</f>
        <v>0</v>
      </c>
      <c r="N307" s="9">
        <f>ROUND(M307-K307,2)</f>
        <v>-2210</v>
      </c>
      <c r="O307" t="str">
        <f>IF(A307="","Missing in Jobber",IF(H307&lt;&gt;"Active",IF(L307&gt;0,"Inactive in Jobber - confirm","Archived, no template"),IF(L307&gt;=2,"Duplicate in QBO",IF(AND(I307="Auto",L307&gt;0),"Double-billing risk",IF(I307="Auto","Billed in Jobber",IF(L307=0,"Not billed",IF(AND(E307="Weekly",ABS(M307-G307*F307*4)&lt;0.5),"Basis mismatch",IF(ABS(N307)&gt;=0.5,"Rate mismatch","Matched"))))))))</f>
        <v>Billed in Jobber</v>
      </c>
      <c r="P307" t="inlineStr">
        <is>
          <t>Billed in Jobber</t>
        </is>
      </c>
      <c r="Q307" t="str">
        <f>INDEX('Actions'!$B$5:$B$14,MATCH(O307,'Actions'!$A$5:$A$14,0))</f>
        <v>Create QBO template at the Jobber rate; switch off Jobber invoicing at cutover</v>
      </c>
      <c r="R307" t="str">
        <f>INDEX('Actions'!$C$5:$C$14,MATCH(O307,'Actions'!$A$5:$A$14,0))</f>
        <v>Bookkeeper</v>
      </c>
      <c r="S307" t="inlineStr">
        <is>
          <t>Wave 4 West</t>
        </is>
      </c>
      <c r="T307" t="inlineStr"/>
    </row>
    <row r="308">
      <c r="A308" t="inlineStr">
        <is>
          <t>J1304</t>
        </is>
      </c>
      <c r="B308" t="inlineStr">
        <is>
          <t>Bluestone Early Learning Pty Ltd</t>
        </is>
      </c>
      <c r="C308" t="inlineStr">
        <is>
          <t>351 High Street, Altona</t>
        </is>
      </c>
      <c r="D308" t="inlineStr">
        <is>
          <t>Window clean</t>
        </is>
      </c>
      <c r="E308" t="inlineStr">
        <is>
          <t>Every 4 weeks</t>
        </is>
      </c>
      <c r="F308" t="n">
        <v>0</v>
      </c>
      <c r="G308" s="9" t="n">
        <v>135</v>
      </c>
      <c r="H308" t="inlineStr">
        <is>
          <t>Active</t>
        </is>
      </c>
      <c r="I308" t="inlineStr">
        <is>
          <t>Auto</t>
        </is>
      </c>
      <c r="J308" t="inlineStr">
        <is>
          <t>T0245</t>
        </is>
      </c>
      <c r="K308" s="9">
        <f>IF(H308="Active",INDEX('Jobber Jobs'!$Q$5:$Q$367,MATCH(A308,'Jobber Jobs'!$A$5:$A$367,0)),0)</f>
        <v>135</v>
      </c>
      <c r="L308">
        <f>COUNTIFS('QBO Templates'!$J$5:$J$293,A308,'QBO Templates'!$K$5:$K$293,1)</f>
        <v>1</v>
      </c>
      <c r="M308" s="9">
        <f>SUMIFS('QBO Templates'!$E$5:$E$293,'QBO Templates'!$J$5:$J$293,A308,'QBO Templates'!$K$5:$K$293,1)</f>
        <v>135</v>
      </c>
      <c r="N308" s="9">
        <f>ROUND(M308-K308,2)</f>
        <v>0</v>
      </c>
      <c r="O308" t="str">
        <f>IF(A308="","Missing in Jobber",IF(H308&lt;&gt;"Active",IF(L308&gt;0,"Inactive in Jobber - confirm","Archived, no template"),IF(L308&gt;=2,"Duplicate in QBO",IF(AND(I308="Auto",L308&gt;0),"Double-billing risk",IF(I308="Auto","Billed in Jobber",IF(L308=0,"Not billed",IF(AND(E308="Weekly",ABS(M308-G308*F308*4)&lt;0.5),"Basis mismatch",IF(ABS(N308)&gt;=0.5,"Rate mismatch","Matched"))))))))</f>
        <v>Double-billing risk</v>
      </c>
      <c r="P308" t="inlineStr">
        <is>
          <t>Double-billing risk</t>
        </is>
      </c>
      <c r="Q308" t="str">
        <f>INDEX('Actions'!$B$5:$B$14,MATCH(O308,'Actions'!$A$5:$A$14,0))</f>
        <v>Stop Jobber auto-invoicing now; credit the duplicate invoices</v>
      </c>
      <c r="R308" t="str">
        <f>INDEX('Actions'!$C$5:$C$14,MATCH(O308,'Actions'!$A$5:$A$14,0))</f>
        <v>Bookkeeper</v>
      </c>
      <c r="S308" t="inlineStr">
        <is>
          <t>Wave 4 West</t>
        </is>
      </c>
      <c r="T308" t="inlineStr"/>
    </row>
    <row r="309">
      <c r="A309" t="inlineStr">
        <is>
          <t>J1305</t>
        </is>
      </c>
      <c r="B309" t="inlineStr">
        <is>
          <t>Bluestone Early Learning Pty Ltd</t>
        </is>
      </c>
      <c r="C309" t="inlineStr">
        <is>
          <t>477 Hopkins Avenue, Hawthorn</t>
        </is>
      </c>
      <c r="D309" t="inlineStr">
        <is>
          <t>Office clean</t>
        </is>
      </c>
      <c r="E309" t="inlineStr">
        <is>
          <t>Weekly</t>
        </is>
      </c>
      <c r="F309" t="n">
        <v>5</v>
      </c>
      <c r="G309" s="9" t="n">
        <v>93</v>
      </c>
      <c r="H309" t="inlineStr">
        <is>
          <t>Active</t>
        </is>
      </c>
      <c r="I309" t="inlineStr">
        <is>
          <t>Outside Jobber</t>
        </is>
      </c>
      <c r="J309" t="inlineStr">
        <is>
          <t>T0246</t>
        </is>
      </c>
      <c r="K309" s="9">
        <f>IF(H309="Active",INDEX('Jobber Jobs'!$Q$5:$Q$367,MATCH(A309,'Jobber Jobs'!$A$5:$A$367,0)),0)</f>
        <v>2015</v>
      </c>
      <c r="L309">
        <f>COUNTIFS('QBO Templates'!$J$5:$J$293,A309,'QBO Templates'!$K$5:$K$293,1)</f>
        <v>1</v>
      </c>
      <c r="M309" s="9">
        <f>SUMIFS('QBO Templates'!$E$5:$E$293,'QBO Templates'!$J$5:$J$293,A309,'QBO Templates'!$K$5:$K$293,1)</f>
        <v>2015</v>
      </c>
      <c r="N309" s="9">
        <f>ROUND(M309-K309,2)</f>
        <v>0</v>
      </c>
      <c r="O309" t="str">
        <f>IF(A309="","Missing in Jobber",IF(H309&lt;&gt;"Active",IF(L309&gt;0,"Inactive in Jobber - confirm","Archived, no template"),IF(L309&gt;=2,"Duplicate in QBO",IF(AND(I309="Auto",L309&gt;0),"Double-billing risk",IF(I309="Auto","Billed in Jobber",IF(L309=0,"Not billed",IF(AND(E309="Weekly",ABS(M309-G309*F309*4)&lt;0.5),"Basis mismatch",IF(ABS(N309)&gt;=0.5,"Rate mismatch","Matched"))))))))</f>
        <v>Matched</v>
      </c>
      <c r="P309" t="inlineStr">
        <is>
          <t>Matched</t>
        </is>
      </c>
      <c r="Q309" t="str">
        <f>INDEX('Actions'!$B$5:$B$14,MATCH(O309,'Actions'!$A$5:$A$14,0))</f>
        <v>Move as is</v>
      </c>
      <c r="R309" t="str">
        <f>INDEX('Actions'!$C$5:$C$14,MATCH(O309,'Actions'!$A$5:$A$14,0))</f>
        <v>Office</v>
      </c>
      <c r="S309" t="inlineStr">
        <is>
          <t>Wave 2 East</t>
        </is>
      </c>
      <c r="T309" t="inlineStr"/>
    </row>
    <row r="310">
      <c r="A310" t="inlineStr">
        <is>
          <t>J1306</t>
        </is>
      </c>
      <c r="B310" t="inlineStr">
        <is>
          <t>Bluestone Early Learning Pty Ltd</t>
        </is>
      </c>
      <c r="C310" t="inlineStr">
        <is>
          <t>477 Hopkins Avenue, Hawthorn</t>
        </is>
      </c>
      <c r="D310" t="inlineStr">
        <is>
          <t>Window clean</t>
        </is>
      </c>
      <c r="E310" t="inlineStr">
        <is>
          <t>Every 4 weeks</t>
        </is>
      </c>
      <c r="F310" t="n">
        <v>0</v>
      </c>
      <c r="G310" s="9" t="n">
        <v>146</v>
      </c>
      <c r="H310" t="inlineStr">
        <is>
          <t>Active</t>
        </is>
      </c>
      <c r="I310" t="inlineStr">
        <is>
          <t>Outside Jobber</t>
        </is>
      </c>
      <c r="J310" t="inlineStr">
        <is>
          <t>T0247</t>
        </is>
      </c>
      <c r="K310" s="9">
        <f>IF(H310="Active",INDEX('Jobber Jobs'!$Q$5:$Q$367,MATCH(A310,'Jobber Jobs'!$A$5:$A$367,0)),0)</f>
        <v>146</v>
      </c>
      <c r="L310">
        <f>COUNTIFS('QBO Templates'!$J$5:$J$293,A310,'QBO Templates'!$K$5:$K$293,1)</f>
        <v>1</v>
      </c>
      <c r="M310" s="9">
        <f>SUMIFS('QBO Templates'!$E$5:$E$293,'QBO Templates'!$J$5:$J$293,A310,'QBO Templates'!$K$5:$K$293,1)</f>
        <v>146</v>
      </c>
      <c r="N310" s="9">
        <f>ROUND(M310-K310,2)</f>
        <v>0</v>
      </c>
      <c r="O310" t="str">
        <f>IF(A310="","Missing in Jobber",IF(H310&lt;&gt;"Active",IF(L310&gt;0,"Inactive in Jobber - confirm","Archived, no template"),IF(L310&gt;=2,"Duplicate in QBO",IF(AND(I310="Auto",L310&gt;0),"Double-billing risk",IF(I310="Auto","Billed in Jobber",IF(L310=0,"Not billed",IF(AND(E310="Weekly",ABS(M310-G310*F310*4)&lt;0.5),"Basis mismatch",IF(ABS(N310)&gt;=0.5,"Rate mismatch","Matched"))))))))</f>
        <v>Matched</v>
      </c>
      <c r="P310" t="inlineStr">
        <is>
          <t>Matched</t>
        </is>
      </c>
      <c r="Q310" t="str">
        <f>INDEX('Actions'!$B$5:$B$14,MATCH(O310,'Actions'!$A$5:$A$14,0))</f>
        <v>Move as is</v>
      </c>
      <c r="R310" t="str">
        <f>INDEX('Actions'!$C$5:$C$14,MATCH(O310,'Actions'!$A$5:$A$14,0))</f>
        <v>Office</v>
      </c>
      <c r="S310" t="inlineStr">
        <is>
          <t>Wave 2 East</t>
        </is>
      </c>
      <c r="T310" t="inlineStr"/>
    </row>
    <row r="311">
      <c r="A311" t="inlineStr">
        <is>
          <t>J1307</t>
        </is>
      </c>
      <c r="B311" t="inlineStr">
        <is>
          <t>Bluestone Early Learning Pty Ltd</t>
        </is>
      </c>
      <c r="C311" t="inlineStr">
        <is>
          <t>477 Hopkins Avenue, Hawthorn</t>
        </is>
      </c>
      <c r="D311" t="inlineStr">
        <is>
          <t>Washroom service</t>
        </is>
      </c>
      <c r="E311" t="inlineStr">
        <is>
          <t>Monthly</t>
        </is>
      </c>
      <c r="F311" t="n">
        <v>0</v>
      </c>
      <c r="G311" s="9" t="n">
        <v>88</v>
      </c>
      <c r="H311" t="inlineStr">
        <is>
          <t>Active</t>
        </is>
      </c>
      <c r="I311" t="inlineStr">
        <is>
          <t>Outside Jobber</t>
        </is>
      </c>
      <c r="J311" t="inlineStr">
        <is>
          <t>T0248</t>
        </is>
      </c>
      <c r="K311" s="9">
        <f>IF(H311="Active",INDEX('Jobber Jobs'!$Q$5:$Q$367,MATCH(A311,'Jobber Jobs'!$A$5:$A$367,0)),0)</f>
        <v>88</v>
      </c>
      <c r="L311">
        <f>COUNTIFS('QBO Templates'!$J$5:$J$293,A311,'QBO Templates'!$K$5:$K$293,1)</f>
        <v>1</v>
      </c>
      <c r="M311" s="9">
        <f>SUMIFS('QBO Templates'!$E$5:$E$293,'QBO Templates'!$J$5:$J$293,A311,'QBO Templates'!$K$5:$K$293,1)</f>
        <v>88</v>
      </c>
      <c r="N311" s="9">
        <f>ROUND(M311-K311,2)</f>
        <v>0</v>
      </c>
      <c r="O311" t="str">
        <f>IF(A311="","Missing in Jobber",IF(H311&lt;&gt;"Active",IF(L311&gt;0,"Inactive in Jobber - confirm","Archived, no template"),IF(L311&gt;=2,"Duplicate in QBO",IF(AND(I311="Auto",L311&gt;0),"Double-billing risk",IF(I311="Auto","Billed in Jobber",IF(L311=0,"Not billed",IF(AND(E311="Weekly",ABS(M311-G311*F311*4)&lt;0.5),"Basis mismatch",IF(ABS(N311)&gt;=0.5,"Rate mismatch","Matched"))))))))</f>
        <v>Matched</v>
      </c>
      <c r="P311" t="inlineStr">
        <is>
          <t>Matched</t>
        </is>
      </c>
      <c r="Q311" t="str">
        <f>INDEX('Actions'!$B$5:$B$14,MATCH(O311,'Actions'!$A$5:$A$14,0))</f>
        <v>Move as is</v>
      </c>
      <c r="R311" t="str">
        <f>INDEX('Actions'!$C$5:$C$14,MATCH(O311,'Actions'!$A$5:$A$14,0))</f>
        <v>Office</v>
      </c>
      <c r="S311" t="inlineStr">
        <is>
          <t>Wave 2 East</t>
        </is>
      </c>
      <c r="T311" t="inlineStr"/>
    </row>
    <row r="312">
      <c r="A312" t="inlineStr">
        <is>
          <t>J1308</t>
        </is>
      </c>
      <c r="B312" t="inlineStr">
        <is>
          <t>Harbourside Property Group</t>
        </is>
      </c>
      <c r="C312" t="inlineStr">
        <is>
          <t>428 Church Parade, Maribyrnong</t>
        </is>
      </c>
      <c r="D312" t="inlineStr">
        <is>
          <t>Office clean</t>
        </is>
      </c>
      <c r="E312" t="inlineStr">
        <is>
          <t>Weekly</t>
        </is>
      </c>
      <c r="F312" t="n">
        <v>1</v>
      </c>
      <c r="G312" s="9" t="n">
        <v>96</v>
      </c>
      <c r="H312" t="inlineStr">
        <is>
          <t>Active</t>
        </is>
      </c>
      <c r="I312" t="inlineStr">
        <is>
          <t>Auto</t>
        </is>
      </c>
      <c r="J312" t="inlineStr"/>
      <c r="K312" s="9">
        <f>IF(H312="Active",INDEX('Jobber Jobs'!$Q$5:$Q$367,MATCH(A312,'Jobber Jobs'!$A$5:$A$367,0)),0)</f>
        <v>416</v>
      </c>
      <c r="L312">
        <f>COUNTIFS('QBO Templates'!$J$5:$J$293,A312,'QBO Templates'!$K$5:$K$293,1)</f>
        <v>0</v>
      </c>
      <c r="M312" s="9">
        <f>SUMIFS('QBO Templates'!$E$5:$E$293,'QBO Templates'!$J$5:$J$293,A312,'QBO Templates'!$K$5:$K$293,1)</f>
        <v>0</v>
      </c>
      <c r="N312" s="9">
        <f>ROUND(M312-K312,2)</f>
        <v>-416</v>
      </c>
      <c r="O312" t="str">
        <f>IF(A312="","Missing in Jobber",IF(H312&lt;&gt;"Active",IF(L312&gt;0,"Inactive in Jobber - confirm","Archived, no template"),IF(L312&gt;=2,"Duplicate in QBO",IF(AND(I312="Auto",L312&gt;0),"Double-billing risk",IF(I312="Auto","Billed in Jobber",IF(L312=0,"Not billed",IF(AND(E312="Weekly",ABS(M312-G312*F312*4)&lt;0.5),"Basis mismatch",IF(ABS(N312)&gt;=0.5,"Rate mismatch","Matched"))))))))</f>
        <v>Billed in Jobber</v>
      </c>
      <c r="P312" t="inlineStr">
        <is>
          <t>Billed in Jobber</t>
        </is>
      </c>
      <c r="Q312" t="str">
        <f>INDEX('Actions'!$B$5:$B$14,MATCH(O312,'Actions'!$A$5:$A$14,0))</f>
        <v>Create QBO template at the Jobber rate; switch off Jobber invoicing at cutover</v>
      </c>
      <c r="R312" t="str">
        <f>INDEX('Actions'!$C$5:$C$14,MATCH(O312,'Actions'!$A$5:$A$14,0))</f>
        <v>Bookkeeper</v>
      </c>
      <c r="S312" t="inlineStr">
        <is>
          <t>Wave 4 West</t>
        </is>
      </c>
      <c r="T312" t="inlineStr"/>
    </row>
    <row r="313">
      <c r="A313" t="inlineStr">
        <is>
          <t>J1309</t>
        </is>
      </c>
      <c r="B313" t="inlineStr">
        <is>
          <t>Harbourside Property Group</t>
        </is>
      </c>
      <c r="C313" t="inlineStr">
        <is>
          <t>428 Church Parade, Maribyrnong</t>
        </is>
      </c>
      <c r="D313" t="inlineStr">
        <is>
          <t>Carpet steam clean</t>
        </is>
      </c>
      <c r="E313" t="inlineStr">
        <is>
          <t>Every 4 weeks</t>
        </is>
      </c>
      <c r="F313" t="n">
        <v>0</v>
      </c>
      <c r="G313" s="9" t="n">
        <v>146</v>
      </c>
      <c r="H313" t="inlineStr">
        <is>
          <t>Active</t>
        </is>
      </c>
      <c r="I313" t="inlineStr">
        <is>
          <t>Outside Jobber</t>
        </is>
      </c>
      <c r="J313" t="inlineStr">
        <is>
          <t>T0249 T0250</t>
        </is>
      </c>
      <c r="K313" s="9">
        <f>IF(H313="Active",INDEX('Jobber Jobs'!$Q$5:$Q$367,MATCH(A313,'Jobber Jobs'!$A$5:$A$367,0)),0)</f>
        <v>146</v>
      </c>
      <c r="L313">
        <f>COUNTIFS('QBO Templates'!$J$5:$J$293,A313,'QBO Templates'!$K$5:$K$293,1)</f>
        <v>2</v>
      </c>
      <c r="M313" s="9">
        <f>SUMIFS('QBO Templates'!$E$5:$E$293,'QBO Templates'!$J$5:$J$293,A313,'QBO Templates'!$K$5:$K$293,1)</f>
        <v>292</v>
      </c>
      <c r="N313" s="9">
        <f>ROUND(M313-K313,2)</f>
        <v>146</v>
      </c>
      <c r="O313" t="str">
        <f>IF(A313="","Missing in Jobber",IF(H313&lt;&gt;"Active",IF(L313&gt;0,"Inactive in Jobber - confirm","Archived, no template"),IF(L313&gt;=2,"Duplicate in QBO",IF(AND(I313="Auto",L313&gt;0),"Double-billing risk",IF(I313="Auto","Billed in Jobber",IF(L313=0,"Not billed",IF(AND(E313="Weekly",ABS(M313-G313*F313*4)&lt;0.5),"Basis mismatch",IF(ABS(N313)&gt;=0.5,"Rate mismatch","Matched"))))))))</f>
        <v>Duplicate in QBO</v>
      </c>
      <c r="P313" t="inlineStr">
        <is>
          <t>Duplicate in QBO</t>
        </is>
      </c>
      <c r="Q313" t="str">
        <f>INDEX('Actions'!$B$5:$B$14,MATCH(O313,'Actions'!$A$5:$A$14,0))</f>
        <v>Make the newer template inactive; credit the second invoice each month</v>
      </c>
      <c r="R313" t="str">
        <f>INDEX('Actions'!$C$5:$C$14,MATCH(O313,'Actions'!$A$5:$A$14,0))</f>
        <v>Bookkeeper</v>
      </c>
      <c r="S313" t="inlineStr">
        <is>
          <t>Wave 4 West</t>
        </is>
      </c>
      <c r="T313" t="inlineStr"/>
    </row>
    <row r="314">
      <c r="A314" t="inlineStr">
        <is>
          <t>J1310</t>
        </is>
      </c>
      <c r="B314" t="inlineStr">
        <is>
          <t>Harbourside Property Group</t>
        </is>
      </c>
      <c r="C314" t="inlineStr">
        <is>
          <t>428 Church Parade, Maribyrnong</t>
        </is>
      </c>
      <c r="D314" t="inlineStr">
        <is>
          <t>Washroom service</t>
        </is>
      </c>
      <c r="E314" t="inlineStr">
        <is>
          <t>Monthly</t>
        </is>
      </c>
      <c r="F314" t="n">
        <v>0</v>
      </c>
      <c r="G314" s="9" t="n">
        <v>99</v>
      </c>
      <c r="H314" t="inlineStr">
        <is>
          <t>Active</t>
        </is>
      </c>
      <c r="I314" t="inlineStr">
        <is>
          <t>Outside Jobber</t>
        </is>
      </c>
      <c r="J314" t="inlineStr">
        <is>
          <t>T0251</t>
        </is>
      </c>
      <c r="K314" s="9">
        <f>IF(H314="Active",INDEX('Jobber Jobs'!$Q$5:$Q$367,MATCH(A314,'Jobber Jobs'!$A$5:$A$367,0)),0)</f>
        <v>99</v>
      </c>
      <c r="L314">
        <f>COUNTIFS('QBO Templates'!$J$5:$J$293,A314,'QBO Templates'!$K$5:$K$293,1)</f>
        <v>1</v>
      </c>
      <c r="M314" s="9">
        <f>SUMIFS('QBO Templates'!$E$5:$E$293,'QBO Templates'!$J$5:$J$293,A314,'QBO Templates'!$K$5:$K$293,1)</f>
        <v>99</v>
      </c>
      <c r="N314" s="9">
        <f>ROUND(M314-K314,2)</f>
        <v>0</v>
      </c>
      <c r="O314" t="str">
        <f>IF(A314="","Missing in Jobber",IF(H314&lt;&gt;"Active",IF(L314&gt;0,"Inactive in Jobber - confirm","Archived, no template"),IF(L314&gt;=2,"Duplicate in QBO",IF(AND(I314="Auto",L314&gt;0),"Double-billing risk",IF(I314="Auto","Billed in Jobber",IF(L314=0,"Not billed",IF(AND(E314="Weekly",ABS(M314-G314*F314*4)&lt;0.5),"Basis mismatch",IF(ABS(N314)&gt;=0.5,"Rate mismatch","Matched"))))))))</f>
        <v>Matched</v>
      </c>
      <c r="P314" t="inlineStr">
        <is>
          <t>Matched</t>
        </is>
      </c>
      <c r="Q314" t="str">
        <f>INDEX('Actions'!$B$5:$B$14,MATCH(O314,'Actions'!$A$5:$A$14,0))</f>
        <v>Move as is</v>
      </c>
      <c r="R314" t="str">
        <f>INDEX('Actions'!$C$5:$C$14,MATCH(O314,'Actions'!$A$5:$A$14,0))</f>
        <v>Office</v>
      </c>
      <c r="S314" t="inlineStr">
        <is>
          <t>Wave 4 West</t>
        </is>
      </c>
      <c r="T314" t="inlineStr"/>
    </row>
    <row r="315">
      <c r="A315" t="inlineStr">
        <is>
          <t>J1311</t>
        </is>
      </c>
      <c r="B315" t="inlineStr">
        <is>
          <t>Riverside Engineering Pty Ltd</t>
        </is>
      </c>
      <c r="C315" t="inlineStr">
        <is>
          <t>253A Glenferrie Street, Bundoora</t>
        </is>
      </c>
      <c r="D315" t="inlineStr">
        <is>
          <t>Office clean</t>
        </is>
      </c>
      <c r="E315" t="inlineStr">
        <is>
          <t>Weekly</t>
        </is>
      </c>
      <c r="F315" t="n">
        <v>1</v>
      </c>
      <c r="G315" s="9" t="n">
        <v>68</v>
      </c>
      <c r="H315" t="inlineStr">
        <is>
          <t>Active</t>
        </is>
      </c>
      <c r="I315" t="inlineStr">
        <is>
          <t>Outside Jobber</t>
        </is>
      </c>
      <c r="J315" t="inlineStr">
        <is>
          <t>T0252</t>
        </is>
      </c>
      <c r="K315" s="9">
        <f>IF(H315="Active",INDEX('Jobber Jobs'!$Q$5:$Q$367,MATCH(A315,'Jobber Jobs'!$A$5:$A$367,0)),0)</f>
        <v>294.67</v>
      </c>
      <c r="L315">
        <f>COUNTIFS('QBO Templates'!$J$5:$J$293,A315,'QBO Templates'!$K$5:$K$293,1)</f>
        <v>1</v>
      </c>
      <c r="M315" s="9">
        <f>SUMIFS('QBO Templates'!$E$5:$E$293,'QBO Templates'!$J$5:$J$293,A315,'QBO Templates'!$K$5:$K$293,1)</f>
        <v>294.67</v>
      </c>
      <c r="N315" s="9">
        <f>ROUND(M315-K315,2)</f>
        <v>0</v>
      </c>
      <c r="O315" t="str">
        <f>IF(A315="","Missing in Jobber",IF(H315&lt;&gt;"Active",IF(L315&gt;0,"Inactive in Jobber - confirm","Archived, no template"),IF(L315&gt;=2,"Duplicate in QBO",IF(AND(I315="Auto",L315&gt;0),"Double-billing risk",IF(I315="Auto","Billed in Jobber",IF(L315=0,"Not billed",IF(AND(E315="Weekly",ABS(M315-G315*F315*4)&lt;0.5),"Basis mismatch",IF(ABS(N315)&gt;=0.5,"Rate mismatch","Matched"))))))))</f>
        <v>Matched</v>
      </c>
      <c r="P315" t="inlineStr">
        <is>
          <t>Matched</t>
        </is>
      </c>
      <c r="Q315" t="str">
        <f>INDEX('Actions'!$B$5:$B$14,MATCH(O315,'Actions'!$A$5:$A$14,0))</f>
        <v>Move as is</v>
      </c>
      <c r="R315" t="str">
        <f>INDEX('Actions'!$C$5:$C$14,MATCH(O315,'Actions'!$A$5:$A$14,0))</f>
        <v>Office</v>
      </c>
      <c r="S315" t="inlineStr">
        <is>
          <t>Wave 1 North</t>
        </is>
      </c>
      <c r="T315" t="inlineStr"/>
    </row>
    <row r="316">
      <c r="A316" t="inlineStr">
        <is>
          <t>J1312</t>
        </is>
      </c>
      <c r="B316" t="inlineStr">
        <is>
          <t>Ashwood Lawyers</t>
        </is>
      </c>
      <c r="C316" t="inlineStr">
        <is>
          <t>466 Main Street, Werribee</t>
        </is>
      </c>
      <c r="D316" t="inlineStr">
        <is>
          <t>Kitchen and bathrooms</t>
        </is>
      </c>
      <c r="E316" t="inlineStr">
        <is>
          <t>Weekly</t>
        </is>
      </c>
      <c r="F316" t="n">
        <v>2</v>
      </c>
      <c r="G316" s="9" t="n">
        <v>68</v>
      </c>
      <c r="H316" t="inlineStr">
        <is>
          <t>Active</t>
        </is>
      </c>
      <c r="I316" t="inlineStr">
        <is>
          <t>Outside Jobber</t>
        </is>
      </c>
      <c r="J316" t="inlineStr">
        <is>
          <t>T0253</t>
        </is>
      </c>
      <c r="K316" s="9">
        <f>IF(H316="Active",INDEX('Jobber Jobs'!$Q$5:$Q$367,MATCH(A316,'Jobber Jobs'!$A$5:$A$367,0)),0)</f>
        <v>589.33</v>
      </c>
      <c r="L316">
        <f>COUNTIFS('QBO Templates'!$J$5:$J$293,A316,'QBO Templates'!$K$5:$K$293,1)</f>
        <v>1</v>
      </c>
      <c r="M316" s="9">
        <f>SUMIFS('QBO Templates'!$E$5:$E$293,'QBO Templates'!$J$5:$J$293,A316,'QBO Templates'!$K$5:$K$293,1)</f>
        <v>589.33</v>
      </c>
      <c r="N316" s="9">
        <f>ROUND(M316-K316,2)</f>
        <v>0</v>
      </c>
      <c r="O316" t="str">
        <f>IF(A316="","Missing in Jobber",IF(H316&lt;&gt;"Active",IF(L316&gt;0,"Inactive in Jobber - confirm","Archived, no template"),IF(L316&gt;=2,"Duplicate in QBO",IF(AND(I316="Auto",L316&gt;0),"Double-billing risk",IF(I316="Auto","Billed in Jobber",IF(L316=0,"Not billed",IF(AND(E316="Weekly",ABS(M316-G316*F316*4)&lt;0.5),"Basis mismatch",IF(ABS(N316)&gt;=0.5,"Rate mismatch","Matched"))))))))</f>
        <v>Matched</v>
      </c>
      <c r="P316" t="inlineStr">
        <is>
          <t>Matched</t>
        </is>
      </c>
      <c r="Q316" t="str">
        <f>INDEX('Actions'!$B$5:$B$14,MATCH(O316,'Actions'!$A$5:$A$14,0))</f>
        <v>Move as is</v>
      </c>
      <c r="R316" t="str">
        <f>INDEX('Actions'!$C$5:$C$14,MATCH(O316,'Actions'!$A$5:$A$14,0))</f>
        <v>Office</v>
      </c>
      <c r="S316" t="inlineStr">
        <is>
          <t>Wave 4 West</t>
        </is>
      </c>
      <c r="T316" t="inlineStr"/>
    </row>
    <row r="317">
      <c r="A317" t="inlineStr">
        <is>
          <t>J1313</t>
        </is>
      </c>
      <c r="B317" t="inlineStr">
        <is>
          <t>Bayview Fitness Pty Ltd</t>
        </is>
      </c>
      <c r="C317" t="inlineStr">
        <is>
          <t>367 Station Parade, Thornbury</t>
        </is>
      </c>
      <c r="D317" t="inlineStr">
        <is>
          <t>Office clean</t>
        </is>
      </c>
      <c r="E317" t="inlineStr">
        <is>
          <t>Weekly</t>
        </is>
      </c>
      <c r="F317" t="n">
        <v>1</v>
      </c>
      <c r="G317" s="9" t="n">
        <v>94</v>
      </c>
      <c r="H317" t="inlineStr">
        <is>
          <t>Active</t>
        </is>
      </c>
      <c r="I317" t="inlineStr">
        <is>
          <t>Auto</t>
        </is>
      </c>
      <c r="J317" t="inlineStr"/>
      <c r="K317" s="9">
        <f>IF(H317="Active",INDEX('Jobber Jobs'!$Q$5:$Q$367,MATCH(A317,'Jobber Jobs'!$A$5:$A$367,0)),0)</f>
        <v>407.33</v>
      </c>
      <c r="L317">
        <f>COUNTIFS('QBO Templates'!$J$5:$J$293,A317,'QBO Templates'!$K$5:$K$293,1)</f>
        <v>0</v>
      </c>
      <c r="M317" s="9">
        <f>SUMIFS('QBO Templates'!$E$5:$E$293,'QBO Templates'!$J$5:$J$293,A317,'QBO Templates'!$K$5:$K$293,1)</f>
        <v>0</v>
      </c>
      <c r="N317" s="9">
        <f>ROUND(M317-K317,2)</f>
        <v>-407.33</v>
      </c>
      <c r="O317" t="str">
        <f>IF(A317="","Missing in Jobber",IF(H317&lt;&gt;"Active",IF(L317&gt;0,"Inactive in Jobber - confirm","Archived, no template"),IF(L317&gt;=2,"Duplicate in QBO",IF(AND(I317="Auto",L317&gt;0),"Double-billing risk",IF(I317="Auto","Billed in Jobber",IF(L317=0,"Not billed",IF(AND(E317="Weekly",ABS(M317-G317*F317*4)&lt;0.5),"Basis mismatch",IF(ABS(N317)&gt;=0.5,"Rate mismatch","Matched"))))))))</f>
        <v>Billed in Jobber</v>
      </c>
      <c r="P317" t="inlineStr">
        <is>
          <t>Billed in Jobber</t>
        </is>
      </c>
      <c r="Q317" t="str">
        <f>INDEX('Actions'!$B$5:$B$14,MATCH(O317,'Actions'!$A$5:$A$14,0))</f>
        <v>Create QBO template at the Jobber rate; switch off Jobber invoicing at cutover</v>
      </c>
      <c r="R317" t="str">
        <f>INDEX('Actions'!$C$5:$C$14,MATCH(O317,'Actions'!$A$5:$A$14,0))</f>
        <v>Bookkeeper</v>
      </c>
      <c r="S317" t="inlineStr">
        <is>
          <t>Wave 1 North</t>
        </is>
      </c>
      <c r="T317" t="inlineStr"/>
    </row>
    <row r="318">
      <c r="A318" t="inlineStr">
        <is>
          <t>J1314</t>
        </is>
      </c>
      <c r="B318" t="inlineStr">
        <is>
          <t>Ironbark Property Group Pty Ltd</t>
        </is>
      </c>
      <c r="C318" t="inlineStr">
        <is>
          <t>266/12 Albert Avenue, Mitcham</t>
        </is>
      </c>
      <c r="D318" t="inlineStr">
        <is>
          <t>Kitchen and bathrooms</t>
        </is>
      </c>
      <c r="E318" t="inlineStr">
        <is>
          <t>Weekly</t>
        </is>
      </c>
      <c r="F318" t="n">
        <v>2</v>
      </c>
      <c r="G318" s="9" t="n">
        <v>42</v>
      </c>
      <c r="H318" t="inlineStr">
        <is>
          <t>Active</t>
        </is>
      </c>
      <c r="I318" t="inlineStr">
        <is>
          <t>Outside Jobber</t>
        </is>
      </c>
      <c r="J318" t="inlineStr">
        <is>
          <t>T0254</t>
        </is>
      </c>
      <c r="K318" s="9">
        <f>IF(H318="Active",INDEX('Jobber Jobs'!$Q$5:$Q$367,MATCH(A318,'Jobber Jobs'!$A$5:$A$367,0)),0)</f>
        <v>364</v>
      </c>
      <c r="L318">
        <f>COUNTIFS('QBO Templates'!$J$5:$J$293,A318,'QBO Templates'!$K$5:$K$293,1)</f>
        <v>1</v>
      </c>
      <c r="M318" s="9">
        <f>SUMIFS('QBO Templates'!$E$5:$E$293,'QBO Templates'!$J$5:$J$293,A318,'QBO Templates'!$K$5:$K$293,1)</f>
        <v>364</v>
      </c>
      <c r="N318" s="9">
        <f>ROUND(M318-K318,2)</f>
        <v>0</v>
      </c>
      <c r="O318" t="str">
        <f>IF(A318="","Missing in Jobber",IF(H318&lt;&gt;"Active",IF(L318&gt;0,"Inactive in Jobber - confirm","Archived, no template"),IF(L318&gt;=2,"Duplicate in QBO",IF(AND(I318="Auto",L318&gt;0),"Double-billing risk",IF(I318="Auto","Billed in Jobber",IF(L318=0,"Not billed",IF(AND(E318="Weekly",ABS(M318-G318*F318*4)&lt;0.5),"Basis mismatch",IF(ABS(N318)&gt;=0.5,"Rate mismatch","Matched"))))))))</f>
        <v>Matched</v>
      </c>
      <c r="P318" t="inlineStr">
        <is>
          <t>Matched</t>
        </is>
      </c>
      <c r="Q318" t="str">
        <f>INDEX('Actions'!$B$5:$B$14,MATCH(O318,'Actions'!$A$5:$A$14,0))</f>
        <v>Move as is</v>
      </c>
      <c r="R318" t="str">
        <f>INDEX('Actions'!$C$5:$C$14,MATCH(O318,'Actions'!$A$5:$A$14,0))</f>
        <v>Office</v>
      </c>
      <c r="S318" t="inlineStr">
        <is>
          <t>Wave 2 East</t>
        </is>
      </c>
      <c r="T318" t="inlineStr"/>
    </row>
    <row r="319">
      <c r="A319" t="inlineStr">
        <is>
          <t>J1315</t>
        </is>
      </c>
      <c r="B319" t="inlineStr">
        <is>
          <t>Ironbark Property Group Pty Ltd</t>
        </is>
      </c>
      <c r="C319" t="inlineStr">
        <is>
          <t>479 Burke Road, Reservoir</t>
        </is>
      </c>
      <c r="D319" t="inlineStr">
        <is>
          <t>Office clean</t>
        </is>
      </c>
      <c r="E319" t="inlineStr">
        <is>
          <t>Weekly</t>
        </is>
      </c>
      <c r="F319" t="n">
        <v>5</v>
      </c>
      <c r="G319" s="9" t="n">
        <v>125</v>
      </c>
      <c r="H319" t="inlineStr">
        <is>
          <t>Active</t>
        </is>
      </c>
      <c r="I319" t="inlineStr">
        <is>
          <t>Auto</t>
        </is>
      </c>
      <c r="J319" t="inlineStr"/>
      <c r="K319" s="9">
        <f>IF(H319="Active",INDEX('Jobber Jobs'!$Q$5:$Q$367,MATCH(A319,'Jobber Jobs'!$A$5:$A$367,0)),0)</f>
        <v>2708.33</v>
      </c>
      <c r="L319">
        <f>COUNTIFS('QBO Templates'!$J$5:$J$293,A319,'QBO Templates'!$K$5:$K$293,1)</f>
        <v>0</v>
      </c>
      <c r="M319" s="9">
        <f>SUMIFS('QBO Templates'!$E$5:$E$293,'QBO Templates'!$J$5:$J$293,A319,'QBO Templates'!$K$5:$K$293,1)</f>
        <v>0</v>
      </c>
      <c r="N319" s="9">
        <f>ROUND(M319-K319,2)</f>
        <v>-2708.33</v>
      </c>
      <c r="O319" t="str">
        <f>IF(A319="","Missing in Jobber",IF(H319&lt;&gt;"Active",IF(L319&gt;0,"Inactive in Jobber - confirm","Archived, no template"),IF(L319&gt;=2,"Duplicate in QBO",IF(AND(I319="Auto",L319&gt;0),"Double-billing risk",IF(I319="Auto","Billed in Jobber",IF(L319=0,"Not billed",IF(AND(E319="Weekly",ABS(M319-G319*F319*4)&lt;0.5),"Basis mismatch",IF(ABS(N319)&gt;=0.5,"Rate mismatch","Matched"))))))))</f>
        <v>Billed in Jobber</v>
      </c>
      <c r="P319" t="inlineStr">
        <is>
          <t>Billed in Jobber</t>
        </is>
      </c>
      <c r="Q319" t="str">
        <f>INDEX('Actions'!$B$5:$B$14,MATCH(O319,'Actions'!$A$5:$A$14,0))</f>
        <v>Create QBO template at the Jobber rate; switch off Jobber invoicing at cutover</v>
      </c>
      <c r="R319" t="str">
        <f>INDEX('Actions'!$C$5:$C$14,MATCH(O319,'Actions'!$A$5:$A$14,0))</f>
        <v>Bookkeeper</v>
      </c>
      <c r="S319" t="inlineStr">
        <is>
          <t>Wave 1 North</t>
        </is>
      </c>
      <c r="T319" t="inlineStr"/>
    </row>
    <row r="320">
      <c r="A320" t="inlineStr">
        <is>
          <t>J1316</t>
        </is>
      </c>
      <c r="B320" t="inlineStr">
        <is>
          <t>Ironbark Property Group Pty Ltd</t>
        </is>
      </c>
      <c r="C320" t="inlineStr">
        <is>
          <t>479 Burke Road, Reservoir</t>
        </is>
      </c>
      <c r="D320" t="inlineStr">
        <is>
          <t>Washroom service</t>
        </is>
      </c>
      <c r="E320" t="inlineStr">
        <is>
          <t>Monthly</t>
        </is>
      </c>
      <c r="F320" t="n">
        <v>0</v>
      </c>
      <c r="G320" s="9" t="n">
        <v>151</v>
      </c>
      <c r="H320" t="inlineStr">
        <is>
          <t>Active</t>
        </is>
      </c>
      <c r="I320" t="inlineStr">
        <is>
          <t>Outside Jobber</t>
        </is>
      </c>
      <c r="J320" t="inlineStr">
        <is>
          <t>T0255</t>
        </is>
      </c>
      <c r="K320" s="9">
        <f>IF(H320="Active",INDEX('Jobber Jobs'!$Q$5:$Q$367,MATCH(A320,'Jobber Jobs'!$A$5:$A$367,0)),0)</f>
        <v>151</v>
      </c>
      <c r="L320">
        <f>COUNTIFS('QBO Templates'!$J$5:$J$293,A320,'QBO Templates'!$K$5:$K$293,1)</f>
        <v>1</v>
      </c>
      <c r="M320" s="9">
        <f>SUMIFS('QBO Templates'!$E$5:$E$293,'QBO Templates'!$J$5:$J$293,A320,'QBO Templates'!$K$5:$K$293,1)</f>
        <v>151</v>
      </c>
      <c r="N320" s="9">
        <f>ROUND(M320-K320,2)</f>
        <v>0</v>
      </c>
      <c r="O320" t="str">
        <f>IF(A320="","Missing in Jobber",IF(H320&lt;&gt;"Active",IF(L320&gt;0,"Inactive in Jobber - confirm","Archived, no template"),IF(L320&gt;=2,"Duplicate in QBO",IF(AND(I320="Auto",L320&gt;0),"Double-billing risk",IF(I320="Auto","Billed in Jobber",IF(L320=0,"Not billed",IF(AND(E320="Weekly",ABS(M320-G320*F320*4)&lt;0.5),"Basis mismatch",IF(ABS(N320)&gt;=0.5,"Rate mismatch","Matched"))))))))</f>
        <v>Matched</v>
      </c>
      <c r="P320" t="inlineStr">
        <is>
          <t>Matched</t>
        </is>
      </c>
      <c r="Q320" t="str">
        <f>INDEX('Actions'!$B$5:$B$14,MATCH(O320,'Actions'!$A$5:$A$14,0))</f>
        <v>Move as is</v>
      </c>
      <c r="R320" t="str">
        <f>INDEX('Actions'!$C$5:$C$14,MATCH(O320,'Actions'!$A$5:$A$14,0))</f>
        <v>Office</v>
      </c>
      <c r="S320" t="inlineStr">
        <is>
          <t>Wave 1 North</t>
        </is>
      </c>
      <c r="T320" t="inlineStr"/>
    </row>
    <row r="321">
      <c r="A321" t="inlineStr">
        <is>
          <t>J1317</t>
        </is>
      </c>
      <c r="B321" t="inlineStr">
        <is>
          <t>Oakwood Engineering</t>
        </is>
      </c>
      <c r="C321" t="inlineStr">
        <is>
          <t>216 Plenty Road, Burwood</t>
        </is>
      </c>
      <c r="D321" t="inlineStr">
        <is>
          <t>Office clean</t>
        </is>
      </c>
      <c r="E321" t="inlineStr">
        <is>
          <t>Weekly</t>
        </is>
      </c>
      <c r="F321" t="n">
        <v>2</v>
      </c>
      <c r="G321" s="9" t="n">
        <v>121</v>
      </c>
      <c r="H321" t="inlineStr">
        <is>
          <t>Active</t>
        </is>
      </c>
      <c r="I321" t="inlineStr">
        <is>
          <t>Outside Jobber</t>
        </is>
      </c>
      <c r="J321" t="inlineStr">
        <is>
          <t>T0256</t>
        </is>
      </c>
      <c r="K321" s="9">
        <f>IF(H321="Active",INDEX('Jobber Jobs'!$Q$5:$Q$367,MATCH(A321,'Jobber Jobs'!$A$5:$A$367,0)),0)</f>
        <v>1048.67</v>
      </c>
      <c r="L321">
        <f>COUNTIFS('QBO Templates'!$J$5:$J$293,A321,'QBO Templates'!$K$5:$K$293,1)</f>
        <v>1</v>
      </c>
      <c r="M321" s="9">
        <f>SUMIFS('QBO Templates'!$E$5:$E$293,'QBO Templates'!$J$5:$J$293,A321,'QBO Templates'!$K$5:$K$293,1)</f>
        <v>1048.67</v>
      </c>
      <c r="N321" s="9">
        <f>ROUND(M321-K321,2)</f>
        <v>0</v>
      </c>
      <c r="O321" t="str">
        <f>IF(A321="","Missing in Jobber",IF(H321&lt;&gt;"Active",IF(L321&gt;0,"Inactive in Jobber - confirm","Archived, no template"),IF(L321&gt;=2,"Duplicate in QBO",IF(AND(I321="Auto",L321&gt;0),"Double-billing risk",IF(I321="Auto","Billed in Jobber",IF(L321=0,"Not billed",IF(AND(E321="Weekly",ABS(M321-G321*F321*4)&lt;0.5),"Basis mismatch",IF(ABS(N321)&gt;=0.5,"Rate mismatch","Matched"))))))))</f>
        <v>Matched</v>
      </c>
      <c r="P321" t="inlineStr">
        <is>
          <t>Matched</t>
        </is>
      </c>
      <c r="Q321" t="str">
        <f>INDEX('Actions'!$B$5:$B$14,MATCH(O321,'Actions'!$A$5:$A$14,0))</f>
        <v>Move as is</v>
      </c>
      <c r="R321" t="str">
        <f>INDEX('Actions'!$C$5:$C$14,MATCH(O321,'Actions'!$A$5:$A$14,0))</f>
        <v>Office</v>
      </c>
      <c r="S321" t="inlineStr">
        <is>
          <t>Wave 2 East</t>
        </is>
      </c>
      <c r="T321" t="inlineStr"/>
    </row>
    <row r="322">
      <c r="A322" t="inlineStr">
        <is>
          <t>J1318</t>
        </is>
      </c>
      <c r="B322" t="inlineStr">
        <is>
          <t>Oakwood Engineering</t>
        </is>
      </c>
      <c r="C322" t="inlineStr">
        <is>
          <t>216 Plenty Road, Burwood</t>
        </is>
      </c>
      <c r="D322" t="inlineStr">
        <is>
          <t>Window clean</t>
        </is>
      </c>
      <c r="E322" t="inlineStr">
        <is>
          <t>Every 4 weeks</t>
        </is>
      </c>
      <c r="F322" t="n">
        <v>0</v>
      </c>
      <c r="G322" s="9" t="n">
        <v>218</v>
      </c>
      <c r="H322" t="inlineStr">
        <is>
          <t>Active</t>
        </is>
      </c>
      <c r="I322" t="inlineStr">
        <is>
          <t>Auto</t>
        </is>
      </c>
      <c r="J322" t="inlineStr">
        <is>
          <t>T0257</t>
        </is>
      </c>
      <c r="K322" s="9">
        <f>IF(H322="Active",INDEX('Jobber Jobs'!$Q$5:$Q$367,MATCH(A322,'Jobber Jobs'!$A$5:$A$367,0)),0)</f>
        <v>218</v>
      </c>
      <c r="L322">
        <f>COUNTIFS('QBO Templates'!$J$5:$J$293,A322,'QBO Templates'!$K$5:$K$293,1)</f>
        <v>1</v>
      </c>
      <c r="M322" s="9">
        <f>SUMIFS('QBO Templates'!$E$5:$E$293,'QBO Templates'!$J$5:$J$293,A322,'QBO Templates'!$K$5:$K$293,1)</f>
        <v>218</v>
      </c>
      <c r="N322" s="9">
        <f>ROUND(M322-K322,2)</f>
        <v>0</v>
      </c>
      <c r="O322" t="str">
        <f>IF(A322="","Missing in Jobber",IF(H322&lt;&gt;"Active",IF(L322&gt;0,"Inactive in Jobber - confirm","Archived, no template"),IF(L322&gt;=2,"Duplicate in QBO",IF(AND(I322="Auto",L322&gt;0),"Double-billing risk",IF(I322="Auto","Billed in Jobber",IF(L322=0,"Not billed",IF(AND(E322="Weekly",ABS(M322-G322*F322*4)&lt;0.5),"Basis mismatch",IF(ABS(N322)&gt;=0.5,"Rate mismatch","Matched"))))))))</f>
        <v>Double-billing risk</v>
      </c>
      <c r="P322" t="inlineStr">
        <is>
          <t>Double-billing risk</t>
        </is>
      </c>
      <c r="Q322" t="str">
        <f>INDEX('Actions'!$B$5:$B$14,MATCH(O322,'Actions'!$A$5:$A$14,0))</f>
        <v>Stop Jobber auto-invoicing now; credit the duplicate invoices</v>
      </c>
      <c r="R322" t="str">
        <f>INDEX('Actions'!$C$5:$C$14,MATCH(O322,'Actions'!$A$5:$A$14,0))</f>
        <v>Bookkeeper</v>
      </c>
      <c r="S322" t="inlineStr">
        <is>
          <t>Wave 2 East</t>
        </is>
      </c>
      <c r="T322" t="inlineStr"/>
    </row>
    <row r="323">
      <c r="A323" t="inlineStr">
        <is>
          <t>J1319</t>
        </is>
      </c>
      <c r="B323" t="inlineStr">
        <is>
          <t>Waverley Physiotherapy Pty Ltd</t>
        </is>
      </c>
      <c r="C323" t="inlineStr">
        <is>
          <t>42 Queen Avenue, Bentleigh</t>
        </is>
      </c>
      <c r="D323" t="inlineStr">
        <is>
          <t>Office clean</t>
        </is>
      </c>
      <c r="E323" t="inlineStr">
        <is>
          <t>Weekly</t>
        </is>
      </c>
      <c r="F323" t="n">
        <v>2</v>
      </c>
      <c r="G323" s="9" t="n">
        <v>122</v>
      </c>
      <c r="H323" t="inlineStr">
        <is>
          <t>Active</t>
        </is>
      </c>
      <c r="I323" t="inlineStr">
        <is>
          <t>Auto</t>
        </is>
      </c>
      <c r="J323" t="inlineStr"/>
      <c r="K323" s="9">
        <f>IF(H323="Active",INDEX('Jobber Jobs'!$Q$5:$Q$367,MATCH(A323,'Jobber Jobs'!$A$5:$A$367,0)),0)</f>
        <v>1057.33</v>
      </c>
      <c r="L323">
        <f>COUNTIFS('QBO Templates'!$J$5:$J$293,A323,'QBO Templates'!$K$5:$K$293,1)</f>
        <v>0</v>
      </c>
      <c r="M323" s="9">
        <f>SUMIFS('QBO Templates'!$E$5:$E$293,'QBO Templates'!$J$5:$J$293,A323,'QBO Templates'!$K$5:$K$293,1)</f>
        <v>0</v>
      </c>
      <c r="N323" s="9">
        <f>ROUND(M323-K323,2)</f>
        <v>-1057.33</v>
      </c>
      <c r="O323" t="str">
        <f>IF(A323="","Missing in Jobber",IF(H323&lt;&gt;"Active",IF(L323&gt;0,"Inactive in Jobber - confirm","Archived, no template"),IF(L323&gt;=2,"Duplicate in QBO",IF(AND(I323="Auto",L323&gt;0),"Double-billing risk",IF(I323="Auto","Billed in Jobber",IF(L323=0,"Not billed",IF(AND(E323="Weekly",ABS(M323-G323*F323*4)&lt;0.5),"Basis mismatch",IF(ABS(N323)&gt;=0.5,"Rate mismatch","Matched"))))))))</f>
        <v>Billed in Jobber</v>
      </c>
      <c r="P323" t="inlineStr">
        <is>
          <t>Billed in Jobber</t>
        </is>
      </c>
      <c r="Q323" t="str">
        <f>INDEX('Actions'!$B$5:$B$14,MATCH(O323,'Actions'!$A$5:$A$14,0))</f>
        <v>Create QBO template at the Jobber rate; switch off Jobber invoicing at cutover</v>
      </c>
      <c r="R323" t="str">
        <f>INDEX('Actions'!$C$5:$C$14,MATCH(O323,'Actions'!$A$5:$A$14,0))</f>
        <v>Bookkeeper</v>
      </c>
      <c r="S323" t="inlineStr">
        <is>
          <t>Wave 3 South</t>
        </is>
      </c>
      <c r="T323" t="inlineStr"/>
    </row>
    <row r="324">
      <c r="A324" t="inlineStr">
        <is>
          <t>J1320</t>
        </is>
      </c>
      <c r="B324" t="inlineStr">
        <is>
          <t>Waverley Physiotherapy Pty Ltd</t>
        </is>
      </c>
      <c r="C324" t="inlineStr">
        <is>
          <t>438 Church Highway, Bentleigh</t>
        </is>
      </c>
      <c r="D324" t="inlineStr">
        <is>
          <t>Office clean</t>
        </is>
      </c>
      <c r="E324" t="inlineStr">
        <is>
          <t>Weekly</t>
        </is>
      </c>
      <c r="F324" t="n">
        <v>1</v>
      </c>
      <c r="G324" s="9" t="n">
        <v>166</v>
      </c>
      <c r="H324" t="inlineStr">
        <is>
          <t>Active</t>
        </is>
      </c>
      <c r="I324" t="inlineStr">
        <is>
          <t>Outside Jobber</t>
        </is>
      </c>
      <c r="J324" t="inlineStr">
        <is>
          <t>T0258</t>
        </is>
      </c>
      <c r="K324" s="9">
        <f>IF(H324="Active",INDEX('Jobber Jobs'!$Q$5:$Q$367,MATCH(A324,'Jobber Jobs'!$A$5:$A$367,0)),0)</f>
        <v>719.33</v>
      </c>
      <c r="L324">
        <f>COUNTIFS('QBO Templates'!$J$5:$J$293,A324,'QBO Templates'!$K$5:$K$293,1)</f>
        <v>1</v>
      </c>
      <c r="M324" s="9">
        <f>SUMIFS('QBO Templates'!$E$5:$E$293,'QBO Templates'!$J$5:$J$293,A324,'QBO Templates'!$K$5:$K$293,1)</f>
        <v>719.33</v>
      </c>
      <c r="N324" s="9">
        <f>ROUND(M324-K324,2)</f>
        <v>0</v>
      </c>
      <c r="O324" t="str">
        <f>IF(A324="","Missing in Jobber",IF(H324&lt;&gt;"Active",IF(L324&gt;0,"Inactive in Jobber - confirm","Archived, no template"),IF(L324&gt;=2,"Duplicate in QBO",IF(AND(I324="Auto",L324&gt;0),"Double-billing risk",IF(I324="Auto","Billed in Jobber",IF(L324=0,"Not billed",IF(AND(E324="Weekly",ABS(M324-G324*F324*4)&lt;0.5),"Basis mismatch",IF(ABS(N324)&gt;=0.5,"Rate mismatch","Matched"))))))))</f>
        <v>Matched</v>
      </c>
      <c r="P324" t="inlineStr">
        <is>
          <t>Matched</t>
        </is>
      </c>
      <c r="Q324" t="str">
        <f>INDEX('Actions'!$B$5:$B$14,MATCH(O324,'Actions'!$A$5:$A$14,0))</f>
        <v>Move as is</v>
      </c>
      <c r="R324" t="str">
        <f>INDEX('Actions'!$C$5:$C$14,MATCH(O324,'Actions'!$A$5:$A$14,0))</f>
        <v>Office</v>
      </c>
      <c r="S324" t="inlineStr">
        <is>
          <t>Wave 3 South</t>
        </is>
      </c>
      <c r="T324" t="inlineStr"/>
    </row>
    <row r="325">
      <c r="A325" t="inlineStr">
        <is>
          <t>J1321</t>
        </is>
      </c>
      <c r="B325" t="inlineStr">
        <is>
          <t>Waverley Physiotherapy Pty Ltd</t>
        </is>
      </c>
      <c r="C325" t="inlineStr">
        <is>
          <t>438 Church Highway, Bentleigh</t>
        </is>
      </c>
      <c r="D325" t="inlineStr">
        <is>
          <t>Carpet steam clean</t>
        </is>
      </c>
      <c r="E325" t="inlineStr">
        <is>
          <t>Every 4 weeks</t>
        </is>
      </c>
      <c r="F325" t="n">
        <v>0</v>
      </c>
      <c r="G325" s="9" t="n">
        <v>203</v>
      </c>
      <c r="H325" t="inlineStr">
        <is>
          <t>Active</t>
        </is>
      </c>
      <c r="I325" t="inlineStr">
        <is>
          <t>Outside Jobber</t>
        </is>
      </c>
      <c r="J325" t="inlineStr">
        <is>
          <t>T0259</t>
        </is>
      </c>
      <c r="K325" s="9">
        <f>IF(H325="Active",INDEX('Jobber Jobs'!$Q$5:$Q$367,MATCH(A325,'Jobber Jobs'!$A$5:$A$367,0)),0)</f>
        <v>203</v>
      </c>
      <c r="L325">
        <f>COUNTIFS('QBO Templates'!$J$5:$J$293,A325,'QBO Templates'!$K$5:$K$293,1)</f>
        <v>1</v>
      </c>
      <c r="M325" s="9">
        <f>SUMIFS('QBO Templates'!$E$5:$E$293,'QBO Templates'!$J$5:$J$293,A325,'QBO Templates'!$K$5:$K$293,1)</f>
        <v>203</v>
      </c>
      <c r="N325" s="9">
        <f>ROUND(M325-K325,2)</f>
        <v>0</v>
      </c>
      <c r="O325" t="str">
        <f>IF(A325="","Missing in Jobber",IF(H325&lt;&gt;"Active",IF(L325&gt;0,"Inactive in Jobber - confirm","Archived, no template"),IF(L325&gt;=2,"Duplicate in QBO",IF(AND(I325="Auto",L325&gt;0),"Double-billing risk",IF(I325="Auto","Billed in Jobber",IF(L325=0,"Not billed",IF(AND(E325="Weekly",ABS(M325-G325*F325*4)&lt;0.5),"Basis mismatch",IF(ABS(N325)&gt;=0.5,"Rate mismatch","Matched"))))))))</f>
        <v>Matched</v>
      </c>
      <c r="P325" t="inlineStr">
        <is>
          <t>Matched</t>
        </is>
      </c>
      <c r="Q325" t="str">
        <f>INDEX('Actions'!$B$5:$B$14,MATCH(O325,'Actions'!$A$5:$A$14,0))</f>
        <v>Move as is</v>
      </c>
      <c r="R325" t="str">
        <f>INDEX('Actions'!$C$5:$C$14,MATCH(O325,'Actions'!$A$5:$A$14,0))</f>
        <v>Office</v>
      </c>
      <c r="S325" t="inlineStr">
        <is>
          <t>Wave 3 South</t>
        </is>
      </c>
      <c r="T325" t="inlineStr"/>
    </row>
    <row r="326">
      <c r="A326" t="inlineStr">
        <is>
          <t>J1322</t>
        </is>
      </c>
      <c r="B326" t="inlineStr">
        <is>
          <t>Waverley Physiotherapy Pty Ltd</t>
        </is>
      </c>
      <c r="C326" t="inlineStr">
        <is>
          <t>337 Plenty Parade, St Kilda</t>
        </is>
      </c>
      <c r="D326" t="inlineStr">
        <is>
          <t>Office clean</t>
        </is>
      </c>
      <c r="E326" t="inlineStr">
        <is>
          <t>Weekly</t>
        </is>
      </c>
      <c r="F326" t="n">
        <v>1</v>
      </c>
      <c r="G326" s="9" t="n">
        <v>161</v>
      </c>
      <c r="H326" t="inlineStr">
        <is>
          <t>Active</t>
        </is>
      </c>
      <c r="I326" t="inlineStr">
        <is>
          <t>Outside Jobber</t>
        </is>
      </c>
      <c r="J326" t="inlineStr">
        <is>
          <t>T0260</t>
        </is>
      </c>
      <c r="K326" s="9">
        <f>IF(H326="Active",INDEX('Jobber Jobs'!$Q$5:$Q$367,MATCH(A326,'Jobber Jobs'!$A$5:$A$367,0)),0)</f>
        <v>697.67</v>
      </c>
      <c r="L326">
        <f>COUNTIFS('QBO Templates'!$J$5:$J$293,A326,'QBO Templates'!$K$5:$K$293,1)</f>
        <v>1</v>
      </c>
      <c r="M326" s="9">
        <f>SUMIFS('QBO Templates'!$E$5:$E$293,'QBO Templates'!$J$5:$J$293,A326,'QBO Templates'!$K$5:$K$293,1)</f>
        <v>671.67</v>
      </c>
      <c r="N326" s="9">
        <f>ROUND(M326-K326,2)</f>
        <v>-26</v>
      </c>
      <c r="O326" t="str">
        <f>IF(A326="","Missing in Jobber",IF(H326&lt;&gt;"Active",IF(L326&gt;0,"Inactive in Jobber - confirm","Archived, no template"),IF(L326&gt;=2,"Duplicate in QBO",IF(AND(I326="Auto",L326&gt;0),"Double-billing risk",IF(I326="Auto","Billed in Jobber",IF(L326=0,"Not billed",IF(AND(E326="Weekly",ABS(M326-G326*F326*4)&lt;0.5),"Basis mismatch",IF(ABS(N326)&gt;=0.5,"Rate mismatch","Matched"))))))))</f>
        <v>Rate mismatch</v>
      </c>
      <c r="P326" t="inlineStr">
        <is>
          <t>Rate mismatch</t>
        </is>
      </c>
      <c r="Q326" t="str">
        <f>INDEX('Actions'!$B$5:$B$14,MATCH(O326,'Actions'!$A$5:$A$14,0))</f>
        <v>Update template to the current agreed rate (1 Jul 2026 rise); bill the shortfall</v>
      </c>
      <c r="R326" t="str">
        <f>INDEX('Actions'!$C$5:$C$14,MATCH(O326,'Actions'!$A$5:$A$14,0))</f>
        <v>Bookkeeper</v>
      </c>
      <c r="S326" t="inlineStr">
        <is>
          <t>Wave 3 South</t>
        </is>
      </c>
      <c r="T326" t="inlineStr"/>
    </row>
    <row r="327">
      <c r="A327" t="inlineStr">
        <is>
          <t>J1323</t>
        </is>
      </c>
      <c r="B327" t="inlineStr">
        <is>
          <t>Harbourside Insurance Brokers Pty Ltd</t>
        </is>
      </c>
      <c r="C327" t="inlineStr">
        <is>
          <t>314 Plenty Street, Northcote</t>
        </is>
      </c>
      <c r="D327" t="inlineStr">
        <is>
          <t>Office clean</t>
        </is>
      </c>
      <c r="E327" t="inlineStr">
        <is>
          <t>Weekly</t>
        </is>
      </c>
      <c r="F327" t="n">
        <v>1</v>
      </c>
      <c r="G327" s="9" t="n">
        <v>181</v>
      </c>
      <c r="H327" t="inlineStr">
        <is>
          <t>Active</t>
        </is>
      </c>
      <c r="I327" t="inlineStr">
        <is>
          <t>Outside Jobber</t>
        </is>
      </c>
      <c r="J327" t="inlineStr">
        <is>
          <t>T0261</t>
        </is>
      </c>
      <c r="K327" s="9">
        <f>IF(H327="Active",INDEX('Jobber Jobs'!$Q$5:$Q$367,MATCH(A327,'Jobber Jobs'!$A$5:$A$367,0)),0)</f>
        <v>784.33</v>
      </c>
      <c r="L327">
        <f>COUNTIFS('QBO Templates'!$J$5:$J$293,A327,'QBO Templates'!$K$5:$K$293,1)</f>
        <v>1</v>
      </c>
      <c r="M327" s="9">
        <f>SUMIFS('QBO Templates'!$E$5:$E$293,'QBO Templates'!$J$5:$J$293,A327,'QBO Templates'!$K$5:$K$293,1)</f>
        <v>754</v>
      </c>
      <c r="N327" s="9">
        <f>ROUND(M327-K327,2)</f>
        <v>-30.33</v>
      </c>
      <c r="O327" t="str">
        <f>IF(A327="","Missing in Jobber",IF(H327&lt;&gt;"Active",IF(L327&gt;0,"Inactive in Jobber - confirm","Archived, no template"),IF(L327&gt;=2,"Duplicate in QBO",IF(AND(I327="Auto",L327&gt;0),"Double-billing risk",IF(I327="Auto","Billed in Jobber",IF(L327=0,"Not billed",IF(AND(E327="Weekly",ABS(M327-G327*F327*4)&lt;0.5),"Basis mismatch",IF(ABS(N327)&gt;=0.5,"Rate mismatch","Matched"))))))))</f>
        <v>Rate mismatch</v>
      </c>
      <c r="P327" t="inlineStr">
        <is>
          <t>Rate mismatch</t>
        </is>
      </c>
      <c r="Q327" t="str">
        <f>INDEX('Actions'!$B$5:$B$14,MATCH(O327,'Actions'!$A$5:$A$14,0))</f>
        <v>Update template to the current agreed rate (1 Jul 2026 rise); bill the shortfall</v>
      </c>
      <c r="R327" t="str">
        <f>INDEX('Actions'!$C$5:$C$14,MATCH(O327,'Actions'!$A$5:$A$14,0))</f>
        <v>Bookkeeper</v>
      </c>
      <c r="S327" t="inlineStr">
        <is>
          <t>Wave 1 North</t>
        </is>
      </c>
      <c r="T327" t="inlineStr"/>
    </row>
    <row r="328">
      <c r="A328" t="inlineStr">
        <is>
          <t>J1324</t>
        </is>
      </c>
      <c r="B328" t="inlineStr">
        <is>
          <t>Harbourside Real Estate</t>
        </is>
      </c>
      <c r="C328" t="inlineStr">
        <is>
          <t>121 High Parade, Glen Waverley</t>
        </is>
      </c>
      <c r="D328" t="inlineStr">
        <is>
          <t>Office clean</t>
        </is>
      </c>
      <c r="E328" t="inlineStr">
        <is>
          <t>Weekly</t>
        </is>
      </c>
      <c r="F328" t="n">
        <v>1</v>
      </c>
      <c r="G328" s="9" t="n">
        <v>101</v>
      </c>
      <c r="H328" t="inlineStr">
        <is>
          <t>Active</t>
        </is>
      </c>
      <c r="I328" t="inlineStr">
        <is>
          <t>Outside Jobber</t>
        </is>
      </c>
      <c r="J328" t="inlineStr">
        <is>
          <t>T0262</t>
        </is>
      </c>
      <c r="K328" s="9">
        <f>IF(H328="Active",INDEX('Jobber Jobs'!$Q$5:$Q$367,MATCH(A328,'Jobber Jobs'!$A$5:$A$367,0)),0)</f>
        <v>437.67</v>
      </c>
      <c r="L328">
        <f>COUNTIFS('QBO Templates'!$J$5:$J$293,A328,'QBO Templates'!$K$5:$K$293,1)</f>
        <v>1</v>
      </c>
      <c r="M328" s="9">
        <f>SUMIFS('QBO Templates'!$E$5:$E$293,'QBO Templates'!$J$5:$J$293,A328,'QBO Templates'!$K$5:$K$293,1)</f>
        <v>437.67</v>
      </c>
      <c r="N328" s="9">
        <f>ROUND(M328-K328,2)</f>
        <v>0</v>
      </c>
      <c r="O328" t="str">
        <f>IF(A328="","Missing in Jobber",IF(H328&lt;&gt;"Active",IF(L328&gt;0,"Inactive in Jobber - confirm","Archived, no template"),IF(L328&gt;=2,"Duplicate in QBO",IF(AND(I328="Auto",L328&gt;0),"Double-billing risk",IF(I328="Auto","Billed in Jobber",IF(L328=0,"Not billed",IF(AND(E328="Weekly",ABS(M328-G328*F328*4)&lt;0.5),"Basis mismatch",IF(ABS(N328)&gt;=0.5,"Rate mismatch","Matched"))))))))</f>
        <v>Matched</v>
      </c>
      <c r="P328" t="inlineStr">
        <is>
          <t>Matched</t>
        </is>
      </c>
      <c r="Q328" t="str">
        <f>INDEX('Actions'!$B$5:$B$14,MATCH(O328,'Actions'!$A$5:$A$14,0))</f>
        <v>Move as is</v>
      </c>
      <c r="R328" t="str">
        <f>INDEX('Actions'!$C$5:$C$14,MATCH(O328,'Actions'!$A$5:$A$14,0))</f>
        <v>Office</v>
      </c>
      <c r="S328" t="inlineStr">
        <is>
          <t>Wave 2 East</t>
        </is>
      </c>
      <c r="T328" t="inlineStr"/>
    </row>
    <row r="329">
      <c r="A329" t="inlineStr">
        <is>
          <t>J1325</t>
        </is>
      </c>
      <c r="B329" t="inlineStr">
        <is>
          <t>Harbourside Real Estate</t>
        </is>
      </c>
      <c r="C329" t="inlineStr">
        <is>
          <t>317 Victoria Parade, Clayton</t>
        </is>
      </c>
      <c r="D329" t="inlineStr">
        <is>
          <t>Office clean</t>
        </is>
      </c>
      <c r="E329" t="inlineStr">
        <is>
          <t>Weekly</t>
        </is>
      </c>
      <c r="F329" t="n">
        <v>2</v>
      </c>
      <c r="G329" s="9" t="n">
        <v>193</v>
      </c>
      <c r="H329" t="inlineStr">
        <is>
          <t>Active</t>
        </is>
      </c>
      <c r="I329" t="inlineStr">
        <is>
          <t>Outside Jobber</t>
        </is>
      </c>
      <c r="J329" t="inlineStr">
        <is>
          <t>T0263</t>
        </is>
      </c>
      <c r="K329" s="9">
        <f>IF(H329="Active",INDEX('Jobber Jobs'!$Q$5:$Q$367,MATCH(A329,'Jobber Jobs'!$A$5:$A$367,0)),0)</f>
        <v>1672.67</v>
      </c>
      <c r="L329">
        <f>COUNTIFS('QBO Templates'!$J$5:$J$293,A329,'QBO Templates'!$K$5:$K$293,1)</f>
        <v>1</v>
      </c>
      <c r="M329" s="9">
        <f>SUMIFS('QBO Templates'!$E$5:$E$293,'QBO Templates'!$J$5:$J$293,A329,'QBO Templates'!$K$5:$K$293,1)</f>
        <v>1672.67</v>
      </c>
      <c r="N329" s="9">
        <f>ROUND(M329-K329,2)</f>
        <v>0</v>
      </c>
      <c r="O329" t="str">
        <f>IF(A329="","Missing in Jobber",IF(H329&lt;&gt;"Active",IF(L329&gt;0,"Inactive in Jobber - confirm","Archived, no template"),IF(L329&gt;=2,"Duplicate in QBO",IF(AND(I329="Auto",L329&gt;0),"Double-billing risk",IF(I329="Auto","Billed in Jobber",IF(L329=0,"Not billed",IF(AND(E329="Weekly",ABS(M329-G329*F329*4)&lt;0.5),"Basis mismatch",IF(ABS(N329)&gt;=0.5,"Rate mismatch","Matched"))))))))</f>
        <v>Matched</v>
      </c>
      <c r="P329" t="inlineStr">
        <is>
          <t>Matched</t>
        </is>
      </c>
      <c r="Q329" t="str">
        <f>INDEX('Actions'!$B$5:$B$14,MATCH(O329,'Actions'!$A$5:$A$14,0))</f>
        <v>Move as is</v>
      </c>
      <c r="R329" t="str">
        <f>INDEX('Actions'!$C$5:$C$14,MATCH(O329,'Actions'!$A$5:$A$14,0))</f>
        <v>Office</v>
      </c>
      <c r="S329" t="inlineStr">
        <is>
          <t>Wave 3 South</t>
        </is>
      </c>
      <c r="T329" t="inlineStr"/>
    </row>
    <row r="330">
      <c r="A330" t="inlineStr">
        <is>
          <t>J1326</t>
        </is>
      </c>
      <c r="B330" t="inlineStr">
        <is>
          <t>Eastwood Podiatry</t>
        </is>
      </c>
      <c r="C330" t="inlineStr">
        <is>
          <t>273/12 Plenty Parade, Coburg</t>
        </is>
      </c>
      <c r="D330" t="inlineStr">
        <is>
          <t>Office clean</t>
        </is>
      </c>
      <c r="E330" t="inlineStr">
        <is>
          <t>Weekly</t>
        </is>
      </c>
      <c r="F330" t="n">
        <v>5</v>
      </c>
      <c r="G330" s="9" t="n">
        <v>121</v>
      </c>
      <c r="H330" t="inlineStr">
        <is>
          <t>Active</t>
        </is>
      </c>
      <c r="I330" t="inlineStr">
        <is>
          <t>Outside Jobber</t>
        </is>
      </c>
      <c r="J330" t="inlineStr">
        <is>
          <t>T0264</t>
        </is>
      </c>
      <c r="K330" s="9">
        <f>IF(H330="Active",INDEX('Jobber Jobs'!$Q$5:$Q$367,MATCH(A330,'Jobber Jobs'!$A$5:$A$367,0)),0)</f>
        <v>2621.67</v>
      </c>
      <c r="L330">
        <f>COUNTIFS('QBO Templates'!$J$5:$J$293,A330,'QBO Templates'!$K$5:$K$293,1)</f>
        <v>1</v>
      </c>
      <c r="M330" s="9">
        <f>SUMIFS('QBO Templates'!$E$5:$E$293,'QBO Templates'!$J$5:$J$293,A330,'QBO Templates'!$K$5:$K$293,1)</f>
        <v>2621.67</v>
      </c>
      <c r="N330" s="9">
        <f>ROUND(M330-K330,2)</f>
        <v>0</v>
      </c>
      <c r="O330" t="str">
        <f>IF(A330="","Missing in Jobber",IF(H330&lt;&gt;"Active",IF(L330&gt;0,"Inactive in Jobber - confirm","Archived, no template"),IF(L330&gt;=2,"Duplicate in QBO",IF(AND(I330="Auto",L330&gt;0),"Double-billing risk",IF(I330="Auto","Billed in Jobber",IF(L330=0,"Not billed",IF(AND(E330="Weekly",ABS(M330-G330*F330*4)&lt;0.5),"Basis mismatch",IF(ABS(N330)&gt;=0.5,"Rate mismatch","Matched"))))))))</f>
        <v>Matched</v>
      </c>
      <c r="P330" t="inlineStr">
        <is>
          <t>Matched</t>
        </is>
      </c>
      <c r="Q330" t="str">
        <f>INDEX('Actions'!$B$5:$B$14,MATCH(O330,'Actions'!$A$5:$A$14,0))</f>
        <v>Move as is</v>
      </c>
      <c r="R330" t="str">
        <f>INDEX('Actions'!$C$5:$C$14,MATCH(O330,'Actions'!$A$5:$A$14,0))</f>
        <v>Office</v>
      </c>
      <c r="S330" t="inlineStr">
        <is>
          <t>Pilot</t>
        </is>
      </c>
      <c r="T330" t="inlineStr"/>
    </row>
    <row r="331">
      <c r="A331" t="inlineStr">
        <is>
          <t>J1327</t>
        </is>
      </c>
      <c r="B331" t="inlineStr">
        <is>
          <t>Cityside Real Estate</t>
        </is>
      </c>
      <c r="C331" t="inlineStr">
        <is>
          <t>200 Nepean Avenue, Moorabbin</t>
        </is>
      </c>
      <c r="D331" t="inlineStr">
        <is>
          <t>Office clean</t>
        </is>
      </c>
      <c r="E331" t="inlineStr">
        <is>
          <t>Weekly</t>
        </is>
      </c>
      <c r="F331" t="n">
        <v>1</v>
      </c>
      <c r="G331" s="9" t="n">
        <v>134</v>
      </c>
      <c r="H331" t="inlineStr">
        <is>
          <t>Active</t>
        </is>
      </c>
      <c r="I331" t="inlineStr">
        <is>
          <t>Auto</t>
        </is>
      </c>
      <c r="J331" t="inlineStr"/>
      <c r="K331" s="9">
        <f>IF(H331="Active",INDEX('Jobber Jobs'!$Q$5:$Q$367,MATCH(A331,'Jobber Jobs'!$A$5:$A$367,0)),0)</f>
        <v>580.67</v>
      </c>
      <c r="L331">
        <f>COUNTIFS('QBO Templates'!$J$5:$J$293,A331,'QBO Templates'!$K$5:$K$293,1)</f>
        <v>0</v>
      </c>
      <c r="M331" s="9">
        <f>SUMIFS('QBO Templates'!$E$5:$E$293,'QBO Templates'!$J$5:$J$293,A331,'QBO Templates'!$K$5:$K$293,1)</f>
        <v>0</v>
      </c>
      <c r="N331" s="9">
        <f>ROUND(M331-K331,2)</f>
        <v>-580.67</v>
      </c>
      <c r="O331" t="str">
        <f>IF(A331="","Missing in Jobber",IF(H331&lt;&gt;"Active",IF(L331&gt;0,"Inactive in Jobber - confirm","Archived, no template"),IF(L331&gt;=2,"Duplicate in QBO",IF(AND(I331="Auto",L331&gt;0),"Double-billing risk",IF(I331="Auto","Billed in Jobber",IF(L331=0,"Not billed",IF(AND(E331="Weekly",ABS(M331-G331*F331*4)&lt;0.5),"Basis mismatch",IF(ABS(N331)&gt;=0.5,"Rate mismatch","Matched"))))))))</f>
        <v>Billed in Jobber</v>
      </c>
      <c r="P331" t="inlineStr">
        <is>
          <t>Billed in Jobber</t>
        </is>
      </c>
      <c r="Q331" t="str">
        <f>INDEX('Actions'!$B$5:$B$14,MATCH(O331,'Actions'!$A$5:$A$14,0))</f>
        <v>Create QBO template at the Jobber rate; switch off Jobber invoicing at cutover</v>
      </c>
      <c r="R331" t="str">
        <f>INDEX('Actions'!$C$5:$C$14,MATCH(O331,'Actions'!$A$5:$A$14,0))</f>
        <v>Bookkeeper</v>
      </c>
      <c r="S331" t="inlineStr">
        <is>
          <t>Wave 3 South</t>
        </is>
      </c>
      <c r="T331" t="inlineStr"/>
    </row>
    <row r="332">
      <c r="A332" t="inlineStr">
        <is>
          <t>J1328</t>
        </is>
      </c>
      <c r="B332" t="inlineStr">
        <is>
          <t>Cityside Real Estate</t>
        </is>
      </c>
      <c r="C332" t="inlineStr">
        <is>
          <t>455 Nicholson Highway, Moorabbin</t>
        </is>
      </c>
      <c r="D332" t="inlineStr">
        <is>
          <t>Office clean</t>
        </is>
      </c>
      <c r="E332" t="inlineStr">
        <is>
          <t>Weekly</t>
        </is>
      </c>
      <c r="F332" t="n">
        <v>1</v>
      </c>
      <c r="G332" s="9" t="n">
        <v>104</v>
      </c>
      <c r="H332" t="inlineStr">
        <is>
          <t>Active</t>
        </is>
      </c>
      <c r="I332" t="inlineStr">
        <is>
          <t>Outside Jobber</t>
        </is>
      </c>
      <c r="J332" t="inlineStr">
        <is>
          <t>T0265</t>
        </is>
      </c>
      <c r="K332" s="9">
        <f>IF(H332="Active",INDEX('Jobber Jobs'!$Q$5:$Q$367,MATCH(A332,'Jobber Jobs'!$A$5:$A$367,0)),0)</f>
        <v>450.67</v>
      </c>
      <c r="L332">
        <f>COUNTIFS('QBO Templates'!$J$5:$J$293,A332,'QBO Templates'!$K$5:$K$293,1)</f>
        <v>1</v>
      </c>
      <c r="M332" s="9">
        <f>SUMIFS('QBO Templates'!$E$5:$E$293,'QBO Templates'!$J$5:$J$293,A332,'QBO Templates'!$K$5:$K$293,1)</f>
        <v>416</v>
      </c>
      <c r="N332" s="9">
        <f>ROUND(M332-K332,2)</f>
        <v>-34.67</v>
      </c>
      <c r="O332" t="str">
        <f>IF(A332="","Missing in Jobber",IF(H332&lt;&gt;"Active",IF(L332&gt;0,"Inactive in Jobber - confirm","Archived, no template"),IF(L332&gt;=2,"Duplicate in QBO",IF(AND(I332="Auto",L332&gt;0),"Double-billing risk",IF(I332="Auto","Billed in Jobber",IF(L332=0,"Not billed",IF(AND(E332="Weekly",ABS(M332-G332*F332*4)&lt;0.5),"Basis mismatch",IF(ABS(N332)&gt;=0.5,"Rate mismatch","Matched"))))))))</f>
        <v>Basis mismatch</v>
      </c>
      <c r="P332" t="inlineStr">
        <is>
          <t>Basis mismatch</t>
        </is>
      </c>
      <c r="Q332" t="str">
        <f>INDEX('Actions'!$B$5:$B$14,MATCH(O332,'Actions'!$A$5:$A$14,0))</f>
        <v>Change template to the 52/12 monthly amount; bill the shortfall</v>
      </c>
      <c r="R332" t="str">
        <f>INDEX('Actions'!$C$5:$C$14,MATCH(O332,'Actions'!$A$5:$A$14,0))</f>
        <v>Bookkeeper</v>
      </c>
      <c r="S332" t="inlineStr">
        <is>
          <t>Wave 3 South</t>
        </is>
      </c>
      <c r="T332" t="inlineStr"/>
    </row>
    <row r="333">
      <c r="A333" t="inlineStr">
        <is>
          <t>J1329</t>
        </is>
      </c>
      <c r="B333" t="inlineStr">
        <is>
          <t>Cityside Real Estate</t>
        </is>
      </c>
      <c r="C333" t="inlineStr">
        <is>
          <t>455 Nicholson Highway, Moorabbin</t>
        </is>
      </c>
      <c r="D333" t="inlineStr">
        <is>
          <t>Window clean</t>
        </is>
      </c>
      <c r="E333" t="inlineStr">
        <is>
          <t>Every 4 weeks</t>
        </is>
      </c>
      <c r="F333" t="n">
        <v>0</v>
      </c>
      <c r="G333" s="9" t="n">
        <v>116</v>
      </c>
      <c r="H333" t="inlineStr">
        <is>
          <t>Active</t>
        </is>
      </c>
      <c r="I333" t="inlineStr">
        <is>
          <t>Outside Jobber</t>
        </is>
      </c>
      <c r="J333" t="inlineStr">
        <is>
          <t>T0266</t>
        </is>
      </c>
      <c r="K333" s="9">
        <f>IF(H333="Active",INDEX('Jobber Jobs'!$Q$5:$Q$367,MATCH(A333,'Jobber Jobs'!$A$5:$A$367,0)),0)</f>
        <v>116</v>
      </c>
      <c r="L333">
        <f>COUNTIFS('QBO Templates'!$J$5:$J$293,A333,'QBO Templates'!$K$5:$K$293,1)</f>
        <v>1</v>
      </c>
      <c r="M333" s="9">
        <f>SUMIFS('QBO Templates'!$E$5:$E$293,'QBO Templates'!$J$5:$J$293,A333,'QBO Templates'!$K$5:$K$293,1)</f>
        <v>112</v>
      </c>
      <c r="N333" s="9">
        <f>ROUND(M333-K333,2)</f>
        <v>-4</v>
      </c>
      <c r="O333" t="str">
        <f>IF(A333="","Missing in Jobber",IF(H333&lt;&gt;"Active",IF(L333&gt;0,"Inactive in Jobber - confirm","Archived, no template"),IF(L333&gt;=2,"Duplicate in QBO",IF(AND(I333="Auto",L333&gt;0),"Double-billing risk",IF(I333="Auto","Billed in Jobber",IF(L333=0,"Not billed",IF(AND(E333="Weekly",ABS(M333-G333*F333*4)&lt;0.5),"Basis mismatch",IF(ABS(N333)&gt;=0.5,"Rate mismatch","Matched"))))))))</f>
        <v>Rate mismatch</v>
      </c>
      <c r="P333" t="inlineStr">
        <is>
          <t>Rate mismatch</t>
        </is>
      </c>
      <c r="Q333" t="str">
        <f>INDEX('Actions'!$B$5:$B$14,MATCH(O333,'Actions'!$A$5:$A$14,0))</f>
        <v>Update template to the current agreed rate (1 Jul 2026 rise); bill the shortfall</v>
      </c>
      <c r="R333" t="str">
        <f>INDEX('Actions'!$C$5:$C$14,MATCH(O333,'Actions'!$A$5:$A$14,0))</f>
        <v>Bookkeeper</v>
      </c>
      <c r="S333" t="inlineStr">
        <is>
          <t>Wave 3 South</t>
        </is>
      </c>
      <c r="T333" t="inlineStr"/>
    </row>
    <row r="334">
      <c r="A334" t="inlineStr">
        <is>
          <t>J1330</t>
        </is>
      </c>
      <c r="B334" t="inlineStr">
        <is>
          <t>Parkside Dental</t>
        </is>
      </c>
      <c r="C334" t="inlineStr">
        <is>
          <t>400 Albert Street, Mentone</t>
        </is>
      </c>
      <c r="D334" t="inlineStr">
        <is>
          <t>Office clean</t>
        </is>
      </c>
      <c r="E334" t="inlineStr">
        <is>
          <t>Weekly</t>
        </is>
      </c>
      <c r="F334" t="n">
        <v>3</v>
      </c>
      <c r="G334" s="9" t="n">
        <v>101</v>
      </c>
      <c r="H334" t="inlineStr">
        <is>
          <t>Active</t>
        </is>
      </c>
      <c r="I334" t="inlineStr">
        <is>
          <t>Outside Jobber</t>
        </is>
      </c>
      <c r="J334" t="inlineStr">
        <is>
          <t>T0267</t>
        </is>
      </c>
      <c r="K334" s="9">
        <f>IF(H334="Active",INDEX('Jobber Jobs'!$Q$5:$Q$367,MATCH(A334,'Jobber Jobs'!$A$5:$A$367,0)),0)</f>
        <v>1313</v>
      </c>
      <c r="L334">
        <f>COUNTIFS('QBO Templates'!$J$5:$J$293,A334,'QBO Templates'!$K$5:$K$293,1)</f>
        <v>1</v>
      </c>
      <c r="M334" s="9">
        <f>SUMIFS('QBO Templates'!$E$5:$E$293,'QBO Templates'!$J$5:$J$293,A334,'QBO Templates'!$K$5:$K$293,1)</f>
        <v>1212</v>
      </c>
      <c r="N334" s="9">
        <f>ROUND(M334-K334,2)</f>
        <v>-101</v>
      </c>
      <c r="O334" t="str">
        <f>IF(A334="","Missing in Jobber",IF(H334&lt;&gt;"Active",IF(L334&gt;0,"Inactive in Jobber - confirm","Archived, no template"),IF(L334&gt;=2,"Duplicate in QBO",IF(AND(I334="Auto",L334&gt;0),"Double-billing risk",IF(I334="Auto","Billed in Jobber",IF(L334=0,"Not billed",IF(AND(E334="Weekly",ABS(M334-G334*F334*4)&lt;0.5),"Basis mismatch",IF(ABS(N334)&gt;=0.5,"Rate mismatch","Matched"))))))))</f>
        <v>Basis mismatch</v>
      </c>
      <c r="P334" t="inlineStr">
        <is>
          <t>Basis mismatch</t>
        </is>
      </c>
      <c r="Q334" t="str">
        <f>INDEX('Actions'!$B$5:$B$14,MATCH(O334,'Actions'!$A$5:$A$14,0))</f>
        <v>Change template to the 52/12 monthly amount; bill the shortfall</v>
      </c>
      <c r="R334" t="str">
        <f>INDEX('Actions'!$C$5:$C$14,MATCH(O334,'Actions'!$A$5:$A$14,0))</f>
        <v>Bookkeeper</v>
      </c>
      <c r="S334" t="inlineStr">
        <is>
          <t>Wave 3 South</t>
        </is>
      </c>
      <c r="T334" t="inlineStr"/>
    </row>
    <row r="335">
      <c r="A335" t="inlineStr">
        <is>
          <t>J1331</t>
        </is>
      </c>
      <c r="B335" t="inlineStr">
        <is>
          <t>Parkside Dental</t>
        </is>
      </c>
      <c r="C335" t="inlineStr">
        <is>
          <t>400 Albert Street, Mentone</t>
        </is>
      </c>
      <c r="D335" t="inlineStr">
        <is>
          <t>Washroom service</t>
        </is>
      </c>
      <c r="E335" t="inlineStr">
        <is>
          <t>Monthly</t>
        </is>
      </c>
      <c r="F335" t="n">
        <v>0</v>
      </c>
      <c r="G335" s="9" t="n">
        <v>151</v>
      </c>
      <c r="H335" t="inlineStr">
        <is>
          <t>Active</t>
        </is>
      </c>
      <c r="I335" t="inlineStr">
        <is>
          <t>Outside Jobber</t>
        </is>
      </c>
      <c r="J335" t="inlineStr">
        <is>
          <t>T0268</t>
        </is>
      </c>
      <c r="K335" s="9">
        <f>IF(H335="Active",INDEX('Jobber Jobs'!$Q$5:$Q$367,MATCH(A335,'Jobber Jobs'!$A$5:$A$367,0)),0)</f>
        <v>151</v>
      </c>
      <c r="L335">
        <f>COUNTIFS('QBO Templates'!$J$5:$J$293,A335,'QBO Templates'!$K$5:$K$293,1)</f>
        <v>1</v>
      </c>
      <c r="M335" s="9">
        <f>SUMIFS('QBO Templates'!$E$5:$E$293,'QBO Templates'!$J$5:$J$293,A335,'QBO Templates'!$K$5:$K$293,1)</f>
        <v>151</v>
      </c>
      <c r="N335" s="9">
        <f>ROUND(M335-K335,2)</f>
        <v>0</v>
      </c>
      <c r="O335" t="str">
        <f>IF(A335="","Missing in Jobber",IF(H335&lt;&gt;"Active",IF(L335&gt;0,"Inactive in Jobber - confirm","Archived, no template"),IF(L335&gt;=2,"Duplicate in QBO",IF(AND(I335="Auto",L335&gt;0),"Double-billing risk",IF(I335="Auto","Billed in Jobber",IF(L335=0,"Not billed",IF(AND(E335="Weekly",ABS(M335-G335*F335*4)&lt;0.5),"Basis mismatch",IF(ABS(N335)&gt;=0.5,"Rate mismatch","Matched"))))))))</f>
        <v>Matched</v>
      </c>
      <c r="P335" t="inlineStr">
        <is>
          <t>Matched</t>
        </is>
      </c>
      <c r="Q335" t="str">
        <f>INDEX('Actions'!$B$5:$B$14,MATCH(O335,'Actions'!$A$5:$A$14,0))</f>
        <v>Move as is</v>
      </c>
      <c r="R335" t="str">
        <f>INDEX('Actions'!$C$5:$C$14,MATCH(O335,'Actions'!$A$5:$A$14,0))</f>
        <v>Office</v>
      </c>
      <c r="S335" t="inlineStr">
        <is>
          <t>Wave 3 South</t>
        </is>
      </c>
      <c r="T335" t="inlineStr"/>
    </row>
    <row r="336">
      <c r="A336" t="inlineStr">
        <is>
          <t>J1332</t>
        </is>
      </c>
      <c r="B336" t="inlineStr">
        <is>
          <t>Parkside Dental Group</t>
        </is>
      </c>
      <c r="C336" t="inlineStr">
        <is>
          <t>257 Hopkins Parade, Point Cook</t>
        </is>
      </c>
      <c r="D336" t="inlineStr">
        <is>
          <t>Office clean</t>
        </is>
      </c>
      <c r="E336" t="inlineStr">
        <is>
          <t>Weekly</t>
        </is>
      </c>
      <c r="F336" t="n">
        <v>3</v>
      </c>
      <c r="G336" s="9" t="n">
        <v>107</v>
      </c>
      <c r="H336" t="inlineStr">
        <is>
          <t>Active</t>
        </is>
      </c>
      <c r="I336" t="inlineStr">
        <is>
          <t>Outside Jobber</t>
        </is>
      </c>
      <c r="J336" t="inlineStr">
        <is>
          <t>T0269</t>
        </is>
      </c>
      <c r="K336" s="9">
        <f>IF(H336="Active",INDEX('Jobber Jobs'!$Q$5:$Q$367,MATCH(A336,'Jobber Jobs'!$A$5:$A$367,0)),0)</f>
        <v>1391</v>
      </c>
      <c r="L336">
        <f>COUNTIFS('QBO Templates'!$J$5:$J$293,A336,'QBO Templates'!$K$5:$K$293,1)</f>
        <v>1</v>
      </c>
      <c r="M336" s="9">
        <f>SUMIFS('QBO Templates'!$E$5:$E$293,'QBO Templates'!$J$5:$J$293,A336,'QBO Templates'!$K$5:$K$293,1)</f>
        <v>1391</v>
      </c>
      <c r="N336" s="9">
        <f>ROUND(M336-K336,2)</f>
        <v>0</v>
      </c>
      <c r="O336" t="str">
        <f>IF(A336="","Missing in Jobber",IF(H336&lt;&gt;"Active",IF(L336&gt;0,"Inactive in Jobber - confirm","Archived, no template"),IF(L336&gt;=2,"Duplicate in QBO",IF(AND(I336="Auto",L336&gt;0),"Double-billing risk",IF(I336="Auto","Billed in Jobber",IF(L336=0,"Not billed",IF(AND(E336="Weekly",ABS(M336-G336*F336*4)&lt;0.5),"Basis mismatch",IF(ABS(N336)&gt;=0.5,"Rate mismatch","Matched"))))))))</f>
        <v>Matched</v>
      </c>
      <c r="P336" t="inlineStr">
        <is>
          <t>Matched</t>
        </is>
      </c>
      <c r="Q336" t="str">
        <f>INDEX('Actions'!$B$5:$B$14,MATCH(O336,'Actions'!$A$5:$A$14,0))</f>
        <v>Move as is</v>
      </c>
      <c r="R336" t="str">
        <f>INDEX('Actions'!$C$5:$C$14,MATCH(O336,'Actions'!$A$5:$A$14,0))</f>
        <v>Office</v>
      </c>
      <c r="S336" t="inlineStr">
        <is>
          <t>Wave 4 West</t>
        </is>
      </c>
      <c r="T336" t="inlineStr"/>
    </row>
    <row r="337">
      <c r="A337" t="inlineStr">
        <is>
          <t>J1333</t>
        </is>
      </c>
      <c r="B337" t="inlineStr">
        <is>
          <t>Northside Physiotherapy</t>
        </is>
      </c>
      <c r="C337" t="inlineStr">
        <is>
          <t>139 Glenferrie Parade, Brighton</t>
        </is>
      </c>
      <c r="D337" t="inlineStr">
        <is>
          <t>Kitchen and bathrooms</t>
        </is>
      </c>
      <c r="E337" t="inlineStr">
        <is>
          <t>Weekly</t>
        </is>
      </c>
      <c r="F337" t="n">
        <v>2</v>
      </c>
      <c r="G337" s="9" t="n">
        <v>69</v>
      </c>
      <c r="H337" t="inlineStr">
        <is>
          <t>Active</t>
        </is>
      </c>
      <c r="I337" t="inlineStr">
        <is>
          <t>Outside Jobber</t>
        </is>
      </c>
      <c r="J337" t="inlineStr">
        <is>
          <t>T0270</t>
        </is>
      </c>
      <c r="K337" s="9">
        <f>IF(H337="Active",INDEX('Jobber Jobs'!$Q$5:$Q$367,MATCH(A337,'Jobber Jobs'!$A$5:$A$367,0)),0)</f>
        <v>598</v>
      </c>
      <c r="L337">
        <f>COUNTIFS('QBO Templates'!$J$5:$J$293,A337,'QBO Templates'!$K$5:$K$293,1)</f>
        <v>1</v>
      </c>
      <c r="M337" s="9">
        <f>SUMIFS('QBO Templates'!$E$5:$E$293,'QBO Templates'!$J$5:$J$293,A337,'QBO Templates'!$K$5:$K$293,1)</f>
        <v>598</v>
      </c>
      <c r="N337" s="9">
        <f>ROUND(M337-K337,2)</f>
        <v>0</v>
      </c>
      <c r="O337" t="str">
        <f>IF(A337="","Missing in Jobber",IF(H337&lt;&gt;"Active",IF(L337&gt;0,"Inactive in Jobber - confirm","Archived, no template"),IF(L337&gt;=2,"Duplicate in QBO",IF(AND(I337="Auto",L337&gt;0),"Double-billing risk",IF(I337="Auto","Billed in Jobber",IF(L337=0,"Not billed",IF(AND(E337="Weekly",ABS(M337-G337*F337*4)&lt;0.5),"Basis mismatch",IF(ABS(N337)&gt;=0.5,"Rate mismatch","Matched"))))))))</f>
        <v>Matched</v>
      </c>
      <c r="P337" t="inlineStr">
        <is>
          <t>Matched</t>
        </is>
      </c>
      <c r="Q337" t="str">
        <f>INDEX('Actions'!$B$5:$B$14,MATCH(O337,'Actions'!$A$5:$A$14,0))</f>
        <v>Move as is</v>
      </c>
      <c r="R337" t="str">
        <f>INDEX('Actions'!$C$5:$C$14,MATCH(O337,'Actions'!$A$5:$A$14,0))</f>
        <v>Office</v>
      </c>
      <c r="S337" t="inlineStr">
        <is>
          <t>Wave 3 South</t>
        </is>
      </c>
      <c r="T337" t="inlineStr"/>
    </row>
    <row r="338">
      <c r="A338" t="inlineStr">
        <is>
          <t>J1334</t>
        </is>
      </c>
      <c r="B338" t="inlineStr">
        <is>
          <t>Northside Physiotherapy</t>
        </is>
      </c>
      <c r="C338" t="inlineStr">
        <is>
          <t>250 Bridge Highway, Werribee</t>
        </is>
      </c>
      <c r="D338" t="inlineStr">
        <is>
          <t>Office clean</t>
        </is>
      </c>
      <c r="E338" t="inlineStr">
        <is>
          <t>Weekly</t>
        </is>
      </c>
      <c r="F338" t="n">
        <v>2</v>
      </c>
      <c r="G338" s="9" t="n">
        <v>192</v>
      </c>
      <c r="H338" t="inlineStr">
        <is>
          <t>Active</t>
        </is>
      </c>
      <c r="I338" t="inlineStr">
        <is>
          <t>Outside Jobber</t>
        </is>
      </c>
      <c r="J338" t="inlineStr">
        <is>
          <t>T0271</t>
        </is>
      </c>
      <c r="K338" s="9">
        <f>IF(H338="Active",INDEX('Jobber Jobs'!$Q$5:$Q$367,MATCH(A338,'Jobber Jobs'!$A$5:$A$367,0)),0)</f>
        <v>1664</v>
      </c>
      <c r="L338">
        <f>COUNTIFS('QBO Templates'!$J$5:$J$293,A338,'QBO Templates'!$K$5:$K$293,1)</f>
        <v>1</v>
      </c>
      <c r="M338" s="9">
        <f>SUMIFS('QBO Templates'!$E$5:$E$293,'QBO Templates'!$J$5:$J$293,A338,'QBO Templates'!$K$5:$K$293,1)</f>
        <v>1664</v>
      </c>
      <c r="N338" s="9">
        <f>ROUND(M338-K338,2)</f>
        <v>0</v>
      </c>
      <c r="O338" t="str">
        <f>IF(A338="","Missing in Jobber",IF(H338&lt;&gt;"Active",IF(L338&gt;0,"Inactive in Jobber - confirm","Archived, no template"),IF(L338&gt;=2,"Duplicate in QBO",IF(AND(I338="Auto",L338&gt;0),"Double-billing risk",IF(I338="Auto","Billed in Jobber",IF(L338=0,"Not billed",IF(AND(E338="Weekly",ABS(M338-G338*F338*4)&lt;0.5),"Basis mismatch",IF(ABS(N338)&gt;=0.5,"Rate mismatch","Matched"))))))))</f>
        <v>Matched</v>
      </c>
      <c r="P338" t="inlineStr">
        <is>
          <t>Matched</t>
        </is>
      </c>
      <c r="Q338" t="str">
        <f>INDEX('Actions'!$B$5:$B$14,MATCH(O338,'Actions'!$A$5:$A$14,0))</f>
        <v>Move as is</v>
      </c>
      <c r="R338" t="str">
        <f>INDEX('Actions'!$C$5:$C$14,MATCH(O338,'Actions'!$A$5:$A$14,0))</f>
        <v>Office</v>
      </c>
      <c r="S338" t="inlineStr">
        <is>
          <t>Wave 4 West</t>
        </is>
      </c>
      <c r="T338" t="inlineStr"/>
    </row>
    <row r="339">
      <c r="A339" t="inlineStr">
        <is>
          <t>J1335</t>
        </is>
      </c>
      <c r="B339" t="inlineStr">
        <is>
          <t>North Side Physiotherapy</t>
        </is>
      </c>
      <c r="C339" t="inlineStr">
        <is>
          <t>284A Park Road, Point Cook</t>
        </is>
      </c>
      <c r="D339" t="inlineStr">
        <is>
          <t>Office clean</t>
        </is>
      </c>
      <c r="E339" t="inlineStr">
        <is>
          <t>Weekly</t>
        </is>
      </c>
      <c r="F339" t="n">
        <v>1</v>
      </c>
      <c r="G339" s="9" t="n">
        <v>131</v>
      </c>
      <c r="H339" t="inlineStr">
        <is>
          <t>Active</t>
        </is>
      </c>
      <c r="I339" t="inlineStr">
        <is>
          <t>Outside Jobber</t>
        </is>
      </c>
      <c r="J339" t="inlineStr">
        <is>
          <t>T0272</t>
        </is>
      </c>
      <c r="K339" s="9">
        <f>IF(H339="Active",INDEX('Jobber Jobs'!$Q$5:$Q$367,MATCH(A339,'Jobber Jobs'!$A$5:$A$367,0)),0)</f>
        <v>567.67</v>
      </c>
      <c r="L339">
        <f>COUNTIFS('QBO Templates'!$J$5:$J$293,A339,'QBO Templates'!$K$5:$K$293,1)</f>
        <v>1</v>
      </c>
      <c r="M339" s="9">
        <f>SUMIFS('QBO Templates'!$E$5:$E$293,'QBO Templates'!$J$5:$J$293,A339,'QBO Templates'!$K$5:$K$293,1)</f>
        <v>567.67</v>
      </c>
      <c r="N339" s="9">
        <f>ROUND(M339-K339,2)</f>
        <v>0</v>
      </c>
      <c r="O339" t="str">
        <f>IF(A339="","Missing in Jobber",IF(H339&lt;&gt;"Active",IF(L339&gt;0,"Inactive in Jobber - confirm","Archived, no template"),IF(L339&gt;=2,"Duplicate in QBO",IF(AND(I339="Auto",L339&gt;0),"Double-billing risk",IF(I339="Auto","Billed in Jobber",IF(L339=0,"Not billed",IF(AND(E339="Weekly",ABS(M339-G339*F339*4)&lt;0.5),"Basis mismatch",IF(ABS(N339)&gt;=0.5,"Rate mismatch","Matched"))))))))</f>
        <v>Matched</v>
      </c>
      <c r="P339" t="inlineStr">
        <is>
          <t>Matched</t>
        </is>
      </c>
      <c r="Q339" t="str">
        <f>INDEX('Actions'!$B$5:$B$14,MATCH(O339,'Actions'!$A$5:$A$14,0))</f>
        <v>Move as is</v>
      </c>
      <c r="R339" t="str">
        <f>INDEX('Actions'!$C$5:$C$14,MATCH(O339,'Actions'!$A$5:$A$14,0))</f>
        <v>Office</v>
      </c>
      <c r="S339" t="inlineStr">
        <is>
          <t>Wave 4 West</t>
        </is>
      </c>
      <c r="T339" t="inlineStr"/>
    </row>
    <row r="340">
      <c r="A340" t="inlineStr">
        <is>
          <t>J1336</t>
        </is>
      </c>
      <c r="B340" t="inlineStr">
        <is>
          <t>North Side Physiotherapy</t>
        </is>
      </c>
      <c r="C340" t="inlineStr">
        <is>
          <t>284A Park Road, Point Cook</t>
        </is>
      </c>
      <c r="D340" t="inlineStr">
        <is>
          <t>Window clean</t>
        </is>
      </c>
      <c r="E340" t="inlineStr">
        <is>
          <t>Every 4 weeks</t>
        </is>
      </c>
      <c r="F340" t="n">
        <v>0</v>
      </c>
      <c r="G340" s="9" t="n">
        <v>203</v>
      </c>
      <c r="H340" t="inlineStr">
        <is>
          <t>Active</t>
        </is>
      </c>
      <c r="I340" t="inlineStr">
        <is>
          <t>Auto</t>
        </is>
      </c>
      <c r="J340" t="inlineStr">
        <is>
          <t>T0273</t>
        </is>
      </c>
      <c r="K340" s="9">
        <f>IF(H340="Active",INDEX('Jobber Jobs'!$Q$5:$Q$367,MATCH(A340,'Jobber Jobs'!$A$5:$A$367,0)),0)</f>
        <v>203</v>
      </c>
      <c r="L340">
        <f>COUNTIFS('QBO Templates'!$J$5:$J$293,A340,'QBO Templates'!$K$5:$K$293,1)</f>
        <v>1</v>
      </c>
      <c r="M340" s="9">
        <f>SUMIFS('QBO Templates'!$E$5:$E$293,'QBO Templates'!$J$5:$J$293,A340,'QBO Templates'!$K$5:$K$293,1)</f>
        <v>203</v>
      </c>
      <c r="N340" s="9">
        <f>ROUND(M340-K340,2)</f>
        <v>0</v>
      </c>
      <c r="O340" t="str">
        <f>IF(A340="","Missing in Jobber",IF(H340&lt;&gt;"Active",IF(L340&gt;0,"Inactive in Jobber - confirm","Archived, no template"),IF(L340&gt;=2,"Duplicate in QBO",IF(AND(I340="Auto",L340&gt;0),"Double-billing risk",IF(I340="Auto","Billed in Jobber",IF(L340=0,"Not billed",IF(AND(E340="Weekly",ABS(M340-G340*F340*4)&lt;0.5),"Basis mismatch",IF(ABS(N340)&gt;=0.5,"Rate mismatch","Matched"))))))))</f>
        <v>Double-billing risk</v>
      </c>
      <c r="P340" t="inlineStr">
        <is>
          <t>Double-billing risk</t>
        </is>
      </c>
      <c r="Q340" t="str">
        <f>INDEX('Actions'!$B$5:$B$14,MATCH(O340,'Actions'!$A$5:$A$14,0))</f>
        <v>Stop Jobber auto-invoicing now; credit the duplicate invoices</v>
      </c>
      <c r="R340" t="str">
        <f>INDEX('Actions'!$C$5:$C$14,MATCH(O340,'Actions'!$A$5:$A$14,0))</f>
        <v>Bookkeeper</v>
      </c>
      <c r="S340" t="inlineStr">
        <is>
          <t>Wave 4 West</t>
        </is>
      </c>
      <c r="T340" t="inlineStr"/>
    </row>
    <row r="341">
      <c r="A341" t="inlineStr">
        <is>
          <t>J1337</t>
        </is>
      </c>
      <c r="B341" t="inlineStr">
        <is>
          <t>North Side Physiotherapy</t>
        </is>
      </c>
      <c r="C341" t="inlineStr">
        <is>
          <t>163 Barkly Highway, Essendon</t>
        </is>
      </c>
      <c r="D341" t="inlineStr">
        <is>
          <t>Office clean</t>
        </is>
      </c>
      <c r="E341" t="inlineStr">
        <is>
          <t>Weekly</t>
        </is>
      </c>
      <c r="F341" t="n">
        <v>1</v>
      </c>
      <c r="G341" s="9" t="n">
        <v>185</v>
      </c>
      <c r="H341" t="inlineStr">
        <is>
          <t>Active</t>
        </is>
      </c>
      <c r="I341" t="inlineStr">
        <is>
          <t>Auto</t>
        </is>
      </c>
      <c r="J341" t="inlineStr">
        <is>
          <t>T0274</t>
        </is>
      </c>
      <c r="K341" s="9">
        <f>IF(H341="Active",INDEX('Jobber Jobs'!$Q$5:$Q$367,MATCH(A341,'Jobber Jobs'!$A$5:$A$367,0)),0)</f>
        <v>801.67</v>
      </c>
      <c r="L341">
        <f>COUNTIFS('QBO Templates'!$J$5:$J$293,A341,'QBO Templates'!$K$5:$K$293,1)</f>
        <v>1</v>
      </c>
      <c r="M341" s="9">
        <f>SUMIFS('QBO Templates'!$E$5:$E$293,'QBO Templates'!$J$5:$J$293,A341,'QBO Templates'!$K$5:$K$293,1)</f>
        <v>801.67</v>
      </c>
      <c r="N341" s="9">
        <f>ROUND(M341-K341,2)</f>
        <v>0</v>
      </c>
      <c r="O341" t="str">
        <f>IF(A341="","Missing in Jobber",IF(H341&lt;&gt;"Active",IF(L341&gt;0,"Inactive in Jobber - confirm","Archived, no template"),IF(L341&gt;=2,"Duplicate in QBO",IF(AND(I341="Auto",L341&gt;0),"Double-billing risk",IF(I341="Auto","Billed in Jobber",IF(L341=0,"Not billed",IF(AND(E341="Weekly",ABS(M341-G341*F341*4)&lt;0.5),"Basis mismatch",IF(ABS(N341)&gt;=0.5,"Rate mismatch","Matched"))))))))</f>
        <v>Double-billing risk</v>
      </c>
      <c r="P341" t="inlineStr">
        <is>
          <t>Double-billing risk</t>
        </is>
      </c>
      <c r="Q341" t="str">
        <f>INDEX('Actions'!$B$5:$B$14,MATCH(O341,'Actions'!$A$5:$A$14,0))</f>
        <v>Stop Jobber auto-invoicing now; credit the duplicate invoices</v>
      </c>
      <c r="R341" t="str">
        <f>INDEX('Actions'!$C$5:$C$14,MATCH(O341,'Actions'!$A$5:$A$14,0))</f>
        <v>Bookkeeper</v>
      </c>
      <c r="S341" t="inlineStr">
        <is>
          <t>Wave 1 North</t>
        </is>
      </c>
      <c r="T341" t="inlineStr"/>
    </row>
    <row r="342">
      <c r="A342" t="inlineStr">
        <is>
          <t>J1338</t>
        </is>
      </c>
      <c r="B342" t="inlineStr">
        <is>
          <t>Bayview Accountants</t>
        </is>
      </c>
      <c r="C342" t="inlineStr">
        <is>
          <t>448 Nicholson Street, Kew</t>
        </is>
      </c>
      <c r="D342" t="inlineStr">
        <is>
          <t>Office clean</t>
        </is>
      </c>
      <c r="E342" t="inlineStr">
        <is>
          <t>Weekly</t>
        </is>
      </c>
      <c r="F342" t="n">
        <v>1</v>
      </c>
      <c r="G342" s="9" t="n">
        <v>99</v>
      </c>
      <c r="H342" t="inlineStr">
        <is>
          <t>Active</t>
        </is>
      </c>
      <c r="I342" t="inlineStr">
        <is>
          <t>Outside Jobber</t>
        </is>
      </c>
      <c r="J342" t="inlineStr">
        <is>
          <t>T0275</t>
        </is>
      </c>
      <c r="K342" s="9">
        <f>IF(H342="Active",INDEX('Jobber Jobs'!$Q$5:$Q$367,MATCH(A342,'Jobber Jobs'!$A$5:$A$367,0)),0)</f>
        <v>429</v>
      </c>
      <c r="L342">
        <f>COUNTIFS('QBO Templates'!$J$5:$J$293,A342,'QBO Templates'!$K$5:$K$293,1)</f>
        <v>1</v>
      </c>
      <c r="M342" s="9">
        <f>SUMIFS('QBO Templates'!$E$5:$E$293,'QBO Templates'!$J$5:$J$293,A342,'QBO Templates'!$K$5:$K$293,1)</f>
        <v>429</v>
      </c>
      <c r="N342" s="9">
        <f>ROUND(M342-K342,2)</f>
        <v>0</v>
      </c>
      <c r="O342" t="str">
        <f>IF(A342="","Missing in Jobber",IF(H342&lt;&gt;"Active",IF(L342&gt;0,"Inactive in Jobber - confirm","Archived, no template"),IF(L342&gt;=2,"Duplicate in QBO",IF(AND(I342="Auto",L342&gt;0),"Double-billing risk",IF(I342="Auto","Billed in Jobber",IF(L342=0,"Not billed",IF(AND(E342="Weekly",ABS(M342-G342*F342*4)&lt;0.5),"Basis mismatch",IF(ABS(N342)&gt;=0.5,"Rate mismatch","Matched"))))))))</f>
        <v>Matched</v>
      </c>
      <c r="P342" t="inlineStr">
        <is>
          <t>Matched</t>
        </is>
      </c>
      <c r="Q342" t="str">
        <f>INDEX('Actions'!$B$5:$B$14,MATCH(O342,'Actions'!$A$5:$A$14,0))</f>
        <v>Move as is</v>
      </c>
      <c r="R342" t="str">
        <f>INDEX('Actions'!$C$5:$C$14,MATCH(O342,'Actions'!$A$5:$A$14,0))</f>
        <v>Office</v>
      </c>
      <c r="S342" t="inlineStr">
        <is>
          <t>Wave 2 East</t>
        </is>
      </c>
      <c r="T342" t="inlineStr"/>
    </row>
    <row r="343">
      <c r="A343" t="inlineStr">
        <is>
          <t>J1339</t>
        </is>
      </c>
      <c r="B343" t="inlineStr">
        <is>
          <t>Bay View Accountants</t>
        </is>
      </c>
      <c r="C343" t="inlineStr">
        <is>
          <t>360 Burke Street, Maribyrnong</t>
        </is>
      </c>
      <c r="D343" t="inlineStr">
        <is>
          <t>Office clean</t>
        </is>
      </c>
      <c r="E343" t="inlineStr">
        <is>
          <t>Weekly</t>
        </is>
      </c>
      <c r="F343" t="n">
        <v>1</v>
      </c>
      <c r="G343" s="9" t="n">
        <v>126</v>
      </c>
      <c r="H343" t="inlineStr">
        <is>
          <t>Active</t>
        </is>
      </c>
      <c r="I343" t="inlineStr">
        <is>
          <t>Outside Jobber</t>
        </is>
      </c>
      <c r="J343" t="inlineStr">
        <is>
          <t>T0276</t>
        </is>
      </c>
      <c r="K343" s="9">
        <f>IF(H343="Active",INDEX('Jobber Jobs'!$Q$5:$Q$367,MATCH(A343,'Jobber Jobs'!$A$5:$A$367,0)),0)</f>
        <v>546</v>
      </c>
      <c r="L343">
        <f>COUNTIFS('QBO Templates'!$J$5:$J$293,A343,'QBO Templates'!$K$5:$K$293,1)</f>
        <v>1</v>
      </c>
      <c r="M343" s="9">
        <f>SUMIFS('QBO Templates'!$E$5:$E$293,'QBO Templates'!$J$5:$J$293,A343,'QBO Templates'!$K$5:$K$293,1)</f>
        <v>546</v>
      </c>
      <c r="N343" s="9">
        <f>ROUND(M343-K343,2)</f>
        <v>0</v>
      </c>
      <c r="O343" t="str">
        <f>IF(A343="","Missing in Jobber",IF(H343&lt;&gt;"Active",IF(L343&gt;0,"Inactive in Jobber - confirm","Archived, no template"),IF(L343&gt;=2,"Duplicate in QBO",IF(AND(I343="Auto",L343&gt;0),"Double-billing risk",IF(I343="Auto","Billed in Jobber",IF(L343=0,"Not billed",IF(AND(E343="Weekly",ABS(M343-G343*F343*4)&lt;0.5),"Basis mismatch",IF(ABS(N343)&gt;=0.5,"Rate mismatch","Matched"))))))))</f>
        <v>Matched</v>
      </c>
      <c r="P343" t="inlineStr">
        <is>
          <t>Matched</t>
        </is>
      </c>
      <c r="Q343" t="str">
        <f>INDEX('Actions'!$B$5:$B$14,MATCH(O343,'Actions'!$A$5:$A$14,0))</f>
        <v>Move as is</v>
      </c>
      <c r="R343" t="str">
        <f>INDEX('Actions'!$C$5:$C$14,MATCH(O343,'Actions'!$A$5:$A$14,0))</f>
        <v>Office</v>
      </c>
      <c r="S343" t="inlineStr">
        <is>
          <t>Wave 4 West</t>
        </is>
      </c>
      <c r="T343" t="inlineStr"/>
    </row>
    <row r="344">
      <c r="A344" t="inlineStr">
        <is>
          <t>J1340</t>
        </is>
      </c>
      <c r="B344" t="inlineStr">
        <is>
          <t>Oakwood Medical Centre Pty Ltd</t>
        </is>
      </c>
      <c r="C344" t="inlineStr">
        <is>
          <t>64 Bridge Street, Coburg</t>
        </is>
      </c>
      <c r="D344" t="inlineStr">
        <is>
          <t>Office clean</t>
        </is>
      </c>
      <c r="E344" t="inlineStr">
        <is>
          <t>Weekly</t>
        </is>
      </c>
      <c r="F344" t="n">
        <v>1</v>
      </c>
      <c r="G344" s="9" t="n">
        <v>87</v>
      </c>
      <c r="H344" t="inlineStr">
        <is>
          <t>Archived</t>
        </is>
      </c>
      <c r="I344" t="inlineStr">
        <is>
          <t>Outside Jobber</t>
        </is>
      </c>
      <c r="J344" t="inlineStr">
        <is>
          <t>T0277</t>
        </is>
      </c>
      <c r="K344" s="9">
        <f>IF(H344="Active",INDEX('Jobber Jobs'!$Q$5:$Q$367,MATCH(A344,'Jobber Jobs'!$A$5:$A$367,0)),0)</f>
        <v>0</v>
      </c>
      <c r="L344">
        <f>COUNTIFS('QBO Templates'!$J$5:$J$293,A344,'QBO Templates'!$K$5:$K$293,1)</f>
        <v>1</v>
      </c>
      <c r="M344" s="9">
        <f>SUMIFS('QBO Templates'!$E$5:$E$293,'QBO Templates'!$J$5:$J$293,A344,'QBO Templates'!$K$5:$K$293,1)</f>
        <v>377</v>
      </c>
      <c r="N344" s="9">
        <f>ROUND(M344-K344,2)</f>
        <v>377</v>
      </c>
      <c r="O344" t="str">
        <f>IF(A344="","Missing in Jobber",IF(H344&lt;&gt;"Active",IF(L344&gt;0,"Inactive in Jobber - confirm","Archived, no template"),IF(L344&gt;=2,"Duplicate in QBO",IF(AND(I344="Auto",L344&gt;0),"Double-billing risk",IF(I344="Auto","Billed in Jobber",IF(L344=0,"Not billed",IF(AND(E344="Weekly",ABS(M344-G344*F344*4)&lt;0.5),"Basis mismatch",IF(ABS(N344)&gt;=0.5,"Rate mismatch","Matched"))))))))</f>
        <v>Inactive in Jobber - confirm</v>
      </c>
      <c r="P344" t="inlineStr">
        <is>
          <t>Inactive in Jobber - confirm</t>
        </is>
      </c>
      <c r="Q344" t="str">
        <f>INDEX('Actions'!$B$5:$B$14,MATCH(O344,'Actions'!$A$5:$A$14,0))</f>
        <v>Confirm with the client whether the work ended; if so make the template inactive and credit</v>
      </c>
      <c r="R344" t="str">
        <f>INDEX('Actions'!$C$5:$C$14,MATCH(O344,'Actions'!$A$5:$A$14,0))</f>
        <v>Owner</v>
      </c>
      <c r="S344" t="inlineStr">
        <is>
          <t>Wave 1 North</t>
        </is>
      </c>
      <c r="T344" t="inlineStr"/>
    </row>
    <row r="345">
      <c r="A345" t="inlineStr">
        <is>
          <t>J1341</t>
        </is>
      </c>
      <c r="B345" t="inlineStr">
        <is>
          <t>Kingsley Fitness Pty Ltd</t>
        </is>
      </c>
      <c r="C345" t="inlineStr">
        <is>
          <t>460 Sydney Highway, Werribee</t>
        </is>
      </c>
      <c r="D345" t="inlineStr">
        <is>
          <t>Office clean</t>
        </is>
      </c>
      <c r="E345" t="inlineStr">
        <is>
          <t>Weekly</t>
        </is>
      </c>
      <c r="F345" t="n">
        <v>1</v>
      </c>
      <c r="G345" s="9" t="n">
        <v>61</v>
      </c>
      <c r="H345" t="inlineStr">
        <is>
          <t>Archived</t>
        </is>
      </c>
      <c r="I345" t="inlineStr">
        <is>
          <t>Outside Jobber</t>
        </is>
      </c>
      <c r="J345" t="inlineStr">
        <is>
          <t>T0278</t>
        </is>
      </c>
      <c r="K345" s="9">
        <f>IF(H345="Active",INDEX('Jobber Jobs'!$Q$5:$Q$367,MATCH(A345,'Jobber Jobs'!$A$5:$A$367,0)),0)</f>
        <v>0</v>
      </c>
      <c r="L345">
        <f>COUNTIFS('QBO Templates'!$J$5:$J$293,A345,'QBO Templates'!$K$5:$K$293,1)</f>
        <v>1</v>
      </c>
      <c r="M345" s="9">
        <f>SUMIFS('QBO Templates'!$E$5:$E$293,'QBO Templates'!$J$5:$J$293,A345,'QBO Templates'!$K$5:$K$293,1)</f>
        <v>264.33</v>
      </c>
      <c r="N345" s="9">
        <f>ROUND(M345-K345,2)</f>
        <v>264.33</v>
      </c>
      <c r="O345" t="str">
        <f>IF(A345="","Missing in Jobber",IF(H345&lt;&gt;"Active",IF(L345&gt;0,"Inactive in Jobber - confirm","Archived, no template"),IF(L345&gt;=2,"Duplicate in QBO",IF(AND(I345="Auto",L345&gt;0),"Double-billing risk",IF(I345="Auto","Billed in Jobber",IF(L345=0,"Not billed",IF(AND(E345="Weekly",ABS(M345-G345*F345*4)&lt;0.5),"Basis mismatch",IF(ABS(N345)&gt;=0.5,"Rate mismatch","Matched"))))))))</f>
        <v>Inactive in Jobber - confirm</v>
      </c>
      <c r="P345" t="inlineStr">
        <is>
          <t>Inactive in Jobber - confirm</t>
        </is>
      </c>
      <c r="Q345" t="str">
        <f>INDEX('Actions'!$B$5:$B$14,MATCH(O345,'Actions'!$A$5:$A$14,0))</f>
        <v>Confirm with the client whether the work ended; if so make the template inactive and credit</v>
      </c>
      <c r="R345" t="str">
        <f>INDEX('Actions'!$C$5:$C$14,MATCH(O345,'Actions'!$A$5:$A$14,0))</f>
        <v>Owner</v>
      </c>
      <c r="S345" t="inlineStr">
        <is>
          <t>Wave 4 West</t>
        </is>
      </c>
      <c r="T345" t="inlineStr"/>
    </row>
    <row r="346">
      <c r="A346" t="inlineStr">
        <is>
          <t>J1342</t>
        </is>
      </c>
      <c r="B346" t="inlineStr">
        <is>
          <t>Wattle Grove Fitness</t>
        </is>
      </c>
      <c r="C346" t="inlineStr">
        <is>
          <t>102 Union Road, St Kilda</t>
        </is>
      </c>
      <c r="D346" t="inlineStr">
        <is>
          <t>Office clean</t>
        </is>
      </c>
      <c r="E346" t="inlineStr">
        <is>
          <t>Weekly</t>
        </is>
      </c>
      <c r="F346" t="n">
        <v>1</v>
      </c>
      <c r="G346" s="9" t="n">
        <v>178</v>
      </c>
      <c r="H346" t="inlineStr">
        <is>
          <t>Archived</t>
        </is>
      </c>
      <c r="I346" t="inlineStr">
        <is>
          <t>Outside Jobber</t>
        </is>
      </c>
      <c r="J346" t="inlineStr">
        <is>
          <t>T0279</t>
        </is>
      </c>
      <c r="K346" s="9">
        <f>IF(H346="Active",INDEX('Jobber Jobs'!$Q$5:$Q$367,MATCH(A346,'Jobber Jobs'!$A$5:$A$367,0)),0)</f>
        <v>0</v>
      </c>
      <c r="L346">
        <f>COUNTIFS('QBO Templates'!$J$5:$J$293,A346,'QBO Templates'!$K$5:$K$293,1)</f>
        <v>1</v>
      </c>
      <c r="M346" s="9">
        <f>SUMIFS('QBO Templates'!$E$5:$E$293,'QBO Templates'!$J$5:$J$293,A346,'QBO Templates'!$K$5:$K$293,1)</f>
        <v>771.33</v>
      </c>
      <c r="N346" s="9">
        <f>ROUND(M346-K346,2)</f>
        <v>771.33</v>
      </c>
      <c r="O346" t="str">
        <f>IF(A346="","Missing in Jobber",IF(H346&lt;&gt;"Active",IF(L346&gt;0,"Inactive in Jobber - confirm","Archived, no template"),IF(L346&gt;=2,"Duplicate in QBO",IF(AND(I346="Auto",L346&gt;0),"Double-billing risk",IF(I346="Auto","Billed in Jobber",IF(L346=0,"Not billed",IF(AND(E346="Weekly",ABS(M346-G346*F346*4)&lt;0.5),"Basis mismatch",IF(ABS(N346)&gt;=0.5,"Rate mismatch","Matched"))))))))</f>
        <v>Inactive in Jobber - confirm</v>
      </c>
      <c r="P346" t="inlineStr">
        <is>
          <t>Inactive in Jobber - confirm</t>
        </is>
      </c>
      <c r="Q346" t="str">
        <f>INDEX('Actions'!$B$5:$B$14,MATCH(O346,'Actions'!$A$5:$A$14,0))</f>
        <v>Confirm with the client whether the work ended; if so make the template inactive and credit</v>
      </c>
      <c r="R346" t="str">
        <f>INDEX('Actions'!$C$5:$C$14,MATCH(O346,'Actions'!$A$5:$A$14,0))</f>
        <v>Owner</v>
      </c>
      <c r="S346" t="inlineStr">
        <is>
          <t>Wave 3 South</t>
        </is>
      </c>
      <c r="T346" t="inlineStr"/>
    </row>
    <row r="347">
      <c r="A347" t="inlineStr">
        <is>
          <t>J1343</t>
        </is>
      </c>
      <c r="B347" t="inlineStr">
        <is>
          <t>Southgate Pathology</t>
        </is>
      </c>
      <c r="C347" t="inlineStr">
        <is>
          <t>186 Plenty Street, Altona</t>
        </is>
      </c>
      <c r="D347" t="inlineStr">
        <is>
          <t>Office clean</t>
        </is>
      </c>
      <c r="E347" t="inlineStr">
        <is>
          <t>Weekly</t>
        </is>
      </c>
      <c r="F347" t="n">
        <v>2</v>
      </c>
      <c r="G347" s="9" t="n">
        <v>120</v>
      </c>
      <c r="H347" t="inlineStr">
        <is>
          <t>Archived</t>
        </is>
      </c>
      <c r="I347" t="inlineStr">
        <is>
          <t>Outside Jobber</t>
        </is>
      </c>
      <c r="J347" t="inlineStr">
        <is>
          <t>T0280</t>
        </is>
      </c>
      <c r="K347" s="9">
        <f>IF(H347="Active",INDEX('Jobber Jobs'!$Q$5:$Q$367,MATCH(A347,'Jobber Jobs'!$A$5:$A$367,0)),0)</f>
        <v>0</v>
      </c>
      <c r="L347">
        <f>COUNTIFS('QBO Templates'!$J$5:$J$293,A347,'QBO Templates'!$K$5:$K$293,1)</f>
        <v>1</v>
      </c>
      <c r="M347" s="9">
        <f>SUMIFS('QBO Templates'!$E$5:$E$293,'QBO Templates'!$J$5:$J$293,A347,'QBO Templates'!$K$5:$K$293,1)</f>
        <v>1040</v>
      </c>
      <c r="N347" s="9">
        <f>ROUND(M347-K347,2)</f>
        <v>1040</v>
      </c>
      <c r="O347" t="str">
        <f>IF(A347="","Missing in Jobber",IF(H347&lt;&gt;"Active",IF(L347&gt;0,"Inactive in Jobber - confirm","Archived, no template"),IF(L347&gt;=2,"Duplicate in QBO",IF(AND(I347="Auto",L347&gt;0),"Double-billing risk",IF(I347="Auto","Billed in Jobber",IF(L347=0,"Not billed",IF(AND(E347="Weekly",ABS(M347-G347*F347*4)&lt;0.5),"Basis mismatch",IF(ABS(N347)&gt;=0.5,"Rate mismatch","Matched"))))))))</f>
        <v>Inactive in Jobber - confirm</v>
      </c>
      <c r="P347" t="inlineStr">
        <is>
          <t>Inactive in Jobber - confirm</t>
        </is>
      </c>
      <c r="Q347" t="str">
        <f>INDEX('Actions'!$B$5:$B$14,MATCH(O347,'Actions'!$A$5:$A$14,0))</f>
        <v>Confirm with the client whether the work ended; if so make the template inactive and credit</v>
      </c>
      <c r="R347" t="str">
        <f>INDEX('Actions'!$C$5:$C$14,MATCH(O347,'Actions'!$A$5:$A$14,0))</f>
        <v>Owner</v>
      </c>
      <c r="S347" t="inlineStr">
        <is>
          <t>Wave 4 West</t>
        </is>
      </c>
      <c r="T347" t="inlineStr"/>
    </row>
    <row r="348">
      <c r="A348" t="inlineStr">
        <is>
          <t>J1344</t>
        </is>
      </c>
      <c r="B348" t="inlineStr">
        <is>
          <t>Oakwood Vet Clinic</t>
        </is>
      </c>
      <c r="C348" t="inlineStr">
        <is>
          <t>218 High Road, Bentleigh</t>
        </is>
      </c>
      <c r="D348" t="inlineStr">
        <is>
          <t>Office clean</t>
        </is>
      </c>
      <c r="E348" t="inlineStr">
        <is>
          <t>Weekly</t>
        </is>
      </c>
      <c r="F348" t="n">
        <v>1</v>
      </c>
      <c r="G348" s="9" t="n">
        <v>126</v>
      </c>
      <c r="H348" t="inlineStr">
        <is>
          <t>Archived</t>
        </is>
      </c>
      <c r="I348" t="inlineStr">
        <is>
          <t>Outside Jobber</t>
        </is>
      </c>
      <c r="J348" t="inlineStr">
        <is>
          <t>T0281</t>
        </is>
      </c>
      <c r="K348" s="9">
        <f>IF(H348="Active",INDEX('Jobber Jobs'!$Q$5:$Q$367,MATCH(A348,'Jobber Jobs'!$A$5:$A$367,0)),0)</f>
        <v>0</v>
      </c>
      <c r="L348">
        <f>COUNTIFS('QBO Templates'!$J$5:$J$293,A348,'QBO Templates'!$K$5:$K$293,1)</f>
        <v>1</v>
      </c>
      <c r="M348" s="9">
        <f>SUMIFS('QBO Templates'!$E$5:$E$293,'QBO Templates'!$J$5:$J$293,A348,'QBO Templates'!$K$5:$K$293,1)</f>
        <v>546</v>
      </c>
      <c r="N348" s="9">
        <f>ROUND(M348-K348,2)</f>
        <v>546</v>
      </c>
      <c r="O348" t="str">
        <f>IF(A348="","Missing in Jobber",IF(H348&lt;&gt;"Active",IF(L348&gt;0,"Inactive in Jobber - confirm","Archived, no template"),IF(L348&gt;=2,"Duplicate in QBO",IF(AND(I348="Auto",L348&gt;0),"Double-billing risk",IF(I348="Auto","Billed in Jobber",IF(L348=0,"Not billed",IF(AND(E348="Weekly",ABS(M348-G348*F348*4)&lt;0.5),"Basis mismatch",IF(ABS(N348)&gt;=0.5,"Rate mismatch","Matched"))))))))</f>
        <v>Inactive in Jobber - confirm</v>
      </c>
      <c r="P348" t="inlineStr">
        <is>
          <t>Inactive in Jobber - confirm</t>
        </is>
      </c>
      <c r="Q348" t="str">
        <f>INDEX('Actions'!$B$5:$B$14,MATCH(O348,'Actions'!$A$5:$A$14,0))</f>
        <v>Confirm with the client whether the work ended; if so make the template inactive and credit</v>
      </c>
      <c r="R348" t="str">
        <f>INDEX('Actions'!$C$5:$C$14,MATCH(O348,'Actions'!$A$5:$A$14,0))</f>
        <v>Owner</v>
      </c>
      <c r="S348" t="inlineStr">
        <is>
          <t>Wave 3 South</t>
        </is>
      </c>
      <c r="T348" t="inlineStr"/>
    </row>
    <row r="349">
      <c r="A349" t="inlineStr">
        <is>
          <t>J1345</t>
        </is>
      </c>
      <c r="B349" t="inlineStr">
        <is>
          <t>Hillcrest Lawyers</t>
        </is>
      </c>
      <c r="C349" t="inlineStr">
        <is>
          <t>418 Main Avenue, Northcote</t>
        </is>
      </c>
      <c r="D349" t="inlineStr">
        <is>
          <t>Office clean</t>
        </is>
      </c>
      <c r="E349" t="inlineStr">
        <is>
          <t>Weekly</t>
        </is>
      </c>
      <c r="F349" t="n">
        <v>2</v>
      </c>
      <c r="G349" s="9" t="n">
        <v>95</v>
      </c>
      <c r="H349" t="inlineStr">
        <is>
          <t>Archived</t>
        </is>
      </c>
      <c r="I349" t="inlineStr">
        <is>
          <t>Outside Jobber</t>
        </is>
      </c>
      <c r="J349" t="inlineStr">
        <is>
          <t>T0282</t>
        </is>
      </c>
      <c r="K349" s="9">
        <f>IF(H349="Active",INDEX('Jobber Jobs'!$Q$5:$Q$367,MATCH(A349,'Jobber Jobs'!$A$5:$A$367,0)),0)</f>
        <v>0</v>
      </c>
      <c r="L349">
        <f>COUNTIFS('QBO Templates'!$J$5:$J$293,A349,'QBO Templates'!$K$5:$K$293,1)</f>
        <v>1</v>
      </c>
      <c r="M349" s="9">
        <f>SUMIFS('QBO Templates'!$E$5:$E$293,'QBO Templates'!$J$5:$J$293,A349,'QBO Templates'!$K$5:$K$293,1)</f>
        <v>823.33</v>
      </c>
      <c r="N349" s="9">
        <f>ROUND(M349-K349,2)</f>
        <v>823.33</v>
      </c>
      <c r="O349" t="str">
        <f>IF(A349="","Missing in Jobber",IF(H349&lt;&gt;"Active",IF(L349&gt;0,"Inactive in Jobber - confirm","Archived, no template"),IF(L349&gt;=2,"Duplicate in QBO",IF(AND(I349="Auto",L349&gt;0),"Double-billing risk",IF(I349="Auto","Billed in Jobber",IF(L349=0,"Not billed",IF(AND(E349="Weekly",ABS(M349-G349*F349*4)&lt;0.5),"Basis mismatch",IF(ABS(N349)&gt;=0.5,"Rate mismatch","Matched"))))))))</f>
        <v>Inactive in Jobber - confirm</v>
      </c>
      <c r="P349" t="inlineStr">
        <is>
          <t>Inactive in Jobber - confirm</t>
        </is>
      </c>
      <c r="Q349" t="str">
        <f>INDEX('Actions'!$B$5:$B$14,MATCH(O349,'Actions'!$A$5:$A$14,0))</f>
        <v>Confirm with the client whether the work ended; if so make the template inactive and credit</v>
      </c>
      <c r="R349" t="str">
        <f>INDEX('Actions'!$C$5:$C$14,MATCH(O349,'Actions'!$A$5:$A$14,0))</f>
        <v>Owner</v>
      </c>
      <c r="S349" t="inlineStr">
        <is>
          <t>Wave 1 North</t>
        </is>
      </c>
      <c r="T349" t="inlineStr"/>
    </row>
    <row r="350">
      <c r="A350" t="inlineStr">
        <is>
          <t>J1346</t>
        </is>
      </c>
      <c r="B350" t="inlineStr">
        <is>
          <t>Sunbury Architects Pty Ltd</t>
        </is>
      </c>
      <c r="C350" t="inlineStr">
        <is>
          <t>111A Plenty Street, Epping</t>
        </is>
      </c>
      <c r="D350" t="inlineStr">
        <is>
          <t>Office clean</t>
        </is>
      </c>
      <c r="E350" t="inlineStr">
        <is>
          <t>Weekly</t>
        </is>
      </c>
      <c r="F350" t="n">
        <v>3</v>
      </c>
      <c r="G350" s="9" t="n">
        <v>98</v>
      </c>
      <c r="H350" t="inlineStr">
        <is>
          <t>Archived</t>
        </is>
      </c>
      <c r="I350" t="inlineStr">
        <is>
          <t>Outside Jobber</t>
        </is>
      </c>
      <c r="J350" t="inlineStr">
        <is>
          <t>T0283</t>
        </is>
      </c>
      <c r="K350" s="9">
        <f>IF(H350="Active",INDEX('Jobber Jobs'!$Q$5:$Q$367,MATCH(A350,'Jobber Jobs'!$A$5:$A$367,0)),0)</f>
        <v>0</v>
      </c>
      <c r="L350">
        <f>COUNTIFS('QBO Templates'!$J$5:$J$293,A350,'QBO Templates'!$K$5:$K$293,1)</f>
        <v>1</v>
      </c>
      <c r="M350" s="9">
        <f>SUMIFS('QBO Templates'!$E$5:$E$293,'QBO Templates'!$J$5:$J$293,A350,'QBO Templates'!$K$5:$K$293,1)</f>
        <v>1274</v>
      </c>
      <c r="N350" s="9">
        <f>ROUND(M350-K350,2)</f>
        <v>1274</v>
      </c>
      <c r="O350" t="str">
        <f>IF(A350="","Missing in Jobber",IF(H350&lt;&gt;"Active",IF(L350&gt;0,"Inactive in Jobber - confirm","Archived, no template"),IF(L350&gt;=2,"Duplicate in QBO",IF(AND(I350="Auto",L350&gt;0),"Double-billing risk",IF(I350="Auto","Billed in Jobber",IF(L350=0,"Not billed",IF(AND(E350="Weekly",ABS(M350-G350*F350*4)&lt;0.5),"Basis mismatch",IF(ABS(N350)&gt;=0.5,"Rate mismatch","Matched"))))))))</f>
        <v>Inactive in Jobber - confirm</v>
      </c>
      <c r="P350" t="inlineStr">
        <is>
          <t>Inactive in Jobber - confirm</t>
        </is>
      </c>
      <c r="Q350" t="str">
        <f>INDEX('Actions'!$B$5:$B$14,MATCH(O350,'Actions'!$A$5:$A$14,0))</f>
        <v>Confirm with the client whether the work ended; if so make the template inactive and credit</v>
      </c>
      <c r="R350" t="str">
        <f>INDEX('Actions'!$C$5:$C$14,MATCH(O350,'Actions'!$A$5:$A$14,0))</f>
        <v>Owner</v>
      </c>
      <c r="S350" t="inlineStr">
        <is>
          <t>Wave 1 North</t>
        </is>
      </c>
      <c r="T350" t="inlineStr"/>
    </row>
    <row r="351">
      <c r="A351" t="inlineStr">
        <is>
          <t>J1347</t>
        </is>
      </c>
      <c r="B351" t="inlineStr">
        <is>
          <t>Brightside Podiatry</t>
        </is>
      </c>
      <c r="C351" t="inlineStr">
        <is>
          <t>142 Plenty Road, Camberwell</t>
        </is>
      </c>
      <c r="D351" t="inlineStr">
        <is>
          <t>Office clean</t>
        </is>
      </c>
      <c r="E351" t="inlineStr">
        <is>
          <t>Weekly</t>
        </is>
      </c>
      <c r="F351" t="n">
        <v>1</v>
      </c>
      <c r="G351" s="9" t="n">
        <v>63</v>
      </c>
      <c r="H351" t="inlineStr">
        <is>
          <t>Archived</t>
        </is>
      </c>
      <c r="I351" t="inlineStr">
        <is>
          <t>Outside Jobber</t>
        </is>
      </c>
      <c r="J351" t="inlineStr"/>
      <c r="K351" s="9">
        <f>IF(H351="Active",INDEX('Jobber Jobs'!$Q$5:$Q$367,MATCH(A351,'Jobber Jobs'!$A$5:$A$367,0)),0)</f>
        <v>0</v>
      </c>
      <c r="L351">
        <f>COUNTIFS('QBO Templates'!$J$5:$J$293,A351,'QBO Templates'!$K$5:$K$293,1)</f>
        <v>0</v>
      </c>
      <c r="M351" s="9">
        <f>SUMIFS('QBO Templates'!$E$5:$E$293,'QBO Templates'!$J$5:$J$293,A351,'QBO Templates'!$K$5:$K$293,1)</f>
        <v>0</v>
      </c>
      <c r="N351" s="9">
        <f>ROUND(M351-K351,2)</f>
        <v>0</v>
      </c>
      <c r="O351" t="str">
        <f>IF(A351="","Missing in Jobber",IF(H351&lt;&gt;"Active",IF(L351&gt;0,"Inactive in Jobber - confirm","Archived, no template"),IF(L351&gt;=2,"Duplicate in QBO",IF(AND(I351="Auto",L351&gt;0),"Double-billing risk",IF(I351="Auto","Billed in Jobber",IF(L351=0,"Not billed",IF(AND(E351="Weekly",ABS(M351-G351*F351*4)&lt;0.5),"Basis mismatch",IF(ABS(N351)&gt;=0.5,"Rate mismatch","Matched"))))))))</f>
        <v>Archived, no template</v>
      </c>
      <c r="P351" t="inlineStr">
        <is>
          <t>Archived, no template</t>
        </is>
      </c>
      <c r="Q351" t="str">
        <f>INDEX('Actions'!$B$5:$B$14,MATCH(O351,'Actions'!$A$5:$A$14,0))</f>
        <v>Nothing to move; keep in the Jobber archive export</v>
      </c>
      <c r="R351" t="str">
        <f>INDEX('Actions'!$C$5:$C$14,MATCH(O351,'Actions'!$A$5:$A$14,0))</f>
        <v>Office</v>
      </c>
      <c r="S351" t="inlineStr">
        <is>
          <t>Wave 2 East</t>
        </is>
      </c>
      <c r="T351" t="inlineStr"/>
    </row>
    <row r="352">
      <c r="A352" t="inlineStr">
        <is>
          <t>J1348</t>
        </is>
      </c>
      <c r="B352" t="inlineStr">
        <is>
          <t>Elm Street Early Learning</t>
        </is>
      </c>
      <c r="C352" t="inlineStr">
        <is>
          <t>431 Union Avenue, Hawthorn</t>
        </is>
      </c>
      <c r="D352" t="inlineStr">
        <is>
          <t>Office clean</t>
        </is>
      </c>
      <c r="E352" t="inlineStr">
        <is>
          <t>Weekly</t>
        </is>
      </c>
      <c r="F352" t="n">
        <v>1</v>
      </c>
      <c r="G352" s="9" t="n">
        <v>124</v>
      </c>
      <c r="H352" t="inlineStr">
        <is>
          <t>Archived</t>
        </is>
      </c>
      <c r="I352" t="inlineStr">
        <is>
          <t>Outside Jobber</t>
        </is>
      </c>
      <c r="J352" t="inlineStr"/>
      <c r="K352" s="9">
        <f>IF(H352="Active",INDEX('Jobber Jobs'!$Q$5:$Q$367,MATCH(A352,'Jobber Jobs'!$A$5:$A$367,0)),0)</f>
        <v>0</v>
      </c>
      <c r="L352">
        <f>COUNTIFS('QBO Templates'!$J$5:$J$293,A352,'QBO Templates'!$K$5:$K$293,1)</f>
        <v>0</v>
      </c>
      <c r="M352" s="9">
        <f>SUMIFS('QBO Templates'!$E$5:$E$293,'QBO Templates'!$J$5:$J$293,A352,'QBO Templates'!$K$5:$K$293,1)</f>
        <v>0</v>
      </c>
      <c r="N352" s="9">
        <f>ROUND(M352-K352,2)</f>
        <v>0</v>
      </c>
      <c r="O352" t="str">
        <f>IF(A352="","Missing in Jobber",IF(H352&lt;&gt;"Active",IF(L352&gt;0,"Inactive in Jobber - confirm","Archived, no template"),IF(L352&gt;=2,"Duplicate in QBO",IF(AND(I352="Auto",L352&gt;0),"Double-billing risk",IF(I352="Auto","Billed in Jobber",IF(L352=0,"Not billed",IF(AND(E352="Weekly",ABS(M352-G352*F352*4)&lt;0.5),"Basis mismatch",IF(ABS(N352)&gt;=0.5,"Rate mismatch","Matched"))))))))</f>
        <v>Archived, no template</v>
      </c>
      <c r="P352" t="inlineStr">
        <is>
          <t>Archived, no template</t>
        </is>
      </c>
      <c r="Q352" t="str">
        <f>INDEX('Actions'!$B$5:$B$14,MATCH(O352,'Actions'!$A$5:$A$14,0))</f>
        <v>Nothing to move; keep in the Jobber archive export</v>
      </c>
      <c r="R352" t="str">
        <f>INDEX('Actions'!$C$5:$C$14,MATCH(O352,'Actions'!$A$5:$A$14,0))</f>
        <v>Office</v>
      </c>
      <c r="S352" t="inlineStr">
        <is>
          <t>Wave 2 East</t>
        </is>
      </c>
      <c r="T352" t="inlineStr"/>
    </row>
    <row r="353">
      <c r="A353" t="inlineStr">
        <is>
          <t>J1349</t>
        </is>
      </c>
      <c r="B353" t="inlineStr">
        <is>
          <t>Lakeside Real Estate Pty Ltd</t>
        </is>
      </c>
      <c r="C353" t="inlineStr">
        <is>
          <t>44 Nepean Parade, Brunswick</t>
        </is>
      </c>
      <c r="D353" t="inlineStr">
        <is>
          <t>Office clean</t>
        </is>
      </c>
      <c r="E353" t="inlineStr">
        <is>
          <t>Weekly</t>
        </is>
      </c>
      <c r="F353" t="n">
        <v>2</v>
      </c>
      <c r="G353" s="9" t="n">
        <v>90</v>
      </c>
      <c r="H353" t="inlineStr">
        <is>
          <t>Archived</t>
        </is>
      </c>
      <c r="I353" t="inlineStr">
        <is>
          <t>Outside Jobber</t>
        </is>
      </c>
      <c r="J353" t="inlineStr"/>
      <c r="K353" s="9">
        <f>IF(H353="Active",INDEX('Jobber Jobs'!$Q$5:$Q$367,MATCH(A353,'Jobber Jobs'!$A$5:$A$367,0)),0)</f>
        <v>0</v>
      </c>
      <c r="L353">
        <f>COUNTIFS('QBO Templates'!$J$5:$J$293,A353,'QBO Templates'!$K$5:$K$293,1)</f>
        <v>0</v>
      </c>
      <c r="M353" s="9">
        <f>SUMIFS('QBO Templates'!$E$5:$E$293,'QBO Templates'!$J$5:$J$293,A353,'QBO Templates'!$K$5:$K$293,1)</f>
        <v>0</v>
      </c>
      <c r="N353" s="9">
        <f>ROUND(M353-K353,2)</f>
        <v>0</v>
      </c>
      <c r="O353" t="str">
        <f>IF(A353="","Missing in Jobber",IF(H353&lt;&gt;"Active",IF(L353&gt;0,"Inactive in Jobber - confirm","Archived, no template"),IF(L353&gt;=2,"Duplicate in QBO",IF(AND(I353="Auto",L353&gt;0),"Double-billing risk",IF(I353="Auto","Billed in Jobber",IF(L353=0,"Not billed",IF(AND(E353="Weekly",ABS(M353-G353*F353*4)&lt;0.5),"Basis mismatch",IF(ABS(N353)&gt;=0.5,"Rate mismatch","Matched"))))))))</f>
        <v>Archived, no template</v>
      </c>
      <c r="P353" t="inlineStr">
        <is>
          <t>Archived, no template</t>
        </is>
      </c>
      <c r="Q353" t="str">
        <f>INDEX('Actions'!$B$5:$B$14,MATCH(O353,'Actions'!$A$5:$A$14,0))</f>
        <v>Nothing to move; keep in the Jobber archive export</v>
      </c>
      <c r="R353" t="str">
        <f>INDEX('Actions'!$C$5:$C$14,MATCH(O353,'Actions'!$A$5:$A$14,0))</f>
        <v>Office</v>
      </c>
      <c r="S353" t="inlineStr">
        <is>
          <t>Wave 1 North</t>
        </is>
      </c>
      <c r="T353" t="inlineStr"/>
    </row>
    <row r="354">
      <c r="A354" t="inlineStr">
        <is>
          <t>J1350</t>
        </is>
      </c>
      <c r="B354" t="inlineStr">
        <is>
          <t>Lakeside Architects</t>
        </is>
      </c>
      <c r="C354" t="inlineStr">
        <is>
          <t>208 Glenferrie Road, Mitcham</t>
        </is>
      </c>
      <c r="D354" t="inlineStr">
        <is>
          <t>Office clean</t>
        </is>
      </c>
      <c r="E354" t="inlineStr">
        <is>
          <t>Weekly</t>
        </is>
      </c>
      <c r="F354" t="n">
        <v>1</v>
      </c>
      <c r="G354" s="9" t="n">
        <v>186</v>
      </c>
      <c r="H354" t="inlineStr">
        <is>
          <t>Archived</t>
        </is>
      </c>
      <c r="I354" t="inlineStr">
        <is>
          <t>Outside Jobber</t>
        </is>
      </c>
      <c r="J354" t="inlineStr"/>
      <c r="K354" s="9">
        <f>IF(H354="Active",INDEX('Jobber Jobs'!$Q$5:$Q$367,MATCH(A354,'Jobber Jobs'!$A$5:$A$367,0)),0)</f>
        <v>0</v>
      </c>
      <c r="L354">
        <f>COUNTIFS('QBO Templates'!$J$5:$J$293,A354,'QBO Templates'!$K$5:$K$293,1)</f>
        <v>0</v>
      </c>
      <c r="M354" s="9">
        <f>SUMIFS('QBO Templates'!$E$5:$E$293,'QBO Templates'!$J$5:$J$293,A354,'QBO Templates'!$K$5:$K$293,1)</f>
        <v>0</v>
      </c>
      <c r="N354" s="9">
        <f>ROUND(M354-K354,2)</f>
        <v>0</v>
      </c>
      <c r="O354" t="str">
        <f>IF(A354="","Missing in Jobber",IF(H354&lt;&gt;"Active",IF(L354&gt;0,"Inactive in Jobber - confirm","Archived, no template"),IF(L354&gt;=2,"Duplicate in QBO",IF(AND(I354="Auto",L354&gt;0),"Double-billing risk",IF(I354="Auto","Billed in Jobber",IF(L354=0,"Not billed",IF(AND(E354="Weekly",ABS(M354-G354*F354*4)&lt;0.5),"Basis mismatch",IF(ABS(N354)&gt;=0.5,"Rate mismatch","Matched"))))))))</f>
        <v>Archived, no template</v>
      </c>
      <c r="P354" t="inlineStr">
        <is>
          <t>Archived, no template</t>
        </is>
      </c>
      <c r="Q354" t="str">
        <f>INDEX('Actions'!$B$5:$B$14,MATCH(O354,'Actions'!$A$5:$A$14,0))</f>
        <v>Nothing to move; keep in the Jobber archive export</v>
      </c>
      <c r="R354" t="str">
        <f>INDEX('Actions'!$C$5:$C$14,MATCH(O354,'Actions'!$A$5:$A$14,0))</f>
        <v>Office</v>
      </c>
      <c r="S354" t="inlineStr">
        <is>
          <t>Wave 2 East</t>
        </is>
      </c>
      <c r="T354" t="inlineStr"/>
    </row>
    <row r="355">
      <c r="A355" t="inlineStr">
        <is>
          <t>J1351</t>
        </is>
      </c>
      <c r="B355" t="inlineStr">
        <is>
          <t>Elm Street Chiropractic Pty Ltd</t>
        </is>
      </c>
      <c r="C355" t="inlineStr">
        <is>
          <t>4 Sydney Highway, Cheltenham</t>
        </is>
      </c>
      <c r="D355" t="inlineStr">
        <is>
          <t>Office clean</t>
        </is>
      </c>
      <c r="E355" t="inlineStr">
        <is>
          <t>Weekly</t>
        </is>
      </c>
      <c r="F355" t="n">
        <v>1</v>
      </c>
      <c r="G355" s="9" t="n">
        <v>145</v>
      </c>
      <c r="H355" t="inlineStr">
        <is>
          <t>Archived</t>
        </is>
      </c>
      <c r="I355" t="inlineStr">
        <is>
          <t>Outside Jobber</t>
        </is>
      </c>
      <c r="J355" t="inlineStr"/>
      <c r="K355" s="9">
        <f>IF(H355="Active",INDEX('Jobber Jobs'!$Q$5:$Q$367,MATCH(A355,'Jobber Jobs'!$A$5:$A$367,0)),0)</f>
        <v>0</v>
      </c>
      <c r="L355">
        <f>COUNTIFS('QBO Templates'!$J$5:$J$293,A355,'QBO Templates'!$K$5:$K$293,1)</f>
        <v>0</v>
      </c>
      <c r="M355" s="9">
        <f>SUMIFS('QBO Templates'!$E$5:$E$293,'QBO Templates'!$J$5:$J$293,A355,'QBO Templates'!$K$5:$K$293,1)</f>
        <v>0</v>
      </c>
      <c r="N355" s="9">
        <f>ROUND(M355-K355,2)</f>
        <v>0</v>
      </c>
      <c r="O355" t="str">
        <f>IF(A355="","Missing in Jobber",IF(H355&lt;&gt;"Active",IF(L355&gt;0,"Inactive in Jobber - confirm","Archived, no template"),IF(L355&gt;=2,"Duplicate in QBO",IF(AND(I355="Auto",L355&gt;0),"Double-billing risk",IF(I355="Auto","Billed in Jobber",IF(L355=0,"Not billed",IF(AND(E355="Weekly",ABS(M355-G355*F355*4)&lt;0.5),"Basis mismatch",IF(ABS(N355)&gt;=0.5,"Rate mismatch","Matched"))))))))</f>
        <v>Archived, no template</v>
      </c>
      <c r="P355" t="inlineStr">
        <is>
          <t>Archived, no template</t>
        </is>
      </c>
      <c r="Q355" t="str">
        <f>INDEX('Actions'!$B$5:$B$14,MATCH(O355,'Actions'!$A$5:$A$14,0))</f>
        <v>Nothing to move; keep in the Jobber archive export</v>
      </c>
      <c r="R355" t="str">
        <f>INDEX('Actions'!$C$5:$C$14,MATCH(O355,'Actions'!$A$5:$A$14,0))</f>
        <v>Office</v>
      </c>
      <c r="S355" t="inlineStr">
        <is>
          <t>Wave 3 South</t>
        </is>
      </c>
      <c r="T355" t="inlineStr"/>
    </row>
    <row r="356">
      <c r="A356" t="inlineStr">
        <is>
          <t>J1352</t>
        </is>
      </c>
      <c r="B356" t="inlineStr">
        <is>
          <t>Oakwood Accountants Pty Ltd</t>
        </is>
      </c>
      <c r="C356" t="inlineStr">
        <is>
          <t>54 Mason Parade, Reservoir</t>
        </is>
      </c>
      <c r="D356" t="inlineStr">
        <is>
          <t>Office clean</t>
        </is>
      </c>
      <c r="E356" t="inlineStr">
        <is>
          <t>Weekly</t>
        </is>
      </c>
      <c r="F356" t="n">
        <v>3</v>
      </c>
      <c r="G356" s="9" t="n">
        <v>155</v>
      </c>
      <c r="H356" t="inlineStr">
        <is>
          <t>Archived</t>
        </is>
      </c>
      <c r="I356" t="inlineStr">
        <is>
          <t>Outside Jobber</t>
        </is>
      </c>
      <c r="J356" t="inlineStr"/>
      <c r="K356" s="9">
        <f>IF(H356="Active",INDEX('Jobber Jobs'!$Q$5:$Q$367,MATCH(A356,'Jobber Jobs'!$A$5:$A$367,0)),0)</f>
        <v>0</v>
      </c>
      <c r="L356">
        <f>COUNTIFS('QBO Templates'!$J$5:$J$293,A356,'QBO Templates'!$K$5:$K$293,1)</f>
        <v>0</v>
      </c>
      <c r="M356" s="9">
        <f>SUMIFS('QBO Templates'!$E$5:$E$293,'QBO Templates'!$J$5:$J$293,A356,'QBO Templates'!$K$5:$K$293,1)</f>
        <v>0</v>
      </c>
      <c r="N356" s="9">
        <f>ROUND(M356-K356,2)</f>
        <v>0</v>
      </c>
      <c r="O356" t="str">
        <f>IF(A356="","Missing in Jobber",IF(H356&lt;&gt;"Active",IF(L356&gt;0,"Inactive in Jobber - confirm","Archived, no template"),IF(L356&gt;=2,"Duplicate in QBO",IF(AND(I356="Auto",L356&gt;0),"Double-billing risk",IF(I356="Auto","Billed in Jobber",IF(L356=0,"Not billed",IF(AND(E356="Weekly",ABS(M356-G356*F356*4)&lt;0.5),"Basis mismatch",IF(ABS(N356)&gt;=0.5,"Rate mismatch","Matched"))))))))</f>
        <v>Archived, no template</v>
      </c>
      <c r="P356" t="inlineStr">
        <is>
          <t>Archived, no template</t>
        </is>
      </c>
      <c r="Q356" t="str">
        <f>INDEX('Actions'!$B$5:$B$14,MATCH(O356,'Actions'!$A$5:$A$14,0))</f>
        <v>Nothing to move; keep in the Jobber archive export</v>
      </c>
      <c r="R356" t="str">
        <f>INDEX('Actions'!$C$5:$C$14,MATCH(O356,'Actions'!$A$5:$A$14,0))</f>
        <v>Office</v>
      </c>
      <c r="S356" t="inlineStr">
        <is>
          <t>Pilot</t>
        </is>
      </c>
      <c r="T356" t="inlineStr"/>
    </row>
    <row r="357">
      <c r="A357" t="inlineStr">
        <is>
          <t>J1353</t>
        </is>
      </c>
      <c r="B357" t="inlineStr">
        <is>
          <t>Elm Street Pathology Pty Ltd</t>
        </is>
      </c>
      <c r="C357" t="inlineStr">
        <is>
          <t>87 Main Avenue, Maribyrnong</t>
        </is>
      </c>
      <c r="D357" t="inlineStr">
        <is>
          <t>Office clean</t>
        </is>
      </c>
      <c r="E357" t="inlineStr">
        <is>
          <t>Weekly</t>
        </is>
      </c>
      <c r="F357" t="n">
        <v>2</v>
      </c>
      <c r="G357" s="9" t="n">
        <v>58</v>
      </c>
      <c r="H357" t="inlineStr">
        <is>
          <t>Archived</t>
        </is>
      </c>
      <c r="I357" t="inlineStr">
        <is>
          <t>Outside Jobber</t>
        </is>
      </c>
      <c r="J357" t="inlineStr"/>
      <c r="K357" s="9">
        <f>IF(H357="Active",INDEX('Jobber Jobs'!$Q$5:$Q$367,MATCH(A357,'Jobber Jobs'!$A$5:$A$367,0)),0)</f>
        <v>0</v>
      </c>
      <c r="L357">
        <f>COUNTIFS('QBO Templates'!$J$5:$J$293,A357,'QBO Templates'!$K$5:$K$293,1)</f>
        <v>0</v>
      </c>
      <c r="M357" s="9">
        <f>SUMIFS('QBO Templates'!$E$5:$E$293,'QBO Templates'!$J$5:$J$293,A357,'QBO Templates'!$K$5:$K$293,1)</f>
        <v>0</v>
      </c>
      <c r="N357" s="9">
        <f>ROUND(M357-K357,2)</f>
        <v>0</v>
      </c>
      <c r="O357" t="str">
        <f>IF(A357="","Missing in Jobber",IF(H357&lt;&gt;"Active",IF(L357&gt;0,"Inactive in Jobber - confirm","Archived, no template"),IF(L357&gt;=2,"Duplicate in QBO",IF(AND(I357="Auto",L357&gt;0),"Double-billing risk",IF(I357="Auto","Billed in Jobber",IF(L357=0,"Not billed",IF(AND(E357="Weekly",ABS(M357-G357*F357*4)&lt;0.5),"Basis mismatch",IF(ABS(N357)&gt;=0.5,"Rate mismatch","Matched"))))))))</f>
        <v>Archived, no template</v>
      </c>
      <c r="P357" t="inlineStr">
        <is>
          <t>Archived, no template</t>
        </is>
      </c>
      <c r="Q357" t="str">
        <f>INDEX('Actions'!$B$5:$B$14,MATCH(O357,'Actions'!$A$5:$A$14,0))</f>
        <v>Nothing to move; keep in the Jobber archive export</v>
      </c>
      <c r="R357" t="str">
        <f>INDEX('Actions'!$C$5:$C$14,MATCH(O357,'Actions'!$A$5:$A$14,0))</f>
        <v>Office</v>
      </c>
      <c r="S357" t="inlineStr">
        <is>
          <t>Wave 4 West</t>
        </is>
      </c>
      <c r="T357" t="inlineStr"/>
    </row>
    <row r="358">
      <c r="A358" t="inlineStr">
        <is>
          <t>J1354</t>
        </is>
      </c>
      <c r="B358" t="inlineStr">
        <is>
          <t>Oakwood Lawyers Pty Ltd</t>
        </is>
      </c>
      <c r="C358" t="inlineStr">
        <is>
          <t>453 Plenty Parade, Moorabbin</t>
        </is>
      </c>
      <c r="D358" t="inlineStr">
        <is>
          <t>Office clean</t>
        </is>
      </c>
      <c r="E358" t="inlineStr">
        <is>
          <t>Weekly</t>
        </is>
      </c>
      <c r="F358" t="n">
        <v>3</v>
      </c>
      <c r="G358" s="9" t="n">
        <v>94</v>
      </c>
      <c r="H358" t="inlineStr">
        <is>
          <t>Archived</t>
        </is>
      </c>
      <c r="I358" t="inlineStr">
        <is>
          <t>Outside Jobber</t>
        </is>
      </c>
      <c r="J358" t="inlineStr"/>
      <c r="K358" s="9">
        <f>IF(H358="Active",INDEX('Jobber Jobs'!$Q$5:$Q$367,MATCH(A358,'Jobber Jobs'!$A$5:$A$367,0)),0)</f>
        <v>0</v>
      </c>
      <c r="L358">
        <f>COUNTIFS('QBO Templates'!$J$5:$J$293,A358,'QBO Templates'!$K$5:$K$293,1)</f>
        <v>0</v>
      </c>
      <c r="M358" s="9">
        <f>SUMIFS('QBO Templates'!$E$5:$E$293,'QBO Templates'!$J$5:$J$293,A358,'QBO Templates'!$K$5:$K$293,1)</f>
        <v>0</v>
      </c>
      <c r="N358" s="9">
        <f>ROUND(M358-K358,2)</f>
        <v>0</v>
      </c>
      <c r="O358" t="str">
        <f>IF(A358="","Missing in Jobber",IF(H358&lt;&gt;"Active",IF(L358&gt;0,"Inactive in Jobber - confirm","Archived, no template"),IF(L358&gt;=2,"Duplicate in QBO",IF(AND(I358="Auto",L358&gt;0),"Double-billing risk",IF(I358="Auto","Billed in Jobber",IF(L358=0,"Not billed",IF(AND(E358="Weekly",ABS(M358-G358*F358*4)&lt;0.5),"Basis mismatch",IF(ABS(N358)&gt;=0.5,"Rate mismatch","Matched"))))))))</f>
        <v>Archived, no template</v>
      </c>
      <c r="P358" t="inlineStr">
        <is>
          <t>Archived, no template</t>
        </is>
      </c>
      <c r="Q358" t="str">
        <f>INDEX('Actions'!$B$5:$B$14,MATCH(O358,'Actions'!$A$5:$A$14,0))</f>
        <v>Nothing to move; keep in the Jobber archive export</v>
      </c>
      <c r="R358" t="str">
        <f>INDEX('Actions'!$C$5:$C$14,MATCH(O358,'Actions'!$A$5:$A$14,0))</f>
        <v>Office</v>
      </c>
      <c r="S358" t="inlineStr">
        <is>
          <t>Wave 3 South</t>
        </is>
      </c>
      <c r="T358" t="inlineStr"/>
    </row>
    <row r="359">
      <c r="A359" t="inlineStr">
        <is>
          <t>J1355</t>
        </is>
      </c>
      <c r="B359" t="inlineStr">
        <is>
          <t>Ashwood Physiotherapy</t>
        </is>
      </c>
      <c r="C359" t="inlineStr">
        <is>
          <t>4A Gilbert Road, Camberwell</t>
        </is>
      </c>
      <c r="D359" t="inlineStr">
        <is>
          <t>Office clean</t>
        </is>
      </c>
      <c r="E359" t="inlineStr">
        <is>
          <t>Weekly</t>
        </is>
      </c>
      <c r="F359" t="n">
        <v>1</v>
      </c>
      <c r="G359" s="9" t="n">
        <v>100</v>
      </c>
      <c r="H359" t="inlineStr">
        <is>
          <t>Archived</t>
        </is>
      </c>
      <c r="I359" t="inlineStr">
        <is>
          <t>Outside Jobber</t>
        </is>
      </c>
      <c r="J359" t="inlineStr"/>
      <c r="K359" s="9">
        <f>IF(H359="Active",INDEX('Jobber Jobs'!$Q$5:$Q$367,MATCH(A359,'Jobber Jobs'!$A$5:$A$367,0)),0)</f>
        <v>0</v>
      </c>
      <c r="L359">
        <f>COUNTIFS('QBO Templates'!$J$5:$J$293,A359,'QBO Templates'!$K$5:$K$293,1)</f>
        <v>0</v>
      </c>
      <c r="M359" s="9">
        <f>SUMIFS('QBO Templates'!$E$5:$E$293,'QBO Templates'!$J$5:$J$293,A359,'QBO Templates'!$K$5:$K$293,1)</f>
        <v>0</v>
      </c>
      <c r="N359" s="9">
        <f>ROUND(M359-K359,2)</f>
        <v>0</v>
      </c>
      <c r="O359" t="str">
        <f>IF(A359="","Missing in Jobber",IF(H359&lt;&gt;"Active",IF(L359&gt;0,"Inactive in Jobber - confirm","Archived, no template"),IF(L359&gt;=2,"Duplicate in QBO",IF(AND(I359="Auto",L359&gt;0),"Double-billing risk",IF(I359="Auto","Billed in Jobber",IF(L359=0,"Not billed",IF(AND(E359="Weekly",ABS(M359-G359*F359*4)&lt;0.5),"Basis mismatch",IF(ABS(N359)&gt;=0.5,"Rate mismatch","Matched"))))))))</f>
        <v>Archived, no template</v>
      </c>
      <c r="P359" t="inlineStr">
        <is>
          <t>Archived, no template</t>
        </is>
      </c>
      <c r="Q359" t="str">
        <f>INDEX('Actions'!$B$5:$B$14,MATCH(O359,'Actions'!$A$5:$A$14,0))</f>
        <v>Nothing to move; keep in the Jobber archive export</v>
      </c>
      <c r="R359" t="str">
        <f>INDEX('Actions'!$C$5:$C$14,MATCH(O359,'Actions'!$A$5:$A$14,0))</f>
        <v>Office</v>
      </c>
      <c r="S359" t="inlineStr">
        <is>
          <t>Wave 2 East</t>
        </is>
      </c>
      <c r="T359" t="inlineStr"/>
    </row>
    <row r="360">
      <c r="A360" t="inlineStr">
        <is>
          <t>J1356</t>
        </is>
      </c>
      <c r="B360" t="inlineStr">
        <is>
          <t>Riverside Dental Pty Ltd</t>
        </is>
      </c>
      <c r="C360" t="inlineStr">
        <is>
          <t>256 Albert Parade, Northcote</t>
        </is>
      </c>
      <c r="D360" t="inlineStr">
        <is>
          <t>Office clean</t>
        </is>
      </c>
      <c r="E360" t="inlineStr">
        <is>
          <t>Weekly</t>
        </is>
      </c>
      <c r="F360" t="n">
        <v>3</v>
      </c>
      <c r="G360" s="9" t="n">
        <v>100</v>
      </c>
      <c r="H360" t="inlineStr">
        <is>
          <t>Archived</t>
        </is>
      </c>
      <c r="I360" t="inlineStr">
        <is>
          <t>Outside Jobber</t>
        </is>
      </c>
      <c r="J360" t="inlineStr"/>
      <c r="K360" s="9">
        <f>IF(H360="Active",INDEX('Jobber Jobs'!$Q$5:$Q$367,MATCH(A360,'Jobber Jobs'!$A$5:$A$367,0)),0)</f>
        <v>0</v>
      </c>
      <c r="L360">
        <f>COUNTIFS('QBO Templates'!$J$5:$J$293,A360,'QBO Templates'!$K$5:$K$293,1)</f>
        <v>0</v>
      </c>
      <c r="M360" s="9">
        <f>SUMIFS('QBO Templates'!$E$5:$E$293,'QBO Templates'!$J$5:$J$293,A360,'QBO Templates'!$K$5:$K$293,1)</f>
        <v>0</v>
      </c>
      <c r="N360" s="9">
        <f>ROUND(M360-K360,2)</f>
        <v>0</v>
      </c>
      <c r="O360" t="str">
        <f>IF(A360="","Missing in Jobber",IF(H360&lt;&gt;"Active",IF(L360&gt;0,"Inactive in Jobber - confirm","Archived, no template"),IF(L360&gt;=2,"Duplicate in QBO",IF(AND(I360="Auto",L360&gt;0),"Double-billing risk",IF(I360="Auto","Billed in Jobber",IF(L360=0,"Not billed",IF(AND(E360="Weekly",ABS(M360-G360*F360*4)&lt;0.5),"Basis mismatch",IF(ABS(N360)&gt;=0.5,"Rate mismatch","Matched"))))))))</f>
        <v>Archived, no template</v>
      </c>
      <c r="P360" t="inlineStr">
        <is>
          <t>Archived, no template</t>
        </is>
      </c>
      <c r="Q360" t="str">
        <f>INDEX('Actions'!$B$5:$B$14,MATCH(O360,'Actions'!$A$5:$A$14,0))</f>
        <v>Nothing to move; keep in the Jobber archive export</v>
      </c>
      <c r="R360" t="str">
        <f>INDEX('Actions'!$C$5:$C$14,MATCH(O360,'Actions'!$A$5:$A$14,0))</f>
        <v>Office</v>
      </c>
      <c r="S360" t="inlineStr">
        <is>
          <t>Pilot</t>
        </is>
      </c>
      <c r="T360" t="inlineStr"/>
    </row>
    <row r="361">
      <c r="A361" t="inlineStr">
        <is>
          <t>J1357</t>
        </is>
      </c>
      <c r="B361" t="inlineStr">
        <is>
          <t>Ashwood Physiotherapy</t>
        </is>
      </c>
      <c r="C361" t="inlineStr">
        <is>
          <t>151 Nicholson Street, Point Cook</t>
        </is>
      </c>
      <c r="D361" t="inlineStr">
        <is>
          <t>Office clean</t>
        </is>
      </c>
      <c r="E361" t="inlineStr">
        <is>
          <t>Weekly</t>
        </is>
      </c>
      <c r="F361" t="n">
        <v>1</v>
      </c>
      <c r="G361" s="9" t="n">
        <v>126</v>
      </c>
      <c r="H361" t="inlineStr">
        <is>
          <t>Archived</t>
        </is>
      </c>
      <c r="I361" t="inlineStr">
        <is>
          <t>Outside Jobber</t>
        </is>
      </c>
      <c r="J361" t="inlineStr"/>
      <c r="K361" s="9">
        <f>IF(H361="Active",INDEX('Jobber Jobs'!$Q$5:$Q$367,MATCH(A361,'Jobber Jobs'!$A$5:$A$367,0)),0)</f>
        <v>0</v>
      </c>
      <c r="L361">
        <f>COUNTIFS('QBO Templates'!$J$5:$J$293,A361,'QBO Templates'!$K$5:$K$293,1)</f>
        <v>0</v>
      </c>
      <c r="M361" s="9">
        <f>SUMIFS('QBO Templates'!$E$5:$E$293,'QBO Templates'!$J$5:$J$293,A361,'QBO Templates'!$K$5:$K$293,1)</f>
        <v>0</v>
      </c>
      <c r="N361" s="9">
        <f>ROUND(M361-K361,2)</f>
        <v>0</v>
      </c>
      <c r="O361" t="str">
        <f>IF(A361="","Missing in Jobber",IF(H361&lt;&gt;"Active",IF(L361&gt;0,"Inactive in Jobber - confirm","Archived, no template"),IF(L361&gt;=2,"Duplicate in QBO",IF(AND(I361="Auto",L361&gt;0),"Double-billing risk",IF(I361="Auto","Billed in Jobber",IF(L361=0,"Not billed",IF(AND(E361="Weekly",ABS(M361-G361*F361*4)&lt;0.5),"Basis mismatch",IF(ABS(N361)&gt;=0.5,"Rate mismatch","Matched"))))))))</f>
        <v>Archived, no template</v>
      </c>
      <c r="P361" t="inlineStr">
        <is>
          <t>Archived, no template</t>
        </is>
      </c>
      <c r="Q361" t="str">
        <f>INDEX('Actions'!$B$5:$B$14,MATCH(O361,'Actions'!$A$5:$A$14,0))</f>
        <v>Nothing to move; keep in the Jobber archive export</v>
      </c>
      <c r="R361" t="str">
        <f>INDEX('Actions'!$C$5:$C$14,MATCH(O361,'Actions'!$A$5:$A$14,0))</f>
        <v>Office</v>
      </c>
      <c r="S361" t="inlineStr">
        <is>
          <t>Wave 4 West</t>
        </is>
      </c>
      <c r="T361" t="inlineStr"/>
    </row>
    <row r="362">
      <c r="A362" t="inlineStr">
        <is>
          <t>J1358</t>
        </is>
      </c>
      <c r="B362" t="inlineStr">
        <is>
          <t>Waverley Physiotherapy Pty Ltd</t>
        </is>
      </c>
      <c r="C362" t="inlineStr">
        <is>
          <t>42 Queen Avenue, Bentleigh</t>
        </is>
      </c>
      <c r="D362" t="inlineStr">
        <is>
          <t>Office clean</t>
        </is>
      </c>
      <c r="E362" t="inlineStr">
        <is>
          <t>Weekly</t>
        </is>
      </c>
      <c r="F362" t="n">
        <v>2</v>
      </c>
      <c r="G362" s="9" t="n">
        <v>124</v>
      </c>
      <c r="H362" t="inlineStr">
        <is>
          <t>Archived</t>
        </is>
      </c>
      <c r="I362" t="inlineStr">
        <is>
          <t>Outside Jobber</t>
        </is>
      </c>
      <c r="J362" t="inlineStr"/>
      <c r="K362" s="9">
        <f>IF(H362="Active",INDEX('Jobber Jobs'!$Q$5:$Q$367,MATCH(A362,'Jobber Jobs'!$A$5:$A$367,0)),0)</f>
        <v>0</v>
      </c>
      <c r="L362">
        <f>COUNTIFS('QBO Templates'!$J$5:$J$293,A362,'QBO Templates'!$K$5:$K$293,1)</f>
        <v>0</v>
      </c>
      <c r="M362" s="9">
        <f>SUMIFS('QBO Templates'!$E$5:$E$293,'QBO Templates'!$J$5:$J$293,A362,'QBO Templates'!$K$5:$K$293,1)</f>
        <v>0</v>
      </c>
      <c r="N362" s="9">
        <f>ROUND(M362-K362,2)</f>
        <v>0</v>
      </c>
      <c r="O362" t="str">
        <f>IF(A362="","Missing in Jobber",IF(H362&lt;&gt;"Active",IF(L362&gt;0,"Inactive in Jobber - confirm","Archived, no template"),IF(L362&gt;=2,"Duplicate in QBO",IF(AND(I362="Auto",L362&gt;0),"Double-billing risk",IF(I362="Auto","Billed in Jobber",IF(L362=0,"Not billed",IF(AND(E362="Weekly",ABS(M362-G362*F362*4)&lt;0.5),"Basis mismatch",IF(ABS(N362)&gt;=0.5,"Rate mismatch","Matched"))))))))</f>
        <v>Archived, no template</v>
      </c>
      <c r="P362" t="inlineStr">
        <is>
          <t>Archived, no template</t>
        </is>
      </c>
      <c r="Q362" t="str">
        <f>INDEX('Actions'!$B$5:$B$14,MATCH(O362,'Actions'!$A$5:$A$14,0))</f>
        <v>Nothing to move; keep in the Jobber archive export</v>
      </c>
      <c r="R362" t="str">
        <f>INDEX('Actions'!$C$5:$C$14,MATCH(O362,'Actions'!$A$5:$A$14,0))</f>
        <v>Office</v>
      </c>
      <c r="S362" t="inlineStr">
        <is>
          <t>Wave 3 South</t>
        </is>
      </c>
      <c r="T362" t="inlineStr"/>
    </row>
    <row r="363">
      <c r="A363" t="inlineStr">
        <is>
          <t>J1359</t>
        </is>
      </c>
      <c r="B363" t="inlineStr">
        <is>
          <t>Riverside Learning Centre</t>
        </is>
      </c>
      <c r="C363" t="inlineStr">
        <is>
          <t>148 Plenty Street, Cheltenham</t>
        </is>
      </c>
      <c r="D363" t="inlineStr">
        <is>
          <t>Office clean</t>
        </is>
      </c>
      <c r="E363" t="inlineStr">
        <is>
          <t>Weekly</t>
        </is>
      </c>
      <c r="F363" t="n">
        <v>3</v>
      </c>
      <c r="G363" s="9" t="n">
        <v>125</v>
      </c>
      <c r="H363" t="inlineStr">
        <is>
          <t>Archived</t>
        </is>
      </c>
      <c r="I363" t="inlineStr">
        <is>
          <t>Outside Jobber</t>
        </is>
      </c>
      <c r="J363" t="inlineStr"/>
      <c r="K363" s="9">
        <f>IF(H363="Active",INDEX('Jobber Jobs'!$Q$5:$Q$367,MATCH(A363,'Jobber Jobs'!$A$5:$A$367,0)),0)</f>
        <v>0</v>
      </c>
      <c r="L363">
        <f>COUNTIFS('QBO Templates'!$J$5:$J$293,A363,'QBO Templates'!$K$5:$K$293,1)</f>
        <v>0</v>
      </c>
      <c r="M363" s="9">
        <f>SUMIFS('QBO Templates'!$E$5:$E$293,'QBO Templates'!$J$5:$J$293,A363,'QBO Templates'!$K$5:$K$293,1)</f>
        <v>0</v>
      </c>
      <c r="N363" s="9">
        <f>ROUND(M363-K363,2)</f>
        <v>0</v>
      </c>
      <c r="O363" t="str">
        <f>IF(A363="","Missing in Jobber",IF(H363&lt;&gt;"Active",IF(L363&gt;0,"Inactive in Jobber - confirm","Archived, no template"),IF(L363&gt;=2,"Duplicate in QBO",IF(AND(I363="Auto",L363&gt;0),"Double-billing risk",IF(I363="Auto","Billed in Jobber",IF(L363=0,"Not billed",IF(AND(E363="Weekly",ABS(M363-G363*F363*4)&lt;0.5),"Basis mismatch",IF(ABS(N363)&gt;=0.5,"Rate mismatch","Matched"))))))))</f>
        <v>Archived, no template</v>
      </c>
      <c r="P363" t="inlineStr">
        <is>
          <t>Archived, no template</t>
        </is>
      </c>
      <c r="Q363" t="str">
        <f>INDEX('Actions'!$B$5:$B$14,MATCH(O363,'Actions'!$A$5:$A$14,0))</f>
        <v>Nothing to move; keep in the Jobber archive export</v>
      </c>
      <c r="R363" t="str">
        <f>INDEX('Actions'!$C$5:$C$14,MATCH(O363,'Actions'!$A$5:$A$14,0))</f>
        <v>Office</v>
      </c>
      <c r="S363" t="inlineStr">
        <is>
          <t>Wave 3 South</t>
        </is>
      </c>
      <c r="T363" t="inlineStr"/>
    </row>
    <row r="364">
      <c r="A364" t="inlineStr">
        <is>
          <t>J1360</t>
        </is>
      </c>
      <c r="B364" t="inlineStr">
        <is>
          <t>Clearwater Property Group Pty Ltd</t>
        </is>
      </c>
      <c r="C364" t="inlineStr">
        <is>
          <t>143/12 Nepean Street, Frankston</t>
        </is>
      </c>
      <c r="D364" t="inlineStr">
        <is>
          <t>Office clean</t>
        </is>
      </c>
      <c r="E364" t="inlineStr">
        <is>
          <t>Weekly</t>
        </is>
      </c>
      <c r="F364" t="n">
        <v>2</v>
      </c>
      <c r="G364" s="9" t="n">
        <v>120</v>
      </c>
      <c r="H364" t="inlineStr">
        <is>
          <t>Archived</t>
        </is>
      </c>
      <c r="I364" t="inlineStr">
        <is>
          <t>Outside Jobber</t>
        </is>
      </c>
      <c r="J364" t="inlineStr"/>
      <c r="K364" s="9">
        <f>IF(H364="Active",INDEX('Jobber Jobs'!$Q$5:$Q$367,MATCH(A364,'Jobber Jobs'!$A$5:$A$367,0)),0)</f>
        <v>0</v>
      </c>
      <c r="L364">
        <f>COUNTIFS('QBO Templates'!$J$5:$J$293,A364,'QBO Templates'!$K$5:$K$293,1)</f>
        <v>0</v>
      </c>
      <c r="M364" s="9">
        <f>SUMIFS('QBO Templates'!$E$5:$E$293,'QBO Templates'!$J$5:$J$293,A364,'QBO Templates'!$K$5:$K$293,1)</f>
        <v>0</v>
      </c>
      <c r="N364" s="9">
        <f>ROUND(M364-K364,2)</f>
        <v>0</v>
      </c>
      <c r="O364" t="str">
        <f>IF(A364="","Missing in Jobber",IF(H364&lt;&gt;"Active",IF(L364&gt;0,"Inactive in Jobber - confirm","Archived, no template"),IF(L364&gt;=2,"Duplicate in QBO",IF(AND(I364="Auto",L364&gt;0),"Double-billing risk",IF(I364="Auto","Billed in Jobber",IF(L364=0,"Not billed",IF(AND(E364="Weekly",ABS(M364-G364*F364*4)&lt;0.5),"Basis mismatch",IF(ABS(N364)&gt;=0.5,"Rate mismatch","Matched"))))))))</f>
        <v>Archived, no template</v>
      </c>
      <c r="P364" t="inlineStr">
        <is>
          <t>Archived, no template</t>
        </is>
      </c>
      <c r="Q364" t="str">
        <f>INDEX('Actions'!$B$5:$B$14,MATCH(O364,'Actions'!$A$5:$A$14,0))</f>
        <v>Nothing to move; keep in the Jobber archive export</v>
      </c>
      <c r="R364" t="str">
        <f>INDEX('Actions'!$C$5:$C$14,MATCH(O364,'Actions'!$A$5:$A$14,0))</f>
        <v>Office</v>
      </c>
      <c r="S364" t="inlineStr">
        <is>
          <t>Wave 3 South</t>
        </is>
      </c>
      <c r="T364" t="inlineStr"/>
    </row>
    <row r="365">
      <c r="A365" t="inlineStr">
        <is>
          <t>J1361</t>
        </is>
      </c>
      <c r="B365" t="inlineStr">
        <is>
          <t>Redgum Podiatry</t>
        </is>
      </c>
      <c r="C365" t="inlineStr">
        <is>
          <t>204 Mason Parade, Williamstown</t>
        </is>
      </c>
      <c r="D365" t="inlineStr">
        <is>
          <t>Office clean</t>
        </is>
      </c>
      <c r="E365" t="inlineStr">
        <is>
          <t>Weekly</t>
        </is>
      </c>
      <c r="F365" t="n">
        <v>3</v>
      </c>
      <c r="G365" s="9" t="n">
        <v>67</v>
      </c>
      <c r="H365" t="inlineStr">
        <is>
          <t>Archived</t>
        </is>
      </c>
      <c r="I365" t="inlineStr">
        <is>
          <t>Outside Jobber</t>
        </is>
      </c>
      <c r="J365" t="inlineStr"/>
      <c r="K365" s="9">
        <f>IF(H365="Active",INDEX('Jobber Jobs'!$Q$5:$Q$367,MATCH(A365,'Jobber Jobs'!$A$5:$A$367,0)),0)</f>
        <v>0</v>
      </c>
      <c r="L365">
        <f>COUNTIFS('QBO Templates'!$J$5:$J$293,A365,'QBO Templates'!$K$5:$K$293,1)</f>
        <v>0</v>
      </c>
      <c r="M365" s="9">
        <f>SUMIFS('QBO Templates'!$E$5:$E$293,'QBO Templates'!$J$5:$J$293,A365,'QBO Templates'!$K$5:$K$293,1)</f>
        <v>0</v>
      </c>
      <c r="N365" s="9">
        <f>ROUND(M365-K365,2)</f>
        <v>0</v>
      </c>
      <c r="O365" t="str">
        <f>IF(A365="","Missing in Jobber",IF(H365&lt;&gt;"Active",IF(L365&gt;0,"Inactive in Jobber - confirm","Archived, no template"),IF(L365&gt;=2,"Duplicate in QBO",IF(AND(I365="Auto",L365&gt;0),"Double-billing risk",IF(I365="Auto","Billed in Jobber",IF(L365=0,"Not billed",IF(AND(E365="Weekly",ABS(M365-G365*F365*4)&lt;0.5),"Basis mismatch",IF(ABS(N365)&gt;=0.5,"Rate mismatch","Matched"))))))))</f>
        <v>Archived, no template</v>
      </c>
      <c r="P365" t="inlineStr">
        <is>
          <t>Archived, no template</t>
        </is>
      </c>
      <c r="Q365" t="str">
        <f>INDEX('Actions'!$B$5:$B$14,MATCH(O365,'Actions'!$A$5:$A$14,0))</f>
        <v>Nothing to move; keep in the Jobber archive export</v>
      </c>
      <c r="R365" t="str">
        <f>INDEX('Actions'!$C$5:$C$14,MATCH(O365,'Actions'!$A$5:$A$14,0))</f>
        <v>Office</v>
      </c>
      <c r="S365" t="inlineStr">
        <is>
          <t>Wave 4 West</t>
        </is>
      </c>
      <c r="T365" t="inlineStr"/>
    </row>
    <row r="366">
      <c r="A366" t="inlineStr">
        <is>
          <t>J1362</t>
        </is>
      </c>
      <c r="B366" t="inlineStr">
        <is>
          <t>Northside Engineering Pty Ltd</t>
        </is>
      </c>
      <c r="C366" t="inlineStr">
        <is>
          <t>430 Victoria Road, St Kilda</t>
        </is>
      </c>
      <c r="D366" t="inlineStr">
        <is>
          <t>Office clean</t>
        </is>
      </c>
      <c r="E366" t="inlineStr">
        <is>
          <t>Weekly</t>
        </is>
      </c>
      <c r="F366" t="n">
        <v>3</v>
      </c>
      <c r="G366" s="9" t="n">
        <v>103</v>
      </c>
      <c r="H366" t="inlineStr">
        <is>
          <t>Archived</t>
        </is>
      </c>
      <c r="I366" t="inlineStr">
        <is>
          <t>Outside Jobber</t>
        </is>
      </c>
      <c r="J366" t="inlineStr"/>
      <c r="K366" s="9">
        <f>IF(H366="Active",INDEX('Jobber Jobs'!$Q$5:$Q$367,MATCH(A366,'Jobber Jobs'!$A$5:$A$367,0)),0)</f>
        <v>0</v>
      </c>
      <c r="L366">
        <f>COUNTIFS('QBO Templates'!$J$5:$J$293,A366,'QBO Templates'!$K$5:$K$293,1)</f>
        <v>0</v>
      </c>
      <c r="M366" s="9">
        <f>SUMIFS('QBO Templates'!$E$5:$E$293,'QBO Templates'!$J$5:$J$293,A366,'QBO Templates'!$K$5:$K$293,1)</f>
        <v>0</v>
      </c>
      <c r="N366" s="9">
        <f>ROUND(M366-K366,2)</f>
        <v>0</v>
      </c>
      <c r="O366" t="str">
        <f>IF(A366="","Missing in Jobber",IF(H366&lt;&gt;"Active",IF(L366&gt;0,"Inactive in Jobber - confirm","Archived, no template"),IF(L366&gt;=2,"Duplicate in QBO",IF(AND(I366="Auto",L366&gt;0),"Double-billing risk",IF(I366="Auto","Billed in Jobber",IF(L366=0,"Not billed",IF(AND(E366="Weekly",ABS(M366-G366*F366*4)&lt;0.5),"Basis mismatch",IF(ABS(N366)&gt;=0.5,"Rate mismatch","Matched"))))))))</f>
        <v>Archived, no template</v>
      </c>
      <c r="P366" t="inlineStr">
        <is>
          <t>Archived, no template</t>
        </is>
      </c>
      <c r="Q366" t="str">
        <f>INDEX('Actions'!$B$5:$B$14,MATCH(O366,'Actions'!$A$5:$A$14,0))</f>
        <v>Nothing to move; keep in the Jobber archive export</v>
      </c>
      <c r="R366" t="str">
        <f>INDEX('Actions'!$C$5:$C$14,MATCH(O366,'Actions'!$A$5:$A$14,0))</f>
        <v>Office</v>
      </c>
      <c r="S366" t="inlineStr">
        <is>
          <t>Wave 3 South</t>
        </is>
      </c>
      <c r="T366" t="inlineStr"/>
    </row>
    <row r="367">
      <c r="A367" t="inlineStr">
        <is>
          <t>J1363</t>
        </is>
      </c>
      <c r="B367" t="inlineStr">
        <is>
          <t>Kingsley Insurance Brokers</t>
        </is>
      </c>
      <c r="C367" t="inlineStr">
        <is>
          <t>225 Park Avenue, Reservoir</t>
        </is>
      </c>
      <c r="D367" t="inlineStr">
        <is>
          <t>Office clean</t>
        </is>
      </c>
      <c r="E367" t="inlineStr">
        <is>
          <t>Weekly</t>
        </is>
      </c>
      <c r="F367" t="n">
        <v>1</v>
      </c>
      <c r="G367" s="9" t="n">
        <v>117</v>
      </c>
      <c r="H367" t="inlineStr">
        <is>
          <t>Archived</t>
        </is>
      </c>
      <c r="I367" t="inlineStr">
        <is>
          <t>Outside Jobber</t>
        </is>
      </c>
      <c r="J367" t="inlineStr"/>
      <c r="K367" s="9">
        <f>IF(H367="Active",INDEX('Jobber Jobs'!$Q$5:$Q$367,MATCH(A367,'Jobber Jobs'!$A$5:$A$367,0)),0)</f>
        <v>0</v>
      </c>
      <c r="L367">
        <f>COUNTIFS('QBO Templates'!$J$5:$J$293,A367,'QBO Templates'!$K$5:$K$293,1)</f>
        <v>0</v>
      </c>
      <c r="M367" s="9">
        <f>SUMIFS('QBO Templates'!$E$5:$E$293,'QBO Templates'!$J$5:$J$293,A367,'QBO Templates'!$K$5:$K$293,1)</f>
        <v>0</v>
      </c>
      <c r="N367" s="9">
        <f>ROUND(M367-K367,2)</f>
        <v>0</v>
      </c>
      <c r="O367" t="str">
        <f>IF(A367="","Missing in Jobber",IF(H367&lt;&gt;"Active",IF(L367&gt;0,"Inactive in Jobber - confirm","Archived, no template"),IF(L367&gt;=2,"Duplicate in QBO",IF(AND(I367="Auto",L367&gt;0),"Double-billing risk",IF(I367="Auto","Billed in Jobber",IF(L367=0,"Not billed",IF(AND(E367="Weekly",ABS(M367-G367*F367*4)&lt;0.5),"Basis mismatch",IF(ABS(N367)&gt;=0.5,"Rate mismatch","Matched"))))))))</f>
        <v>Archived, no template</v>
      </c>
      <c r="P367" t="inlineStr">
        <is>
          <t>Archived, no template</t>
        </is>
      </c>
      <c r="Q367" t="str">
        <f>INDEX('Actions'!$B$5:$B$14,MATCH(O367,'Actions'!$A$5:$A$14,0))</f>
        <v>Nothing to move; keep in the Jobber archive export</v>
      </c>
      <c r="R367" t="str">
        <f>INDEX('Actions'!$C$5:$C$14,MATCH(O367,'Actions'!$A$5:$A$14,0))</f>
        <v>Office</v>
      </c>
      <c r="S367" t="inlineStr">
        <is>
          <t>Pilot</t>
        </is>
      </c>
      <c r="T367" t="inlineStr"/>
    </row>
    <row r="368">
      <c r="A368" t="inlineStr"/>
      <c r="B368" t="inlineStr">
        <is>
          <t>Kingsley Real Estate</t>
        </is>
      </c>
      <c r="C368" t="inlineStr">
        <is>
          <t>208 Main Avenue, Mitcham</t>
        </is>
      </c>
      <c r="D368" t="inlineStr">
        <is>
          <t>Paper towel, soap and bin liners</t>
        </is>
      </c>
      <c r="E368" t="inlineStr">
        <is>
          <t>Monthly</t>
        </is>
      </c>
      <c r="F368" t="inlineStr"/>
      <c r="G368" s="9" t="inlineStr"/>
      <c r="H368" t="inlineStr">
        <is>
          <t>Not in Jobber</t>
        </is>
      </c>
      <c r="I368" t="inlineStr"/>
      <c r="J368" t="inlineStr">
        <is>
          <t>T0284</t>
        </is>
      </c>
      <c r="K368" s="9" t="n">
        <v>0</v>
      </c>
      <c r="L368" t="n">
        <v>1</v>
      </c>
      <c r="M368" s="9">
        <f>SUMIFS('QBO Templates'!$E$5:$E$293,'QBO Templates'!$A$5:$A$293,J368,'QBO Templates'!$K$5:$K$293,1)</f>
        <v>65</v>
      </c>
      <c r="N368" s="9">
        <f>ROUND(M368-K368,2)</f>
        <v>65</v>
      </c>
      <c r="O368" t="str">
        <f>IF(A368="","Missing in Jobber",IF(H368&lt;&gt;"Active",IF(L368&gt;0,"Inactive in Jobber - confirm","Archived, no template"),IF(L368&gt;=2,"Duplicate in QBO",IF(AND(I368="Auto",L368&gt;0),"Double-billing risk",IF(I368="Auto","Billed in Jobber",IF(L368=0,"Not billed",IF(AND(E368="Weekly",ABS(M368-G368*F368*4)&lt;0.5),"Basis mismatch",IF(ABS(N368)&gt;=0.5,"Rate mismatch","Matched"))))))))</f>
        <v>Missing in Jobber</v>
      </c>
      <c r="P368" t="inlineStr">
        <is>
          <t>Missing in Jobber</t>
        </is>
      </c>
      <c r="Q368" t="str">
        <f>INDEX('Actions'!$B$5:$B$14,MATCH(O368,'Actions'!$A$5:$A$14,0))</f>
        <v>Confirm what it is (supply-only charge); keep the template, add a note</v>
      </c>
      <c r="R368" t="str">
        <f>INDEX('Actions'!$C$5:$C$14,MATCH(O368,'Actions'!$A$5:$A$14,0))</f>
        <v>Owner</v>
      </c>
      <c r="S368" t="inlineStr">
        <is>
          <t>Wave 2 East</t>
        </is>
      </c>
      <c r="T368" t="inlineStr"/>
    </row>
    <row r="369">
      <c r="A369" t="inlineStr"/>
      <c r="B369" t="inlineStr">
        <is>
          <t>Harbourside Real Estate</t>
        </is>
      </c>
      <c r="C369" t="inlineStr">
        <is>
          <t>317 Victoria Parade, Clayton</t>
        </is>
      </c>
      <c r="D369" t="inlineStr">
        <is>
          <t>Paper towel, soap and bin liners</t>
        </is>
      </c>
      <c r="E369" t="inlineStr">
        <is>
          <t>Monthly</t>
        </is>
      </c>
      <c r="F369" t="inlineStr"/>
      <c r="G369" s="9" t="inlineStr"/>
      <c r="H369" t="inlineStr">
        <is>
          <t>Not in Jobber</t>
        </is>
      </c>
      <c r="I369" t="inlineStr"/>
      <c r="J369" t="inlineStr">
        <is>
          <t>T0285</t>
        </is>
      </c>
      <c r="K369" s="9" t="n">
        <v>0</v>
      </c>
      <c r="L369" t="n">
        <v>1</v>
      </c>
      <c r="M369" s="9">
        <f>SUMIFS('QBO Templates'!$E$5:$E$293,'QBO Templates'!$A$5:$A$293,J369,'QBO Templates'!$K$5:$K$293,1)</f>
        <v>65</v>
      </c>
      <c r="N369" s="9">
        <f>ROUND(M369-K369,2)</f>
        <v>65</v>
      </c>
      <c r="O369" t="str">
        <f>IF(A369="","Missing in Jobber",IF(H369&lt;&gt;"Active",IF(L369&gt;0,"Inactive in Jobber - confirm","Archived, no template"),IF(L369&gt;=2,"Duplicate in QBO",IF(AND(I369="Auto",L369&gt;0),"Double-billing risk",IF(I369="Auto","Billed in Jobber",IF(L369=0,"Not billed",IF(AND(E369="Weekly",ABS(M369-G369*F369*4)&lt;0.5),"Basis mismatch",IF(ABS(N369)&gt;=0.5,"Rate mismatch","Matched"))))))))</f>
        <v>Missing in Jobber</v>
      </c>
      <c r="P369" t="inlineStr">
        <is>
          <t>Missing in Jobber</t>
        </is>
      </c>
      <c r="Q369" t="str">
        <f>INDEX('Actions'!$B$5:$B$14,MATCH(O369,'Actions'!$A$5:$A$14,0))</f>
        <v>Confirm what it is (supply-only charge); keep the template, add a note</v>
      </c>
      <c r="R369" t="str">
        <f>INDEX('Actions'!$C$5:$C$14,MATCH(O369,'Actions'!$A$5:$A$14,0))</f>
        <v>Owner</v>
      </c>
      <c r="S369" t="inlineStr">
        <is>
          <t>Wave 3 South</t>
        </is>
      </c>
      <c r="T369" t="inlineStr"/>
    </row>
    <row r="370">
      <c r="A370" t="inlineStr"/>
      <c r="B370" t="inlineStr">
        <is>
          <t>Brightside Logistics Pty Ltd</t>
        </is>
      </c>
      <c r="C370" t="inlineStr">
        <is>
          <t>148 Nepean Street, Bentleigh</t>
        </is>
      </c>
      <c r="D370" t="inlineStr">
        <is>
          <t>Paper towel, soap and bin liners</t>
        </is>
      </c>
      <c r="E370" t="inlineStr">
        <is>
          <t>Monthly</t>
        </is>
      </c>
      <c r="F370" t="inlineStr"/>
      <c r="G370" s="9" t="inlineStr"/>
      <c r="H370" t="inlineStr">
        <is>
          <t>Not in Jobber</t>
        </is>
      </c>
      <c r="I370" t="inlineStr"/>
      <c r="J370" t="inlineStr">
        <is>
          <t>T0286</t>
        </is>
      </c>
      <c r="K370" s="9" t="n">
        <v>0</v>
      </c>
      <c r="L370" t="n">
        <v>1</v>
      </c>
      <c r="M370" s="9">
        <f>SUMIFS('QBO Templates'!$E$5:$E$293,'QBO Templates'!$A$5:$A$293,J370,'QBO Templates'!$K$5:$K$293,1)</f>
        <v>80</v>
      </c>
      <c r="N370" s="9">
        <f>ROUND(M370-K370,2)</f>
        <v>80</v>
      </c>
      <c r="O370" t="str">
        <f>IF(A370="","Missing in Jobber",IF(H370&lt;&gt;"Active",IF(L370&gt;0,"Inactive in Jobber - confirm","Archived, no template"),IF(L370&gt;=2,"Duplicate in QBO",IF(AND(I370="Auto",L370&gt;0),"Double-billing risk",IF(I370="Auto","Billed in Jobber",IF(L370=0,"Not billed",IF(AND(E370="Weekly",ABS(M370-G370*F370*4)&lt;0.5),"Basis mismatch",IF(ABS(N370)&gt;=0.5,"Rate mismatch","Matched"))))))))</f>
        <v>Missing in Jobber</v>
      </c>
      <c r="P370" t="inlineStr">
        <is>
          <t>Missing in Jobber</t>
        </is>
      </c>
      <c r="Q370" t="str">
        <f>INDEX('Actions'!$B$5:$B$14,MATCH(O370,'Actions'!$A$5:$A$14,0))</f>
        <v>Confirm what it is (supply-only charge); keep the template, add a note</v>
      </c>
      <c r="R370" t="str">
        <f>INDEX('Actions'!$C$5:$C$14,MATCH(O370,'Actions'!$A$5:$A$14,0))</f>
        <v>Owner</v>
      </c>
      <c r="S370" t="inlineStr">
        <is>
          <t>Wave 3 South</t>
        </is>
      </c>
      <c r="T370" t="inlineStr"/>
    </row>
    <row r="371">
      <c r="A371" t="inlineStr"/>
      <c r="B371" t="inlineStr">
        <is>
          <t>Harbourside Logistics Pty Ltd</t>
        </is>
      </c>
      <c r="C371" t="inlineStr">
        <is>
          <t>387 Barkly Highway, Hawthorn</t>
        </is>
      </c>
      <c r="D371" t="inlineStr">
        <is>
          <t>Paper towel, soap and bin liners</t>
        </is>
      </c>
      <c r="E371" t="inlineStr">
        <is>
          <t>Monthly</t>
        </is>
      </c>
      <c r="F371" t="inlineStr"/>
      <c r="G371" s="9" t="inlineStr"/>
      <c r="H371" t="inlineStr">
        <is>
          <t>Not in Jobber</t>
        </is>
      </c>
      <c r="I371" t="inlineStr"/>
      <c r="J371" t="inlineStr">
        <is>
          <t>T0287</t>
        </is>
      </c>
      <c r="K371" s="9" t="n">
        <v>0</v>
      </c>
      <c r="L371" t="n">
        <v>1</v>
      </c>
      <c r="M371" s="9">
        <f>SUMIFS('QBO Templates'!$E$5:$E$293,'QBO Templates'!$A$5:$A$293,J371,'QBO Templates'!$K$5:$K$293,1)</f>
        <v>80</v>
      </c>
      <c r="N371" s="9">
        <f>ROUND(M371-K371,2)</f>
        <v>80</v>
      </c>
      <c r="O371" t="str">
        <f>IF(A371="","Missing in Jobber",IF(H371&lt;&gt;"Active",IF(L371&gt;0,"Inactive in Jobber - confirm","Archived, no template"),IF(L371&gt;=2,"Duplicate in QBO",IF(AND(I371="Auto",L371&gt;0),"Double-billing risk",IF(I371="Auto","Billed in Jobber",IF(L371=0,"Not billed",IF(AND(E371="Weekly",ABS(M371-G371*F371*4)&lt;0.5),"Basis mismatch",IF(ABS(N371)&gt;=0.5,"Rate mismatch","Matched"))))))))</f>
        <v>Missing in Jobber</v>
      </c>
      <c r="P371" t="inlineStr">
        <is>
          <t>Missing in Jobber</t>
        </is>
      </c>
      <c r="Q371" t="str">
        <f>INDEX('Actions'!$B$5:$B$14,MATCH(O371,'Actions'!$A$5:$A$14,0))</f>
        <v>Confirm what it is (supply-only charge); keep the template, add a note</v>
      </c>
      <c r="R371" t="str">
        <f>INDEX('Actions'!$C$5:$C$14,MATCH(O371,'Actions'!$A$5:$A$14,0))</f>
        <v>Owner</v>
      </c>
      <c r="S371" t="inlineStr">
        <is>
          <t>Wave 2 East</t>
        </is>
      </c>
      <c r="T371" t="inlineStr"/>
    </row>
    <row r="372">
      <c r="A372" t="inlineStr"/>
      <c r="B372" t="inlineStr">
        <is>
          <t>Waverley Fitness Pty Ltd</t>
        </is>
      </c>
      <c r="C372" t="inlineStr">
        <is>
          <t>443 Station Road, Footscray</t>
        </is>
      </c>
      <c r="D372" t="inlineStr">
        <is>
          <t>Paper towel, soap and bin liners</t>
        </is>
      </c>
      <c r="E372" t="inlineStr">
        <is>
          <t>Monthly</t>
        </is>
      </c>
      <c r="F372" t="inlineStr"/>
      <c r="G372" s="9" t="inlineStr"/>
      <c r="H372" t="inlineStr">
        <is>
          <t>Not in Jobber</t>
        </is>
      </c>
      <c r="I372" t="inlineStr"/>
      <c r="J372" t="inlineStr">
        <is>
          <t>T0288</t>
        </is>
      </c>
      <c r="K372" s="9" t="n">
        <v>0</v>
      </c>
      <c r="L372" t="n">
        <v>1</v>
      </c>
      <c r="M372" s="9">
        <f>SUMIFS('QBO Templates'!$E$5:$E$293,'QBO Templates'!$A$5:$A$293,J372,'QBO Templates'!$K$5:$K$293,1)</f>
        <v>65</v>
      </c>
      <c r="N372" s="9">
        <f>ROUND(M372-K372,2)</f>
        <v>65</v>
      </c>
      <c r="O372" t="str">
        <f>IF(A372="","Missing in Jobber",IF(H372&lt;&gt;"Active",IF(L372&gt;0,"Inactive in Jobber - confirm","Archived, no template"),IF(L372&gt;=2,"Duplicate in QBO",IF(AND(I372="Auto",L372&gt;0),"Double-billing risk",IF(I372="Auto","Billed in Jobber",IF(L372=0,"Not billed",IF(AND(E372="Weekly",ABS(M372-G372*F372*4)&lt;0.5),"Basis mismatch",IF(ABS(N372)&gt;=0.5,"Rate mismatch","Matched"))))))))</f>
        <v>Missing in Jobber</v>
      </c>
      <c r="P372" t="inlineStr">
        <is>
          <t>Missing in Jobber</t>
        </is>
      </c>
      <c r="Q372" t="str">
        <f>INDEX('Actions'!$B$5:$B$14,MATCH(O372,'Actions'!$A$5:$A$14,0))</f>
        <v>Confirm what it is (supply-only charge); keep the template, add a note</v>
      </c>
      <c r="R372" t="str">
        <f>INDEX('Actions'!$C$5:$C$14,MATCH(O372,'Actions'!$A$5:$A$14,0))</f>
        <v>Owner</v>
      </c>
      <c r="S372" t="inlineStr">
        <is>
          <t>Wave 4 West</t>
        </is>
      </c>
      <c r="T372" t="inlineStr"/>
    </row>
    <row r="373">
      <c r="A373" t="inlineStr"/>
      <c r="B373" t="inlineStr">
        <is>
          <t>Wattle Grove Dental</t>
        </is>
      </c>
      <c r="C373" t="inlineStr">
        <is>
          <t>259 Union Avenue, Hawthorn</t>
        </is>
      </c>
      <c r="D373" t="inlineStr">
        <is>
          <t>Paper towel, soap and bin liners</t>
        </is>
      </c>
      <c r="E373" t="inlineStr">
        <is>
          <t>Monthly</t>
        </is>
      </c>
      <c r="F373" t="inlineStr"/>
      <c r="G373" s="9" t="inlineStr"/>
      <c r="H373" t="inlineStr">
        <is>
          <t>Not in Jobber</t>
        </is>
      </c>
      <c r="I373" t="inlineStr"/>
      <c r="J373" t="inlineStr">
        <is>
          <t>T0289</t>
        </is>
      </c>
      <c r="K373" s="9" t="n">
        <v>0</v>
      </c>
      <c r="L373" t="n">
        <v>1</v>
      </c>
      <c r="M373" s="9">
        <f>SUMIFS('QBO Templates'!$E$5:$E$293,'QBO Templates'!$A$5:$A$293,J373,'QBO Templates'!$K$5:$K$293,1)</f>
        <v>110</v>
      </c>
      <c r="N373" s="9">
        <f>ROUND(M373-K373,2)</f>
        <v>110</v>
      </c>
      <c r="O373" t="str">
        <f>IF(A373="","Missing in Jobber",IF(H373&lt;&gt;"Active",IF(L373&gt;0,"Inactive in Jobber - confirm","Archived, no template"),IF(L373&gt;=2,"Duplicate in QBO",IF(AND(I373="Auto",L373&gt;0),"Double-billing risk",IF(I373="Auto","Billed in Jobber",IF(L373=0,"Not billed",IF(AND(E373="Weekly",ABS(M373-G373*F373*4)&lt;0.5),"Basis mismatch",IF(ABS(N373)&gt;=0.5,"Rate mismatch","Matched"))))))))</f>
        <v>Missing in Jobber</v>
      </c>
      <c r="P373" t="inlineStr">
        <is>
          <t>Missing in Jobber</t>
        </is>
      </c>
      <c r="Q373" t="str">
        <f>INDEX('Actions'!$B$5:$B$14,MATCH(O373,'Actions'!$A$5:$A$14,0))</f>
        <v>Confirm what it is (supply-only charge); keep the template, add a note</v>
      </c>
      <c r="R373" t="str">
        <f>INDEX('Actions'!$C$5:$C$14,MATCH(O373,'Actions'!$A$5:$A$14,0))</f>
        <v>Owner</v>
      </c>
      <c r="S373" t="inlineStr">
        <is>
          <t>Wave 2 East</t>
        </is>
      </c>
      <c r="T373" t="inlineStr"/>
    </row>
  </sheetData>
  <autoFilter ref="A4:T373"/>
  <conditionalFormatting sqref="O5:O373">
    <cfRule type="expression" priority="1" dxfId="0">
      <formula>O5&lt;&gt;"Matched"</formula>
    </cfRule>
    <cfRule type="expression" priority="2" dxfId="1">
      <formula>O5&lt;&gt;P5</formula>
    </cfRule>
  </conditionalFormatting>
  <dataValidations count="1">
    <dataValidation sqref="T5:T373" showDropDown="0" showInputMessage="0" showErrorMessage="0" allowBlank="1" type="list">
      <formula1>"Approved,Query,Done"</formula1>
    </dataValidation>
  </dataValidation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90" customWidth="1" min="2" max="2"/>
    <col width="12" customWidth="1" min="3" max="3"/>
    <col width="7" customWidth="1" min="4" max="4"/>
    <col width="14" customWidth="1" min="5" max="5"/>
  </cols>
  <sheetData>
    <row r="1">
      <c r="A1" s="6" t="inlineStr">
        <is>
          <t>Actions by status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Status</t>
        </is>
      </c>
      <c r="B4" s="7" t="inlineStr">
        <is>
          <t>Action</t>
        </is>
      </c>
      <c r="C4" s="7" t="inlineStr">
        <is>
          <t>Owner</t>
        </is>
      </c>
      <c r="D4" s="7" t="inlineStr">
        <is>
          <t>Rows</t>
        </is>
      </c>
      <c r="E4" s="7" t="inlineStr">
        <is>
          <t>Monthly difference</t>
        </is>
      </c>
    </row>
    <row r="5">
      <c r="A5" t="inlineStr">
        <is>
          <t>Matched</t>
        </is>
      </c>
      <c r="B5" t="inlineStr">
        <is>
          <t>Move as is</t>
        </is>
      </c>
      <c r="C5" t="inlineStr">
        <is>
          <t>Office</t>
        </is>
      </c>
      <c r="D5">
        <f>COUNTIF('Rate Reconciliation'!$O$5:$O$373,A5)</f>
        <v>195</v>
      </c>
      <c r="E5" s="9">
        <f>SUMIFS('Rate Reconciliation'!$N$5:$N$373,'Rate Reconciliation'!$O$5:$O$373,A5)</f>
        <v>0</v>
      </c>
    </row>
    <row r="6">
      <c r="A6" t="inlineStr">
        <is>
          <t>Billed in Jobber</t>
        </is>
      </c>
      <c r="B6" t="inlineStr">
        <is>
          <t>Create QBO template at the Jobber rate; switch off Jobber invoicing at cutover</t>
        </is>
      </c>
      <c r="C6" t="inlineStr">
        <is>
          <t>Bookkeeper</t>
        </is>
      </c>
      <c r="D6">
        <f>COUNTIF('Rate Reconciliation'!$O$5:$O$373,A6)</f>
        <v>62</v>
      </c>
      <c r="E6" s="9">
        <f>SUMIFS('Rate Reconciliation'!$N$5:$N$373,'Rate Reconciliation'!$O$5:$O$373,A6)</f>
        <v>-52180.34</v>
      </c>
    </row>
    <row r="7">
      <c r="A7" t="inlineStr">
        <is>
          <t>Double-billing risk</t>
        </is>
      </c>
      <c r="B7" t="inlineStr">
        <is>
          <t>Stop Jobber auto-invoicing now; credit the duplicate invoices</t>
        </is>
      </c>
      <c r="C7" t="inlineStr">
        <is>
          <t>Bookkeeper</t>
        </is>
      </c>
      <c r="D7">
        <f>COUNTIF('Rate Reconciliation'!$O$5:$O$373,A7)</f>
        <v>15</v>
      </c>
      <c r="E7" s="9">
        <f>SUMIFS('Rate Reconciliation'!$N$5:$N$373,'Rate Reconciliation'!$O$5:$O$373,A7)</f>
        <v>0</v>
      </c>
    </row>
    <row r="8">
      <c r="A8" t="inlineStr">
        <is>
          <t>Duplicate in QBO</t>
        </is>
      </c>
      <c r="B8" t="inlineStr">
        <is>
          <t>Make the newer template inactive; credit the second invoice each month</t>
        </is>
      </c>
      <c r="C8" t="inlineStr">
        <is>
          <t>Bookkeeper</t>
        </is>
      </c>
      <c r="D8">
        <f>COUNTIF('Rate Reconciliation'!$O$5:$O$373,A8)</f>
        <v>8</v>
      </c>
      <c r="E8" s="9">
        <f>SUMIFS('Rate Reconciliation'!$N$5:$N$373,'Rate Reconciliation'!$O$5:$O$373,A8)</f>
        <v>4930</v>
      </c>
    </row>
    <row r="9">
      <c r="A9" t="inlineStr">
        <is>
          <t>Not billed</t>
        </is>
      </c>
      <c r="B9" t="inlineStr">
        <is>
          <t>Create QBO template; raise catch-up invoices for Aug-Oct</t>
        </is>
      </c>
      <c r="C9" t="inlineStr">
        <is>
          <t>Bookkeeper</t>
        </is>
      </c>
      <c r="D9">
        <f>COUNTIF('Rate Reconciliation'!$O$5:$O$373,A9)</f>
        <v>9</v>
      </c>
      <c r="E9" s="9">
        <f>SUMIFS('Rate Reconciliation'!$N$5:$N$373,'Rate Reconciliation'!$O$5:$O$373,A9)</f>
        <v>-5703.67</v>
      </c>
    </row>
    <row r="10">
      <c r="A10" t="inlineStr">
        <is>
          <t>Basis mismatch</t>
        </is>
      </c>
      <c r="B10" t="inlineStr">
        <is>
          <t>Change template to the 52/12 monthly amount; bill the shortfall</t>
        </is>
      </c>
      <c r="C10" t="inlineStr">
        <is>
          <t>Bookkeeper</t>
        </is>
      </c>
      <c r="D10">
        <f>COUNTIF('Rate Reconciliation'!$O$5:$O$373,A10)</f>
        <v>19</v>
      </c>
      <c r="E10" s="9">
        <f>SUMIFS('Rate Reconciliation'!$N$5:$N$373,'Rate Reconciliation'!$O$5:$O$373,A10)</f>
        <v>-1483.02</v>
      </c>
    </row>
    <row r="11">
      <c r="A11" t="inlineStr">
        <is>
          <t>Rate mismatch</t>
        </is>
      </c>
      <c r="B11" t="inlineStr">
        <is>
          <t>Update template to the current agreed rate (1 Jul 2026 rise); bill the shortfall</t>
        </is>
      </c>
      <c r="C11" t="inlineStr">
        <is>
          <t>Bookkeeper</t>
        </is>
      </c>
      <c r="D11">
        <f>COUNTIF('Rate Reconciliation'!$O$5:$O$373,A11)</f>
        <v>31</v>
      </c>
      <c r="E11" s="9">
        <f>SUMIFS('Rate Reconciliation'!$N$5:$N$373,'Rate Reconciliation'!$O$5:$O$373,A11)</f>
        <v>-840</v>
      </c>
    </row>
    <row r="12">
      <c r="A12" t="inlineStr">
        <is>
          <t>Inactive in Jobber - confirm</t>
        </is>
      </c>
      <c r="B12" t="inlineStr">
        <is>
          <t>Confirm with the client whether the work ended; if so make the template inactive and credit</t>
        </is>
      </c>
      <c r="C12" t="inlineStr">
        <is>
          <t>Owner</t>
        </is>
      </c>
      <c r="D12">
        <f>COUNTIF('Rate Reconciliation'!$O$5:$O$373,A12)</f>
        <v>7</v>
      </c>
      <c r="E12" s="9">
        <f>SUMIFS('Rate Reconciliation'!$N$5:$N$373,'Rate Reconciliation'!$O$5:$O$373,A12)</f>
        <v>5095.99</v>
      </c>
    </row>
    <row r="13">
      <c r="A13" t="inlineStr">
        <is>
          <t>Archived, no template</t>
        </is>
      </c>
      <c r="B13" t="inlineStr">
        <is>
          <t>Nothing to move; keep in the Jobber archive export</t>
        </is>
      </c>
      <c r="C13" t="inlineStr">
        <is>
          <t>Office</t>
        </is>
      </c>
      <c r="D13">
        <f>COUNTIF('Rate Reconciliation'!$O$5:$O$373,A13)</f>
        <v>17</v>
      </c>
      <c r="E13" s="9">
        <f>SUMIFS('Rate Reconciliation'!$N$5:$N$373,'Rate Reconciliation'!$O$5:$O$373,A13)</f>
        <v>0</v>
      </c>
    </row>
    <row r="14">
      <c r="A14" t="inlineStr">
        <is>
          <t>Missing in Jobber</t>
        </is>
      </c>
      <c r="B14" t="inlineStr">
        <is>
          <t>Confirm what it is (supply-only charge); keep the template, add a note</t>
        </is>
      </c>
      <c r="C14" t="inlineStr">
        <is>
          <t>Owner</t>
        </is>
      </c>
      <c r="D14">
        <f>COUNTIF('Rate Reconciliation'!$O$5:$O$373,A14)</f>
        <v>6</v>
      </c>
      <c r="E14" s="9">
        <f>SUMIFS('Rate Reconciliation'!$N$5:$N$373,'Rate Reconciliation'!$O$5:$O$373,A14)</f>
        <v>465</v>
      </c>
    </row>
  </sheetData>
  <autoFilter ref="A4:E14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106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3" customWidth="1" min="3" max="3"/>
    <col width="9" customWidth="1" min="4" max="4"/>
    <col width="12" customWidth="1" min="5" max="5"/>
    <col width="12" customWidth="1" min="6" max="6"/>
    <col width="12" customWidth="1" min="7" max="7"/>
    <col width="12" customWidth="1" min="8" max="8"/>
    <col width="13" customWidth="1" min="9" max="9"/>
    <col width="26" customWidth="1" min="10" max="10"/>
    <col width="11" customWidth="1" min="11" max="11"/>
  </cols>
  <sheetData>
    <row r="1">
      <c r="A1" s="6" t="inlineStr">
        <is>
          <t>Billing check Aug-Oct 2026: should have billed vs Jobber + QBO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Job / template</t>
        </is>
      </c>
      <c r="B4" s="7" t="inlineStr">
        <is>
          <t>Month</t>
        </is>
      </c>
      <c r="C4" s="7" t="inlineStr">
        <is>
          <t>Frequency</t>
        </is>
      </c>
      <c r="D4" s="7" t="inlineStr">
        <is>
          <t>4-weekly runs</t>
        </is>
      </c>
      <c r="E4" s="7" t="inlineStr">
        <is>
          <t>Should bill</t>
        </is>
      </c>
      <c r="F4" s="7" t="inlineStr">
        <is>
          <t>Billed in Jobber</t>
        </is>
      </c>
      <c r="G4" s="7" t="inlineStr">
        <is>
          <t>Billed in QBO</t>
        </is>
      </c>
      <c r="H4" s="7" t="inlineStr">
        <is>
          <t>Gap</t>
        </is>
      </c>
      <c r="I4" s="7" t="inlineStr">
        <is>
          <t>Finding</t>
        </is>
      </c>
      <c r="J4" s="7" t="inlineStr">
        <is>
          <t>Status</t>
        </is>
      </c>
      <c r="K4" s="7" t="inlineStr">
        <is>
          <t>Engine gap</t>
        </is>
      </c>
    </row>
    <row r="5">
      <c r="A5" t="inlineStr">
        <is>
          <t>J1001</t>
        </is>
      </c>
      <c r="B5" t="inlineStr">
        <is>
          <t>2026-08</t>
        </is>
      </c>
      <c r="C5" t="str">
        <f>IF(LEFT(A5,1)="T","QBO only",INDEX('Jobber Jobs'!$F$5:$F$367,MATCH(A5,'Jobber Jobs'!$A$5:$A$367,0)))</f>
        <v>Weekly</v>
      </c>
      <c r="D5" t="inlineStr"/>
      <c r="E5" s="9">
        <f>IF(LEFT(A5,1)="T",0,IF(INDEX('Jobber Jobs'!$O$5:$O$367,MATCH(A5,'Jobber Jobs'!$A$5:$A$367,0))&lt;&gt;"Active",0,IF(C5="Every 4 weeks",D5*INDEX('Jobber Jobs'!$L$5:$L$367,MATCH(A5,'Jobber Jobs'!$A$5:$A$367,0)),INDEX('Jobber Jobs'!$Q$5:$Q$367,MATCH(A5,'Jobber Jobs'!$A$5:$A$367,0)))))</f>
        <v>550.33</v>
      </c>
      <c r="F5" s="9">
        <f>SUMIFS('Jobber Invoices'!$F$5:$F$235,'Jobber Invoices'!$B$5:$B$235,A5,'Jobber Invoices'!$G$5:$G$235,B5)</f>
        <v>550.33</v>
      </c>
      <c r="G5" s="9">
        <f>SUMIFS('QBO Invoices'!$E$5:$E$888,'QBO Invoices'!$G$5:$G$888,A5,'QBO Invoices'!$F$5:$F$888,B5)</f>
        <v>0</v>
      </c>
      <c r="H5" s="9">
        <f>ROUND(F5+G5-E5,2)</f>
        <v>0</v>
      </c>
      <c r="I5" t="str">
        <f>IF(ABS(H5)&lt;0.005,"Agrees",IF(H5&gt;0,"Over-billed","Under-billed"))</f>
        <v>Agrees</v>
      </c>
      <c r="J5" t="str">
        <f>IFERROR(INDEX('Rate Reconciliation'!$O$5:$O$373,MATCH(A5,'Rate Reconciliation'!$A$5:$A$373,0)),"Missing in Jobber")</f>
        <v>Billed in Jobber</v>
      </c>
      <c r="K5" s="9" t="n">
        <v>0</v>
      </c>
    </row>
    <row r="6">
      <c r="A6" t="inlineStr">
        <is>
          <t>J1001</t>
        </is>
      </c>
      <c r="B6" t="inlineStr">
        <is>
          <t>2026-09</t>
        </is>
      </c>
      <c r="C6" t="str">
        <f>IF(LEFT(A6,1)="T","QBO only",INDEX('Jobber Jobs'!$F$5:$F$367,MATCH(A6,'Jobber Jobs'!$A$5:$A$367,0)))</f>
        <v>Weekly</v>
      </c>
      <c r="D6" t="inlineStr"/>
      <c r="E6" s="9">
        <f>IF(LEFT(A6,1)="T",0,IF(INDEX('Jobber Jobs'!$O$5:$O$367,MATCH(A6,'Jobber Jobs'!$A$5:$A$367,0))&lt;&gt;"Active",0,IF(C6="Every 4 weeks",D6*INDEX('Jobber Jobs'!$L$5:$L$367,MATCH(A6,'Jobber Jobs'!$A$5:$A$367,0)),INDEX('Jobber Jobs'!$Q$5:$Q$367,MATCH(A6,'Jobber Jobs'!$A$5:$A$367,0)))))</f>
        <v>550.33</v>
      </c>
      <c r="F6" s="9">
        <f>SUMIFS('Jobber Invoices'!$F$5:$F$235,'Jobber Invoices'!$B$5:$B$235,A6,'Jobber Invoices'!$G$5:$G$235,B6)</f>
        <v>550.33</v>
      </c>
      <c r="G6" s="9">
        <f>SUMIFS('QBO Invoices'!$E$5:$E$888,'QBO Invoices'!$G$5:$G$888,A6,'QBO Invoices'!$F$5:$F$888,B6)</f>
        <v>0</v>
      </c>
      <c r="H6" s="9">
        <f>ROUND(F6+G6-E6,2)</f>
        <v>0</v>
      </c>
      <c r="I6" t="str">
        <f>IF(ABS(H6)&lt;0.005,"Agrees",IF(H6&gt;0,"Over-billed","Under-billed"))</f>
        <v>Agrees</v>
      </c>
      <c r="J6" t="str">
        <f>IFERROR(INDEX('Rate Reconciliation'!$O$5:$O$373,MATCH(A6,'Rate Reconciliation'!$A$5:$A$373,0)),"Missing in Jobber")</f>
        <v>Billed in Jobber</v>
      </c>
      <c r="K6" s="9" t="n">
        <v>0</v>
      </c>
    </row>
    <row r="7">
      <c r="A7" t="inlineStr">
        <is>
          <t>J1001</t>
        </is>
      </c>
      <c r="B7" t="inlineStr">
        <is>
          <t>2026-10</t>
        </is>
      </c>
      <c r="C7" t="str">
        <f>IF(LEFT(A7,1)="T","QBO only",INDEX('Jobber Jobs'!$F$5:$F$367,MATCH(A7,'Jobber Jobs'!$A$5:$A$367,0)))</f>
        <v>Weekly</v>
      </c>
      <c r="D7" t="inlineStr"/>
      <c r="E7" s="9">
        <f>IF(LEFT(A7,1)="T",0,IF(INDEX('Jobber Jobs'!$O$5:$O$367,MATCH(A7,'Jobber Jobs'!$A$5:$A$367,0))&lt;&gt;"Active",0,IF(C7="Every 4 weeks",D7*INDEX('Jobber Jobs'!$L$5:$L$367,MATCH(A7,'Jobber Jobs'!$A$5:$A$367,0)),INDEX('Jobber Jobs'!$Q$5:$Q$367,MATCH(A7,'Jobber Jobs'!$A$5:$A$367,0)))))</f>
        <v>550.33</v>
      </c>
      <c r="F7" s="9">
        <f>SUMIFS('Jobber Invoices'!$F$5:$F$235,'Jobber Invoices'!$B$5:$B$235,A7,'Jobber Invoices'!$G$5:$G$235,B7)</f>
        <v>550.33</v>
      </c>
      <c r="G7" s="9">
        <f>SUMIFS('QBO Invoices'!$E$5:$E$888,'QBO Invoices'!$G$5:$G$888,A7,'QBO Invoices'!$F$5:$F$888,B7)</f>
        <v>0</v>
      </c>
      <c r="H7" s="9">
        <f>ROUND(F7+G7-E7,2)</f>
        <v>0</v>
      </c>
      <c r="I7" t="str">
        <f>IF(ABS(H7)&lt;0.005,"Agrees",IF(H7&gt;0,"Over-billed","Under-billed"))</f>
        <v>Agrees</v>
      </c>
      <c r="J7" t="str">
        <f>IFERROR(INDEX('Rate Reconciliation'!$O$5:$O$373,MATCH(A7,'Rate Reconciliation'!$A$5:$A$373,0)),"Missing in Jobber")</f>
        <v>Billed in Jobber</v>
      </c>
      <c r="K7" s="9" t="n">
        <v>0</v>
      </c>
    </row>
    <row r="8">
      <c r="A8" t="inlineStr">
        <is>
          <t>J1002</t>
        </is>
      </c>
      <c r="B8" t="inlineStr">
        <is>
          <t>2026-08</t>
        </is>
      </c>
      <c r="C8" t="str">
        <f>IF(LEFT(A8,1)="T","QBO only",INDEX('Jobber Jobs'!$F$5:$F$367,MATCH(A8,'Jobber Jobs'!$A$5:$A$367,0)))</f>
        <v>Weekly</v>
      </c>
      <c r="D8" t="inlineStr"/>
      <c r="E8" s="9">
        <f>IF(LEFT(A8,1)="T",0,IF(INDEX('Jobber Jobs'!$O$5:$O$367,MATCH(A8,'Jobber Jobs'!$A$5:$A$367,0))&lt;&gt;"Active",0,IF(C8="Every 4 weeks",D8*INDEX('Jobber Jobs'!$L$5:$L$367,MATCH(A8,'Jobber Jobs'!$A$5:$A$367,0)),INDEX('Jobber Jobs'!$Q$5:$Q$367,MATCH(A8,'Jobber Jobs'!$A$5:$A$367,0)))))</f>
        <v>251.33</v>
      </c>
      <c r="F8" s="9">
        <f>SUMIFS('Jobber Invoices'!$F$5:$F$235,'Jobber Invoices'!$B$5:$B$235,A8,'Jobber Invoices'!$G$5:$G$235,B8)</f>
        <v>0</v>
      </c>
      <c r="G8" s="9">
        <f>SUMIFS('QBO Invoices'!$E$5:$E$888,'QBO Invoices'!$G$5:$G$888,A8,'QBO Invoices'!$F$5:$F$888,B8)</f>
        <v>251.33</v>
      </c>
      <c r="H8" s="9">
        <f>ROUND(F8+G8-E8,2)</f>
        <v>0</v>
      </c>
      <c r="I8" t="str">
        <f>IF(ABS(H8)&lt;0.005,"Agrees",IF(H8&gt;0,"Over-billed","Under-billed"))</f>
        <v>Agrees</v>
      </c>
      <c r="J8" t="str">
        <f>IFERROR(INDEX('Rate Reconciliation'!$O$5:$O$373,MATCH(A8,'Rate Reconciliation'!$A$5:$A$373,0)),"Missing in Jobber")</f>
        <v>Matched</v>
      </c>
      <c r="K8" s="9" t="n">
        <v>0</v>
      </c>
    </row>
    <row r="9">
      <c r="A9" t="inlineStr">
        <is>
          <t>J1002</t>
        </is>
      </c>
      <c r="B9" t="inlineStr">
        <is>
          <t>2026-09</t>
        </is>
      </c>
      <c r="C9" t="str">
        <f>IF(LEFT(A9,1)="T","QBO only",INDEX('Jobber Jobs'!$F$5:$F$367,MATCH(A9,'Jobber Jobs'!$A$5:$A$367,0)))</f>
        <v>Weekly</v>
      </c>
      <c r="D9" t="inlineStr"/>
      <c r="E9" s="9">
        <f>IF(LEFT(A9,1)="T",0,IF(INDEX('Jobber Jobs'!$O$5:$O$367,MATCH(A9,'Jobber Jobs'!$A$5:$A$367,0))&lt;&gt;"Active",0,IF(C9="Every 4 weeks",D9*INDEX('Jobber Jobs'!$L$5:$L$367,MATCH(A9,'Jobber Jobs'!$A$5:$A$367,0)),INDEX('Jobber Jobs'!$Q$5:$Q$367,MATCH(A9,'Jobber Jobs'!$A$5:$A$367,0)))))</f>
        <v>251.33</v>
      </c>
      <c r="F9" s="9">
        <f>SUMIFS('Jobber Invoices'!$F$5:$F$235,'Jobber Invoices'!$B$5:$B$235,A9,'Jobber Invoices'!$G$5:$G$235,B9)</f>
        <v>0</v>
      </c>
      <c r="G9" s="9">
        <f>SUMIFS('QBO Invoices'!$E$5:$E$888,'QBO Invoices'!$G$5:$G$888,A9,'QBO Invoices'!$F$5:$F$888,B9)</f>
        <v>251.33</v>
      </c>
      <c r="H9" s="9">
        <f>ROUND(F9+G9-E9,2)</f>
        <v>0</v>
      </c>
      <c r="I9" t="str">
        <f>IF(ABS(H9)&lt;0.005,"Agrees",IF(H9&gt;0,"Over-billed","Under-billed"))</f>
        <v>Agrees</v>
      </c>
      <c r="J9" t="str">
        <f>IFERROR(INDEX('Rate Reconciliation'!$O$5:$O$373,MATCH(A9,'Rate Reconciliation'!$A$5:$A$373,0)),"Missing in Jobber")</f>
        <v>Matched</v>
      </c>
      <c r="K9" s="9" t="n">
        <v>0</v>
      </c>
    </row>
    <row r="10">
      <c r="A10" t="inlineStr">
        <is>
          <t>J1002</t>
        </is>
      </c>
      <c r="B10" t="inlineStr">
        <is>
          <t>2026-10</t>
        </is>
      </c>
      <c r="C10" t="str">
        <f>IF(LEFT(A10,1)="T","QBO only",INDEX('Jobber Jobs'!$F$5:$F$367,MATCH(A10,'Jobber Jobs'!$A$5:$A$367,0)))</f>
        <v>Weekly</v>
      </c>
      <c r="D10" t="inlineStr"/>
      <c r="E10" s="9">
        <f>IF(LEFT(A10,1)="T",0,IF(INDEX('Jobber Jobs'!$O$5:$O$367,MATCH(A10,'Jobber Jobs'!$A$5:$A$367,0))&lt;&gt;"Active",0,IF(C10="Every 4 weeks",D10*INDEX('Jobber Jobs'!$L$5:$L$367,MATCH(A10,'Jobber Jobs'!$A$5:$A$367,0)),INDEX('Jobber Jobs'!$Q$5:$Q$367,MATCH(A10,'Jobber Jobs'!$A$5:$A$367,0)))))</f>
        <v>251.33</v>
      </c>
      <c r="F10" s="9">
        <f>SUMIFS('Jobber Invoices'!$F$5:$F$235,'Jobber Invoices'!$B$5:$B$235,A10,'Jobber Invoices'!$G$5:$G$235,B10)</f>
        <v>0</v>
      </c>
      <c r="G10" s="9">
        <f>SUMIFS('QBO Invoices'!$E$5:$E$888,'QBO Invoices'!$G$5:$G$888,A10,'QBO Invoices'!$F$5:$F$888,B10)</f>
        <v>251.33</v>
      </c>
      <c r="H10" s="9">
        <f>ROUND(F10+G10-E10,2)</f>
        <v>0</v>
      </c>
      <c r="I10" t="str">
        <f>IF(ABS(H10)&lt;0.005,"Agrees",IF(H10&gt;0,"Over-billed","Under-billed"))</f>
        <v>Agrees</v>
      </c>
      <c r="J10" t="str">
        <f>IFERROR(INDEX('Rate Reconciliation'!$O$5:$O$373,MATCH(A10,'Rate Reconciliation'!$A$5:$A$373,0)),"Missing in Jobber")</f>
        <v>Matched</v>
      </c>
      <c r="K10" s="9" t="n">
        <v>0</v>
      </c>
    </row>
    <row r="11">
      <c r="A11" t="inlineStr">
        <is>
          <t>J1003</t>
        </is>
      </c>
      <c r="B11" t="inlineStr">
        <is>
          <t>2026-08</t>
        </is>
      </c>
      <c r="C11" t="str">
        <f>IF(LEFT(A11,1)="T","QBO only",INDEX('Jobber Jobs'!$F$5:$F$367,MATCH(A11,'Jobber Jobs'!$A$5:$A$367,0)))</f>
        <v>Every 4 weeks</v>
      </c>
      <c r="D11" t="n">
        <v>1</v>
      </c>
      <c r="E11" s="9">
        <f>IF(LEFT(A11,1)="T",0,IF(INDEX('Jobber Jobs'!$O$5:$O$367,MATCH(A11,'Jobber Jobs'!$A$5:$A$367,0))&lt;&gt;"Active",0,IF(C11="Every 4 weeks",D11*INDEX('Jobber Jobs'!$L$5:$L$367,MATCH(A11,'Jobber Jobs'!$A$5:$A$367,0)),INDEX('Jobber Jobs'!$Q$5:$Q$367,MATCH(A11,'Jobber Jobs'!$A$5:$A$367,0)))))</f>
        <v>218</v>
      </c>
      <c r="F11" s="9">
        <f>SUMIFS('Jobber Invoices'!$F$5:$F$235,'Jobber Invoices'!$B$5:$B$235,A11,'Jobber Invoices'!$G$5:$G$235,B11)</f>
        <v>218</v>
      </c>
      <c r="G11" s="9">
        <f>SUMIFS('QBO Invoices'!$E$5:$E$888,'QBO Invoices'!$G$5:$G$888,A11,'QBO Invoices'!$F$5:$F$888,B11)</f>
        <v>0</v>
      </c>
      <c r="H11" s="9">
        <f>ROUND(F11+G11-E11,2)</f>
        <v>0</v>
      </c>
      <c r="I11" t="str">
        <f>IF(ABS(H11)&lt;0.005,"Agrees",IF(H11&gt;0,"Over-billed","Under-billed"))</f>
        <v>Agrees</v>
      </c>
      <c r="J11" t="str">
        <f>IFERROR(INDEX('Rate Reconciliation'!$O$5:$O$373,MATCH(A11,'Rate Reconciliation'!$A$5:$A$373,0)),"Missing in Jobber")</f>
        <v>Billed in Jobber</v>
      </c>
      <c r="K11" s="9" t="n">
        <v>0</v>
      </c>
    </row>
    <row r="12">
      <c r="A12" t="inlineStr">
        <is>
          <t>J1003</t>
        </is>
      </c>
      <c r="B12" t="inlineStr">
        <is>
          <t>2026-09</t>
        </is>
      </c>
      <c r="C12" t="str">
        <f>IF(LEFT(A12,1)="T","QBO only",INDEX('Jobber Jobs'!$F$5:$F$367,MATCH(A12,'Jobber Jobs'!$A$5:$A$367,0)))</f>
        <v>Every 4 weeks</v>
      </c>
      <c r="D12" t="n">
        <v>1</v>
      </c>
      <c r="E12" s="9">
        <f>IF(LEFT(A12,1)="T",0,IF(INDEX('Jobber Jobs'!$O$5:$O$367,MATCH(A12,'Jobber Jobs'!$A$5:$A$367,0))&lt;&gt;"Active",0,IF(C12="Every 4 weeks",D12*INDEX('Jobber Jobs'!$L$5:$L$367,MATCH(A12,'Jobber Jobs'!$A$5:$A$367,0)),INDEX('Jobber Jobs'!$Q$5:$Q$367,MATCH(A12,'Jobber Jobs'!$A$5:$A$367,0)))))</f>
        <v>218</v>
      </c>
      <c r="F12" s="9">
        <f>SUMIFS('Jobber Invoices'!$F$5:$F$235,'Jobber Invoices'!$B$5:$B$235,A12,'Jobber Invoices'!$G$5:$G$235,B12)</f>
        <v>218</v>
      </c>
      <c r="G12" s="9">
        <f>SUMIFS('QBO Invoices'!$E$5:$E$888,'QBO Invoices'!$G$5:$G$888,A12,'QBO Invoices'!$F$5:$F$888,B12)</f>
        <v>0</v>
      </c>
      <c r="H12" s="9">
        <f>ROUND(F12+G12-E12,2)</f>
        <v>0</v>
      </c>
      <c r="I12" t="str">
        <f>IF(ABS(H12)&lt;0.005,"Agrees",IF(H12&gt;0,"Over-billed","Under-billed"))</f>
        <v>Agrees</v>
      </c>
      <c r="J12" t="str">
        <f>IFERROR(INDEX('Rate Reconciliation'!$O$5:$O$373,MATCH(A12,'Rate Reconciliation'!$A$5:$A$373,0)),"Missing in Jobber")</f>
        <v>Billed in Jobber</v>
      </c>
      <c r="K12" s="9" t="n">
        <v>0</v>
      </c>
    </row>
    <row r="13">
      <c r="A13" t="inlineStr">
        <is>
          <t>J1003</t>
        </is>
      </c>
      <c r="B13" t="inlineStr">
        <is>
          <t>2026-10</t>
        </is>
      </c>
      <c r="C13" t="str">
        <f>IF(LEFT(A13,1)="T","QBO only",INDEX('Jobber Jobs'!$F$5:$F$367,MATCH(A13,'Jobber Jobs'!$A$5:$A$367,0)))</f>
        <v>Every 4 weeks</v>
      </c>
      <c r="D13" t="n">
        <v>1</v>
      </c>
      <c r="E13" s="9">
        <f>IF(LEFT(A13,1)="T",0,IF(INDEX('Jobber Jobs'!$O$5:$O$367,MATCH(A13,'Jobber Jobs'!$A$5:$A$367,0))&lt;&gt;"Active",0,IF(C13="Every 4 weeks",D13*INDEX('Jobber Jobs'!$L$5:$L$367,MATCH(A13,'Jobber Jobs'!$A$5:$A$367,0)),INDEX('Jobber Jobs'!$Q$5:$Q$367,MATCH(A13,'Jobber Jobs'!$A$5:$A$367,0)))))</f>
        <v>218</v>
      </c>
      <c r="F13" s="9">
        <f>SUMIFS('Jobber Invoices'!$F$5:$F$235,'Jobber Invoices'!$B$5:$B$235,A13,'Jobber Invoices'!$G$5:$G$235,B13)</f>
        <v>218</v>
      </c>
      <c r="G13" s="9">
        <f>SUMIFS('QBO Invoices'!$E$5:$E$888,'QBO Invoices'!$G$5:$G$888,A13,'QBO Invoices'!$F$5:$F$888,B13)</f>
        <v>0</v>
      </c>
      <c r="H13" s="9">
        <f>ROUND(F13+G13-E13,2)</f>
        <v>0</v>
      </c>
      <c r="I13" t="str">
        <f>IF(ABS(H13)&lt;0.005,"Agrees",IF(H13&gt;0,"Over-billed","Under-billed"))</f>
        <v>Agrees</v>
      </c>
      <c r="J13" t="str">
        <f>IFERROR(INDEX('Rate Reconciliation'!$O$5:$O$373,MATCH(A13,'Rate Reconciliation'!$A$5:$A$373,0)),"Missing in Jobber")</f>
        <v>Billed in Jobber</v>
      </c>
      <c r="K13" s="9" t="n">
        <v>0</v>
      </c>
    </row>
    <row r="14">
      <c r="A14" t="inlineStr">
        <is>
          <t>J1004</t>
        </is>
      </c>
      <c r="B14" t="inlineStr">
        <is>
          <t>2026-08</t>
        </is>
      </c>
      <c r="C14" t="str">
        <f>IF(LEFT(A14,1)="T","QBO only",INDEX('Jobber Jobs'!$F$5:$F$367,MATCH(A14,'Jobber Jobs'!$A$5:$A$367,0)))</f>
        <v>Weekly</v>
      </c>
      <c r="D14" t="inlineStr"/>
      <c r="E14" s="9">
        <f>IF(LEFT(A14,1)="T",0,IF(INDEX('Jobber Jobs'!$O$5:$O$367,MATCH(A14,'Jobber Jobs'!$A$5:$A$367,0))&lt;&gt;"Active",0,IF(C14="Every 4 weeks",D14*INDEX('Jobber Jobs'!$L$5:$L$367,MATCH(A14,'Jobber Jobs'!$A$5:$A$367,0)),INDEX('Jobber Jobs'!$Q$5:$Q$367,MATCH(A14,'Jobber Jobs'!$A$5:$A$367,0)))))</f>
        <v>307.67</v>
      </c>
      <c r="F14" s="9">
        <f>SUMIFS('Jobber Invoices'!$F$5:$F$235,'Jobber Invoices'!$B$5:$B$235,A14,'Jobber Invoices'!$G$5:$G$235,B14)</f>
        <v>0</v>
      </c>
      <c r="G14" s="9">
        <f>SUMIFS('QBO Invoices'!$E$5:$E$888,'QBO Invoices'!$G$5:$G$888,A14,'QBO Invoices'!$F$5:$F$888,B14)</f>
        <v>284</v>
      </c>
      <c r="H14" s="9">
        <f>ROUND(F14+G14-E14,2)</f>
        <v>-23.67</v>
      </c>
      <c r="I14" t="str">
        <f>IF(ABS(H14)&lt;0.005,"Agrees",IF(H14&gt;0,"Over-billed","Under-billed"))</f>
        <v>Under-billed</v>
      </c>
      <c r="J14" t="str">
        <f>IFERROR(INDEX('Rate Reconciliation'!$O$5:$O$373,MATCH(A14,'Rate Reconciliation'!$A$5:$A$373,0)),"Missing in Jobber")</f>
        <v>Basis mismatch</v>
      </c>
      <c r="K14" s="9" t="n">
        <v>-23.67</v>
      </c>
    </row>
    <row r="15">
      <c r="A15" t="inlineStr">
        <is>
          <t>J1004</t>
        </is>
      </c>
      <c r="B15" t="inlineStr">
        <is>
          <t>2026-09</t>
        </is>
      </c>
      <c r="C15" t="str">
        <f>IF(LEFT(A15,1)="T","QBO only",INDEX('Jobber Jobs'!$F$5:$F$367,MATCH(A15,'Jobber Jobs'!$A$5:$A$367,0)))</f>
        <v>Weekly</v>
      </c>
      <c r="D15" t="inlineStr"/>
      <c r="E15" s="9">
        <f>IF(LEFT(A15,1)="T",0,IF(INDEX('Jobber Jobs'!$O$5:$O$367,MATCH(A15,'Jobber Jobs'!$A$5:$A$367,0))&lt;&gt;"Active",0,IF(C15="Every 4 weeks",D15*INDEX('Jobber Jobs'!$L$5:$L$367,MATCH(A15,'Jobber Jobs'!$A$5:$A$367,0)),INDEX('Jobber Jobs'!$Q$5:$Q$367,MATCH(A15,'Jobber Jobs'!$A$5:$A$367,0)))))</f>
        <v>307.67</v>
      </c>
      <c r="F15" s="9">
        <f>SUMIFS('Jobber Invoices'!$F$5:$F$235,'Jobber Invoices'!$B$5:$B$235,A15,'Jobber Invoices'!$G$5:$G$235,B15)</f>
        <v>0</v>
      </c>
      <c r="G15" s="9">
        <f>SUMIFS('QBO Invoices'!$E$5:$E$888,'QBO Invoices'!$G$5:$G$888,A15,'QBO Invoices'!$F$5:$F$888,B15)</f>
        <v>284</v>
      </c>
      <c r="H15" s="9">
        <f>ROUND(F15+G15-E15,2)</f>
        <v>-23.67</v>
      </c>
      <c r="I15" t="str">
        <f>IF(ABS(H15)&lt;0.005,"Agrees",IF(H15&gt;0,"Over-billed","Under-billed"))</f>
        <v>Under-billed</v>
      </c>
      <c r="J15" t="str">
        <f>IFERROR(INDEX('Rate Reconciliation'!$O$5:$O$373,MATCH(A15,'Rate Reconciliation'!$A$5:$A$373,0)),"Missing in Jobber")</f>
        <v>Basis mismatch</v>
      </c>
      <c r="K15" s="9" t="n">
        <v>-23.67</v>
      </c>
    </row>
    <row r="16">
      <c r="A16" t="inlineStr">
        <is>
          <t>J1004</t>
        </is>
      </c>
      <c r="B16" t="inlineStr">
        <is>
          <t>2026-10</t>
        </is>
      </c>
      <c r="C16" t="str">
        <f>IF(LEFT(A16,1)="T","QBO only",INDEX('Jobber Jobs'!$F$5:$F$367,MATCH(A16,'Jobber Jobs'!$A$5:$A$367,0)))</f>
        <v>Weekly</v>
      </c>
      <c r="D16" t="inlineStr"/>
      <c r="E16" s="9">
        <f>IF(LEFT(A16,1)="T",0,IF(INDEX('Jobber Jobs'!$O$5:$O$367,MATCH(A16,'Jobber Jobs'!$A$5:$A$367,0))&lt;&gt;"Active",0,IF(C16="Every 4 weeks",D16*INDEX('Jobber Jobs'!$L$5:$L$367,MATCH(A16,'Jobber Jobs'!$A$5:$A$367,0)),INDEX('Jobber Jobs'!$Q$5:$Q$367,MATCH(A16,'Jobber Jobs'!$A$5:$A$367,0)))))</f>
        <v>307.67</v>
      </c>
      <c r="F16" s="9">
        <f>SUMIFS('Jobber Invoices'!$F$5:$F$235,'Jobber Invoices'!$B$5:$B$235,A16,'Jobber Invoices'!$G$5:$G$235,B16)</f>
        <v>0</v>
      </c>
      <c r="G16" s="9">
        <f>SUMIFS('QBO Invoices'!$E$5:$E$888,'QBO Invoices'!$G$5:$G$888,A16,'QBO Invoices'!$F$5:$F$888,B16)</f>
        <v>284</v>
      </c>
      <c r="H16" s="9">
        <f>ROUND(F16+G16-E16,2)</f>
        <v>-23.67</v>
      </c>
      <c r="I16" t="str">
        <f>IF(ABS(H16)&lt;0.005,"Agrees",IF(H16&gt;0,"Over-billed","Under-billed"))</f>
        <v>Under-billed</v>
      </c>
      <c r="J16" t="str">
        <f>IFERROR(INDEX('Rate Reconciliation'!$O$5:$O$373,MATCH(A16,'Rate Reconciliation'!$A$5:$A$373,0)),"Missing in Jobber")</f>
        <v>Basis mismatch</v>
      </c>
      <c r="K16" s="9" t="n">
        <v>-23.67</v>
      </c>
    </row>
    <row r="17">
      <c r="A17" t="inlineStr">
        <is>
          <t>J1005</t>
        </is>
      </c>
      <c r="B17" t="inlineStr">
        <is>
          <t>2026-08</t>
        </is>
      </c>
      <c r="C17" t="str">
        <f>IF(LEFT(A17,1)="T","QBO only",INDEX('Jobber Jobs'!$F$5:$F$367,MATCH(A17,'Jobber Jobs'!$A$5:$A$367,0)))</f>
        <v>Weekly</v>
      </c>
      <c r="D17" t="inlineStr"/>
      <c r="E17" s="9">
        <f>IF(LEFT(A17,1)="T",0,IF(INDEX('Jobber Jobs'!$O$5:$O$367,MATCH(A17,'Jobber Jobs'!$A$5:$A$367,0))&lt;&gt;"Active",0,IF(C17="Every 4 weeks",D17*INDEX('Jobber Jobs'!$L$5:$L$367,MATCH(A17,'Jobber Jobs'!$A$5:$A$367,0)),INDEX('Jobber Jobs'!$Q$5:$Q$367,MATCH(A17,'Jobber Jobs'!$A$5:$A$367,0)))))</f>
        <v>606.67</v>
      </c>
      <c r="F17" s="9">
        <f>SUMIFS('Jobber Invoices'!$F$5:$F$235,'Jobber Invoices'!$B$5:$B$235,A17,'Jobber Invoices'!$G$5:$G$235,B17)</f>
        <v>606.67</v>
      </c>
      <c r="G17" s="9">
        <f>SUMIFS('QBO Invoices'!$E$5:$E$888,'QBO Invoices'!$G$5:$G$888,A17,'QBO Invoices'!$F$5:$F$888,B17)</f>
        <v>0</v>
      </c>
      <c r="H17" s="9">
        <f>ROUND(F17+G17-E17,2)</f>
        <v>0</v>
      </c>
      <c r="I17" t="str">
        <f>IF(ABS(H17)&lt;0.005,"Agrees",IF(H17&gt;0,"Over-billed","Under-billed"))</f>
        <v>Agrees</v>
      </c>
      <c r="J17" t="str">
        <f>IFERROR(INDEX('Rate Reconciliation'!$O$5:$O$373,MATCH(A17,'Rate Reconciliation'!$A$5:$A$373,0)),"Missing in Jobber")</f>
        <v>Billed in Jobber</v>
      </c>
      <c r="K17" s="9" t="n">
        <v>0</v>
      </c>
    </row>
    <row r="18">
      <c r="A18" t="inlineStr">
        <is>
          <t>J1005</t>
        </is>
      </c>
      <c r="B18" t="inlineStr">
        <is>
          <t>2026-09</t>
        </is>
      </c>
      <c r="C18" t="str">
        <f>IF(LEFT(A18,1)="T","QBO only",INDEX('Jobber Jobs'!$F$5:$F$367,MATCH(A18,'Jobber Jobs'!$A$5:$A$367,0)))</f>
        <v>Weekly</v>
      </c>
      <c r="D18" t="inlineStr"/>
      <c r="E18" s="9">
        <f>IF(LEFT(A18,1)="T",0,IF(INDEX('Jobber Jobs'!$O$5:$O$367,MATCH(A18,'Jobber Jobs'!$A$5:$A$367,0))&lt;&gt;"Active",0,IF(C18="Every 4 weeks",D18*INDEX('Jobber Jobs'!$L$5:$L$367,MATCH(A18,'Jobber Jobs'!$A$5:$A$367,0)),INDEX('Jobber Jobs'!$Q$5:$Q$367,MATCH(A18,'Jobber Jobs'!$A$5:$A$367,0)))))</f>
        <v>606.67</v>
      </c>
      <c r="F18" s="9">
        <f>SUMIFS('Jobber Invoices'!$F$5:$F$235,'Jobber Invoices'!$B$5:$B$235,A18,'Jobber Invoices'!$G$5:$G$235,B18)</f>
        <v>606.67</v>
      </c>
      <c r="G18" s="9">
        <f>SUMIFS('QBO Invoices'!$E$5:$E$888,'QBO Invoices'!$G$5:$G$888,A18,'QBO Invoices'!$F$5:$F$888,B18)</f>
        <v>0</v>
      </c>
      <c r="H18" s="9">
        <f>ROUND(F18+G18-E18,2)</f>
        <v>0</v>
      </c>
      <c r="I18" t="str">
        <f>IF(ABS(H18)&lt;0.005,"Agrees",IF(H18&gt;0,"Over-billed","Under-billed"))</f>
        <v>Agrees</v>
      </c>
      <c r="J18" t="str">
        <f>IFERROR(INDEX('Rate Reconciliation'!$O$5:$O$373,MATCH(A18,'Rate Reconciliation'!$A$5:$A$373,0)),"Missing in Jobber")</f>
        <v>Billed in Jobber</v>
      </c>
      <c r="K18" s="9" t="n">
        <v>0</v>
      </c>
    </row>
    <row r="19">
      <c r="A19" t="inlineStr">
        <is>
          <t>J1005</t>
        </is>
      </c>
      <c r="B19" t="inlineStr">
        <is>
          <t>2026-10</t>
        </is>
      </c>
      <c r="C19" t="str">
        <f>IF(LEFT(A19,1)="T","QBO only",INDEX('Jobber Jobs'!$F$5:$F$367,MATCH(A19,'Jobber Jobs'!$A$5:$A$367,0)))</f>
        <v>Weekly</v>
      </c>
      <c r="D19" t="inlineStr"/>
      <c r="E19" s="9">
        <f>IF(LEFT(A19,1)="T",0,IF(INDEX('Jobber Jobs'!$O$5:$O$367,MATCH(A19,'Jobber Jobs'!$A$5:$A$367,0))&lt;&gt;"Active",0,IF(C19="Every 4 weeks",D19*INDEX('Jobber Jobs'!$L$5:$L$367,MATCH(A19,'Jobber Jobs'!$A$5:$A$367,0)),INDEX('Jobber Jobs'!$Q$5:$Q$367,MATCH(A19,'Jobber Jobs'!$A$5:$A$367,0)))))</f>
        <v>606.67</v>
      </c>
      <c r="F19" s="9">
        <f>SUMIFS('Jobber Invoices'!$F$5:$F$235,'Jobber Invoices'!$B$5:$B$235,A19,'Jobber Invoices'!$G$5:$G$235,B19)</f>
        <v>606.67</v>
      </c>
      <c r="G19" s="9">
        <f>SUMIFS('QBO Invoices'!$E$5:$E$888,'QBO Invoices'!$G$5:$G$888,A19,'QBO Invoices'!$F$5:$F$888,B19)</f>
        <v>0</v>
      </c>
      <c r="H19" s="9">
        <f>ROUND(F19+G19-E19,2)</f>
        <v>0</v>
      </c>
      <c r="I19" t="str">
        <f>IF(ABS(H19)&lt;0.005,"Agrees",IF(H19&gt;0,"Over-billed","Under-billed"))</f>
        <v>Agrees</v>
      </c>
      <c r="J19" t="str">
        <f>IFERROR(INDEX('Rate Reconciliation'!$O$5:$O$373,MATCH(A19,'Rate Reconciliation'!$A$5:$A$373,0)),"Missing in Jobber")</f>
        <v>Billed in Jobber</v>
      </c>
      <c r="K19" s="9" t="n">
        <v>0</v>
      </c>
    </row>
    <row r="20">
      <c r="A20" t="inlineStr">
        <is>
          <t>J1006</t>
        </is>
      </c>
      <c r="B20" t="inlineStr">
        <is>
          <t>2026-08</t>
        </is>
      </c>
      <c r="C20" t="str">
        <f>IF(LEFT(A20,1)="T","QBO only",INDEX('Jobber Jobs'!$F$5:$F$367,MATCH(A20,'Jobber Jobs'!$A$5:$A$367,0)))</f>
        <v>Every 4 weeks</v>
      </c>
      <c r="D20" t="n">
        <v>1</v>
      </c>
      <c r="E20" s="9">
        <f>IF(LEFT(A20,1)="T",0,IF(INDEX('Jobber Jobs'!$O$5:$O$367,MATCH(A20,'Jobber Jobs'!$A$5:$A$367,0))&lt;&gt;"Active",0,IF(C20="Every 4 weeks",D20*INDEX('Jobber Jobs'!$L$5:$L$367,MATCH(A20,'Jobber Jobs'!$A$5:$A$367,0)),INDEX('Jobber Jobs'!$Q$5:$Q$367,MATCH(A20,'Jobber Jobs'!$A$5:$A$367,0)))))</f>
        <v>156</v>
      </c>
      <c r="F20" s="9">
        <f>SUMIFS('Jobber Invoices'!$F$5:$F$235,'Jobber Invoices'!$B$5:$B$235,A20,'Jobber Invoices'!$G$5:$G$235,B20)</f>
        <v>0</v>
      </c>
      <c r="G20" s="9">
        <f>SUMIFS('QBO Invoices'!$E$5:$E$888,'QBO Invoices'!$G$5:$G$888,A20,'QBO Invoices'!$F$5:$F$888,B20)</f>
        <v>156</v>
      </c>
      <c r="H20" s="9">
        <f>ROUND(F20+G20-E20,2)</f>
        <v>0</v>
      </c>
      <c r="I20" t="str">
        <f>IF(ABS(H20)&lt;0.005,"Agrees",IF(H20&gt;0,"Over-billed","Under-billed"))</f>
        <v>Agrees</v>
      </c>
      <c r="J20" t="str">
        <f>IFERROR(INDEX('Rate Reconciliation'!$O$5:$O$373,MATCH(A20,'Rate Reconciliation'!$A$5:$A$373,0)),"Missing in Jobber")</f>
        <v>Matched</v>
      </c>
      <c r="K20" s="9" t="n">
        <v>0</v>
      </c>
    </row>
    <row r="21">
      <c r="A21" t="inlineStr">
        <is>
          <t>J1006</t>
        </is>
      </c>
      <c r="B21" t="inlineStr">
        <is>
          <t>2026-09</t>
        </is>
      </c>
      <c r="C21" t="str">
        <f>IF(LEFT(A21,1)="T","QBO only",INDEX('Jobber Jobs'!$F$5:$F$367,MATCH(A21,'Jobber Jobs'!$A$5:$A$367,0)))</f>
        <v>Every 4 weeks</v>
      </c>
      <c r="D21" t="n">
        <v>1</v>
      </c>
      <c r="E21" s="9">
        <f>IF(LEFT(A21,1)="T",0,IF(INDEX('Jobber Jobs'!$O$5:$O$367,MATCH(A21,'Jobber Jobs'!$A$5:$A$367,0))&lt;&gt;"Active",0,IF(C21="Every 4 weeks",D21*INDEX('Jobber Jobs'!$L$5:$L$367,MATCH(A21,'Jobber Jobs'!$A$5:$A$367,0)),INDEX('Jobber Jobs'!$Q$5:$Q$367,MATCH(A21,'Jobber Jobs'!$A$5:$A$367,0)))))</f>
        <v>156</v>
      </c>
      <c r="F21" s="9">
        <f>SUMIFS('Jobber Invoices'!$F$5:$F$235,'Jobber Invoices'!$B$5:$B$235,A21,'Jobber Invoices'!$G$5:$G$235,B21)</f>
        <v>0</v>
      </c>
      <c r="G21" s="9">
        <f>SUMIFS('QBO Invoices'!$E$5:$E$888,'QBO Invoices'!$G$5:$G$888,A21,'QBO Invoices'!$F$5:$F$888,B21)</f>
        <v>156</v>
      </c>
      <c r="H21" s="9">
        <f>ROUND(F21+G21-E21,2)</f>
        <v>0</v>
      </c>
      <c r="I21" t="str">
        <f>IF(ABS(H21)&lt;0.005,"Agrees",IF(H21&gt;0,"Over-billed","Under-billed"))</f>
        <v>Agrees</v>
      </c>
      <c r="J21" t="str">
        <f>IFERROR(INDEX('Rate Reconciliation'!$O$5:$O$373,MATCH(A21,'Rate Reconciliation'!$A$5:$A$373,0)),"Missing in Jobber")</f>
        <v>Matched</v>
      </c>
      <c r="K21" s="9" t="n">
        <v>0</v>
      </c>
    </row>
    <row r="22">
      <c r="A22" t="inlineStr">
        <is>
          <t>J1006</t>
        </is>
      </c>
      <c r="B22" t="inlineStr">
        <is>
          <t>2026-10</t>
        </is>
      </c>
      <c r="C22" t="str">
        <f>IF(LEFT(A22,1)="T","QBO only",INDEX('Jobber Jobs'!$F$5:$F$367,MATCH(A22,'Jobber Jobs'!$A$5:$A$367,0)))</f>
        <v>Every 4 weeks</v>
      </c>
      <c r="D22" t="n">
        <v>1</v>
      </c>
      <c r="E22" s="9">
        <f>IF(LEFT(A22,1)="T",0,IF(INDEX('Jobber Jobs'!$O$5:$O$367,MATCH(A22,'Jobber Jobs'!$A$5:$A$367,0))&lt;&gt;"Active",0,IF(C22="Every 4 weeks",D22*INDEX('Jobber Jobs'!$L$5:$L$367,MATCH(A22,'Jobber Jobs'!$A$5:$A$367,0)),INDEX('Jobber Jobs'!$Q$5:$Q$367,MATCH(A22,'Jobber Jobs'!$A$5:$A$367,0)))))</f>
        <v>156</v>
      </c>
      <c r="F22" s="9">
        <f>SUMIFS('Jobber Invoices'!$F$5:$F$235,'Jobber Invoices'!$B$5:$B$235,A22,'Jobber Invoices'!$G$5:$G$235,B22)</f>
        <v>0</v>
      </c>
      <c r="G22" s="9">
        <f>SUMIFS('QBO Invoices'!$E$5:$E$888,'QBO Invoices'!$G$5:$G$888,A22,'QBO Invoices'!$F$5:$F$888,B22)</f>
        <v>156</v>
      </c>
      <c r="H22" s="9">
        <f>ROUND(F22+G22-E22,2)</f>
        <v>0</v>
      </c>
      <c r="I22" t="str">
        <f>IF(ABS(H22)&lt;0.005,"Agrees",IF(H22&gt;0,"Over-billed","Under-billed"))</f>
        <v>Agrees</v>
      </c>
      <c r="J22" t="str">
        <f>IFERROR(INDEX('Rate Reconciliation'!$O$5:$O$373,MATCH(A22,'Rate Reconciliation'!$A$5:$A$373,0)),"Missing in Jobber")</f>
        <v>Matched</v>
      </c>
      <c r="K22" s="9" t="n">
        <v>0</v>
      </c>
    </row>
    <row r="23">
      <c r="A23" t="inlineStr">
        <is>
          <t>J1007</t>
        </is>
      </c>
      <c r="B23" t="inlineStr">
        <is>
          <t>2026-08</t>
        </is>
      </c>
      <c r="C23" t="str">
        <f>IF(LEFT(A23,1)="T","QBO only",INDEX('Jobber Jobs'!$F$5:$F$367,MATCH(A23,'Jobber Jobs'!$A$5:$A$367,0)))</f>
        <v>Weekly</v>
      </c>
      <c r="D23" t="inlineStr"/>
      <c r="E23" s="9">
        <f>IF(LEFT(A23,1)="T",0,IF(INDEX('Jobber Jobs'!$O$5:$O$367,MATCH(A23,'Jobber Jobs'!$A$5:$A$367,0))&lt;&gt;"Active",0,IF(C23="Every 4 weeks",D23*INDEX('Jobber Jobs'!$L$5:$L$367,MATCH(A23,'Jobber Jobs'!$A$5:$A$367,0)),INDEX('Jobber Jobs'!$Q$5:$Q$367,MATCH(A23,'Jobber Jobs'!$A$5:$A$367,0)))))</f>
        <v>598</v>
      </c>
      <c r="F23" s="9">
        <f>SUMIFS('Jobber Invoices'!$F$5:$F$235,'Jobber Invoices'!$B$5:$B$235,A23,'Jobber Invoices'!$G$5:$G$235,B23)</f>
        <v>0</v>
      </c>
      <c r="G23" s="9">
        <f>SUMIFS('QBO Invoices'!$E$5:$E$888,'QBO Invoices'!$G$5:$G$888,A23,'QBO Invoices'!$F$5:$F$888,B23)</f>
        <v>598</v>
      </c>
      <c r="H23" s="9">
        <f>ROUND(F23+G23-E23,2)</f>
        <v>0</v>
      </c>
      <c r="I23" t="str">
        <f>IF(ABS(H23)&lt;0.005,"Agrees",IF(H23&gt;0,"Over-billed","Under-billed"))</f>
        <v>Agrees</v>
      </c>
      <c r="J23" t="str">
        <f>IFERROR(INDEX('Rate Reconciliation'!$O$5:$O$373,MATCH(A23,'Rate Reconciliation'!$A$5:$A$373,0)),"Missing in Jobber")</f>
        <v>Matched</v>
      </c>
      <c r="K23" s="9" t="n">
        <v>0</v>
      </c>
    </row>
    <row r="24">
      <c r="A24" t="inlineStr">
        <is>
          <t>J1007</t>
        </is>
      </c>
      <c r="B24" t="inlineStr">
        <is>
          <t>2026-09</t>
        </is>
      </c>
      <c r="C24" t="str">
        <f>IF(LEFT(A24,1)="T","QBO only",INDEX('Jobber Jobs'!$F$5:$F$367,MATCH(A24,'Jobber Jobs'!$A$5:$A$367,0)))</f>
        <v>Weekly</v>
      </c>
      <c r="D24" t="inlineStr"/>
      <c r="E24" s="9">
        <f>IF(LEFT(A24,1)="T",0,IF(INDEX('Jobber Jobs'!$O$5:$O$367,MATCH(A24,'Jobber Jobs'!$A$5:$A$367,0))&lt;&gt;"Active",0,IF(C24="Every 4 weeks",D24*INDEX('Jobber Jobs'!$L$5:$L$367,MATCH(A24,'Jobber Jobs'!$A$5:$A$367,0)),INDEX('Jobber Jobs'!$Q$5:$Q$367,MATCH(A24,'Jobber Jobs'!$A$5:$A$367,0)))))</f>
        <v>598</v>
      </c>
      <c r="F24" s="9">
        <f>SUMIFS('Jobber Invoices'!$F$5:$F$235,'Jobber Invoices'!$B$5:$B$235,A24,'Jobber Invoices'!$G$5:$G$235,B24)</f>
        <v>0</v>
      </c>
      <c r="G24" s="9">
        <f>SUMIFS('QBO Invoices'!$E$5:$E$888,'QBO Invoices'!$G$5:$G$888,A24,'QBO Invoices'!$F$5:$F$888,B24)</f>
        <v>598</v>
      </c>
      <c r="H24" s="9">
        <f>ROUND(F24+G24-E24,2)</f>
        <v>0</v>
      </c>
      <c r="I24" t="str">
        <f>IF(ABS(H24)&lt;0.005,"Agrees",IF(H24&gt;0,"Over-billed","Under-billed"))</f>
        <v>Agrees</v>
      </c>
      <c r="J24" t="str">
        <f>IFERROR(INDEX('Rate Reconciliation'!$O$5:$O$373,MATCH(A24,'Rate Reconciliation'!$A$5:$A$373,0)),"Missing in Jobber")</f>
        <v>Matched</v>
      </c>
      <c r="K24" s="9" t="n">
        <v>0</v>
      </c>
    </row>
    <row r="25">
      <c r="A25" t="inlineStr">
        <is>
          <t>J1007</t>
        </is>
      </c>
      <c r="B25" t="inlineStr">
        <is>
          <t>2026-10</t>
        </is>
      </c>
      <c r="C25" t="str">
        <f>IF(LEFT(A25,1)="T","QBO only",INDEX('Jobber Jobs'!$F$5:$F$367,MATCH(A25,'Jobber Jobs'!$A$5:$A$367,0)))</f>
        <v>Weekly</v>
      </c>
      <c r="D25" t="inlineStr"/>
      <c r="E25" s="9">
        <f>IF(LEFT(A25,1)="T",0,IF(INDEX('Jobber Jobs'!$O$5:$O$367,MATCH(A25,'Jobber Jobs'!$A$5:$A$367,0))&lt;&gt;"Active",0,IF(C25="Every 4 weeks",D25*INDEX('Jobber Jobs'!$L$5:$L$367,MATCH(A25,'Jobber Jobs'!$A$5:$A$367,0)),INDEX('Jobber Jobs'!$Q$5:$Q$367,MATCH(A25,'Jobber Jobs'!$A$5:$A$367,0)))))</f>
        <v>598</v>
      </c>
      <c r="F25" s="9">
        <f>SUMIFS('Jobber Invoices'!$F$5:$F$235,'Jobber Invoices'!$B$5:$B$235,A25,'Jobber Invoices'!$G$5:$G$235,B25)</f>
        <v>0</v>
      </c>
      <c r="G25" s="9">
        <f>SUMIFS('QBO Invoices'!$E$5:$E$888,'QBO Invoices'!$G$5:$G$888,A25,'QBO Invoices'!$F$5:$F$888,B25)</f>
        <v>598</v>
      </c>
      <c r="H25" s="9">
        <f>ROUND(F25+G25-E25,2)</f>
        <v>0</v>
      </c>
      <c r="I25" t="str">
        <f>IF(ABS(H25)&lt;0.005,"Agrees",IF(H25&gt;0,"Over-billed","Under-billed"))</f>
        <v>Agrees</v>
      </c>
      <c r="J25" t="str">
        <f>IFERROR(INDEX('Rate Reconciliation'!$O$5:$O$373,MATCH(A25,'Rate Reconciliation'!$A$5:$A$373,0)),"Missing in Jobber")</f>
        <v>Matched</v>
      </c>
      <c r="K25" s="9" t="n">
        <v>0</v>
      </c>
    </row>
    <row r="26">
      <c r="A26" t="inlineStr">
        <is>
          <t>J1008</t>
        </is>
      </c>
      <c r="B26" t="inlineStr">
        <is>
          <t>2026-08</t>
        </is>
      </c>
      <c r="C26" t="str">
        <f>IF(LEFT(A26,1)="T","QBO only",INDEX('Jobber Jobs'!$F$5:$F$367,MATCH(A26,'Jobber Jobs'!$A$5:$A$367,0)))</f>
        <v>Weekly</v>
      </c>
      <c r="D26" t="inlineStr"/>
      <c r="E26" s="9">
        <f>IF(LEFT(A26,1)="T",0,IF(INDEX('Jobber Jobs'!$O$5:$O$367,MATCH(A26,'Jobber Jobs'!$A$5:$A$367,0))&lt;&gt;"Active",0,IF(C26="Every 4 weeks",D26*INDEX('Jobber Jobs'!$L$5:$L$367,MATCH(A26,'Jobber Jobs'!$A$5:$A$367,0)),INDEX('Jobber Jobs'!$Q$5:$Q$367,MATCH(A26,'Jobber Jobs'!$A$5:$A$367,0)))))</f>
        <v>2093</v>
      </c>
      <c r="F26" s="9">
        <f>SUMIFS('Jobber Invoices'!$F$5:$F$235,'Jobber Invoices'!$B$5:$B$235,A26,'Jobber Invoices'!$G$5:$G$235,B26)</f>
        <v>0</v>
      </c>
      <c r="G26" s="9">
        <f>SUMIFS('QBO Invoices'!$E$5:$E$888,'QBO Invoices'!$G$5:$G$888,A26,'QBO Invoices'!$F$5:$F$888,B26)</f>
        <v>2093</v>
      </c>
      <c r="H26" s="9">
        <f>ROUND(F26+G26-E26,2)</f>
        <v>0</v>
      </c>
      <c r="I26" t="str">
        <f>IF(ABS(H26)&lt;0.005,"Agrees",IF(H26&gt;0,"Over-billed","Under-billed"))</f>
        <v>Agrees</v>
      </c>
      <c r="J26" t="str">
        <f>IFERROR(INDEX('Rate Reconciliation'!$O$5:$O$373,MATCH(A26,'Rate Reconciliation'!$A$5:$A$373,0)),"Missing in Jobber")</f>
        <v>Matched</v>
      </c>
      <c r="K26" s="9" t="n">
        <v>0</v>
      </c>
    </row>
    <row r="27">
      <c r="A27" t="inlineStr">
        <is>
          <t>J1008</t>
        </is>
      </c>
      <c r="B27" t="inlineStr">
        <is>
          <t>2026-09</t>
        </is>
      </c>
      <c r="C27" t="str">
        <f>IF(LEFT(A27,1)="T","QBO only",INDEX('Jobber Jobs'!$F$5:$F$367,MATCH(A27,'Jobber Jobs'!$A$5:$A$367,0)))</f>
        <v>Weekly</v>
      </c>
      <c r="D27" t="inlineStr"/>
      <c r="E27" s="9">
        <f>IF(LEFT(A27,1)="T",0,IF(INDEX('Jobber Jobs'!$O$5:$O$367,MATCH(A27,'Jobber Jobs'!$A$5:$A$367,0))&lt;&gt;"Active",0,IF(C27="Every 4 weeks",D27*INDEX('Jobber Jobs'!$L$5:$L$367,MATCH(A27,'Jobber Jobs'!$A$5:$A$367,0)),INDEX('Jobber Jobs'!$Q$5:$Q$367,MATCH(A27,'Jobber Jobs'!$A$5:$A$367,0)))))</f>
        <v>2093</v>
      </c>
      <c r="F27" s="9">
        <f>SUMIFS('Jobber Invoices'!$F$5:$F$235,'Jobber Invoices'!$B$5:$B$235,A27,'Jobber Invoices'!$G$5:$G$235,B27)</f>
        <v>0</v>
      </c>
      <c r="G27" s="9">
        <f>SUMIFS('QBO Invoices'!$E$5:$E$888,'QBO Invoices'!$G$5:$G$888,A27,'QBO Invoices'!$F$5:$F$888,B27)</f>
        <v>2093</v>
      </c>
      <c r="H27" s="9">
        <f>ROUND(F27+G27-E27,2)</f>
        <v>0</v>
      </c>
      <c r="I27" t="str">
        <f>IF(ABS(H27)&lt;0.005,"Agrees",IF(H27&gt;0,"Over-billed","Under-billed"))</f>
        <v>Agrees</v>
      </c>
      <c r="J27" t="str">
        <f>IFERROR(INDEX('Rate Reconciliation'!$O$5:$O$373,MATCH(A27,'Rate Reconciliation'!$A$5:$A$373,0)),"Missing in Jobber")</f>
        <v>Matched</v>
      </c>
      <c r="K27" s="9" t="n">
        <v>0</v>
      </c>
    </row>
    <row r="28">
      <c r="A28" t="inlineStr">
        <is>
          <t>J1008</t>
        </is>
      </c>
      <c r="B28" t="inlineStr">
        <is>
          <t>2026-10</t>
        </is>
      </c>
      <c r="C28" t="str">
        <f>IF(LEFT(A28,1)="T","QBO only",INDEX('Jobber Jobs'!$F$5:$F$367,MATCH(A28,'Jobber Jobs'!$A$5:$A$367,0)))</f>
        <v>Weekly</v>
      </c>
      <c r="D28" t="inlineStr"/>
      <c r="E28" s="9">
        <f>IF(LEFT(A28,1)="T",0,IF(INDEX('Jobber Jobs'!$O$5:$O$367,MATCH(A28,'Jobber Jobs'!$A$5:$A$367,0))&lt;&gt;"Active",0,IF(C28="Every 4 weeks",D28*INDEX('Jobber Jobs'!$L$5:$L$367,MATCH(A28,'Jobber Jobs'!$A$5:$A$367,0)),INDEX('Jobber Jobs'!$Q$5:$Q$367,MATCH(A28,'Jobber Jobs'!$A$5:$A$367,0)))))</f>
        <v>2093</v>
      </c>
      <c r="F28" s="9">
        <f>SUMIFS('Jobber Invoices'!$F$5:$F$235,'Jobber Invoices'!$B$5:$B$235,A28,'Jobber Invoices'!$G$5:$G$235,B28)</f>
        <v>0</v>
      </c>
      <c r="G28" s="9">
        <f>SUMIFS('QBO Invoices'!$E$5:$E$888,'QBO Invoices'!$G$5:$G$888,A28,'QBO Invoices'!$F$5:$F$888,B28)</f>
        <v>2093</v>
      </c>
      <c r="H28" s="9">
        <f>ROUND(F28+G28-E28,2)</f>
        <v>0</v>
      </c>
      <c r="I28" t="str">
        <f>IF(ABS(H28)&lt;0.005,"Agrees",IF(H28&gt;0,"Over-billed","Under-billed"))</f>
        <v>Agrees</v>
      </c>
      <c r="J28" t="str">
        <f>IFERROR(INDEX('Rate Reconciliation'!$O$5:$O$373,MATCH(A28,'Rate Reconciliation'!$A$5:$A$373,0)),"Missing in Jobber")</f>
        <v>Matched</v>
      </c>
      <c r="K28" s="9" t="n">
        <v>0</v>
      </c>
    </row>
    <row r="29">
      <c r="A29" t="inlineStr">
        <is>
          <t>J1009</t>
        </is>
      </c>
      <c r="B29" t="inlineStr">
        <is>
          <t>2026-08</t>
        </is>
      </c>
      <c r="C29" t="str">
        <f>IF(LEFT(A29,1)="T","QBO only",INDEX('Jobber Jobs'!$F$5:$F$367,MATCH(A29,'Jobber Jobs'!$A$5:$A$367,0)))</f>
        <v>Weekly</v>
      </c>
      <c r="D29" t="inlineStr"/>
      <c r="E29" s="9">
        <f>IF(LEFT(A29,1)="T",0,IF(INDEX('Jobber Jobs'!$O$5:$O$367,MATCH(A29,'Jobber Jobs'!$A$5:$A$367,0))&lt;&gt;"Active",0,IF(C29="Every 4 weeks",D29*INDEX('Jobber Jobs'!$L$5:$L$367,MATCH(A29,'Jobber Jobs'!$A$5:$A$367,0)),INDEX('Jobber Jobs'!$Q$5:$Q$367,MATCH(A29,'Jobber Jobs'!$A$5:$A$367,0)))))</f>
        <v>1135.33</v>
      </c>
      <c r="F29" s="9">
        <f>SUMIFS('Jobber Invoices'!$F$5:$F$235,'Jobber Invoices'!$B$5:$B$235,A29,'Jobber Invoices'!$G$5:$G$235,B29)</f>
        <v>0</v>
      </c>
      <c r="G29" s="9">
        <f>SUMIFS('QBO Invoices'!$E$5:$E$888,'QBO Invoices'!$G$5:$G$888,A29,'QBO Invoices'!$F$5:$F$888,B29)</f>
        <v>1135.33</v>
      </c>
      <c r="H29" s="9">
        <f>ROUND(F29+G29-E29,2)</f>
        <v>0</v>
      </c>
      <c r="I29" t="str">
        <f>IF(ABS(H29)&lt;0.005,"Agrees",IF(H29&gt;0,"Over-billed","Under-billed"))</f>
        <v>Agrees</v>
      </c>
      <c r="J29" t="str">
        <f>IFERROR(INDEX('Rate Reconciliation'!$O$5:$O$373,MATCH(A29,'Rate Reconciliation'!$A$5:$A$373,0)),"Missing in Jobber")</f>
        <v>Matched</v>
      </c>
      <c r="K29" s="9" t="n">
        <v>0</v>
      </c>
    </row>
    <row r="30">
      <c r="A30" t="inlineStr">
        <is>
          <t>J1009</t>
        </is>
      </c>
      <c r="B30" t="inlineStr">
        <is>
          <t>2026-09</t>
        </is>
      </c>
      <c r="C30" t="str">
        <f>IF(LEFT(A30,1)="T","QBO only",INDEX('Jobber Jobs'!$F$5:$F$367,MATCH(A30,'Jobber Jobs'!$A$5:$A$367,0)))</f>
        <v>Weekly</v>
      </c>
      <c r="D30" t="inlineStr"/>
      <c r="E30" s="9">
        <f>IF(LEFT(A30,1)="T",0,IF(INDEX('Jobber Jobs'!$O$5:$O$367,MATCH(A30,'Jobber Jobs'!$A$5:$A$367,0))&lt;&gt;"Active",0,IF(C30="Every 4 weeks",D30*INDEX('Jobber Jobs'!$L$5:$L$367,MATCH(A30,'Jobber Jobs'!$A$5:$A$367,0)),INDEX('Jobber Jobs'!$Q$5:$Q$367,MATCH(A30,'Jobber Jobs'!$A$5:$A$367,0)))))</f>
        <v>1135.33</v>
      </c>
      <c r="F30" s="9">
        <f>SUMIFS('Jobber Invoices'!$F$5:$F$235,'Jobber Invoices'!$B$5:$B$235,A30,'Jobber Invoices'!$G$5:$G$235,B30)</f>
        <v>0</v>
      </c>
      <c r="G30" s="9">
        <f>SUMIFS('QBO Invoices'!$E$5:$E$888,'QBO Invoices'!$G$5:$G$888,A30,'QBO Invoices'!$F$5:$F$888,B30)</f>
        <v>1135.33</v>
      </c>
      <c r="H30" s="9">
        <f>ROUND(F30+G30-E30,2)</f>
        <v>0</v>
      </c>
      <c r="I30" t="str">
        <f>IF(ABS(H30)&lt;0.005,"Agrees",IF(H30&gt;0,"Over-billed","Under-billed"))</f>
        <v>Agrees</v>
      </c>
      <c r="J30" t="str">
        <f>IFERROR(INDEX('Rate Reconciliation'!$O$5:$O$373,MATCH(A30,'Rate Reconciliation'!$A$5:$A$373,0)),"Missing in Jobber")</f>
        <v>Matched</v>
      </c>
      <c r="K30" s="9" t="n">
        <v>0</v>
      </c>
    </row>
    <row r="31">
      <c r="A31" t="inlineStr">
        <is>
          <t>J1009</t>
        </is>
      </c>
      <c r="B31" t="inlineStr">
        <is>
          <t>2026-10</t>
        </is>
      </c>
      <c r="C31" t="str">
        <f>IF(LEFT(A31,1)="T","QBO only",INDEX('Jobber Jobs'!$F$5:$F$367,MATCH(A31,'Jobber Jobs'!$A$5:$A$367,0)))</f>
        <v>Weekly</v>
      </c>
      <c r="D31" t="inlineStr"/>
      <c r="E31" s="9">
        <f>IF(LEFT(A31,1)="T",0,IF(INDEX('Jobber Jobs'!$O$5:$O$367,MATCH(A31,'Jobber Jobs'!$A$5:$A$367,0))&lt;&gt;"Active",0,IF(C31="Every 4 weeks",D31*INDEX('Jobber Jobs'!$L$5:$L$367,MATCH(A31,'Jobber Jobs'!$A$5:$A$367,0)),INDEX('Jobber Jobs'!$Q$5:$Q$367,MATCH(A31,'Jobber Jobs'!$A$5:$A$367,0)))))</f>
        <v>1135.33</v>
      </c>
      <c r="F31" s="9">
        <f>SUMIFS('Jobber Invoices'!$F$5:$F$235,'Jobber Invoices'!$B$5:$B$235,A31,'Jobber Invoices'!$G$5:$G$235,B31)</f>
        <v>0</v>
      </c>
      <c r="G31" s="9">
        <f>SUMIFS('QBO Invoices'!$E$5:$E$888,'QBO Invoices'!$G$5:$G$888,A31,'QBO Invoices'!$F$5:$F$888,B31)</f>
        <v>1135.33</v>
      </c>
      <c r="H31" s="9">
        <f>ROUND(F31+G31-E31,2)</f>
        <v>0</v>
      </c>
      <c r="I31" t="str">
        <f>IF(ABS(H31)&lt;0.005,"Agrees",IF(H31&gt;0,"Over-billed","Under-billed"))</f>
        <v>Agrees</v>
      </c>
      <c r="J31" t="str">
        <f>IFERROR(INDEX('Rate Reconciliation'!$O$5:$O$373,MATCH(A31,'Rate Reconciliation'!$A$5:$A$373,0)),"Missing in Jobber")</f>
        <v>Matched</v>
      </c>
      <c r="K31" s="9" t="n">
        <v>0</v>
      </c>
    </row>
    <row r="32">
      <c r="A32" t="inlineStr">
        <is>
          <t>J1010</t>
        </is>
      </c>
      <c r="B32" t="inlineStr">
        <is>
          <t>2026-08</t>
        </is>
      </c>
      <c r="C32" t="str">
        <f>IF(LEFT(A32,1)="T","QBO only",INDEX('Jobber Jobs'!$F$5:$F$367,MATCH(A32,'Jobber Jobs'!$A$5:$A$367,0)))</f>
        <v>Weekly</v>
      </c>
      <c r="D32" t="inlineStr"/>
      <c r="E32" s="9">
        <f>IF(LEFT(A32,1)="T",0,IF(INDEX('Jobber Jobs'!$O$5:$O$367,MATCH(A32,'Jobber Jobs'!$A$5:$A$367,0))&lt;&gt;"Active",0,IF(C32="Every 4 weeks",D32*INDEX('Jobber Jobs'!$L$5:$L$367,MATCH(A32,'Jobber Jobs'!$A$5:$A$367,0)),INDEX('Jobber Jobs'!$Q$5:$Q$367,MATCH(A32,'Jobber Jobs'!$A$5:$A$367,0)))))</f>
        <v>1768</v>
      </c>
      <c r="F32" s="9">
        <f>SUMIFS('Jobber Invoices'!$F$5:$F$235,'Jobber Invoices'!$B$5:$B$235,A32,'Jobber Invoices'!$G$5:$G$235,B32)</f>
        <v>0</v>
      </c>
      <c r="G32" s="9">
        <f>SUMIFS('QBO Invoices'!$E$5:$E$888,'QBO Invoices'!$G$5:$G$888,A32,'QBO Invoices'!$F$5:$F$888,B32)</f>
        <v>1768</v>
      </c>
      <c r="H32" s="9">
        <f>ROUND(F32+G32-E32,2)</f>
        <v>0</v>
      </c>
      <c r="I32" t="str">
        <f>IF(ABS(H32)&lt;0.005,"Agrees",IF(H32&gt;0,"Over-billed","Under-billed"))</f>
        <v>Agrees</v>
      </c>
      <c r="J32" t="str">
        <f>IFERROR(INDEX('Rate Reconciliation'!$O$5:$O$373,MATCH(A32,'Rate Reconciliation'!$A$5:$A$373,0)),"Missing in Jobber")</f>
        <v>Matched</v>
      </c>
      <c r="K32" s="9" t="n">
        <v>0</v>
      </c>
    </row>
    <row r="33">
      <c r="A33" t="inlineStr">
        <is>
          <t>J1010</t>
        </is>
      </c>
      <c r="B33" t="inlineStr">
        <is>
          <t>2026-09</t>
        </is>
      </c>
      <c r="C33" t="str">
        <f>IF(LEFT(A33,1)="T","QBO only",INDEX('Jobber Jobs'!$F$5:$F$367,MATCH(A33,'Jobber Jobs'!$A$5:$A$367,0)))</f>
        <v>Weekly</v>
      </c>
      <c r="D33" t="inlineStr"/>
      <c r="E33" s="9">
        <f>IF(LEFT(A33,1)="T",0,IF(INDEX('Jobber Jobs'!$O$5:$O$367,MATCH(A33,'Jobber Jobs'!$A$5:$A$367,0))&lt;&gt;"Active",0,IF(C33="Every 4 weeks",D33*INDEX('Jobber Jobs'!$L$5:$L$367,MATCH(A33,'Jobber Jobs'!$A$5:$A$367,0)),INDEX('Jobber Jobs'!$Q$5:$Q$367,MATCH(A33,'Jobber Jobs'!$A$5:$A$367,0)))))</f>
        <v>1768</v>
      </c>
      <c r="F33" s="9">
        <f>SUMIFS('Jobber Invoices'!$F$5:$F$235,'Jobber Invoices'!$B$5:$B$235,A33,'Jobber Invoices'!$G$5:$G$235,B33)</f>
        <v>0</v>
      </c>
      <c r="G33" s="9">
        <f>SUMIFS('QBO Invoices'!$E$5:$E$888,'QBO Invoices'!$G$5:$G$888,A33,'QBO Invoices'!$F$5:$F$888,B33)</f>
        <v>1768</v>
      </c>
      <c r="H33" s="9">
        <f>ROUND(F33+G33-E33,2)</f>
        <v>0</v>
      </c>
      <c r="I33" t="str">
        <f>IF(ABS(H33)&lt;0.005,"Agrees",IF(H33&gt;0,"Over-billed","Under-billed"))</f>
        <v>Agrees</v>
      </c>
      <c r="J33" t="str">
        <f>IFERROR(INDEX('Rate Reconciliation'!$O$5:$O$373,MATCH(A33,'Rate Reconciliation'!$A$5:$A$373,0)),"Missing in Jobber")</f>
        <v>Matched</v>
      </c>
      <c r="K33" s="9" t="n">
        <v>0</v>
      </c>
    </row>
    <row r="34">
      <c r="A34" t="inlineStr">
        <is>
          <t>J1010</t>
        </is>
      </c>
      <c r="B34" t="inlineStr">
        <is>
          <t>2026-10</t>
        </is>
      </c>
      <c r="C34" t="str">
        <f>IF(LEFT(A34,1)="T","QBO only",INDEX('Jobber Jobs'!$F$5:$F$367,MATCH(A34,'Jobber Jobs'!$A$5:$A$367,0)))</f>
        <v>Weekly</v>
      </c>
      <c r="D34" t="inlineStr"/>
      <c r="E34" s="9">
        <f>IF(LEFT(A34,1)="T",0,IF(INDEX('Jobber Jobs'!$O$5:$O$367,MATCH(A34,'Jobber Jobs'!$A$5:$A$367,0))&lt;&gt;"Active",0,IF(C34="Every 4 weeks",D34*INDEX('Jobber Jobs'!$L$5:$L$367,MATCH(A34,'Jobber Jobs'!$A$5:$A$367,0)),INDEX('Jobber Jobs'!$Q$5:$Q$367,MATCH(A34,'Jobber Jobs'!$A$5:$A$367,0)))))</f>
        <v>1768</v>
      </c>
      <c r="F34" s="9">
        <f>SUMIFS('Jobber Invoices'!$F$5:$F$235,'Jobber Invoices'!$B$5:$B$235,A34,'Jobber Invoices'!$G$5:$G$235,B34)</f>
        <v>0</v>
      </c>
      <c r="G34" s="9">
        <f>SUMIFS('QBO Invoices'!$E$5:$E$888,'QBO Invoices'!$G$5:$G$888,A34,'QBO Invoices'!$F$5:$F$888,B34)</f>
        <v>1768</v>
      </c>
      <c r="H34" s="9">
        <f>ROUND(F34+G34-E34,2)</f>
        <v>0</v>
      </c>
      <c r="I34" t="str">
        <f>IF(ABS(H34)&lt;0.005,"Agrees",IF(H34&gt;0,"Over-billed","Under-billed"))</f>
        <v>Agrees</v>
      </c>
      <c r="J34" t="str">
        <f>IFERROR(INDEX('Rate Reconciliation'!$O$5:$O$373,MATCH(A34,'Rate Reconciliation'!$A$5:$A$373,0)),"Missing in Jobber")</f>
        <v>Matched</v>
      </c>
      <c r="K34" s="9" t="n">
        <v>0</v>
      </c>
    </row>
    <row r="35">
      <c r="A35" t="inlineStr">
        <is>
          <t>J1011</t>
        </is>
      </c>
      <c r="B35" t="inlineStr">
        <is>
          <t>2026-08</t>
        </is>
      </c>
      <c r="C35" t="str">
        <f>IF(LEFT(A35,1)="T","QBO only",INDEX('Jobber Jobs'!$F$5:$F$367,MATCH(A35,'Jobber Jobs'!$A$5:$A$367,0)))</f>
        <v>Weekly</v>
      </c>
      <c r="D35" t="inlineStr"/>
      <c r="E35" s="9">
        <f>IF(LEFT(A35,1)="T",0,IF(INDEX('Jobber Jobs'!$O$5:$O$367,MATCH(A35,'Jobber Jobs'!$A$5:$A$367,0))&lt;&gt;"Active",0,IF(C35="Every 4 weeks",D35*INDEX('Jobber Jobs'!$L$5:$L$367,MATCH(A35,'Jobber Jobs'!$A$5:$A$367,0)),INDEX('Jobber Jobs'!$Q$5:$Q$367,MATCH(A35,'Jobber Jobs'!$A$5:$A$367,0)))))</f>
        <v>277.33</v>
      </c>
      <c r="F35" s="9">
        <f>SUMIFS('Jobber Invoices'!$F$5:$F$235,'Jobber Invoices'!$B$5:$B$235,A35,'Jobber Invoices'!$G$5:$G$235,B35)</f>
        <v>0</v>
      </c>
      <c r="G35" s="9">
        <f>SUMIFS('QBO Invoices'!$E$5:$E$888,'QBO Invoices'!$G$5:$G$888,A35,'QBO Invoices'!$F$5:$F$888,B35)</f>
        <v>277.33</v>
      </c>
      <c r="H35" s="9">
        <f>ROUND(F35+G35-E35,2)</f>
        <v>0</v>
      </c>
      <c r="I35" t="str">
        <f>IF(ABS(H35)&lt;0.005,"Agrees",IF(H35&gt;0,"Over-billed","Under-billed"))</f>
        <v>Agrees</v>
      </c>
      <c r="J35" t="str">
        <f>IFERROR(INDEX('Rate Reconciliation'!$O$5:$O$373,MATCH(A35,'Rate Reconciliation'!$A$5:$A$373,0)),"Missing in Jobber")</f>
        <v>Matched</v>
      </c>
      <c r="K35" s="9" t="n">
        <v>0</v>
      </c>
    </row>
    <row r="36">
      <c r="A36" t="inlineStr">
        <is>
          <t>J1011</t>
        </is>
      </c>
      <c r="B36" t="inlineStr">
        <is>
          <t>2026-09</t>
        </is>
      </c>
      <c r="C36" t="str">
        <f>IF(LEFT(A36,1)="T","QBO only",INDEX('Jobber Jobs'!$F$5:$F$367,MATCH(A36,'Jobber Jobs'!$A$5:$A$367,0)))</f>
        <v>Weekly</v>
      </c>
      <c r="D36" t="inlineStr"/>
      <c r="E36" s="9">
        <f>IF(LEFT(A36,1)="T",0,IF(INDEX('Jobber Jobs'!$O$5:$O$367,MATCH(A36,'Jobber Jobs'!$A$5:$A$367,0))&lt;&gt;"Active",0,IF(C36="Every 4 weeks",D36*INDEX('Jobber Jobs'!$L$5:$L$367,MATCH(A36,'Jobber Jobs'!$A$5:$A$367,0)),INDEX('Jobber Jobs'!$Q$5:$Q$367,MATCH(A36,'Jobber Jobs'!$A$5:$A$367,0)))))</f>
        <v>277.33</v>
      </c>
      <c r="F36" s="9">
        <f>SUMIFS('Jobber Invoices'!$F$5:$F$235,'Jobber Invoices'!$B$5:$B$235,A36,'Jobber Invoices'!$G$5:$G$235,B36)</f>
        <v>0</v>
      </c>
      <c r="G36" s="9">
        <f>SUMIFS('QBO Invoices'!$E$5:$E$888,'QBO Invoices'!$G$5:$G$888,A36,'QBO Invoices'!$F$5:$F$888,B36)</f>
        <v>277.33</v>
      </c>
      <c r="H36" s="9">
        <f>ROUND(F36+G36-E36,2)</f>
        <v>0</v>
      </c>
      <c r="I36" t="str">
        <f>IF(ABS(H36)&lt;0.005,"Agrees",IF(H36&gt;0,"Over-billed","Under-billed"))</f>
        <v>Agrees</v>
      </c>
      <c r="J36" t="str">
        <f>IFERROR(INDEX('Rate Reconciliation'!$O$5:$O$373,MATCH(A36,'Rate Reconciliation'!$A$5:$A$373,0)),"Missing in Jobber")</f>
        <v>Matched</v>
      </c>
      <c r="K36" s="9" t="n">
        <v>0</v>
      </c>
    </row>
    <row r="37">
      <c r="A37" t="inlineStr">
        <is>
          <t>J1011</t>
        </is>
      </c>
      <c r="B37" t="inlineStr">
        <is>
          <t>2026-10</t>
        </is>
      </c>
      <c r="C37" t="str">
        <f>IF(LEFT(A37,1)="T","QBO only",INDEX('Jobber Jobs'!$F$5:$F$367,MATCH(A37,'Jobber Jobs'!$A$5:$A$367,0)))</f>
        <v>Weekly</v>
      </c>
      <c r="D37" t="inlineStr"/>
      <c r="E37" s="9">
        <f>IF(LEFT(A37,1)="T",0,IF(INDEX('Jobber Jobs'!$O$5:$O$367,MATCH(A37,'Jobber Jobs'!$A$5:$A$367,0))&lt;&gt;"Active",0,IF(C37="Every 4 weeks",D37*INDEX('Jobber Jobs'!$L$5:$L$367,MATCH(A37,'Jobber Jobs'!$A$5:$A$367,0)),INDEX('Jobber Jobs'!$Q$5:$Q$367,MATCH(A37,'Jobber Jobs'!$A$5:$A$367,0)))))</f>
        <v>277.33</v>
      </c>
      <c r="F37" s="9">
        <f>SUMIFS('Jobber Invoices'!$F$5:$F$235,'Jobber Invoices'!$B$5:$B$235,A37,'Jobber Invoices'!$G$5:$G$235,B37)</f>
        <v>0</v>
      </c>
      <c r="G37" s="9">
        <f>SUMIFS('QBO Invoices'!$E$5:$E$888,'QBO Invoices'!$G$5:$G$888,A37,'QBO Invoices'!$F$5:$F$888,B37)</f>
        <v>277.33</v>
      </c>
      <c r="H37" s="9">
        <f>ROUND(F37+G37-E37,2)</f>
        <v>0</v>
      </c>
      <c r="I37" t="str">
        <f>IF(ABS(H37)&lt;0.005,"Agrees",IF(H37&gt;0,"Over-billed","Under-billed"))</f>
        <v>Agrees</v>
      </c>
      <c r="J37" t="str">
        <f>IFERROR(INDEX('Rate Reconciliation'!$O$5:$O$373,MATCH(A37,'Rate Reconciliation'!$A$5:$A$373,0)),"Missing in Jobber")</f>
        <v>Matched</v>
      </c>
      <c r="K37" s="9" t="n">
        <v>0</v>
      </c>
    </row>
    <row r="38">
      <c r="A38" t="inlineStr">
        <is>
          <t>J1012</t>
        </is>
      </c>
      <c r="B38" t="inlineStr">
        <is>
          <t>2026-08</t>
        </is>
      </c>
      <c r="C38" t="str">
        <f>IF(LEFT(A38,1)="T","QBO only",INDEX('Jobber Jobs'!$F$5:$F$367,MATCH(A38,'Jobber Jobs'!$A$5:$A$367,0)))</f>
        <v>Weekly</v>
      </c>
      <c r="D38" t="inlineStr"/>
      <c r="E38" s="9">
        <f>IF(LEFT(A38,1)="T",0,IF(INDEX('Jobber Jobs'!$O$5:$O$367,MATCH(A38,'Jobber Jobs'!$A$5:$A$367,0))&lt;&gt;"Active",0,IF(C38="Every 4 weeks",D38*INDEX('Jobber Jobs'!$L$5:$L$367,MATCH(A38,'Jobber Jobs'!$A$5:$A$367,0)),INDEX('Jobber Jobs'!$Q$5:$Q$367,MATCH(A38,'Jobber Jobs'!$A$5:$A$367,0)))))</f>
        <v>632.67</v>
      </c>
      <c r="F38" s="9">
        <f>SUMIFS('Jobber Invoices'!$F$5:$F$235,'Jobber Invoices'!$B$5:$B$235,A38,'Jobber Invoices'!$G$5:$G$235,B38)</f>
        <v>632.67</v>
      </c>
      <c r="G38" s="9">
        <f>SUMIFS('QBO Invoices'!$E$5:$E$888,'QBO Invoices'!$G$5:$G$888,A38,'QBO Invoices'!$F$5:$F$888,B38)</f>
        <v>0</v>
      </c>
      <c r="H38" s="9">
        <f>ROUND(F38+G38-E38,2)</f>
        <v>0</v>
      </c>
      <c r="I38" t="str">
        <f>IF(ABS(H38)&lt;0.005,"Agrees",IF(H38&gt;0,"Over-billed","Under-billed"))</f>
        <v>Agrees</v>
      </c>
      <c r="J38" t="str">
        <f>IFERROR(INDEX('Rate Reconciliation'!$O$5:$O$373,MATCH(A38,'Rate Reconciliation'!$A$5:$A$373,0)),"Missing in Jobber")</f>
        <v>Billed in Jobber</v>
      </c>
      <c r="K38" s="9" t="n">
        <v>0</v>
      </c>
    </row>
    <row r="39">
      <c r="A39" t="inlineStr">
        <is>
          <t>J1012</t>
        </is>
      </c>
      <c r="B39" t="inlineStr">
        <is>
          <t>2026-09</t>
        </is>
      </c>
      <c r="C39" t="str">
        <f>IF(LEFT(A39,1)="T","QBO only",INDEX('Jobber Jobs'!$F$5:$F$367,MATCH(A39,'Jobber Jobs'!$A$5:$A$367,0)))</f>
        <v>Weekly</v>
      </c>
      <c r="D39" t="inlineStr"/>
      <c r="E39" s="9">
        <f>IF(LEFT(A39,1)="T",0,IF(INDEX('Jobber Jobs'!$O$5:$O$367,MATCH(A39,'Jobber Jobs'!$A$5:$A$367,0))&lt;&gt;"Active",0,IF(C39="Every 4 weeks",D39*INDEX('Jobber Jobs'!$L$5:$L$367,MATCH(A39,'Jobber Jobs'!$A$5:$A$367,0)),INDEX('Jobber Jobs'!$Q$5:$Q$367,MATCH(A39,'Jobber Jobs'!$A$5:$A$367,0)))))</f>
        <v>632.67</v>
      </c>
      <c r="F39" s="9">
        <f>SUMIFS('Jobber Invoices'!$F$5:$F$235,'Jobber Invoices'!$B$5:$B$235,A39,'Jobber Invoices'!$G$5:$G$235,B39)</f>
        <v>632.67</v>
      </c>
      <c r="G39" s="9">
        <f>SUMIFS('QBO Invoices'!$E$5:$E$888,'QBO Invoices'!$G$5:$G$888,A39,'QBO Invoices'!$F$5:$F$888,B39)</f>
        <v>0</v>
      </c>
      <c r="H39" s="9">
        <f>ROUND(F39+G39-E39,2)</f>
        <v>0</v>
      </c>
      <c r="I39" t="str">
        <f>IF(ABS(H39)&lt;0.005,"Agrees",IF(H39&gt;0,"Over-billed","Under-billed"))</f>
        <v>Agrees</v>
      </c>
      <c r="J39" t="str">
        <f>IFERROR(INDEX('Rate Reconciliation'!$O$5:$O$373,MATCH(A39,'Rate Reconciliation'!$A$5:$A$373,0)),"Missing in Jobber")</f>
        <v>Billed in Jobber</v>
      </c>
      <c r="K39" s="9" t="n">
        <v>0</v>
      </c>
    </row>
    <row r="40">
      <c r="A40" t="inlineStr">
        <is>
          <t>J1012</t>
        </is>
      </c>
      <c r="B40" t="inlineStr">
        <is>
          <t>2026-10</t>
        </is>
      </c>
      <c r="C40" t="str">
        <f>IF(LEFT(A40,1)="T","QBO only",INDEX('Jobber Jobs'!$F$5:$F$367,MATCH(A40,'Jobber Jobs'!$A$5:$A$367,0)))</f>
        <v>Weekly</v>
      </c>
      <c r="D40" t="inlineStr"/>
      <c r="E40" s="9">
        <f>IF(LEFT(A40,1)="T",0,IF(INDEX('Jobber Jobs'!$O$5:$O$367,MATCH(A40,'Jobber Jobs'!$A$5:$A$367,0))&lt;&gt;"Active",0,IF(C40="Every 4 weeks",D40*INDEX('Jobber Jobs'!$L$5:$L$367,MATCH(A40,'Jobber Jobs'!$A$5:$A$367,0)),INDEX('Jobber Jobs'!$Q$5:$Q$367,MATCH(A40,'Jobber Jobs'!$A$5:$A$367,0)))))</f>
        <v>632.67</v>
      </c>
      <c r="F40" s="9">
        <f>SUMIFS('Jobber Invoices'!$F$5:$F$235,'Jobber Invoices'!$B$5:$B$235,A40,'Jobber Invoices'!$G$5:$G$235,B40)</f>
        <v>632.67</v>
      </c>
      <c r="G40" s="9">
        <f>SUMIFS('QBO Invoices'!$E$5:$E$888,'QBO Invoices'!$G$5:$G$888,A40,'QBO Invoices'!$F$5:$F$888,B40)</f>
        <v>0</v>
      </c>
      <c r="H40" s="9">
        <f>ROUND(F40+G40-E40,2)</f>
        <v>0</v>
      </c>
      <c r="I40" t="str">
        <f>IF(ABS(H40)&lt;0.005,"Agrees",IF(H40&gt;0,"Over-billed","Under-billed"))</f>
        <v>Agrees</v>
      </c>
      <c r="J40" t="str">
        <f>IFERROR(INDEX('Rate Reconciliation'!$O$5:$O$373,MATCH(A40,'Rate Reconciliation'!$A$5:$A$373,0)),"Missing in Jobber")</f>
        <v>Billed in Jobber</v>
      </c>
      <c r="K40" s="9" t="n">
        <v>0</v>
      </c>
    </row>
    <row r="41">
      <c r="A41" t="inlineStr">
        <is>
          <t>J1013</t>
        </is>
      </c>
      <c r="B41" t="inlineStr">
        <is>
          <t>2026-08</t>
        </is>
      </c>
      <c r="C41" t="str">
        <f>IF(LEFT(A41,1)="T","QBO only",INDEX('Jobber Jobs'!$F$5:$F$367,MATCH(A41,'Jobber Jobs'!$A$5:$A$367,0)))</f>
        <v>Monthly</v>
      </c>
      <c r="D41" t="inlineStr"/>
      <c r="E41" s="9">
        <f>IF(LEFT(A41,1)="T",0,IF(INDEX('Jobber Jobs'!$O$5:$O$367,MATCH(A41,'Jobber Jobs'!$A$5:$A$367,0))&lt;&gt;"Active",0,IF(C41="Every 4 weeks",D41*INDEX('Jobber Jobs'!$L$5:$L$367,MATCH(A41,'Jobber Jobs'!$A$5:$A$367,0)),INDEX('Jobber Jobs'!$Q$5:$Q$367,MATCH(A41,'Jobber Jobs'!$A$5:$A$367,0)))))</f>
        <v>99</v>
      </c>
      <c r="F41" s="9">
        <f>SUMIFS('Jobber Invoices'!$F$5:$F$235,'Jobber Invoices'!$B$5:$B$235,A41,'Jobber Invoices'!$G$5:$G$235,B41)</f>
        <v>99</v>
      </c>
      <c r="G41" s="9">
        <f>SUMIFS('QBO Invoices'!$E$5:$E$888,'QBO Invoices'!$G$5:$G$888,A41,'QBO Invoices'!$F$5:$F$888,B41)</f>
        <v>0</v>
      </c>
      <c r="H41" s="9">
        <f>ROUND(F41+G41-E41,2)</f>
        <v>0</v>
      </c>
      <c r="I41" t="str">
        <f>IF(ABS(H41)&lt;0.005,"Agrees",IF(H41&gt;0,"Over-billed","Under-billed"))</f>
        <v>Agrees</v>
      </c>
      <c r="J41" t="str">
        <f>IFERROR(INDEX('Rate Reconciliation'!$O$5:$O$373,MATCH(A41,'Rate Reconciliation'!$A$5:$A$373,0)),"Missing in Jobber")</f>
        <v>Billed in Jobber</v>
      </c>
      <c r="K41" s="9" t="n">
        <v>0</v>
      </c>
    </row>
    <row r="42">
      <c r="A42" t="inlineStr">
        <is>
          <t>J1013</t>
        </is>
      </c>
      <c r="B42" t="inlineStr">
        <is>
          <t>2026-09</t>
        </is>
      </c>
      <c r="C42" t="str">
        <f>IF(LEFT(A42,1)="T","QBO only",INDEX('Jobber Jobs'!$F$5:$F$367,MATCH(A42,'Jobber Jobs'!$A$5:$A$367,0)))</f>
        <v>Monthly</v>
      </c>
      <c r="D42" t="inlineStr"/>
      <c r="E42" s="9">
        <f>IF(LEFT(A42,1)="T",0,IF(INDEX('Jobber Jobs'!$O$5:$O$367,MATCH(A42,'Jobber Jobs'!$A$5:$A$367,0))&lt;&gt;"Active",0,IF(C42="Every 4 weeks",D42*INDEX('Jobber Jobs'!$L$5:$L$367,MATCH(A42,'Jobber Jobs'!$A$5:$A$367,0)),INDEX('Jobber Jobs'!$Q$5:$Q$367,MATCH(A42,'Jobber Jobs'!$A$5:$A$367,0)))))</f>
        <v>99</v>
      </c>
      <c r="F42" s="9">
        <f>SUMIFS('Jobber Invoices'!$F$5:$F$235,'Jobber Invoices'!$B$5:$B$235,A42,'Jobber Invoices'!$G$5:$G$235,B42)</f>
        <v>99</v>
      </c>
      <c r="G42" s="9">
        <f>SUMIFS('QBO Invoices'!$E$5:$E$888,'QBO Invoices'!$G$5:$G$888,A42,'QBO Invoices'!$F$5:$F$888,B42)</f>
        <v>0</v>
      </c>
      <c r="H42" s="9">
        <f>ROUND(F42+G42-E42,2)</f>
        <v>0</v>
      </c>
      <c r="I42" t="str">
        <f>IF(ABS(H42)&lt;0.005,"Agrees",IF(H42&gt;0,"Over-billed","Under-billed"))</f>
        <v>Agrees</v>
      </c>
      <c r="J42" t="str">
        <f>IFERROR(INDEX('Rate Reconciliation'!$O$5:$O$373,MATCH(A42,'Rate Reconciliation'!$A$5:$A$373,0)),"Missing in Jobber")</f>
        <v>Billed in Jobber</v>
      </c>
      <c r="K42" s="9" t="n">
        <v>0</v>
      </c>
    </row>
    <row r="43">
      <c r="A43" t="inlineStr">
        <is>
          <t>J1013</t>
        </is>
      </c>
      <c r="B43" t="inlineStr">
        <is>
          <t>2026-10</t>
        </is>
      </c>
      <c r="C43" t="str">
        <f>IF(LEFT(A43,1)="T","QBO only",INDEX('Jobber Jobs'!$F$5:$F$367,MATCH(A43,'Jobber Jobs'!$A$5:$A$367,0)))</f>
        <v>Monthly</v>
      </c>
      <c r="D43" t="inlineStr"/>
      <c r="E43" s="9">
        <f>IF(LEFT(A43,1)="T",0,IF(INDEX('Jobber Jobs'!$O$5:$O$367,MATCH(A43,'Jobber Jobs'!$A$5:$A$367,0))&lt;&gt;"Active",0,IF(C43="Every 4 weeks",D43*INDEX('Jobber Jobs'!$L$5:$L$367,MATCH(A43,'Jobber Jobs'!$A$5:$A$367,0)),INDEX('Jobber Jobs'!$Q$5:$Q$367,MATCH(A43,'Jobber Jobs'!$A$5:$A$367,0)))))</f>
        <v>99</v>
      </c>
      <c r="F43" s="9">
        <f>SUMIFS('Jobber Invoices'!$F$5:$F$235,'Jobber Invoices'!$B$5:$B$235,A43,'Jobber Invoices'!$G$5:$G$235,B43)</f>
        <v>99</v>
      </c>
      <c r="G43" s="9">
        <f>SUMIFS('QBO Invoices'!$E$5:$E$888,'QBO Invoices'!$G$5:$G$888,A43,'QBO Invoices'!$F$5:$F$888,B43)</f>
        <v>0</v>
      </c>
      <c r="H43" s="9">
        <f>ROUND(F43+G43-E43,2)</f>
        <v>0</v>
      </c>
      <c r="I43" t="str">
        <f>IF(ABS(H43)&lt;0.005,"Agrees",IF(H43&gt;0,"Over-billed","Under-billed"))</f>
        <v>Agrees</v>
      </c>
      <c r="J43" t="str">
        <f>IFERROR(INDEX('Rate Reconciliation'!$O$5:$O$373,MATCH(A43,'Rate Reconciliation'!$A$5:$A$373,0)),"Missing in Jobber")</f>
        <v>Billed in Jobber</v>
      </c>
      <c r="K43" s="9" t="n">
        <v>0</v>
      </c>
    </row>
    <row r="44">
      <c r="A44" t="inlineStr">
        <is>
          <t>J1014</t>
        </is>
      </c>
      <c r="B44" t="inlineStr">
        <is>
          <t>2026-08</t>
        </is>
      </c>
      <c r="C44" t="str">
        <f>IF(LEFT(A44,1)="T","QBO only",INDEX('Jobber Jobs'!$F$5:$F$367,MATCH(A44,'Jobber Jobs'!$A$5:$A$367,0)))</f>
        <v>Weekly</v>
      </c>
      <c r="D44" t="inlineStr"/>
      <c r="E44" s="9">
        <f>IF(LEFT(A44,1)="T",0,IF(INDEX('Jobber Jobs'!$O$5:$O$367,MATCH(A44,'Jobber Jobs'!$A$5:$A$367,0))&lt;&gt;"Active",0,IF(C44="Every 4 weeks",D44*INDEX('Jobber Jobs'!$L$5:$L$367,MATCH(A44,'Jobber Jobs'!$A$5:$A$367,0)),INDEX('Jobber Jobs'!$Q$5:$Q$367,MATCH(A44,'Jobber Jobs'!$A$5:$A$367,0)))))</f>
        <v>589.33</v>
      </c>
      <c r="F44" s="9">
        <f>SUMIFS('Jobber Invoices'!$F$5:$F$235,'Jobber Invoices'!$B$5:$B$235,A44,'Jobber Invoices'!$G$5:$G$235,B44)</f>
        <v>589.33</v>
      </c>
      <c r="G44" s="9">
        <f>SUMIFS('QBO Invoices'!$E$5:$E$888,'QBO Invoices'!$G$5:$G$888,A44,'QBO Invoices'!$F$5:$F$888,B44)</f>
        <v>0</v>
      </c>
      <c r="H44" s="9">
        <f>ROUND(F44+G44-E44,2)</f>
        <v>0</v>
      </c>
      <c r="I44" t="str">
        <f>IF(ABS(H44)&lt;0.005,"Agrees",IF(H44&gt;0,"Over-billed","Under-billed"))</f>
        <v>Agrees</v>
      </c>
      <c r="J44" t="str">
        <f>IFERROR(INDEX('Rate Reconciliation'!$O$5:$O$373,MATCH(A44,'Rate Reconciliation'!$A$5:$A$373,0)),"Missing in Jobber")</f>
        <v>Billed in Jobber</v>
      </c>
      <c r="K44" s="9" t="n">
        <v>0</v>
      </c>
    </row>
    <row r="45">
      <c r="A45" t="inlineStr">
        <is>
          <t>J1014</t>
        </is>
      </c>
      <c r="B45" t="inlineStr">
        <is>
          <t>2026-09</t>
        </is>
      </c>
      <c r="C45" t="str">
        <f>IF(LEFT(A45,1)="T","QBO only",INDEX('Jobber Jobs'!$F$5:$F$367,MATCH(A45,'Jobber Jobs'!$A$5:$A$367,0)))</f>
        <v>Weekly</v>
      </c>
      <c r="D45" t="inlineStr"/>
      <c r="E45" s="9">
        <f>IF(LEFT(A45,1)="T",0,IF(INDEX('Jobber Jobs'!$O$5:$O$367,MATCH(A45,'Jobber Jobs'!$A$5:$A$367,0))&lt;&gt;"Active",0,IF(C45="Every 4 weeks",D45*INDEX('Jobber Jobs'!$L$5:$L$367,MATCH(A45,'Jobber Jobs'!$A$5:$A$367,0)),INDEX('Jobber Jobs'!$Q$5:$Q$367,MATCH(A45,'Jobber Jobs'!$A$5:$A$367,0)))))</f>
        <v>589.33</v>
      </c>
      <c r="F45" s="9">
        <f>SUMIFS('Jobber Invoices'!$F$5:$F$235,'Jobber Invoices'!$B$5:$B$235,A45,'Jobber Invoices'!$G$5:$G$235,B45)</f>
        <v>589.33</v>
      </c>
      <c r="G45" s="9">
        <f>SUMIFS('QBO Invoices'!$E$5:$E$888,'QBO Invoices'!$G$5:$G$888,A45,'QBO Invoices'!$F$5:$F$888,B45)</f>
        <v>0</v>
      </c>
      <c r="H45" s="9">
        <f>ROUND(F45+G45-E45,2)</f>
        <v>0</v>
      </c>
      <c r="I45" t="str">
        <f>IF(ABS(H45)&lt;0.005,"Agrees",IF(H45&gt;0,"Over-billed","Under-billed"))</f>
        <v>Agrees</v>
      </c>
      <c r="J45" t="str">
        <f>IFERROR(INDEX('Rate Reconciliation'!$O$5:$O$373,MATCH(A45,'Rate Reconciliation'!$A$5:$A$373,0)),"Missing in Jobber")</f>
        <v>Billed in Jobber</v>
      </c>
      <c r="K45" s="9" t="n">
        <v>0</v>
      </c>
    </row>
    <row r="46">
      <c r="A46" t="inlineStr">
        <is>
          <t>J1014</t>
        </is>
      </c>
      <c r="B46" t="inlineStr">
        <is>
          <t>2026-10</t>
        </is>
      </c>
      <c r="C46" t="str">
        <f>IF(LEFT(A46,1)="T","QBO only",INDEX('Jobber Jobs'!$F$5:$F$367,MATCH(A46,'Jobber Jobs'!$A$5:$A$367,0)))</f>
        <v>Weekly</v>
      </c>
      <c r="D46" t="inlineStr"/>
      <c r="E46" s="9">
        <f>IF(LEFT(A46,1)="T",0,IF(INDEX('Jobber Jobs'!$O$5:$O$367,MATCH(A46,'Jobber Jobs'!$A$5:$A$367,0))&lt;&gt;"Active",0,IF(C46="Every 4 weeks",D46*INDEX('Jobber Jobs'!$L$5:$L$367,MATCH(A46,'Jobber Jobs'!$A$5:$A$367,0)),INDEX('Jobber Jobs'!$Q$5:$Q$367,MATCH(A46,'Jobber Jobs'!$A$5:$A$367,0)))))</f>
        <v>589.33</v>
      </c>
      <c r="F46" s="9">
        <f>SUMIFS('Jobber Invoices'!$F$5:$F$235,'Jobber Invoices'!$B$5:$B$235,A46,'Jobber Invoices'!$G$5:$G$235,B46)</f>
        <v>589.33</v>
      </c>
      <c r="G46" s="9">
        <f>SUMIFS('QBO Invoices'!$E$5:$E$888,'QBO Invoices'!$G$5:$G$888,A46,'QBO Invoices'!$F$5:$F$888,B46)</f>
        <v>0</v>
      </c>
      <c r="H46" s="9">
        <f>ROUND(F46+G46-E46,2)</f>
        <v>0</v>
      </c>
      <c r="I46" t="str">
        <f>IF(ABS(H46)&lt;0.005,"Agrees",IF(H46&gt;0,"Over-billed","Under-billed"))</f>
        <v>Agrees</v>
      </c>
      <c r="J46" t="str">
        <f>IFERROR(INDEX('Rate Reconciliation'!$O$5:$O$373,MATCH(A46,'Rate Reconciliation'!$A$5:$A$373,0)),"Missing in Jobber")</f>
        <v>Billed in Jobber</v>
      </c>
      <c r="K46" s="9" t="n">
        <v>0</v>
      </c>
    </row>
    <row r="47">
      <c r="A47" t="inlineStr">
        <is>
          <t>J1015</t>
        </is>
      </c>
      <c r="B47" t="inlineStr">
        <is>
          <t>2026-08</t>
        </is>
      </c>
      <c r="C47" t="str">
        <f>IF(LEFT(A47,1)="T","QBO only",INDEX('Jobber Jobs'!$F$5:$F$367,MATCH(A47,'Jobber Jobs'!$A$5:$A$367,0)))</f>
        <v>Monthly</v>
      </c>
      <c r="D47" t="inlineStr"/>
      <c r="E47" s="9">
        <f>IF(LEFT(A47,1)="T",0,IF(INDEX('Jobber Jobs'!$O$5:$O$367,MATCH(A47,'Jobber Jobs'!$A$5:$A$367,0))&lt;&gt;"Active",0,IF(C47="Every 4 weeks",D47*INDEX('Jobber Jobs'!$L$5:$L$367,MATCH(A47,'Jobber Jobs'!$A$5:$A$367,0)),INDEX('Jobber Jobs'!$Q$5:$Q$367,MATCH(A47,'Jobber Jobs'!$A$5:$A$367,0)))))</f>
        <v>88</v>
      </c>
      <c r="F47" s="9">
        <f>SUMIFS('Jobber Invoices'!$F$5:$F$235,'Jobber Invoices'!$B$5:$B$235,A47,'Jobber Invoices'!$G$5:$G$235,B47)</f>
        <v>0</v>
      </c>
      <c r="G47" s="9">
        <f>SUMIFS('QBO Invoices'!$E$5:$E$888,'QBO Invoices'!$G$5:$G$888,A47,'QBO Invoices'!$F$5:$F$888,B47)</f>
        <v>88</v>
      </c>
      <c r="H47" s="9">
        <f>ROUND(F47+G47-E47,2)</f>
        <v>0</v>
      </c>
      <c r="I47" t="str">
        <f>IF(ABS(H47)&lt;0.005,"Agrees",IF(H47&gt;0,"Over-billed","Under-billed"))</f>
        <v>Agrees</v>
      </c>
      <c r="J47" t="str">
        <f>IFERROR(INDEX('Rate Reconciliation'!$O$5:$O$373,MATCH(A47,'Rate Reconciliation'!$A$5:$A$373,0)),"Missing in Jobber")</f>
        <v>Matched</v>
      </c>
      <c r="K47" s="9" t="n">
        <v>0</v>
      </c>
    </row>
    <row r="48">
      <c r="A48" t="inlineStr">
        <is>
          <t>J1015</t>
        </is>
      </c>
      <c r="B48" t="inlineStr">
        <is>
          <t>2026-09</t>
        </is>
      </c>
      <c r="C48" t="str">
        <f>IF(LEFT(A48,1)="T","QBO only",INDEX('Jobber Jobs'!$F$5:$F$367,MATCH(A48,'Jobber Jobs'!$A$5:$A$367,0)))</f>
        <v>Monthly</v>
      </c>
      <c r="D48" t="inlineStr"/>
      <c r="E48" s="9">
        <f>IF(LEFT(A48,1)="T",0,IF(INDEX('Jobber Jobs'!$O$5:$O$367,MATCH(A48,'Jobber Jobs'!$A$5:$A$367,0))&lt;&gt;"Active",0,IF(C48="Every 4 weeks",D48*INDEX('Jobber Jobs'!$L$5:$L$367,MATCH(A48,'Jobber Jobs'!$A$5:$A$367,0)),INDEX('Jobber Jobs'!$Q$5:$Q$367,MATCH(A48,'Jobber Jobs'!$A$5:$A$367,0)))))</f>
        <v>88</v>
      </c>
      <c r="F48" s="9">
        <f>SUMIFS('Jobber Invoices'!$F$5:$F$235,'Jobber Invoices'!$B$5:$B$235,A48,'Jobber Invoices'!$G$5:$G$235,B48)</f>
        <v>0</v>
      </c>
      <c r="G48" s="9">
        <f>SUMIFS('QBO Invoices'!$E$5:$E$888,'QBO Invoices'!$G$5:$G$888,A48,'QBO Invoices'!$F$5:$F$888,B48)</f>
        <v>88</v>
      </c>
      <c r="H48" s="9">
        <f>ROUND(F48+G48-E48,2)</f>
        <v>0</v>
      </c>
      <c r="I48" t="str">
        <f>IF(ABS(H48)&lt;0.005,"Agrees",IF(H48&gt;0,"Over-billed","Under-billed"))</f>
        <v>Agrees</v>
      </c>
      <c r="J48" t="str">
        <f>IFERROR(INDEX('Rate Reconciliation'!$O$5:$O$373,MATCH(A48,'Rate Reconciliation'!$A$5:$A$373,0)),"Missing in Jobber")</f>
        <v>Matched</v>
      </c>
      <c r="K48" s="9" t="n">
        <v>0</v>
      </c>
    </row>
    <row r="49">
      <c r="A49" t="inlineStr">
        <is>
          <t>J1015</t>
        </is>
      </c>
      <c r="B49" t="inlineStr">
        <is>
          <t>2026-10</t>
        </is>
      </c>
      <c r="C49" t="str">
        <f>IF(LEFT(A49,1)="T","QBO only",INDEX('Jobber Jobs'!$F$5:$F$367,MATCH(A49,'Jobber Jobs'!$A$5:$A$367,0)))</f>
        <v>Monthly</v>
      </c>
      <c r="D49" t="inlineStr"/>
      <c r="E49" s="9">
        <f>IF(LEFT(A49,1)="T",0,IF(INDEX('Jobber Jobs'!$O$5:$O$367,MATCH(A49,'Jobber Jobs'!$A$5:$A$367,0))&lt;&gt;"Active",0,IF(C49="Every 4 weeks",D49*INDEX('Jobber Jobs'!$L$5:$L$367,MATCH(A49,'Jobber Jobs'!$A$5:$A$367,0)),INDEX('Jobber Jobs'!$Q$5:$Q$367,MATCH(A49,'Jobber Jobs'!$A$5:$A$367,0)))))</f>
        <v>88</v>
      </c>
      <c r="F49" s="9">
        <f>SUMIFS('Jobber Invoices'!$F$5:$F$235,'Jobber Invoices'!$B$5:$B$235,A49,'Jobber Invoices'!$G$5:$G$235,B49)</f>
        <v>0</v>
      </c>
      <c r="G49" s="9">
        <f>SUMIFS('QBO Invoices'!$E$5:$E$888,'QBO Invoices'!$G$5:$G$888,A49,'QBO Invoices'!$F$5:$F$888,B49)</f>
        <v>88</v>
      </c>
      <c r="H49" s="9">
        <f>ROUND(F49+G49-E49,2)</f>
        <v>0</v>
      </c>
      <c r="I49" t="str">
        <f>IF(ABS(H49)&lt;0.005,"Agrees",IF(H49&gt;0,"Over-billed","Under-billed"))</f>
        <v>Agrees</v>
      </c>
      <c r="J49" t="str">
        <f>IFERROR(INDEX('Rate Reconciliation'!$O$5:$O$373,MATCH(A49,'Rate Reconciliation'!$A$5:$A$373,0)),"Missing in Jobber")</f>
        <v>Matched</v>
      </c>
      <c r="K49" s="9" t="n">
        <v>0</v>
      </c>
    </row>
    <row r="50">
      <c r="A50" t="inlineStr">
        <is>
          <t>J1016</t>
        </is>
      </c>
      <c r="B50" t="inlineStr">
        <is>
          <t>2026-08</t>
        </is>
      </c>
      <c r="C50" t="str">
        <f>IF(LEFT(A50,1)="T","QBO only",INDEX('Jobber Jobs'!$F$5:$F$367,MATCH(A50,'Jobber Jobs'!$A$5:$A$367,0)))</f>
        <v>Weekly</v>
      </c>
      <c r="D50" t="inlineStr"/>
      <c r="E50" s="9">
        <f>IF(LEFT(A50,1)="T",0,IF(INDEX('Jobber Jobs'!$O$5:$O$367,MATCH(A50,'Jobber Jobs'!$A$5:$A$367,0))&lt;&gt;"Active",0,IF(C50="Every 4 weeks",D50*INDEX('Jobber Jobs'!$L$5:$L$367,MATCH(A50,'Jobber Jobs'!$A$5:$A$367,0)),INDEX('Jobber Jobs'!$Q$5:$Q$367,MATCH(A50,'Jobber Jobs'!$A$5:$A$367,0)))))</f>
        <v>1386.67</v>
      </c>
      <c r="F50" s="9">
        <f>SUMIFS('Jobber Invoices'!$F$5:$F$235,'Jobber Invoices'!$B$5:$B$235,A50,'Jobber Invoices'!$G$5:$G$235,B50)</f>
        <v>0</v>
      </c>
      <c r="G50" s="9">
        <f>SUMIFS('QBO Invoices'!$E$5:$E$888,'QBO Invoices'!$G$5:$G$888,A50,'QBO Invoices'!$F$5:$F$888,B50)</f>
        <v>1386.67</v>
      </c>
      <c r="H50" s="9">
        <f>ROUND(F50+G50-E50,2)</f>
        <v>0</v>
      </c>
      <c r="I50" t="str">
        <f>IF(ABS(H50)&lt;0.005,"Agrees",IF(H50&gt;0,"Over-billed","Under-billed"))</f>
        <v>Agrees</v>
      </c>
      <c r="J50" t="str">
        <f>IFERROR(INDEX('Rate Reconciliation'!$O$5:$O$373,MATCH(A50,'Rate Reconciliation'!$A$5:$A$373,0)),"Missing in Jobber")</f>
        <v>Matched</v>
      </c>
      <c r="K50" s="9" t="n">
        <v>0</v>
      </c>
    </row>
    <row r="51">
      <c r="A51" t="inlineStr">
        <is>
          <t>J1016</t>
        </is>
      </c>
      <c r="B51" t="inlineStr">
        <is>
          <t>2026-09</t>
        </is>
      </c>
      <c r="C51" t="str">
        <f>IF(LEFT(A51,1)="T","QBO only",INDEX('Jobber Jobs'!$F$5:$F$367,MATCH(A51,'Jobber Jobs'!$A$5:$A$367,0)))</f>
        <v>Weekly</v>
      </c>
      <c r="D51" t="inlineStr"/>
      <c r="E51" s="9">
        <f>IF(LEFT(A51,1)="T",0,IF(INDEX('Jobber Jobs'!$O$5:$O$367,MATCH(A51,'Jobber Jobs'!$A$5:$A$367,0))&lt;&gt;"Active",0,IF(C51="Every 4 weeks",D51*INDEX('Jobber Jobs'!$L$5:$L$367,MATCH(A51,'Jobber Jobs'!$A$5:$A$367,0)),INDEX('Jobber Jobs'!$Q$5:$Q$367,MATCH(A51,'Jobber Jobs'!$A$5:$A$367,0)))))</f>
        <v>1386.67</v>
      </c>
      <c r="F51" s="9">
        <f>SUMIFS('Jobber Invoices'!$F$5:$F$235,'Jobber Invoices'!$B$5:$B$235,A51,'Jobber Invoices'!$G$5:$G$235,B51)</f>
        <v>0</v>
      </c>
      <c r="G51" s="9">
        <f>SUMIFS('QBO Invoices'!$E$5:$E$888,'QBO Invoices'!$G$5:$G$888,A51,'QBO Invoices'!$F$5:$F$888,B51)</f>
        <v>1386.67</v>
      </c>
      <c r="H51" s="9">
        <f>ROUND(F51+G51-E51,2)</f>
        <v>0</v>
      </c>
      <c r="I51" t="str">
        <f>IF(ABS(H51)&lt;0.005,"Agrees",IF(H51&gt;0,"Over-billed","Under-billed"))</f>
        <v>Agrees</v>
      </c>
      <c r="J51" t="str">
        <f>IFERROR(INDEX('Rate Reconciliation'!$O$5:$O$373,MATCH(A51,'Rate Reconciliation'!$A$5:$A$373,0)),"Missing in Jobber")</f>
        <v>Matched</v>
      </c>
      <c r="K51" s="9" t="n">
        <v>0</v>
      </c>
    </row>
    <row r="52">
      <c r="A52" t="inlineStr">
        <is>
          <t>J1016</t>
        </is>
      </c>
      <c r="B52" t="inlineStr">
        <is>
          <t>2026-10</t>
        </is>
      </c>
      <c r="C52" t="str">
        <f>IF(LEFT(A52,1)="T","QBO only",INDEX('Jobber Jobs'!$F$5:$F$367,MATCH(A52,'Jobber Jobs'!$A$5:$A$367,0)))</f>
        <v>Weekly</v>
      </c>
      <c r="D52" t="inlineStr"/>
      <c r="E52" s="9">
        <f>IF(LEFT(A52,1)="T",0,IF(INDEX('Jobber Jobs'!$O$5:$O$367,MATCH(A52,'Jobber Jobs'!$A$5:$A$367,0))&lt;&gt;"Active",0,IF(C52="Every 4 weeks",D52*INDEX('Jobber Jobs'!$L$5:$L$367,MATCH(A52,'Jobber Jobs'!$A$5:$A$367,0)),INDEX('Jobber Jobs'!$Q$5:$Q$367,MATCH(A52,'Jobber Jobs'!$A$5:$A$367,0)))))</f>
        <v>1386.67</v>
      </c>
      <c r="F52" s="9">
        <f>SUMIFS('Jobber Invoices'!$F$5:$F$235,'Jobber Invoices'!$B$5:$B$235,A52,'Jobber Invoices'!$G$5:$G$235,B52)</f>
        <v>0</v>
      </c>
      <c r="G52" s="9">
        <f>SUMIFS('QBO Invoices'!$E$5:$E$888,'QBO Invoices'!$G$5:$G$888,A52,'QBO Invoices'!$F$5:$F$888,B52)</f>
        <v>1386.67</v>
      </c>
      <c r="H52" s="9">
        <f>ROUND(F52+G52-E52,2)</f>
        <v>0</v>
      </c>
      <c r="I52" t="str">
        <f>IF(ABS(H52)&lt;0.005,"Agrees",IF(H52&gt;0,"Over-billed","Under-billed"))</f>
        <v>Agrees</v>
      </c>
      <c r="J52" t="str">
        <f>IFERROR(INDEX('Rate Reconciliation'!$O$5:$O$373,MATCH(A52,'Rate Reconciliation'!$A$5:$A$373,0)),"Missing in Jobber")</f>
        <v>Matched</v>
      </c>
      <c r="K52" s="9" t="n">
        <v>0</v>
      </c>
    </row>
    <row r="53">
      <c r="A53" t="inlineStr">
        <is>
          <t>J1017</t>
        </is>
      </c>
      <c r="B53" t="inlineStr">
        <is>
          <t>2026-08</t>
        </is>
      </c>
      <c r="C53" t="str">
        <f>IF(LEFT(A53,1)="T","QBO only",INDEX('Jobber Jobs'!$F$5:$F$367,MATCH(A53,'Jobber Jobs'!$A$5:$A$367,0)))</f>
        <v>Weekly</v>
      </c>
      <c r="D53" t="inlineStr"/>
      <c r="E53" s="9">
        <f>IF(LEFT(A53,1)="T",0,IF(INDEX('Jobber Jobs'!$O$5:$O$367,MATCH(A53,'Jobber Jobs'!$A$5:$A$367,0))&lt;&gt;"Active",0,IF(C53="Every 4 weeks",D53*INDEX('Jobber Jobs'!$L$5:$L$367,MATCH(A53,'Jobber Jobs'!$A$5:$A$367,0)),INDEX('Jobber Jobs'!$Q$5:$Q$367,MATCH(A53,'Jobber Jobs'!$A$5:$A$367,0)))))</f>
        <v>832</v>
      </c>
      <c r="F53" s="9">
        <f>SUMIFS('Jobber Invoices'!$F$5:$F$235,'Jobber Invoices'!$B$5:$B$235,A53,'Jobber Invoices'!$G$5:$G$235,B53)</f>
        <v>0</v>
      </c>
      <c r="G53" s="9">
        <f>SUMIFS('QBO Invoices'!$E$5:$E$888,'QBO Invoices'!$G$5:$G$888,A53,'QBO Invoices'!$F$5:$F$888,B53)</f>
        <v>832</v>
      </c>
      <c r="H53" s="9">
        <f>ROUND(F53+G53-E53,2)</f>
        <v>0</v>
      </c>
      <c r="I53" t="str">
        <f>IF(ABS(H53)&lt;0.005,"Agrees",IF(H53&gt;0,"Over-billed","Under-billed"))</f>
        <v>Agrees</v>
      </c>
      <c r="J53" t="str">
        <f>IFERROR(INDEX('Rate Reconciliation'!$O$5:$O$373,MATCH(A53,'Rate Reconciliation'!$A$5:$A$373,0)),"Missing in Jobber")</f>
        <v>Matched</v>
      </c>
      <c r="K53" s="9" t="n">
        <v>0</v>
      </c>
    </row>
    <row r="54">
      <c r="A54" t="inlineStr">
        <is>
          <t>J1017</t>
        </is>
      </c>
      <c r="B54" t="inlineStr">
        <is>
          <t>2026-09</t>
        </is>
      </c>
      <c r="C54" t="str">
        <f>IF(LEFT(A54,1)="T","QBO only",INDEX('Jobber Jobs'!$F$5:$F$367,MATCH(A54,'Jobber Jobs'!$A$5:$A$367,0)))</f>
        <v>Weekly</v>
      </c>
      <c r="D54" t="inlineStr"/>
      <c r="E54" s="9">
        <f>IF(LEFT(A54,1)="T",0,IF(INDEX('Jobber Jobs'!$O$5:$O$367,MATCH(A54,'Jobber Jobs'!$A$5:$A$367,0))&lt;&gt;"Active",0,IF(C54="Every 4 weeks",D54*INDEX('Jobber Jobs'!$L$5:$L$367,MATCH(A54,'Jobber Jobs'!$A$5:$A$367,0)),INDEX('Jobber Jobs'!$Q$5:$Q$367,MATCH(A54,'Jobber Jobs'!$A$5:$A$367,0)))))</f>
        <v>832</v>
      </c>
      <c r="F54" s="9">
        <f>SUMIFS('Jobber Invoices'!$F$5:$F$235,'Jobber Invoices'!$B$5:$B$235,A54,'Jobber Invoices'!$G$5:$G$235,B54)</f>
        <v>0</v>
      </c>
      <c r="G54" s="9">
        <f>SUMIFS('QBO Invoices'!$E$5:$E$888,'QBO Invoices'!$G$5:$G$888,A54,'QBO Invoices'!$F$5:$F$888,B54)</f>
        <v>832</v>
      </c>
      <c r="H54" s="9">
        <f>ROUND(F54+G54-E54,2)</f>
        <v>0</v>
      </c>
      <c r="I54" t="str">
        <f>IF(ABS(H54)&lt;0.005,"Agrees",IF(H54&gt;0,"Over-billed","Under-billed"))</f>
        <v>Agrees</v>
      </c>
      <c r="J54" t="str">
        <f>IFERROR(INDEX('Rate Reconciliation'!$O$5:$O$373,MATCH(A54,'Rate Reconciliation'!$A$5:$A$373,0)),"Missing in Jobber")</f>
        <v>Matched</v>
      </c>
      <c r="K54" s="9" t="n">
        <v>0</v>
      </c>
    </row>
    <row r="55">
      <c r="A55" t="inlineStr">
        <is>
          <t>J1017</t>
        </is>
      </c>
      <c r="B55" t="inlineStr">
        <is>
          <t>2026-10</t>
        </is>
      </c>
      <c r="C55" t="str">
        <f>IF(LEFT(A55,1)="T","QBO only",INDEX('Jobber Jobs'!$F$5:$F$367,MATCH(A55,'Jobber Jobs'!$A$5:$A$367,0)))</f>
        <v>Weekly</v>
      </c>
      <c r="D55" t="inlineStr"/>
      <c r="E55" s="9">
        <f>IF(LEFT(A55,1)="T",0,IF(INDEX('Jobber Jobs'!$O$5:$O$367,MATCH(A55,'Jobber Jobs'!$A$5:$A$367,0))&lt;&gt;"Active",0,IF(C55="Every 4 weeks",D55*INDEX('Jobber Jobs'!$L$5:$L$367,MATCH(A55,'Jobber Jobs'!$A$5:$A$367,0)),INDEX('Jobber Jobs'!$Q$5:$Q$367,MATCH(A55,'Jobber Jobs'!$A$5:$A$367,0)))))</f>
        <v>832</v>
      </c>
      <c r="F55" s="9">
        <f>SUMIFS('Jobber Invoices'!$F$5:$F$235,'Jobber Invoices'!$B$5:$B$235,A55,'Jobber Invoices'!$G$5:$G$235,B55)</f>
        <v>0</v>
      </c>
      <c r="G55" s="9">
        <f>SUMIFS('QBO Invoices'!$E$5:$E$888,'QBO Invoices'!$G$5:$G$888,A55,'QBO Invoices'!$F$5:$F$888,B55)</f>
        <v>832</v>
      </c>
      <c r="H55" s="9">
        <f>ROUND(F55+G55-E55,2)</f>
        <v>0</v>
      </c>
      <c r="I55" t="str">
        <f>IF(ABS(H55)&lt;0.005,"Agrees",IF(H55&gt;0,"Over-billed","Under-billed"))</f>
        <v>Agrees</v>
      </c>
      <c r="J55" t="str">
        <f>IFERROR(INDEX('Rate Reconciliation'!$O$5:$O$373,MATCH(A55,'Rate Reconciliation'!$A$5:$A$373,0)),"Missing in Jobber")</f>
        <v>Matched</v>
      </c>
      <c r="K55" s="9" t="n">
        <v>0</v>
      </c>
    </row>
    <row r="56">
      <c r="A56" t="inlineStr">
        <is>
          <t>J1018</t>
        </is>
      </c>
      <c r="B56" t="inlineStr">
        <is>
          <t>2026-08</t>
        </is>
      </c>
      <c r="C56" t="str">
        <f>IF(LEFT(A56,1)="T","QBO only",INDEX('Jobber Jobs'!$F$5:$F$367,MATCH(A56,'Jobber Jobs'!$A$5:$A$367,0)))</f>
        <v>Weekly</v>
      </c>
      <c r="D56" t="inlineStr"/>
      <c r="E56" s="9">
        <f>IF(LEFT(A56,1)="T",0,IF(INDEX('Jobber Jobs'!$O$5:$O$367,MATCH(A56,'Jobber Jobs'!$A$5:$A$367,0))&lt;&gt;"Active",0,IF(C56="Every 4 weeks",D56*INDEX('Jobber Jobs'!$L$5:$L$367,MATCH(A56,'Jobber Jobs'!$A$5:$A$367,0)),INDEX('Jobber Jobs'!$Q$5:$Q$367,MATCH(A56,'Jobber Jobs'!$A$5:$A$367,0)))))</f>
        <v>390</v>
      </c>
      <c r="F56" s="9">
        <f>SUMIFS('Jobber Invoices'!$F$5:$F$235,'Jobber Invoices'!$B$5:$B$235,A56,'Jobber Invoices'!$G$5:$G$235,B56)</f>
        <v>0</v>
      </c>
      <c r="G56" s="9">
        <f>SUMIFS('QBO Invoices'!$E$5:$E$888,'QBO Invoices'!$G$5:$G$888,A56,'QBO Invoices'!$F$5:$F$888,B56)</f>
        <v>390</v>
      </c>
      <c r="H56" s="9">
        <f>ROUND(F56+G56-E56,2)</f>
        <v>0</v>
      </c>
      <c r="I56" t="str">
        <f>IF(ABS(H56)&lt;0.005,"Agrees",IF(H56&gt;0,"Over-billed","Under-billed"))</f>
        <v>Agrees</v>
      </c>
      <c r="J56" t="str">
        <f>IFERROR(INDEX('Rate Reconciliation'!$O$5:$O$373,MATCH(A56,'Rate Reconciliation'!$A$5:$A$373,0)),"Missing in Jobber")</f>
        <v>Matched</v>
      </c>
      <c r="K56" s="9" t="n">
        <v>0</v>
      </c>
    </row>
    <row r="57">
      <c r="A57" t="inlineStr">
        <is>
          <t>J1018</t>
        </is>
      </c>
      <c r="B57" t="inlineStr">
        <is>
          <t>2026-09</t>
        </is>
      </c>
      <c r="C57" t="str">
        <f>IF(LEFT(A57,1)="T","QBO only",INDEX('Jobber Jobs'!$F$5:$F$367,MATCH(A57,'Jobber Jobs'!$A$5:$A$367,0)))</f>
        <v>Weekly</v>
      </c>
      <c r="D57" t="inlineStr"/>
      <c r="E57" s="9">
        <f>IF(LEFT(A57,1)="T",0,IF(INDEX('Jobber Jobs'!$O$5:$O$367,MATCH(A57,'Jobber Jobs'!$A$5:$A$367,0))&lt;&gt;"Active",0,IF(C57="Every 4 weeks",D57*INDEX('Jobber Jobs'!$L$5:$L$367,MATCH(A57,'Jobber Jobs'!$A$5:$A$367,0)),INDEX('Jobber Jobs'!$Q$5:$Q$367,MATCH(A57,'Jobber Jobs'!$A$5:$A$367,0)))))</f>
        <v>390</v>
      </c>
      <c r="F57" s="9">
        <f>SUMIFS('Jobber Invoices'!$F$5:$F$235,'Jobber Invoices'!$B$5:$B$235,A57,'Jobber Invoices'!$G$5:$G$235,B57)</f>
        <v>0</v>
      </c>
      <c r="G57" s="9">
        <f>SUMIFS('QBO Invoices'!$E$5:$E$888,'QBO Invoices'!$G$5:$G$888,A57,'QBO Invoices'!$F$5:$F$888,B57)</f>
        <v>390</v>
      </c>
      <c r="H57" s="9">
        <f>ROUND(F57+G57-E57,2)</f>
        <v>0</v>
      </c>
      <c r="I57" t="str">
        <f>IF(ABS(H57)&lt;0.005,"Agrees",IF(H57&gt;0,"Over-billed","Under-billed"))</f>
        <v>Agrees</v>
      </c>
      <c r="J57" t="str">
        <f>IFERROR(INDEX('Rate Reconciliation'!$O$5:$O$373,MATCH(A57,'Rate Reconciliation'!$A$5:$A$373,0)),"Missing in Jobber")</f>
        <v>Matched</v>
      </c>
      <c r="K57" s="9" t="n">
        <v>0</v>
      </c>
    </row>
    <row r="58">
      <c r="A58" t="inlineStr">
        <is>
          <t>J1018</t>
        </is>
      </c>
      <c r="B58" t="inlineStr">
        <is>
          <t>2026-10</t>
        </is>
      </c>
      <c r="C58" t="str">
        <f>IF(LEFT(A58,1)="T","QBO only",INDEX('Jobber Jobs'!$F$5:$F$367,MATCH(A58,'Jobber Jobs'!$A$5:$A$367,0)))</f>
        <v>Weekly</v>
      </c>
      <c r="D58" t="inlineStr"/>
      <c r="E58" s="9">
        <f>IF(LEFT(A58,1)="T",0,IF(INDEX('Jobber Jobs'!$O$5:$O$367,MATCH(A58,'Jobber Jobs'!$A$5:$A$367,0))&lt;&gt;"Active",0,IF(C58="Every 4 weeks",D58*INDEX('Jobber Jobs'!$L$5:$L$367,MATCH(A58,'Jobber Jobs'!$A$5:$A$367,0)),INDEX('Jobber Jobs'!$Q$5:$Q$367,MATCH(A58,'Jobber Jobs'!$A$5:$A$367,0)))))</f>
        <v>390</v>
      </c>
      <c r="F58" s="9">
        <f>SUMIFS('Jobber Invoices'!$F$5:$F$235,'Jobber Invoices'!$B$5:$B$235,A58,'Jobber Invoices'!$G$5:$G$235,B58)</f>
        <v>0</v>
      </c>
      <c r="G58" s="9">
        <f>SUMIFS('QBO Invoices'!$E$5:$E$888,'QBO Invoices'!$G$5:$G$888,A58,'QBO Invoices'!$F$5:$F$888,B58)</f>
        <v>390</v>
      </c>
      <c r="H58" s="9">
        <f>ROUND(F58+G58-E58,2)</f>
        <v>0</v>
      </c>
      <c r="I58" t="str">
        <f>IF(ABS(H58)&lt;0.005,"Agrees",IF(H58&gt;0,"Over-billed","Under-billed"))</f>
        <v>Agrees</v>
      </c>
      <c r="J58" t="str">
        <f>IFERROR(INDEX('Rate Reconciliation'!$O$5:$O$373,MATCH(A58,'Rate Reconciliation'!$A$5:$A$373,0)),"Missing in Jobber")</f>
        <v>Matched</v>
      </c>
      <c r="K58" s="9" t="n">
        <v>0</v>
      </c>
    </row>
    <row r="59">
      <c r="A59" t="inlineStr">
        <is>
          <t>J1019</t>
        </is>
      </c>
      <c r="B59" t="inlineStr">
        <is>
          <t>2026-08</t>
        </is>
      </c>
      <c r="C59" t="str">
        <f>IF(LEFT(A59,1)="T","QBO only",INDEX('Jobber Jobs'!$F$5:$F$367,MATCH(A59,'Jobber Jobs'!$A$5:$A$367,0)))</f>
        <v>Weekly</v>
      </c>
      <c r="D59" t="inlineStr"/>
      <c r="E59" s="9">
        <f>IF(LEFT(A59,1)="T",0,IF(INDEX('Jobber Jobs'!$O$5:$O$367,MATCH(A59,'Jobber Jobs'!$A$5:$A$367,0))&lt;&gt;"Active",0,IF(C59="Every 4 weeks",D59*INDEX('Jobber Jobs'!$L$5:$L$367,MATCH(A59,'Jobber Jobs'!$A$5:$A$367,0)),INDEX('Jobber Jobs'!$Q$5:$Q$367,MATCH(A59,'Jobber Jobs'!$A$5:$A$367,0)))))</f>
        <v>442</v>
      </c>
      <c r="F59" s="9">
        <f>SUMIFS('Jobber Invoices'!$F$5:$F$235,'Jobber Invoices'!$B$5:$B$235,A59,'Jobber Invoices'!$G$5:$G$235,B59)</f>
        <v>0</v>
      </c>
      <c r="G59" s="9">
        <f>SUMIFS('QBO Invoices'!$E$5:$E$888,'QBO Invoices'!$G$5:$G$888,A59,'QBO Invoices'!$F$5:$F$888,B59)</f>
        <v>442</v>
      </c>
      <c r="H59" s="9">
        <f>ROUND(F59+G59-E59,2)</f>
        <v>0</v>
      </c>
      <c r="I59" t="str">
        <f>IF(ABS(H59)&lt;0.005,"Agrees",IF(H59&gt;0,"Over-billed","Under-billed"))</f>
        <v>Agrees</v>
      </c>
      <c r="J59" t="str">
        <f>IFERROR(INDEX('Rate Reconciliation'!$O$5:$O$373,MATCH(A59,'Rate Reconciliation'!$A$5:$A$373,0)),"Missing in Jobber")</f>
        <v>Matched</v>
      </c>
      <c r="K59" s="9" t="n">
        <v>0</v>
      </c>
    </row>
    <row r="60">
      <c r="A60" t="inlineStr">
        <is>
          <t>J1019</t>
        </is>
      </c>
      <c r="B60" t="inlineStr">
        <is>
          <t>2026-09</t>
        </is>
      </c>
      <c r="C60" t="str">
        <f>IF(LEFT(A60,1)="T","QBO only",INDEX('Jobber Jobs'!$F$5:$F$367,MATCH(A60,'Jobber Jobs'!$A$5:$A$367,0)))</f>
        <v>Weekly</v>
      </c>
      <c r="D60" t="inlineStr"/>
      <c r="E60" s="9">
        <f>IF(LEFT(A60,1)="T",0,IF(INDEX('Jobber Jobs'!$O$5:$O$367,MATCH(A60,'Jobber Jobs'!$A$5:$A$367,0))&lt;&gt;"Active",0,IF(C60="Every 4 weeks",D60*INDEX('Jobber Jobs'!$L$5:$L$367,MATCH(A60,'Jobber Jobs'!$A$5:$A$367,0)),INDEX('Jobber Jobs'!$Q$5:$Q$367,MATCH(A60,'Jobber Jobs'!$A$5:$A$367,0)))))</f>
        <v>442</v>
      </c>
      <c r="F60" s="9">
        <f>SUMIFS('Jobber Invoices'!$F$5:$F$235,'Jobber Invoices'!$B$5:$B$235,A60,'Jobber Invoices'!$G$5:$G$235,B60)</f>
        <v>0</v>
      </c>
      <c r="G60" s="9">
        <f>SUMIFS('QBO Invoices'!$E$5:$E$888,'QBO Invoices'!$G$5:$G$888,A60,'QBO Invoices'!$F$5:$F$888,B60)</f>
        <v>442</v>
      </c>
      <c r="H60" s="9">
        <f>ROUND(F60+G60-E60,2)</f>
        <v>0</v>
      </c>
      <c r="I60" t="str">
        <f>IF(ABS(H60)&lt;0.005,"Agrees",IF(H60&gt;0,"Over-billed","Under-billed"))</f>
        <v>Agrees</v>
      </c>
      <c r="J60" t="str">
        <f>IFERROR(INDEX('Rate Reconciliation'!$O$5:$O$373,MATCH(A60,'Rate Reconciliation'!$A$5:$A$373,0)),"Missing in Jobber")</f>
        <v>Matched</v>
      </c>
      <c r="K60" s="9" t="n">
        <v>0</v>
      </c>
    </row>
    <row r="61">
      <c r="A61" t="inlineStr">
        <is>
          <t>J1019</t>
        </is>
      </c>
      <c r="B61" t="inlineStr">
        <is>
          <t>2026-10</t>
        </is>
      </c>
      <c r="C61" t="str">
        <f>IF(LEFT(A61,1)="T","QBO only",INDEX('Jobber Jobs'!$F$5:$F$367,MATCH(A61,'Jobber Jobs'!$A$5:$A$367,0)))</f>
        <v>Weekly</v>
      </c>
      <c r="D61" t="inlineStr"/>
      <c r="E61" s="9">
        <f>IF(LEFT(A61,1)="T",0,IF(INDEX('Jobber Jobs'!$O$5:$O$367,MATCH(A61,'Jobber Jobs'!$A$5:$A$367,0))&lt;&gt;"Active",0,IF(C61="Every 4 weeks",D61*INDEX('Jobber Jobs'!$L$5:$L$367,MATCH(A61,'Jobber Jobs'!$A$5:$A$367,0)),INDEX('Jobber Jobs'!$Q$5:$Q$367,MATCH(A61,'Jobber Jobs'!$A$5:$A$367,0)))))</f>
        <v>442</v>
      </c>
      <c r="F61" s="9">
        <f>SUMIFS('Jobber Invoices'!$F$5:$F$235,'Jobber Invoices'!$B$5:$B$235,A61,'Jobber Invoices'!$G$5:$G$235,B61)</f>
        <v>0</v>
      </c>
      <c r="G61" s="9">
        <f>SUMIFS('QBO Invoices'!$E$5:$E$888,'QBO Invoices'!$G$5:$G$888,A61,'QBO Invoices'!$F$5:$F$888,B61)</f>
        <v>442</v>
      </c>
      <c r="H61" s="9">
        <f>ROUND(F61+G61-E61,2)</f>
        <v>0</v>
      </c>
      <c r="I61" t="str">
        <f>IF(ABS(H61)&lt;0.005,"Agrees",IF(H61&gt;0,"Over-billed","Under-billed"))</f>
        <v>Agrees</v>
      </c>
      <c r="J61" t="str">
        <f>IFERROR(INDEX('Rate Reconciliation'!$O$5:$O$373,MATCH(A61,'Rate Reconciliation'!$A$5:$A$373,0)),"Missing in Jobber")</f>
        <v>Matched</v>
      </c>
      <c r="K61" s="9" t="n">
        <v>0</v>
      </c>
    </row>
    <row r="62">
      <c r="A62" t="inlineStr">
        <is>
          <t>J1020</t>
        </is>
      </c>
      <c r="B62" t="inlineStr">
        <is>
          <t>2026-08</t>
        </is>
      </c>
      <c r="C62" t="str">
        <f>IF(LEFT(A62,1)="T","QBO only",INDEX('Jobber Jobs'!$F$5:$F$367,MATCH(A62,'Jobber Jobs'!$A$5:$A$367,0)))</f>
        <v>Weekly</v>
      </c>
      <c r="D62" t="inlineStr"/>
      <c r="E62" s="9">
        <f>IF(LEFT(A62,1)="T",0,IF(INDEX('Jobber Jobs'!$O$5:$O$367,MATCH(A62,'Jobber Jobs'!$A$5:$A$367,0))&lt;&gt;"Active",0,IF(C62="Every 4 weeks",D62*INDEX('Jobber Jobs'!$L$5:$L$367,MATCH(A62,'Jobber Jobs'!$A$5:$A$367,0)),INDEX('Jobber Jobs'!$Q$5:$Q$367,MATCH(A62,'Jobber Jobs'!$A$5:$A$367,0)))))</f>
        <v>806</v>
      </c>
      <c r="F62" s="9">
        <f>SUMIFS('Jobber Invoices'!$F$5:$F$235,'Jobber Invoices'!$B$5:$B$235,A62,'Jobber Invoices'!$G$5:$G$235,B62)</f>
        <v>806</v>
      </c>
      <c r="G62" s="9">
        <f>SUMIFS('QBO Invoices'!$E$5:$E$888,'QBO Invoices'!$G$5:$G$888,A62,'QBO Invoices'!$F$5:$F$888,B62)</f>
        <v>0</v>
      </c>
      <c r="H62" s="9">
        <f>ROUND(F62+G62-E62,2)</f>
        <v>0</v>
      </c>
      <c r="I62" t="str">
        <f>IF(ABS(H62)&lt;0.005,"Agrees",IF(H62&gt;0,"Over-billed","Under-billed"))</f>
        <v>Agrees</v>
      </c>
      <c r="J62" t="str">
        <f>IFERROR(INDEX('Rate Reconciliation'!$O$5:$O$373,MATCH(A62,'Rate Reconciliation'!$A$5:$A$373,0)),"Missing in Jobber")</f>
        <v>Billed in Jobber</v>
      </c>
      <c r="K62" s="9" t="n">
        <v>0</v>
      </c>
    </row>
    <row r="63">
      <c r="A63" t="inlineStr">
        <is>
          <t>J1020</t>
        </is>
      </c>
      <c r="B63" t="inlineStr">
        <is>
          <t>2026-09</t>
        </is>
      </c>
      <c r="C63" t="str">
        <f>IF(LEFT(A63,1)="T","QBO only",INDEX('Jobber Jobs'!$F$5:$F$367,MATCH(A63,'Jobber Jobs'!$A$5:$A$367,0)))</f>
        <v>Weekly</v>
      </c>
      <c r="D63" t="inlineStr"/>
      <c r="E63" s="9">
        <f>IF(LEFT(A63,1)="T",0,IF(INDEX('Jobber Jobs'!$O$5:$O$367,MATCH(A63,'Jobber Jobs'!$A$5:$A$367,0))&lt;&gt;"Active",0,IF(C63="Every 4 weeks",D63*INDEX('Jobber Jobs'!$L$5:$L$367,MATCH(A63,'Jobber Jobs'!$A$5:$A$367,0)),INDEX('Jobber Jobs'!$Q$5:$Q$367,MATCH(A63,'Jobber Jobs'!$A$5:$A$367,0)))))</f>
        <v>806</v>
      </c>
      <c r="F63" s="9">
        <f>SUMIFS('Jobber Invoices'!$F$5:$F$235,'Jobber Invoices'!$B$5:$B$235,A63,'Jobber Invoices'!$G$5:$G$235,B63)</f>
        <v>806</v>
      </c>
      <c r="G63" s="9">
        <f>SUMIFS('QBO Invoices'!$E$5:$E$888,'QBO Invoices'!$G$5:$G$888,A63,'QBO Invoices'!$F$5:$F$888,B63)</f>
        <v>0</v>
      </c>
      <c r="H63" s="9">
        <f>ROUND(F63+G63-E63,2)</f>
        <v>0</v>
      </c>
      <c r="I63" t="str">
        <f>IF(ABS(H63)&lt;0.005,"Agrees",IF(H63&gt;0,"Over-billed","Under-billed"))</f>
        <v>Agrees</v>
      </c>
      <c r="J63" t="str">
        <f>IFERROR(INDEX('Rate Reconciliation'!$O$5:$O$373,MATCH(A63,'Rate Reconciliation'!$A$5:$A$373,0)),"Missing in Jobber")</f>
        <v>Billed in Jobber</v>
      </c>
      <c r="K63" s="9" t="n">
        <v>0</v>
      </c>
    </row>
    <row r="64">
      <c r="A64" t="inlineStr">
        <is>
          <t>J1020</t>
        </is>
      </c>
      <c r="B64" t="inlineStr">
        <is>
          <t>2026-10</t>
        </is>
      </c>
      <c r="C64" t="str">
        <f>IF(LEFT(A64,1)="T","QBO only",INDEX('Jobber Jobs'!$F$5:$F$367,MATCH(A64,'Jobber Jobs'!$A$5:$A$367,0)))</f>
        <v>Weekly</v>
      </c>
      <c r="D64" t="inlineStr"/>
      <c r="E64" s="9">
        <f>IF(LEFT(A64,1)="T",0,IF(INDEX('Jobber Jobs'!$O$5:$O$367,MATCH(A64,'Jobber Jobs'!$A$5:$A$367,0))&lt;&gt;"Active",0,IF(C64="Every 4 weeks",D64*INDEX('Jobber Jobs'!$L$5:$L$367,MATCH(A64,'Jobber Jobs'!$A$5:$A$367,0)),INDEX('Jobber Jobs'!$Q$5:$Q$367,MATCH(A64,'Jobber Jobs'!$A$5:$A$367,0)))))</f>
        <v>806</v>
      </c>
      <c r="F64" s="9">
        <f>SUMIFS('Jobber Invoices'!$F$5:$F$235,'Jobber Invoices'!$B$5:$B$235,A64,'Jobber Invoices'!$G$5:$G$235,B64)</f>
        <v>806</v>
      </c>
      <c r="G64" s="9">
        <f>SUMIFS('QBO Invoices'!$E$5:$E$888,'QBO Invoices'!$G$5:$G$888,A64,'QBO Invoices'!$F$5:$F$888,B64)</f>
        <v>0</v>
      </c>
      <c r="H64" s="9">
        <f>ROUND(F64+G64-E64,2)</f>
        <v>0</v>
      </c>
      <c r="I64" t="str">
        <f>IF(ABS(H64)&lt;0.005,"Agrees",IF(H64&gt;0,"Over-billed","Under-billed"))</f>
        <v>Agrees</v>
      </c>
      <c r="J64" t="str">
        <f>IFERROR(INDEX('Rate Reconciliation'!$O$5:$O$373,MATCH(A64,'Rate Reconciliation'!$A$5:$A$373,0)),"Missing in Jobber")</f>
        <v>Billed in Jobber</v>
      </c>
      <c r="K64" s="9" t="n">
        <v>0</v>
      </c>
    </row>
    <row r="65">
      <c r="A65" t="inlineStr">
        <is>
          <t>J1021</t>
        </is>
      </c>
      <c r="B65" t="inlineStr">
        <is>
          <t>2026-08</t>
        </is>
      </c>
      <c r="C65" t="str">
        <f>IF(LEFT(A65,1)="T","QBO only",INDEX('Jobber Jobs'!$F$5:$F$367,MATCH(A65,'Jobber Jobs'!$A$5:$A$367,0)))</f>
        <v>Weekly</v>
      </c>
      <c r="D65" t="inlineStr"/>
      <c r="E65" s="9">
        <f>IF(LEFT(A65,1)="T",0,IF(INDEX('Jobber Jobs'!$O$5:$O$367,MATCH(A65,'Jobber Jobs'!$A$5:$A$367,0))&lt;&gt;"Active",0,IF(C65="Every 4 weeks",D65*INDEX('Jobber Jobs'!$L$5:$L$367,MATCH(A65,'Jobber Jobs'!$A$5:$A$367,0)),INDEX('Jobber Jobs'!$Q$5:$Q$367,MATCH(A65,'Jobber Jobs'!$A$5:$A$367,0)))))</f>
        <v>1352</v>
      </c>
      <c r="F65" s="9">
        <f>SUMIFS('Jobber Invoices'!$F$5:$F$235,'Jobber Invoices'!$B$5:$B$235,A65,'Jobber Invoices'!$G$5:$G$235,B65)</f>
        <v>0</v>
      </c>
      <c r="G65" s="9">
        <f>SUMIFS('QBO Invoices'!$E$5:$E$888,'QBO Invoices'!$G$5:$G$888,A65,'QBO Invoices'!$F$5:$F$888,B65)</f>
        <v>1352</v>
      </c>
      <c r="H65" s="9">
        <f>ROUND(F65+G65-E65,2)</f>
        <v>0</v>
      </c>
      <c r="I65" t="str">
        <f>IF(ABS(H65)&lt;0.005,"Agrees",IF(H65&gt;0,"Over-billed","Under-billed"))</f>
        <v>Agrees</v>
      </c>
      <c r="J65" t="str">
        <f>IFERROR(INDEX('Rate Reconciliation'!$O$5:$O$373,MATCH(A65,'Rate Reconciliation'!$A$5:$A$373,0)),"Missing in Jobber")</f>
        <v>Matched</v>
      </c>
      <c r="K65" s="9" t="n">
        <v>0</v>
      </c>
    </row>
    <row r="66">
      <c r="A66" t="inlineStr">
        <is>
          <t>J1021</t>
        </is>
      </c>
      <c r="B66" t="inlineStr">
        <is>
          <t>2026-09</t>
        </is>
      </c>
      <c r="C66" t="str">
        <f>IF(LEFT(A66,1)="T","QBO only",INDEX('Jobber Jobs'!$F$5:$F$367,MATCH(A66,'Jobber Jobs'!$A$5:$A$367,0)))</f>
        <v>Weekly</v>
      </c>
      <c r="D66" t="inlineStr"/>
      <c r="E66" s="9">
        <f>IF(LEFT(A66,1)="T",0,IF(INDEX('Jobber Jobs'!$O$5:$O$367,MATCH(A66,'Jobber Jobs'!$A$5:$A$367,0))&lt;&gt;"Active",0,IF(C66="Every 4 weeks",D66*INDEX('Jobber Jobs'!$L$5:$L$367,MATCH(A66,'Jobber Jobs'!$A$5:$A$367,0)),INDEX('Jobber Jobs'!$Q$5:$Q$367,MATCH(A66,'Jobber Jobs'!$A$5:$A$367,0)))))</f>
        <v>1352</v>
      </c>
      <c r="F66" s="9">
        <f>SUMIFS('Jobber Invoices'!$F$5:$F$235,'Jobber Invoices'!$B$5:$B$235,A66,'Jobber Invoices'!$G$5:$G$235,B66)</f>
        <v>0</v>
      </c>
      <c r="G66" s="9">
        <f>SUMIFS('QBO Invoices'!$E$5:$E$888,'QBO Invoices'!$G$5:$G$888,A66,'QBO Invoices'!$F$5:$F$888,B66)</f>
        <v>1352</v>
      </c>
      <c r="H66" s="9">
        <f>ROUND(F66+G66-E66,2)</f>
        <v>0</v>
      </c>
      <c r="I66" t="str">
        <f>IF(ABS(H66)&lt;0.005,"Agrees",IF(H66&gt;0,"Over-billed","Under-billed"))</f>
        <v>Agrees</v>
      </c>
      <c r="J66" t="str">
        <f>IFERROR(INDEX('Rate Reconciliation'!$O$5:$O$373,MATCH(A66,'Rate Reconciliation'!$A$5:$A$373,0)),"Missing in Jobber")</f>
        <v>Matched</v>
      </c>
      <c r="K66" s="9" t="n">
        <v>0</v>
      </c>
    </row>
    <row r="67">
      <c r="A67" t="inlineStr">
        <is>
          <t>J1021</t>
        </is>
      </c>
      <c r="B67" t="inlineStr">
        <is>
          <t>2026-10</t>
        </is>
      </c>
      <c r="C67" t="str">
        <f>IF(LEFT(A67,1)="T","QBO only",INDEX('Jobber Jobs'!$F$5:$F$367,MATCH(A67,'Jobber Jobs'!$A$5:$A$367,0)))</f>
        <v>Weekly</v>
      </c>
      <c r="D67" t="inlineStr"/>
      <c r="E67" s="9">
        <f>IF(LEFT(A67,1)="T",0,IF(INDEX('Jobber Jobs'!$O$5:$O$367,MATCH(A67,'Jobber Jobs'!$A$5:$A$367,0))&lt;&gt;"Active",0,IF(C67="Every 4 weeks",D67*INDEX('Jobber Jobs'!$L$5:$L$367,MATCH(A67,'Jobber Jobs'!$A$5:$A$367,0)),INDEX('Jobber Jobs'!$Q$5:$Q$367,MATCH(A67,'Jobber Jobs'!$A$5:$A$367,0)))))</f>
        <v>1352</v>
      </c>
      <c r="F67" s="9">
        <f>SUMIFS('Jobber Invoices'!$F$5:$F$235,'Jobber Invoices'!$B$5:$B$235,A67,'Jobber Invoices'!$G$5:$G$235,B67)</f>
        <v>0</v>
      </c>
      <c r="G67" s="9">
        <f>SUMIFS('QBO Invoices'!$E$5:$E$888,'QBO Invoices'!$G$5:$G$888,A67,'QBO Invoices'!$F$5:$F$888,B67)</f>
        <v>1352</v>
      </c>
      <c r="H67" s="9">
        <f>ROUND(F67+G67-E67,2)</f>
        <v>0</v>
      </c>
      <c r="I67" t="str">
        <f>IF(ABS(H67)&lt;0.005,"Agrees",IF(H67&gt;0,"Over-billed","Under-billed"))</f>
        <v>Agrees</v>
      </c>
      <c r="J67" t="str">
        <f>IFERROR(INDEX('Rate Reconciliation'!$O$5:$O$373,MATCH(A67,'Rate Reconciliation'!$A$5:$A$373,0)),"Missing in Jobber")</f>
        <v>Matched</v>
      </c>
      <c r="K67" s="9" t="n">
        <v>0</v>
      </c>
    </row>
    <row r="68">
      <c r="A68" t="inlineStr">
        <is>
          <t>J1022</t>
        </is>
      </c>
      <c r="B68" t="inlineStr">
        <is>
          <t>2026-08</t>
        </is>
      </c>
      <c r="C68" t="str">
        <f>IF(LEFT(A68,1)="T","QBO only",INDEX('Jobber Jobs'!$F$5:$F$367,MATCH(A68,'Jobber Jobs'!$A$5:$A$367,0)))</f>
        <v>Weekly</v>
      </c>
      <c r="D68" t="inlineStr"/>
      <c r="E68" s="9">
        <f>IF(LEFT(A68,1)="T",0,IF(INDEX('Jobber Jobs'!$O$5:$O$367,MATCH(A68,'Jobber Jobs'!$A$5:$A$367,0))&lt;&gt;"Active",0,IF(C68="Every 4 weeks",D68*INDEX('Jobber Jobs'!$L$5:$L$367,MATCH(A68,'Jobber Jobs'!$A$5:$A$367,0)),INDEX('Jobber Jobs'!$Q$5:$Q$367,MATCH(A68,'Jobber Jobs'!$A$5:$A$367,0)))))</f>
        <v>819</v>
      </c>
      <c r="F68" s="9">
        <f>SUMIFS('Jobber Invoices'!$F$5:$F$235,'Jobber Invoices'!$B$5:$B$235,A68,'Jobber Invoices'!$G$5:$G$235,B68)</f>
        <v>0</v>
      </c>
      <c r="G68" s="9">
        <f>SUMIFS('QBO Invoices'!$E$5:$E$888,'QBO Invoices'!$G$5:$G$888,A68,'QBO Invoices'!$F$5:$F$888,B68)</f>
        <v>819</v>
      </c>
      <c r="H68" s="9">
        <f>ROUND(F68+G68-E68,2)</f>
        <v>0</v>
      </c>
      <c r="I68" t="str">
        <f>IF(ABS(H68)&lt;0.005,"Agrees",IF(H68&gt;0,"Over-billed","Under-billed"))</f>
        <v>Agrees</v>
      </c>
      <c r="J68" t="str">
        <f>IFERROR(INDEX('Rate Reconciliation'!$O$5:$O$373,MATCH(A68,'Rate Reconciliation'!$A$5:$A$373,0)),"Missing in Jobber")</f>
        <v>Matched</v>
      </c>
      <c r="K68" s="9" t="n">
        <v>0</v>
      </c>
    </row>
    <row r="69">
      <c r="A69" t="inlineStr">
        <is>
          <t>J1022</t>
        </is>
      </c>
      <c r="B69" t="inlineStr">
        <is>
          <t>2026-09</t>
        </is>
      </c>
      <c r="C69" t="str">
        <f>IF(LEFT(A69,1)="T","QBO only",INDEX('Jobber Jobs'!$F$5:$F$367,MATCH(A69,'Jobber Jobs'!$A$5:$A$367,0)))</f>
        <v>Weekly</v>
      </c>
      <c r="D69" t="inlineStr"/>
      <c r="E69" s="9">
        <f>IF(LEFT(A69,1)="T",0,IF(INDEX('Jobber Jobs'!$O$5:$O$367,MATCH(A69,'Jobber Jobs'!$A$5:$A$367,0))&lt;&gt;"Active",0,IF(C69="Every 4 weeks",D69*INDEX('Jobber Jobs'!$L$5:$L$367,MATCH(A69,'Jobber Jobs'!$A$5:$A$367,0)),INDEX('Jobber Jobs'!$Q$5:$Q$367,MATCH(A69,'Jobber Jobs'!$A$5:$A$367,0)))))</f>
        <v>819</v>
      </c>
      <c r="F69" s="9">
        <f>SUMIFS('Jobber Invoices'!$F$5:$F$235,'Jobber Invoices'!$B$5:$B$235,A69,'Jobber Invoices'!$G$5:$G$235,B69)</f>
        <v>0</v>
      </c>
      <c r="G69" s="9">
        <f>SUMIFS('QBO Invoices'!$E$5:$E$888,'QBO Invoices'!$G$5:$G$888,A69,'QBO Invoices'!$F$5:$F$888,B69)</f>
        <v>819</v>
      </c>
      <c r="H69" s="9">
        <f>ROUND(F69+G69-E69,2)</f>
        <v>0</v>
      </c>
      <c r="I69" t="str">
        <f>IF(ABS(H69)&lt;0.005,"Agrees",IF(H69&gt;0,"Over-billed","Under-billed"))</f>
        <v>Agrees</v>
      </c>
      <c r="J69" t="str">
        <f>IFERROR(INDEX('Rate Reconciliation'!$O$5:$O$373,MATCH(A69,'Rate Reconciliation'!$A$5:$A$373,0)),"Missing in Jobber")</f>
        <v>Matched</v>
      </c>
      <c r="K69" s="9" t="n">
        <v>0</v>
      </c>
    </row>
    <row r="70">
      <c r="A70" t="inlineStr">
        <is>
          <t>J1022</t>
        </is>
      </c>
      <c r="B70" t="inlineStr">
        <is>
          <t>2026-10</t>
        </is>
      </c>
      <c r="C70" t="str">
        <f>IF(LEFT(A70,1)="T","QBO only",INDEX('Jobber Jobs'!$F$5:$F$367,MATCH(A70,'Jobber Jobs'!$A$5:$A$367,0)))</f>
        <v>Weekly</v>
      </c>
      <c r="D70" t="inlineStr"/>
      <c r="E70" s="9">
        <f>IF(LEFT(A70,1)="T",0,IF(INDEX('Jobber Jobs'!$O$5:$O$367,MATCH(A70,'Jobber Jobs'!$A$5:$A$367,0))&lt;&gt;"Active",0,IF(C70="Every 4 weeks",D70*INDEX('Jobber Jobs'!$L$5:$L$367,MATCH(A70,'Jobber Jobs'!$A$5:$A$367,0)),INDEX('Jobber Jobs'!$Q$5:$Q$367,MATCH(A70,'Jobber Jobs'!$A$5:$A$367,0)))))</f>
        <v>819</v>
      </c>
      <c r="F70" s="9">
        <f>SUMIFS('Jobber Invoices'!$F$5:$F$235,'Jobber Invoices'!$B$5:$B$235,A70,'Jobber Invoices'!$G$5:$G$235,B70)</f>
        <v>0</v>
      </c>
      <c r="G70" s="9">
        <f>SUMIFS('QBO Invoices'!$E$5:$E$888,'QBO Invoices'!$G$5:$G$888,A70,'QBO Invoices'!$F$5:$F$888,B70)</f>
        <v>819</v>
      </c>
      <c r="H70" s="9">
        <f>ROUND(F70+G70-E70,2)</f>
        <v>0</v>
      </c>
      <c r="I70" t="str">
        <f>IF(ABS(H70)&lt;0.005,"Agrees",IF(H70&gt;0,"Over-billed","Under-billed"))</f>
        <v>Agrees</v>
      </c>
      <c r="J70" t="str">
        <f>IFERROR(INDEX('Rate Reconciliation'!$O$5:$O$373,MATCH(A70,'Rate Reconciliation'!$A$5:$A$373,0)),"Missing in Jobber")</f>
        <v>Matched</v>
      </c>
      <c r="K70" s="9" t="n">
        <v>0</v>
      </c>
    </row>
    <row r="71">
      <c r="A71" t="inlineStr">
        <is>
          <t>J1023</t>
        </is>
      </c>
      <c r="B71" t="inlineStr">
        <is>
          <t>2026-08</t>
        </is>
      </c>
      <c r="C71" t="str">
        <f>IF(LEFT(A71,1)="T","QBO only",INDEX('Jobber Jobs'!$F$5:$F$367,MATCH(A71,'Jobber Jobs'!$A$5:$A$367,0)))</f>
        <v>Weekly</v>
      </c>
      <c r="D71" t="inlineStr"/>
      <c r="E71" s="9">
        <f>IF(LEFT(A71,1)="T",0,IF(INDEX('Jobber Jobs'!$O$5:$O$367,MATCH(A71,'Jobber Jobs'!$A$5:$A$367,0))&lt;&gt;"Active",0,IF(C71="Every 4 weeks",D71*INDEX('Jobber Jobs'!$L$5:$L$367,MATCH(A71,'Jobber Jobs'!$A$5:$A$367,0)),INDEX('Jobber Jobs'!$Q$5:$Q$367,MATCH(A71,'Jobber Jobs'!$A$5:$A$367,0)))))</f>
        <v>1308.67</v>
      </c>
      <c r="F71" s="9">
        <f>SUMIFS('Jobber Invoices'!$F$5:$F$235,'Jobber Invoices'!$B$5:$B$235,A71,'Jobber Invoices'!$G$5:$G$235,B71)</f>
        <v>0</v>
      </c>
      <c r="G71" s="9">
        <f>SUMIFS('QBO Invoices'!$E$5:$E$888,'QBO Invoices'!$G$5:$G$888,A71,'QBO Invoices'!$F$5:$F$888,B71)</f>
        <v>1256.67</v>
      </c>
      <c r="H71" s="9">
        <f>ROUND(F71+G71-E71,2)</f>
        <v>-52</v>
      </c>
      <c r="I71" t="str">
        <f>IF(ABS(H71)&lt;0.005,"Agrees",IF(H71&gt;0,"Over-billed","Under-billed"))</f>
        <v>Under-billed</v>
      </c>
      <c r="J71" t="str">
        <f>IFERROR(INDEX('Rate Reconciliation'!$O$5:$O$373,MATCH(A71,'Rate Reconciliation'!$A$5:$A$373,0)),"Missing in Jobber")</f>
        <v>Rate mismatch</v>
      </c>
      <c r="K71" s="9" t="n">
        <v>-52</v>
      </c>
    </row>
    <row r="72">
      <c r="A72" t="inlineStr">
        <is>
          <t>J1023</t>
        </is>
      </c>
      <c r="B72" t="inlineStr">
        <is>
          <t>2026-09</t>
        </is>
      </c>
      <c r="C72" t="str">
        <f>IF(LEFT(A72,1)="T","QBO only",INDEX('Jobber Jobs'!$F$5:$F$367,MATCH(A72,'Jobber Jobs'!$A$5:$A$367,0)))</f>
        <v>Weekly</v>
      </c>
      <c r="D72" t="inlineStr"/>
      <c r="E72" s="9">
        <f>IF(LEFT(A72,1)="T",0,IF(INDEX('Jobber Jobs'!$O$5:$O$367,MATCH(A72,'Jobber Jobs'!$A$5:$A$367,0))&lt;&gt;"Active",0,IF(C72="Every 4 weeks",D72*INDEX('Jobber Jobs'!$L$5:$L$367,MATCH(A72,'Jobber Jobs'!$A$5:$A$367,0)),INDEX('Jobber Jobs'!$Q$5:$Q$367,MATCH(A72,'Jobber Jobs'!$A$5:$A$367,0)))))</f>
        <v>1308.67</v>
      </c>
      <c r="F72" s="9">
        <f>SUMIFS('Jobber Invoices'!$F$5:$F$235,'Jobber Invoices'!$B$5:$B$235,A72,'Jobber Invoices'!$G$5:$G$235,B72)</f>
        <v>0</v>
      </c>
      <c r="G72" s="9">
        <f>SUMIFS('QBO Invoices'!$E$5:$E$888,'QBO Invoices'!$G$5:$G$888,A72,'QBO Invoices'!$F$5:$F$888,B72)</f>
        <v>1256.67</v>
      </c>
      <c r="H72" s="9">
        <f>ROUND(F72+G72-E72,2)</f>
        <v>-52</v>
      </c>
      <c r="I72" t="str">
        <f>IF(ABS(H72)&lt;0.005,"Agrees",IF(H72&gt;0,"Over-billed","Under-billed"))</f>
        <v>Under-billed</v>
      </c>
      <c r="J72" t="str">
        <f>IFERROR(INDEX('Rate Reconciliation'!$O$5:$O$373,MATCH(A72,'Rate Reconciliation'!$A$5:$A$373,0)),"Missing in Jobber")</f>
        <v>Rate mismatch</v>
      </c>
      <c r="K72" s="9" t="n">
        <v>-52</v>
      </c>
    </row>
    <row r="73">
      <c r="A73" t="inlineStr">
        <is>
          <t>J1023</t>
        </is>
      </c>
      <c r="B73" t="inlineStr">
        <is>
          <t>2026-10</t>
        </is>
      </c>
      <c r="C73" t="str">
        <f>IF(LEFT(A73,1)="T","QBO only",INDEX('Jobber Jobs'!$F$5:$F$367,MATCH(A73,'Jobber Jobs'!$A$5:$A$367,0)))</f>
        <v>Weekly</v>
      </c>
      <c r="D73" t="inlineStr"/>
      <c r="E73" s="9">
        <f>IF(LEFT(A73,1)="T",0,IF(INDEX('Jobber Jobs'!$O$5:$O$367,MATCH(A73,'Jobber Jobs'!$A$5:$A$367,0))&lt;&gt;"Active",0,IF(C73="Every 4 weeks",D73*INDEX('Jobber Jobs'!$L$5:$L$367,MATCH(A73,'Jobber Jobs'!$A$5:$A$367,0)),INDEX('Jobber Jobs'!$Q$5:$Q$367,MATCH(A73,'Jobber Jobs'!$A$5:$A$367,0)))))</f>
        <v>1308.67</v>
      </c>
      <c r="F73" s="9">
        <f>SUMIFS('Jobber Invoices'!$F$5:$F$235,'Jobber Invoices'!$B$5:$B$235,A73,'Jobber Invoices'!$G$5:$G$235,B73)</f>
        <v>0</v>
      </c>
      <c r="G73" s="9">
        <f>SUMIFS('QBO Invoices'!$E$5:$E$888,'QBO Invoices'!$G$5:$G$888,A73,'QBO Invoices'!$F$5:$F$888,B73)</f>
        <v>1256.67</v>
      </c>
      <c r="H73" s="9">
        <f>ROUND(F73+G73-E73,2)</f>
        <v>-52</v>
      </c>
      <c r="I73" t="str">
        <f>IF(ABS(H73)&lt;0.005,"Agrees",IF(H73&gt;0,"Over-billed","Under-billed"))</f>
        <v>Under-billed</v>
      </c>
      <c r="J73" t="str">
        <f>IFERROR(INDEX('Rate Reconciliation'!$O$5:$O$373,MATCH(A73,'Rate Reconciliation'!$A$5:$A$373,0)),"Missing in Jobber")</f>
        <v>Rate mismatch</v>
      </c>
      <c r="K73" s="9" t="n">
        <v>-52</v>
      </c>
    </row>
    <row r="74">
      <c r="A74" t="inlineStr">
        <is>
          <t>J1024</t>
        </is>
      </c>
      <c r="B74" t="inlineStr">
        <is>
          <t>2026-08</t>
        </is>
      </c>
      <c r="C74" t="str">
        <f>IF(LEFT(A74,1)="T","QBO only",INDEX('Jobber Jobs'!$F$5:$F$367,MATCH(A74,'Jobber Jobs'!$A$5:$A$367,0)))</f>
        <v>Every 4 weeks</v>
      </c>
      <c r="D74" t="n">
        <v>1</v>
      </c>
      <c r="E74" s="9">
        <f>IF(LEFT(A74,1)="T",0,IF(INDEX('Jobber Jobs'!$O$5:$O$367,MATCH(A74,'Jobber Jobs'!$A$5:$A$367,0))&lt;&gt;"Active",0,IF(C74="Every 4 weeks",D74*INDEX('Jobber Jobs'!$L$5:$L$367,MATCH(A74,'Jobber Jobs'!$A$5:$A$367,0)),INDEX('Jobber Jobs'!$Q$5:$Q$367,MATCH(A74,'Jobber Jobs'!$A$5:$A$367,0)))))</f>
        <v>218</v>
      </c>
      <c r="F74" s="9">
        <f>SUMIFS('Jobber Invoices'!$F$5:$F$235,'Jobber Invoices'!$B$5:$B$235,A74,'Jobber Invoices'!$G$5:$G$235,B74)</f>
        <v>0</v>
      </c>
      <c r="G74" s="9">
        <f>SUMIFS('QBO Invoices'!$E$5:$E$888,'QBO Invoices'!$G$5:$G$888,A74,'QBO Invoices'!$F$5:$F$888,B74)</f>
        <v>218</v>
      </c>
      <c r="H74" s="9">
        <f>ROUND(F74+G74-E74,2)</f>
        <v>0</v>
      </c>
      <c r="I74" t="str">
        <f>IF(ABS(H74)&lt;0.005,"Agrees",IF(H74&gt;0,"Over-billed","Under-billed"))</f>
        <v>Agrees</v>
      </c>
      <c r="J74" t="str">
        <f>IFERROR(INDEX('Rate Reconciliation'!$O$5:$O$373,MATCH(A74,'Rate Reconciliation'!$A$5:$A$373,0)),"Missing in Jobber")</f>
        <v>Matched</v>
      </c>
      <c r="K74" s="9" t="n">
        <v>0</v>
      </c>
    </row>
    <row r="75">
      <c r="A75" t="inlineStr">
        <is>
          <t>J1024</t>
        </is>
      </c>
      <c r="B75" t="inlineStr">
        <is>
          <t>2026-09</t>
        </is>
      </c>
      <c r="C75" t="str">
        <f>IF(LEFT(A75,1)="T","QBO only",INDEX('Jobber Jobs'!$F$5:$F$367,MATCH(A75,'Jobber Jobs'!$A$5:$A$367,0)))</f>
        <v>Every 4 weeks</v>
      </c>
      <c r="D75" t="n">
        <v>1</v>
      </c>
      <c r="E75" s="9">
        <f>IF(LEFT(A75,1)="T",0,IF(INDEX('Jobber Jobs'!$O$5:$O$367,MATCH(A75,'Jobber Jobs'!$A$5:$A$367,0))&lt;&gt;"Active",0,IF(C75="Every 4 weeks",D75*INDEX('Jobber Jobs'!$L$5:$L$367,MATCH(A75,'Jobber Jobs'!$A$5:$A$367,0)),INDEX('Jobber Jobs'!$Q$5:$Q$367,MATCH(A75,'Jobber Jobs'!$A$5:$A$367,0)))))</f>
        <v>218</v>
      </c>
      <c r="F75" s="9">
        <f>SUMIFS('Jobber Invoices'!$F$5:$F$235,'Jobber Invoices'!$B$5:$B$235,A75,'Jobber Invoices'!$G$5:$G$235,B75)</f>
        <v>0</v>
      </c>
      <c r="G75" s="9">
        <f>SUMIFS('QBO Invoices'!$E$5:$E$888,'QBO Invoices'!$G$5:$G$888,A75,'QBO Invoices'!$F$5:$F$888,B75)</f>
        <v>218</v>
      </c>
      <c r="H75" s="9">
        <f>ROUND(F75+G75-E75,2)</f>
        <v>0</v>
      </c>
      <c r="I75" t="str">
        <f>IF(ABS(H75)&lt;0.005,"Agrees",IF(H75&gt;0,"Over-billed","Under-billed"))</f>
        <v>Agrees</v>
      </c>
      <c r="J75" t="str">
        <f>IFERROR(INDEX('Rate Reconciliation'!$O$5:$O$373,MATCH(A75,'Rate Reconciliation'!$A$5:$A$373,0)),"Missing in Jobber")</f>
        <v>Matched</v>
      </c>
      <c r="K75" s="9" t="n">
        <v>0</v>
      </c>
    </row>
    <row r="76">
      <c r="A76" t="inlineStr">
        <is>
          <t>J1024</t>
        </is>
      </c>
      <c r="B76" t="inlineStr">
        <is>
          <t>2026-10</t>
        </is>
      </c>
      <c r="C76" t="str">
        <f>IF(LEFT(A76,1)="T","QBO only",INDEX('Jobber Jobs'!$F$5:$F$367,MATCH(A76,'Jobber Jobs'!$A$5:$A$367,0)))</f>
        <v>Every 4 weeks</v>
      </c>
      <c r="D76" t="n">
        <v>1</v>
      </c>
      <c r="E76" s="9">
        <f>IF(LEFT(A76,1)="T",0,IF(INDEX('Jobber Jobs'!$O$5:$O$367,MATCH(A76,'Jobber Jobs'!$A$5:$A$367,0))&lt;&gt;"Active",0,IF(C76="Every 4 weeks",D76*INDEX('Jobber Jobs'!$L$5:$L$367,MATCH(A76,'Jobber Jobs'!$A$5:$A$367,0)),INDEX('Jobber Jobs'!$Q$5:$Q$367,MATCH(A76,'Jobber Jobs'!$A$5:$A$367,0)))))</f>
        <v>218</v>
      </c>
      <c r="F76" s="9">
        <f>SUMIFS('Jobber Invoices'!$F$5:$F$235,'Jobber Invoices'!$B$5:$B$235,A76,'Jobber Invoices'!$G$5:$G$235,B76)</f>
        <v>0</v>
      </c>
      <c r="G76" s="9">
        <f>SUMIFS('QBO Invoices'!$E$5:$E$888,'QBO Invoices'!$G$5:$G$888,A76,'QBO Invoices'!$F$5:$F$888,B76)</f>
        <v>218</v>
      </c>
      <c r="H76" s="9">
        <f>ROUND(F76+G76-E76,2)</f>
        <v>0</v>
      </c>
      <c r="I76" t="str">
        <f>IF(ABS(H76)&lt;0.005,"Agrees",IF(H76&gt;0,"Over-billed","Under-billed"))</f>
        <v>Agrees</v>
      </c>
      <c r="J76" t="str">
        <f>IFERROR(INDEX('Rate Reconciliation'!$O$5:$O$373,MATCH(A76,'Rate Reconciliation'!$A$5:$A$373,0)),"Missing in Jobber")</f>
        <v>Matched</v>
      </c>
      <c r="K76" s="9" t="n">
        <v>0</v>
      </c>
    </row>
    <row r="77">
      <c r="A77" t="inlineStr">
        <is>
          <t>J1025</t>
        </is>
      </c>
      <c r="B77" t="inlineStr">
        <is>
          <t>2026-08</t>
        </is>
      </c>
      <c r="C77" t="str">
        <f>IF(LEFT(A77,1)="T","QBO only",INDEX('Jobber Jobs'!$F$5:$F$367,MATCH(A77,'Jobber Jobs'!$A$5:$A$367,0)))</f>
        <v>Weekly</v>
      </c>
      <c r="D77" t="inlineStr"/>
      <c r="E77" s="9">
        <f>IF(LEFT(A77,1)="T",0,IF(INDEX('Jobber Jobs'!$O$5:$O$367,MATCH(A77,'Jobber Jobs'!$A$5:$A$367,0))&lt;&gt;"Active",0,IF(C77="Every 4 weeks",D77*INDEX('Jobber Jobs'!$L$5:$L$367,MATCH(A77,'Jobber Jobs'!$A$5:$A$367,0)),INDEX('Jobber Jobs'!$Q$5:$Q$367,MATCH(A77,'Jobber Jobs'!$A$5:$A$367,0)))))</f>
        <v>303.33</v>
      </c>
      <c r="F77" s="9">
        <f>SUMIFS('Jobber Invoices'!$F$5:$F$235,'Jobber Invoices'!$B$5:$B$235,A77,'Jobber Invoices'!$G$5:$G$235,B77)</f>
        <v>0</v>
      </c>
      <c r="G77" s="9">
        <f>SUMIFS('QBO Invoices'!$E$5:$E$888,'QBO Invoices'!$G$5:$G$888,A77,'QBO Invoices'!$F$5:$F$888,B77)</f>
        <v>303.33</v>
      </c>
      <c r="H77" s="9">
        <f>ROUND(F77+G77-E77,2)</f>
        <v>0</v>
      </c>
      <c r="I77" t="str">
        <f>IF(ABS(H77)&lt;0.005,"Agrees",IF(H77&gt;0,"Over-billed","Under-billed"))</f>
        <v>Agrees</v>
      </c>
      <c r="J77" t="str">
        <f>IFERROR(INDEX('Rate Reconciliation'!$O$5:$O$373,MATCH(A77,'Rate Reconciliation'!$A$5:$A$373,0)),"Missing in Jobber")</f>
        <v>Matched</v>
      </c>
      <c r="K77" s="9" t="n">
        <v>0</v>
      </c>
    </row>
    <row r="78">
      <c r="A78" t="inlineStr">
        <is>
          <t>J1025</t>
        </is>
      </c>
      <c r="B78" t="inlineStr">
        <is>
          <t>2026-09</t>
        </is>
      </c>
      <c r="C78" t="str">
        <f>IF(LEFT(A78,1)="T","QBO only",INDEX('Jobber Jobs'!$F$5:$F$367,MATCH(A78,'Jobber Jobs'!$A$5:$A$367,0)))</f>
        <v>Weekly</v>
      </c>
      <c r="D78" t="inlineStr"/>
      <c r="E78" s="9">
        <f>IF(LEFT(A78,1)="T",0,IF(INDEX('Jobber Jobs'!$O$5:$O$367,MATCH(A78,'Jobber Jobs'!$A$5:$A$367,0))&lt;&gt;"Active",0,IF(C78="Every 4 weeks",D78*INDEX('Jobber Jobs'!$L$5:$L$367,MATCH(A78,'Jobber Jobs'!$A$5:$A$367,0)),INDEX('Jobber Jobs'!$Q$5:$Q$367,MATCH(A78,'Jobber Jobs'!$A$5:$A$367,0)))))</f>
        <v>303.33</v>
      </c>
      <c r="F78" s="9">
        <f>SUMIFS('Jobber Invoices'!$F$5:$F$235,'Jobber Invoices'!$B$5:$B$235,A78,'Jobber Invoices'!$G$5:$G$235,B78)</f>
        <v>0</v>
      </c>
      <c r="G78" s="9">
        <f>SUMIFS('QBO Invoices'!$E$5:$E$888,'QBO Invoices'!$G$5:$G$888,A78,'QBO Invoices'!$F$5:$F$888,B78)</f>
        <v>303.33</v>
      </c>
      <c r="H78" s="9">
        <f>ROUND(F78+G78-E78,2)</f>
        <v>0</v>
      </c>
      <c r="I78" t="str">
        <f>IF(ABS(H78)&lt;0.005,"Agrees",IF(H78&gt;0,"Over-billed","Under-billed"))</f>
        <v>Agrees</v>
      </c>
      <c r="J78" t="str">
        <f>IFERROR(INDEX('Rate Reconciliation'!$O$5:$O$373,MATCH(A78,'Rate Reconciliation'!$A$5:$A$373,0)),"Missing in Jobber")</f>
        <v>Matched</v>
      </c>
      <c r="K78" s="9" t="n">
        <v>0</v>
      </c>
    </row>
    <row r="79">
      <c r="A79" t="inlineStr">
        <is>
          <t>J1025</t>
        </is>
      </c>
      <c r="B79" t="inlineStr">
        <is>
          <t>2026-10</t>
        </is>
      </c>
      <c r="C79" t="str">
        <f>IF(LEFT(A79,1)="T","QBO only",INDEX('Jobber Jobs'!$F$5:$F$367,MATCH(A79,'Jobber Jobs'!$A$5:$A$367,0)))</f>
        <v>Weekly</v>
      </c>
      <c r="D79" t="inlineStr"/>
      <c r="E79" s="9">
        <f>IF(LEFT(A79,1)="T",0,IF(INDEX('Jobber Jobs'!$O$5:$O$367,MATCH(A79,'Jobber Jobs'!$A$5:$A$367,0))&lt;&gt;"Active",0,IF(C79="Every 4 weeks",D79*INDEX('Jobber Jobs'!$L$5:$L$367,MATCH(A79,'Jobber Jobs'!$A$5:$A$367,0)),INDEX('Jobber Jobs'!$Q$5:$Q$367,MATCH(A79,'Jobber Jobs'!$A$5:$A$367,0)))))</f>
        <v>303.33</v>
      </c>
      <c r="F79" s="9">
        <f>SUMIFS('Jobber Invoices'!$F$5:$F$235,'Jobber Invoices'!$B$5:$B$235,A79,'Jobber Invoices'!$G$5:$G$235,B79)</f>
        <v>0</v>
      </c>
      <c r="G79" s="9">
        <f>SUMIFS('QBO Invoices'!$E$5:$E$888,'QBO Invoices'!$G$5:$G$888,A79,'QBO Invoices'!$F$5:$F$888,B79)</f>
        <v>303.33</v>
      </c>
      <c r="H79" s="9">
        <f>ROUND(F79+G79-E79,2)</f>
        <v>0</v>
      </c>
      <c r="I79" t="str">
        <f>IF(ABS(H79)&lt;0.005,"Agrees",IF(H79&gt;0,"Over-billed","Under-billed"))</f>
        <v>Agrees</v>
      </c>
      <c r="J79" t="str">
        <f>IFERROR(INDEX('Rate Reconciliation'!$O$5:$O$373,MATCH(A79,'Rate Reconciliation'!$A$5:$A$373,0)),"Missing in Jobber")</f>
        <v>Matched</v>
      </c>
      <c r="K79" s="9" t="n">
        <v>0</v>
      </c>
    </row>
    <row r="80">
      <c r="A80" t="inlineStr">
        <is>
          <t>J1026</t>
        </is>
      </c>
      <c r="B80" t="inlineStr">
        <is>
          <t>2026-08</t>
        </is>
      </c>
      <c r="C80" t="str">
        <f>IF(LEFT(A80,1)="T","QBO only",INDEX('Jobber Jobs'!$F$5:$F$367,MATCH(A80,'Jobber Jobs'!$A$5:$A$367,0)))</f>
        <v>Every 4 weeks</v>
      </c>
      <c r="D80" t="n">
        <v>1</v>
      </c>
      <c r="E80" s="9">
        <f>IF(LEFT(A80,1)="T",0,IF(INDEX('Jobber Jobs'!$O$5:$O$367,MATCH(A80,'Jobber Jobs'!$A$5:$A$367,0))&lt;&gt;"Active",0,IF(C80="Every 4 weeks",D80*INDEX('Jobber Jobs'!$L$5:$L$367,MATCH(A80,'Jobber Jobs'!$A$5:$A$367,0)),INDEX('Jobber Jobs'!$Q$5:$Q$367,MATCH(A80,'Jobber Jobs'!$A$5:$A$367,0)))))</f>
        <v>218</v>
      </c>
      <c r="F80" s="9">
        <f>SUMIFS('Jobber Invoices'!$F$5:$F$235,'Jobber Invoices'!$B$5:$B$235,A80,'Jobber Invoices'!$G$5:$G$235,B80)</f>
        <v>0</v>
      </c>
      <c r="G80" s="9">
        <f>SUMIFS('QBO Invoices'!$E$5:$E$888,'QBO Invoices'!$G$5:$G$888,A80,'QBO Invoices'!$F$5:$F$888,B80)</f>
        <v>218</v>
      </c>
      <c r="H80" s="9">
        <f>ROUND(F80+G80-E80,2)</f>
        <v>0</v>
      </c>
      <c r="I80" t="str">
        <f>IF(ABS(H80)&lt;0.005,"Agrees",IF(H80&gt;0,"Over-billed","Under-billed"))</f>
        <v>Agrees</v>
      </c>
      <c r="J80" t="str">
        <f>IFERROR(INDEX('Rate Reconciliation'!$O$5:$O$373,MATCH(A80,'Rate Reconciliation'!$A$5:$A$373,0)),"Missing in Jobber")</f>
        <v>Matched</v>
      </c>
      <c r="K80" s="9" t="n">
        <v>0</v>
      </c>
    </row>
    <row r="81">
      <c r="A81" t="inlineStr">
        <is>
          <t>J1026</t>
        </is>
      </c>
      <c r="B81" t="inlineStr">
        <is>
          <t>2026-09</t>
        </is>
      </c>
      <c r="C81" t="str">
        <f>IF(LEFT(A81,1)="T","QBO only",INDEX('Jobber Jobs'!$F$5:$F$367,MATCH(A81,'Jobber Jobs'!$A$5:$A$367,0)))</f>
        <v>Every 4 weeks</v>
      </c>
      <c r="D81" t="n">
        <v>1</v>
      </c>
      <c r="E81" s="9">
        <f>IF(LEFT(A81,1)="T",0,IF(INDEX('Jobber Jobs'!$O$5:$O$367,MATCH(A81,'Jobber Jobs'!$A$5:$A$367,0))&lt;&gt;"Active",0,IF(C81="Every 4 weeks",D81*INDEX('Jobber Jobs'!$L$5:$L$367,MATCH(A81,'Jobber Jobs'!$A$5:$A$367,0)),INDEX('Jobber Jobs'!$Q$5:$Q$367,MATCH(A81,'Jobber Jobs'!$A$5:$A$367,0)))))</f>
        <v>218</v>
      </c>
      <c r="F81" s="9">
        <f>SUMIFS('Jobber Invoices'!$F$5:$F$235,'Jobber Invoices'!$B$5:$B$235,A81,'Jobber Invoices'!$G$5:$G$235,B81)</f>
        <v>0</v>
      </c>
      <c r="G81" s="9">
        <f>SUMIFS('QBO Invoices'!$E$5:$E$888,'QBO Invoices'!$G$5:$G$888,A81,'QBO Invoices'!$F$5:$F$888,B81)</f>
        <v>218</v>
      </c>
      <c r="H81" s="9">
        <f>ROUND(F81+G81-E81,2)</f>
        <v>0</v>
      </c>
      <c r="I81" t="str">
        <f>IF(ABS(H81)&lt;0.005,"Agrees",IF(H81&gt;0,"Over-billed","Under-billed"))</f>
        <v>Agrees</v>
      </c>
      <c r="J81" t="str">
        <f>IFERROR(INDEX('Rate Reconciliation'!$O$5:$O$373,MATCH(A81,'Rate Reconciliation'!$A$5:$A$373,0)),"Missing in Jobber")</f>
        <v>Matched</v>
      </c>
      <c r="K81" s="9" t="n">
        <v>0</v>
      </c>
    </row>
    <row r="82">
      <c r="A82" t="inlineStr">
        <is>
          <t>J1026</t>
        </is>
      </c>
      <c r="B82" t="inlineStr">
        <is>
          <t>2026-10</t>
        </is>
      </c>
      <c r="C82" t="str">
        <f>IF(LEFT(A82,1)="T","QBO only",INDEX('Jobber Jobs'!$F$5:$F$367,MATCH(A82,'Jobber Jobs'!$A$5:$A$367,0)))</f>
        <v>Every 4 weeks</v>
      </c>
      <c r="D82" t="n">
        <v>1</v>
      </c>
      <c r="E82" s="9">
        <f>IF(LEFT(A82,1)="T",0,IF(INDEX('Jobber Jobs'!$O$5:$O$367,MATCH(A82,'Jobber Jobs'!$A$5:$A$367,0))&lt;&gt;"Active",0,IF(C82="Every 4 weeks",D82*INDEX('Jobber Jobs'!$L$5:$L$367,MATCH(A82,'Jobber Jobs'!$A$5:$A$367,0)),INDEX('Jobber Jobs'!$Q$5:$Q$367,MATCH(A82,'Jobber Jobs'!$A$5:$A$367,0)))))</f>
        <v>218</v>
      </c>
      <c r="F82" s="9">
        <f>SUMIFS('Jobber Invoices'!$F$5:$F$235,'Jobber Invoices'!$B$5:$B$235,A82,'Jobber Invoices'!$G$5:$G$235,B82)</f>
        <v>0</v>
      </c>
      <c r="G82" s="9">
        <f>SUMIFS('QBO Invoices'!$E$5:$E$888,'QBO Invoices'!$G$5:$G$888,A82,'QBO Invoices'!$F$5:$F$888,B82)</f>
        <v>218</v>
      </c>
      <c r="H82" s="9">
        <f>ROUND(F82+G82-E82,2)</f>
        <v>0</v>
      </c>
      <c r="I82" t="str">
        <f>IF(ABS(H82)&lt;0.005,"Agrees",IF(H82&gt;0,"Over-billed","Under-billed"))</f>
        <v>Agrees</v>
      </c>
      <c r="J82" t="str">
        <f>IFERROR(INDEX('Rate Reconciliation'!$O$5:$O$373,MATCH(A82,'Rate Reconciliation'!$A$5:$A$373,0)),"Missing in Jobber")</f>
        <v>Matched</v>
      </c>
      <c r="K82" s="9" t="n">
        <v>0</v>
      </c>
    </row>
    <row r="83">
      <c r="A83" t="inlineStr">
        <is>
          <t>J1027</t>
        </is>
      </c>
      <c r="B83" t="inlineStr">
        <is>
          <t>2026-08</t>
        </is>
      </c>
      <c r="C83" t="str">
        <f>IF(LEFT(A83,1)="T","QBO only",INDEX('Jobber Jobs'!$F$5:$F$367,MATCH(A83,'Jobber Jobs'!$A$5:$A$367,0)))</f>
        <v>Weekly</v>
      </c>
      <c r="D83" t="inlineStr"/>
      <c r="E83" s="9">
        <f>IF(LEFT(A83,1)="T",0,IF(INDEX('Jobber Jobs'!$O$5:$O$367,MATCH(A83,'Jobber Jobs'!$A$5:$A$367,0))&lt;&gt;"Active",0,IF(C83="Every 4 weeks",D83*INDEX('Jobber Jobs'!$L$5:$L$367,MATCH(A83,'Jobber Jobs'!$A$5:$A$367,0)),INDEX('Jobber Jobs'!$Q$5:$Q$367,MATCH(A83,'Jobber Jobs'!$A$5:$A$367,0)))))</f>
        <v>1586</v>
      </c>
      <c r="F83" s="9">
        <f>SUMIFS('Jobber Invoices'!$F$5:$F$235,'Jobber Invoices'!$B$5:$B$235,A83,'Jobber Invoices'!$G$5:$G$235,B83)</f>
        <v>0</v>
      </c>
      <c r="G83" s="9">
        <f>SUMIFS('QBO Invoices'!$E$5:$E$888,'QBO Invoices'!$G$5:$G$888,A83,'QBO Invoices'!$F$5:$F$888,B83)</f>
        <v>1464</v>
      </c>
      <c r="H83" s="9">
        <f>ROUND(F83+G83-E83,2)</f>
        <v>-122</v>
      </c>
      <c r="I83" t="str">
        <f>IF(ABS(H83)&lt;0.005,"Agrees",IF(H83&gt;0,"Over-billed","Under-billed"))</f>
        <v>Under-billed</v>
      </c>
      <c r="J83" t="str">
        <f>IFERROR(INDEX('Rate Reconciliation'!$O$5:$O$373,MATCH(A83,'Rate Reconciliation'!$A$5:$A$373,0)),"Missing in Jobber")</f>
        <v>Basis mismatch</v>
      </c>
      <c r="K83" s="9" t="n">
        <v>-122</v>
      </c>
    </row>
    <row r="84">
      <c r="A84" t="inlineStr">
        <is>
          <t>J1027</t>
        </is>
      </c>
      <c r="B84" t="inlineStr">
        <is>
          <t>2026-09</t>
        </is>
      </c>
      <c r="C84" t="str">
        <f>IF(LEFT(A84,1)="T","QBO only",INDEX('Jobber Jobs'!$F$5:$F$367,MATCH(A84,'Jobber Jobs'!$A$5:$A$367,0)))</f>
        <v>Weekly</v>
      </c>
      <c r="D84" t="inlineStr"/>
      <c r="E84" s="9">
        <f>IF(LEFT(A84,1)="T",0,IF(INDEX('Jobber Jobs'!$O$5:$O$367,MATCH(A84,'Jobber Jobs'!$A$5:$A$367,0))&lt;&gt;"Active",0,IF(C84="Every 4 weeks",D84*INDEX('Jobber Jobs'!$L$5:$L$367,MATCH(A84,'Jobber Jobs'!$A$5:$A$367,0)),INDEX('Jobber Jobs'!$Q$5:$Q$367,MATCH(A84,'Jobber Jobs'!$A$5:$A$367,0)))))</f>
        <v>1586</v>
      </c>
      <c r="F84" s="9">
        <f>SUMIFS('Jobber Invoices'!$F$5:$F$235,'Jobber Invoices'!$B$5:$B$235,A84,'Jobber Invoices'!$G$5:$G$235,B84)</f>
        <v>0</v>
      </c>
      <c r="G84" s="9">
        <f>SUMIFS('QBO Invoices'!$E$5:$E$888,'QBO Invoices'!$G$5:$G$888,A84,'QBO Invoices'!$F$5:$F$888,B84)</f>
        <v>1464</v>
      </c>
      <c r="H84" s="9">
        <f>ROUND(F84+G84-E84,2)</f>
        <v>-122</v>
      </c>
      <c r="I84" t="str">
        <f>IF(ABS(H84)&lt;0.005,"Agrees",IF(H84&gt;0,"Over-billed","Under-billed"))</f>
        <v>Under-billed</v>
      </c>
      <c r="J84" t="str">
        <f>IFERROR(INDEX('Rate Reconciliation'!$O$5:$O$373,MATCH(A84,'Rate Reconciliation'!$A$5:$A$373,0)),"Missing in Jobber")</f>
        <v>Basis mismatch</v>
      </c>
      <c r="K84" s="9" t="n">
        <v>-122</v>
      </c>
    </row>
    <row r="85">
      <c r="A85" t="inlineStr">
        <is>
          <t>J1027</t>
        </is>
      </c>
      <c r="B85" t="inlineStr">
        <is>
          <t>2026-10</t>
        </is>
      </c>
      <c r="C85" t="str">
        <f>IF(LEFT(A85,1)="T","QBO only",INDEX('Jobber Jobs'!$F$5:$F$367,MATCH(A85,'Jobber Jobs'!$A$5:$A$367,0)))</f>
        <v>Weekly</v>
      </c>
      <c r="D85" t="inlineStr"/>
      <c r="E85" s="9">
        <f>IF(LEFT(A85,1)="T",0,IF(INDEX('Jobber Jobs'!$O$5:$O$367,MATCH(A85,'Jobber Jobs'!$A$5:$A$367,0))&lt;&gt;"Active",0,IF(C85="Every 4 weeks",D85*INDEX('Jobber Jobs'!$L$5:$L$367,MATCH(A85,'Jobber Jobs'!$A$5:$A$367,0)),INDEX('Jobber Jobs'!$Q$5:$Q$367,MATCH(A85,'Jobber Jobs'!$A$5:$A$367,0)))))</f>
        <v>1586</v>
      </c>
      <c r="F85" s="9">
        <f>SUMIFS('Jobber Invoices'!$F$5:$F$235,'Jobber Invoices'!$B$5:$B$235,A85,'Jobber Invoices'!$G$5:$G$235,B85)</f>
        <v>0</v>
      </c>
      <c r="G85" s="9">
        <f>SUMIFS('QBO Invoices'!$E$5:$E$888,'QBO Invoices'!$G$5:$G$888,A85,'QBO Invoices'!$F$5:$F$888,B85)</f>
        <v>1464</v>
      </c>
      <c r="H85" s="9">
        <f>ROUND(F85+G85-E85,2)</f>
        <v>-122</v>
      </c>
      <c r="I85" t="str">
        <f>IF(ABS(H85)&lt;0.005,"Agrees",IF(H85&gt;0,"Over-billed","Under-billed"))</f>
        <v>Under-billed</v>
      </c>
      <c r="J85" t="str">
        <f>IFERROR(INDEX('Rate Reconciliation'!$O$5:$O$373,MATCH(A85,'Rate Reconciliation'!$A$5:$A$373,0)),"Missing in Jobber")</f>
        <v>Basis mismatch</v>
      </c>
      <c r="K85" s="9" t="n">
        <v>-122</v>
      </c>
    </row>
    <row r="86">
      <c r="A86" t="inlineStr">
        <is>
          <t>J1028</t>
        </is>
      </c>
      <c r="B86" t="inlineStr">
        <is>
          <t>2026-08</t>
        </is>
      </c>
      <c r="C86" t="str">
        <f>IF(LEFT(A86,1)="T","QBO only",INDEX('Jobber Jobs'!$F$5:$F$367,MATCH(A86,'Jobber Jobs'!$A$5:$A$367,0)))</f>
        <v>Weekly</v>
      </c>
      <c r="D86" t="inlineStr"/>
      <c r="E86" s="9">
        <f>IF(LEFT(A86,1)="T",0,IF(INDEX('Jobber Jobs'!$O$5:$O$367,MATCH(A86,'Jobber Jobs'!$A$5:$A$367,0))&lt;&gt;"Active",0,IF(C86="Every 4 weeks",D86*INDEX('Jobber Jobs'!$L$5:$L$367,MATCH(A86,'Jobber Jobs'!$A$5:$A$367,0)),INDEX('Jobber Jobs'!$Q$5:$Q$367,MATCH(A86,'Jobber Jobs'!$A$5:$A$367,0)))))</f>
        <v>537.33</v>
      </c>
      <c r="F86" s="9">
        <f>SUMIFS('Jobber Invoices'!$F$5:$F$235,'Jobber Invoices'!$B$5:$B$235,A86,'Jobber Invoices'!$G$5:$G$235,B86)</f>
        <v>0</v>
      </c>
      <c r="G86" s="9">
        <f>SUMIFS('QBO Invoices'!$E$5:$E$888,'QBO Invoices'!$G$5:$G$888,A86,'QBO Invoices'!$F$5:$F$888,B86)</f>
        <v>537.33</v>
      </c>
      <c r="H86" s="9">
        <f>ROUND(F86+G86-E86,2)</f>
        <v>0</v>
      </c>
      <c r="I86" t="str">
        <f>IF(ABS(H86)&lt;0.005,"Agrees",IF(H86&gt;0,"Over-billed","Under-billed"))</f>
        <v>Agrees</v>
      </c>
      <c r="J86" t="str">
        <f>IFERROR(INDEX('Rate Reconciliation'!$O$5:$O$373,MATCH(A86,'Rate Reconciliation'!$A$5:$A$373,0)),"Missing in Jobber")</f>
        <v>Matched</v>
      </c>
      <c r="K86" s="9" t="n">
        <v>0</v>
      </c>
    </row>
    <row r="87">
      <c r="A87" t="inlineStr">
        <is>
          <t>J1028</t>
        </is>
      </c>
      <c r="B87" t="inlineStr">
        <is>
          <t>2026-09</t>
        </is>
      </c>
      <c r="C87" t="str">
        <f>IF(LEFT(A87,1)="T","QBO only",INDEX('Jobber Jobs'!$F$5:$F$367,MATCH(A87,'Jobber Jobs'!$A$5:$A$367,0)))</f>
        <v>Weekly</v>
      </c>
      <c r="D87" t="inlineStr"/>
      <c r="E87" s="9">
        <f>IF(LEFT(A87,1)="T",0,IF(INDEX('Jobber Jobs'!$O$5:$O$367,MATCH(A87,'Jobber Jobs'!$A$5:$A$367,0))&lt;&gt;"Active",0,IF(C87="Every 4 weeks",D87*INDEX('Jobber Jobs'!$L$5:$L$367,MATCH(A87,'Jobber Jobs'!$A$5:$A$367,0)),INDEX('Jobber Jobs'!$Q$5:$Q$367,MATCH(A87,'Jobber Jobs'!$A$5:$A$367,0)))))</f>
        <v>537.33</v>
      </c>
      <c r="F87" s="9">
        <f>SUMIFS('Jobber Invoices'!$F$5:$F$235,'Jobber Invoices'!$B$5:$B$235,A87,'Jobber Invoices'!$G$5:$G$235,B87)</f>
        <v>0</v>
      </c>
      <c r="G87" s="9">
        <f>SUMIFS('QBO Invoices'!$E$5:$E$888,'QBO Invoices'!$G$5:$G$888,A87,'QBO Invoices'!$F$5:$F$888,B87)</f>
        <v>537.33</v>
      </c>
      <c r="H87" s="9">
        <f>ROUND(F87+G87-E87,2)</f>
        <v>0</v>
      </c>
      <c r="I87" t="str">
        <f>IF(ABS(H87)&lt;0.005,"Agrees",IF(H87&gt;0,"Over-billed","Under-billed"))</f>
        <v>Agrees</v>
      </c>
      <c r="J87" t="str">
        <f>IFERROR(INDEX('Rate Reconciliation'!$O$5:$O$373,MATCH(A87,'Rate Reconciliation'!$A$5:$A$373,0)),"Missing in Jobber")</f>
        <v>Matched</v>
      </c>
      <c r="K87" s="9" t="n">
        <v>0</v>
      </c>
    </row>
    <row r="88">
      <c r="A88" t="inlineStr">
        <is>
          <t>J1028</t>
        </is>
      </c>
      <c r="B88" t="inlineStr">
        <is>
          <t>2026-10</t>
        </is>
      </c>
      <c r="C88" t="str">
        <f>IF(LEFT(A88,1)="T","QBO only",INDEX('Jobber Jobs'!$F$5:$F$367,MATCH(A88,'Jobber Jobs'!$A$5:$A$367,0)))</f>
        <v>Weekly</v>
      </c>
      <c r="D88" t="inlineStr"/>
      <c r="E88" s="9">
        <f>IF(LEFT(A88,1)="T",0,IF(INDEX('Jobber Jobs'!$O$5:$O$367,MATCH(A88,'Jobber Jobs'!$A$5:$A$367,0))&lt;&gt;"Active",0,IF(C88="Every 4 weeks",D88*INDEX('Jobber Jobs'!$L$5:$L$367,MATCH(A88,'Jobber Jobs'!$A$5:$A$367,0)),INDEX('Jobber Jobs'!$Q$5:$Q$367,MATCH(A88,'Jobber Jobs'!$A$5:$A$367,0)))))</f>
        <v>537.33</v>
      </c>
      <c r="F88" s="9">
        <f>SUMIFS('Jobber Invoices'!$F$5:$F$235,'Jobber Invoices'!$B$5:$B$235,A88,'Jobber Invoices'!$G$5:$G$235,B88)</f>
        <v>0</v>
      </c>
      <c r="G88" s="9">
        <f>SUMIFS('QBO Invoices'!$E$5:$E$888,'QBO Invoices'!$G$5:$G$888,A88,'QBO Invoices'!$F$5:$F$888,B88)</f>
        <v>537.33</v>
      </c>
      <c r="H88" s="9">
        <f>ROUND(F88+G88-E88,2)</f>
        <v>0</v>
      </c>
      <c r="I88" t="str">
        <f>IF(ABS(H88)&lt;0.005,"Agrees",IF(H88&gt;0,"Over-billed","Under-billed"))</f>
        <v>Agrees</v>
      </c>
      <c r="J88" t="str">
        <f>IFERROR(INDEX('Rate Reconciliation'!$O$5:$O$373,MATCH(A88,'Rate Reconciliation'!$A$5:$A$373,0)),"Missing in Jobber")</f>
        <v>Matched</v>
      </c>
      <c r="K88" s="9" t="n">
        <v>0</v>
      </c>
    </row>
    <row r="89">
      <c r="A89" t="inlineStr">
        <is>
          <t>J1029</t>
        </is>
      </c>
      <c r="B89" t="inlineStr">
        <is>
          <t>2026-08</t>
        </is>
      </c>
      <c r="C89" t="str">
        <f>IF(LEFT(A89,1)="T","QBO only",INDEX('Jobber Jobs'!$F$5:$F$367,MATCH(A89,'Jobber Jobs'!$A$5:$A$367,0)))</f>
        <v>Weekly</v>
      </c>
      <c r="D89" t="inlineStr"/>
      <c r="E89" s="9">
        <f>IF(LEFT(A89,1)="T",0,IF(INDEX('Jobber Jobs'!$O$5:$O$367,MATCH(A89,'Jobber Jobs'!$A$5:$A$367,0))&lt;&gt;"Active",0,IF(C89="Every 4 weeks",D89*INDEX('Jobber Jobs'!$L$5:$L$367,MATCH(A89,'Jobber Jobs'!$A$5:$A$367,0)),INDEX('Jobber Jobs'!$Q$5:$Q$367,MATCH(A89,'Jobber Jobs'!$A$5:$A$367,0)))))</f>
        <v>442</v>
      </c>
      <c r="F89" s="9">
        <f>SUMIFS('Jobber Invoices'!$F$5:$F$235,'Jobber Invoices'!$B$5:$B$235,A89,'Jobber Invoices'!$G$5:$G$235,B89)</f>
        <v>0</v>
      </c>
      <c r="G89" s="9">
        <f>SUMIFS('QBO Invoices'!$E$5:$E$888,'QBO Invoices'!$G$5:$G$888,A89,'QBO Invoices'!$F$5:$F$888,B89)</f>
        <v>442</v>
      </c>
      <c r="H89" s="9">
        <f>ROUND(F89+G89-E89,2)</f>
        <v>0</v>
      </c>
      <c r="I89" t="str">
        <f>IF(ABS(H89)&lt;0.005,"Agrees",IF(H89&gt;0,"Over-billed","Under-billed"))</f>
        <v>Agrees</v>
      </c>
      <c r="J89" t="str">
        <f>IFERROR(INDEX('Rate Reconciliation'!$O$5:$O$373,MATCH(A89,'Rate Reconciliation'!$A$5:$A$373,0)),"Missing in Jobber")</f>
        <v>Matched</v>
      </c>
      <c r="K89" s="9" t="n">
        <v>0</v>
      </c>
    </row>
    <row r="90">
      <c r="A90" t="inlineStr">
        <is>
          <t>J1029</t>
        </is>
      </c>
      <c r="B90" t="inlineStr">
        <is>
          <t>2026-09</t>
        </is>
      </c>
      <c r="C90" t="str">
        <f>IF(LEFT(A90,1)="T","QBO only",INDEX('Jobber Jobs'!$F$5:$F$367,MATCH(A90,'Jobber Jobs'!$A$5:$A$367,0)))</f>
        <v>Weekly</v>
      </c>
      <c r="D90" t="inlineStr"/>
      <c r="E90" s="9">
        <f>IF(LEFT(A90,1)="T",0,IF(INDEX('Jobber Jobs'!$O$5:$O$367,MATCH(A90,'Jobber Jobs'!$A$5:$A$367,0))&lt;&gt;"Active",0,IF(C90="Every 4 weeks",D90*INDEX('Jobber Jobs'!$L$5:$L$367,MATCH(A90,'Jobber Jobs'!$A$5:$A$367,0)),INDEX('Jobber Jobs'!$Q$5:$Q$367,MATCH(A90,'Jobber Jobs'!$A$5:$A$367,0)))))</f>
        <v>442</v>
      </c>
      <c r="F90" s="9">
        <f>SUMIFS('Jobber Invoices'!$F$5:$F$235,'Jobber Invoices'!$B$5:$B$235,A90,'Jobber Invoices'!$G$5:$G$235,B90)</f>
        <v>0</v>
      </c>
      <c r="G90" s="9">
        <f>SUMIFS('QBO Invoices'!$E$5:$E$888,'QBO Invoices'!$G$5:$G$888,A90,'QBO Invoices'!$F$5:$F$888,B90)</f>
        <v>442</v>
      </c>
      <c r="H90" s="9">
        <f>ROUND(F90+G90-E90,2)</f>
        <v>0</v>
      </c>
      <c r="I90" t="str">
        <f>IF(ABS(H90)&lt;0.005,"Agrees",IF(H90&gt;0,"Over-billed","Under-billed"))</f>
        <v>Agrees</v>
      </c>
      <c r="J90" t="str">
        <f>IFERROR(INDEX('Rate Reconciliation'!$O$5:$O$373,MATCH(A90,'Rate Reconciliation'!$A$5:$A$373,0)),"Missing in Jobber")</f>
        <v>Matched</v>
      </c>
      <c r="K90" s="9" t="n">
        <v>0</v>
      </c>
    </row>
    <row r="91">
      <c r="A91" t="inlineStr">
        <is>
          <t>J1029</t>
        </is>
      </c>
      <c r="B91" t="inlineStr">
        <is>
          <t>2026-10</t>
        </is>
      </c>
      <c r="C91" t="str">
        <f>IF(LEFT(A91,1)="T","QBO only",INDEX('Jobber Jobs'!$F$5:$F$367,MATCH(A91,'Jobber Jobs'!$A$5:$A$367,0)))</f>
        <v>Weekly</v>
      </c>
      <c r="D91" t="inlineStr"/>
      <c r="E91" s="9">
        <f>IF(LEFT(A91,1)="T",0,IF(INDEX('Jobber Jobs'!$O$5:$O$367,MATCH(A91,'Jobber Jobs'!$A$5:$A$367,0))&lt;&gt;"Active",0,IF(C91="Every 4 weeks",D91*INDEX('Jobber Jobs'!$L$5:$L$367,MATCH(A91,'Jobber Jobs'!$A$5:$A$367,0)),INDEX('Jobber Jobs'!$Q$5:$Q$367,MATCH(A91,'Jobber Jobs'!$A$5:$A$367,0)))))</f>
        <v>442</v>
      </c>
      <c r="F91" s="9">
        <f>SUMIFS('Jobber Invoices'!$F$5:$F$235,'Jobber Invoices'!$B$5:$B$235,A91,'Jobber Invoices'!$G$5:$G$235,B91)</f>
        <v>0</v>
      </c>
      <c r="G91" s="9">
        <f>SUMIFS('QBO Invoices'!$E$5:$E$888,'QBO Invoices'!$G$5:$G$888,A91,'QBO Invoices'!$F$5:$F$888,B91)</f>
        <v>442</v>
      </c>
      <c r="H91" s="9">
        <f>ROUND(F91+G91-E91,2)</f>
        <v>0</v>
      </c>
      <c r="I91" t="str">
        <f>IF(ABS(H91)&lt;0.005,"Agrees",IF(H91&gt;0,"Over-billed","Under-billed"))</f>
        <v>Agrees</v>
      </c>
      <c r="J91" t="str">
        <f>IFERROR(INDEX('Rate Reconciliation'!$O$5:$O$373,MATCH(A91,'Rate Reconciliation'!$A$5:$A$373,0)),"Missing in Jobber")</f>
        <v>Matched</v>
      </c>
      <c r="K91" s="9" t="n">
        <v>0</v>
      </c>
    </row>
    <row r="92">
      <c r="A92" t="inlineStr">
        <is>
          <t>J1030</t>
        </is>
      </c>
      <c r="B92" t="inlineStr">
        <is>
          <t>2026-08</t>
        </is>
      </c>
      <c r="C92" t="str">
        <f>IF(LEFT(A92,1)="T","QBO only",INDEX('Jobber Jobs'!$F$5:$F$367,MATCH(A92,'Jobber Jobs'!$A$5:$A$367,0)))</f>
        <v>Weekly</v>
      </c>
      <c r="D92" t="inlineStr"/>
      <c r="E92" s="9">
        <f>IF(LEFT(A92,1)="T",0,IF(INDEX('Jobber Jobs'!$O$5:$O$367,MATCH(A92,'Jobber Jobs'!$A$5:$A$367,0))&lt;&gt;"Active",0,IF(C92="Every 4 weeks",D92*INDEX('Jobber Jobs'!$L$5:$L$367,MATCH(A92,'Jobber Jobs'!$A$5:$A$367,0)),INDEX('Jobber Jobs'!$Q$5:$Q$367,MATCH(A92,'Jobber Jobs'!$A$5:$A$367,0)))))</f>
        <v>884</v>
      </c>
      <c r="F92" s="9">
        <f>SUMIFS('Jobber Invoices'!$F$5:$F$235,'Jobber Invoices'!$B$5:$B$235,A92,'Jobber Invoices'!$G$5:$G$235,B92)</f>
        <v>0</v>
      </c>
      <c r="G92" s="9">
        <f>SUMIFS('QBO Invoices'!$E$5:$E$888,'QBO Invoices'!$G$5:$G$888,A92,'QBO Invoices'!$F$5:$F$888,B92)</f>
        <v>884</v>
      </c>
      <c r="H92" s="9">
        <f>ROUND(F92+G92-E92,2)</f>
        <v>0</v>
      </c>
      <c r="I92" t="str">
        <f>IF(ABS(H92)&lt;0.005,"Agrees",IF(H92&gt;0,"Over-billed","Under-billed"))</f>
        <v>Agrees</v>
      </c>
      <c r="J92" t="str">
        <f>IFERROR(INDEX('Rate Reconciliation'!$O$5:$O$373,MATCH(A92,'Rate Reconciliation'!$A$5:$A$373,0)),"Missing in Jobber")</f>
        <v>Matched</v>
      </c>
      <c r="K92" s="9" t="n">
        <v>0</v>
      </c>
    </row>
    <row r="93">
      <c r="A93" t="inlineStr">
        <is>
          <t>J1030</t>
        </is>
      </c>
      <c r="B93" t="inlineStr">
        <is>
          <t>2026-09</t>
        </is>
      </c>
      <c r="C93" t="str">
        <f>IF(LEFT(A93,1)="T","QBO only",INDEX('Jobber Jobs'!$F$5:$F$367,MATCH(A93,'Jobber Jobs'!$A$5:$A$367,0)))</f>
        <v>Weekly</v>
      </c>
      <c r="D93" t="inlineStr"/>
      <c r="E93" s="9">
        <f>IF(LEFT(A93,1)="T",0,IF(INDEX('Jobber Jobs'!$O$5:$O$367,MATCH(A93,'Jobber Jobs'!$A$5:$A$367,0))&lt;&gt;"Active",0,IF(C93="Every 4 weeks",D93*INDEX('Jobber Jobs'!$L$5:$L$367,MATCH(A93,'Jobber Jobs'!$A$5:$A$367,0)),INDEX('Jobber Jobs'!$Q$5:$Q$367,MATCH(A93,'Jobber Jobs'!$A$5:$A$367,0)))))</f>
        <v>884</v>
      </c>
      <c r="F93" s="9">
        <f>SUMIFS('Jobber Invoices'!$F$5:$F$235,'Jobber Invoices'!$B$5:$B$235,A93,'Jobber Invoices'!$G$5:$G$235,B93)</f>
        <v>0</v>
      </c>
      <c r="G93" s="9">
        <f>SUMIFS('QBO Invoices'!$E$5:$E$888,'QBO Invoices'!$G$5:$G$888,A93,'QBO Invoices'!$F$5:$F$888,B93)</f>
        <v>884</v>
      </c>
      <c r="H93" s="9">
        <f>ROUND(F93+G93-E93,2)</f>
        <v>0</v>
      </c>
      <c r="I93" t="str">
        <f>IF(ABS(H93)&lt;0.005,"Agrees",IF(H93&gt;0,"Over-billed","Under-billed"))</f>
        <v>Agrees</v>
      </c>
      <c r="J93" t="str">
        <f>IFERROR(INDEX('Rate Reconciliation'!$O$5:$O$373,MATCH(A93,'Rate Reconciliation'!$A$5:$A$373,0)),"Missing in Jobber")</f>
        <v>Matched</v>
      </c>
      <c r="K93" s="9" t="n">
        <v>0</v>
      </c>
    </row>
    <row r="94">
      <c r="A94" t="inlineStr">
        <is>
          <t>J1030</t>
        </is>
      </c>
      <c r="B94" t="inlineStr">
        <is>
          <t>2026-10</t>
        </is>
      </c>
      <c r="C94" t="str">
        <f>IF(LEFT(A94,1)="T","QBO only",INDEX('Jobber Jobs'!$F$5:$F$367,MATCH(A94,'Jobber Jobs'!$A$5:$A$367,0)))</f>
        <v>Weekly</v>
      </c>
      <c r="D94" t="inlineStr"/>
      <c r="E94" s="9">
        <f>IF(LEFT(A94,1)="T",0,IF(INDEX('Jobber Jobs'!$O$5:$O$367,MATCH(A94,'Jobber Jobs'!$A$5:$A$367,0))&lt;&gt;"Active",0,IF(C94="Every 4 weeks",D94*INDEX('Jobber Jobs'!$L$5:$L$367,MATCH(A94,'Jobber Jobs'!$A$5:$A$367,0)),INDEX('Jobber Jobs'!$Q$5:$Q$367,MATCH(A94,'Jobber Jobs'!$A$5:$A$367,0)))))</f>
        <v>884</v>
      </c>
      <c r="F94" s="9">
        <f>SUMIFS('Jobber Invoices'!$F$5:$F$235,'Jobber Invoices'!$B$5:$B$235,A94,'Jobber Invoices'!$G$5:$G$235,B94)</f>
        <v>0</v>
      </c>
      <c r="G94" s="9">
        <f>SUMIFS('QBO Invoices'!$E$5:$E$888,'QBO Invoices'!$G$5:$G$888,A94,'QBO Invoices'!$F$5:$F$888,B94)</f>
        <v>884</v>
      </c>
      <c r="H94" s="9">
        <f>ROUND(F94+G94-E94,2)</f>
        <v>0</v>
      </c>
      <c r="I94" t="str">
        <f>IF(ABS(H94)&lt;0.005,"Agrees",IF(H94&gt;0,"Over-billed","Under-billed"))</f>
        <v>Agrees</v>
      </c>
      <c r="J94" t="str">
        <f>IFERROR(INDEX('Rate Reconciliation'!$O$5:$O$373,MATCH(A94,'Rate Reconciliation'!$A$5:$A$373,0)),"Missing in Jobber")</f>
        <v>Matched</v>
      </c>
      <c r="K94" s="9" t="n">
        <v>0</v>
      </c>
    </row>
    <row r="95">
      <c r="A95" t="inlineStr">
        <is>
          <t>J1031</t>
        </is>
      </c>
      <c r="B95" t="inlineStr">
        <is>
          <t>2026-08</t>
        </is>
      </c>
      <c r="C95" t="str">
        <f>IF(LEFT(A95,1)="T","QBO only",INDEX('Jobber Jobs'!$F$5:$F$367,MATCH(A95,'Jobber Jobs'!$A$5:$A$367,0)))</f>
        <v>Weekly</v>
      </c>
      <c r="D95" t="inlineStr"/>
      <c r="E95" s="9">
        <f>IF(LEFT(A95,1)="T",0,IF(INDEX('Jobber Jobs'!$O$5:$O$367,MATCH(A95,'Jobber Jobs'!$A$5:$A$367,0))&lt;&gt;"Active",0,IF(C95="Every 4 weeks",D95*INDEX('Jobber Jobs'!$L$5:$L$367,MATCH(A95,'Jobber Jobs'!$A$5:$A$367,0)),INDEX('Jobber Jobs'!$Q$5:$Q$367,MATCH(A95,'Jobber Jobs'!$A$5:$A$367,0)))))</f>
        <v>806</v>
      </c>
      <c r="F95" s="9">
        <f>SUMIFS('Jobber Invoices'!$F$5:$F$235,'Jobber Invoices'!$B$5:$B$235,A95,'Jobber Invoices'!$G$5:$G$235,B95)</f>
        <v>806</v>
      </c>
      <c r="G95" s="9">
        <f>SUMIFS('QBO Invoices'!$E$5:$E$888,'QBO Invoices'!$G$5:$G$888,A95,'QBO Invoices'!$F$5:$F$888,B95)</f>
        <v>806</v>
      </c>
      <c r="H95" s="9">
        <f>ROUND(F95+G95-E95,2)</f>
        <v>806</v>
      </c>
      <c r="I95" t="str">
        <f>IF(ABS(H95)&lt;0.005,"Agrees",IF(H95&gt;0,"Over-billed","Under-billed"))</f>
        <v>Over-billed</v>
      </c>
      <c r="J95" t="str">
        <f>IFERROR(INDEX('Rate Reconciliation'!$O$5:$O$373,MATCH(A95,'Rate Reconciliation'!$A$5:$A$373,0)),"Missing in Jobber")</f>
        <v>Double-billing risk</v>
      </c>
      <c r="K95" s="9" t="n">
        <v>806</v>
      </c>
    </row>
    <row r="96">
      <c r="A96" t="inlineStr">
        <is>
          <t>J1031</t>
        </is>
      </c>
      <c r="B96" t="inlineStr">
        <is>
          <t>2026-09</t>
        </is>
      </c>
      <c r="C96" t="str">
        <f>IF(LEFT(A96,1)="T","QBO only",INDEX('Jobber Jobs'!$F$5:$F$367,MATCH(A96,'Jobber Jobs'!$A$5:$A$367,0)))</f>
        <v>Weekly</v>
      </c>
      <c r="D96" t="inlineStr"/>
      <c r="E96" s="9">
        <f>IF(LEFT(A96,1)="T",0,IF(INDEX('Jobber Jobs'!$O$5:$O$367,MATCH(A96,'Jobber Jobs'!$A$5:$A$367,0))&lt;&gt;"Active",0,IF(C96="Every 4 weeks",D96*INDEX('Jobber Jobs'!$L$5:$L$367,MATCH(A96,'Jobber Jobs'!$A$5:$A$367,0)),INDEX('Jobber Jobs'!$Q$5:$Q$367,MATCH(A96,'Jobber Jobs'!$A$5:$A$367,0)))))</f>
        <v>806</v>
      </c>
      <c r="F96" s="9">
        <f>SUMIFS('Jobber Invoices'!$F$5:$F$235,'Jobber Invoices'!$B$5:$B$235,A96,'Jobber Invoices'!$G$5:$G$235,B96)</f>
        <v>806</v>
      </c>
      <c r="G96" s="9">
        <f>SUMIFS('QBO Invoices'!$E$5:$E$888,'QBO Invoices'!$G$5:$G$888,A96,'QBO Invoices'!$F$5:$F$888,B96)</f>
        <v>806</v>
      </c>
      <c r="H96" s="9">
        <f>ROUND(F96+G96-E96,2)</f>
        <v>806</v>
      </c>
      <c r="I96" t="str">
        <f>IF(ABS(H96)&lt;0.005,"Agrees",IF(H96&gt;0,"Over-billed","Under-billed"))</f>
        <v>Over-billed</v>
      </c>
      <c r="J96" t="str">
        <f>IFERROR(INDEX('Rate Reconciliation'!$O$5:$O$373,MATCH(A96,'Rate Reconciliation'!$A$5:$A$373,0)),"Missing in Jobber")</f>
        <v>Double-billing risk</v>
      </c>
      <c r="K96" s="9" t="n">
        <v>806</v>
      </c>
    </row>
    <row r="97">
      <c r="A97" t="inlineStr">
        <is>
          <t>J1031</t>
        </is>
      </c>
      <c r="B97" t="inlineStr">
        <is>
          <t>2026-10</t>
        </is>
      </c>
      <c r="C97" t="str">
        <f>IF(LEFT(A97,1)="T","QBO only",INDEX('Jobber Jobs'!$F$5:$F$367,MATCH(A97,'Jobber Jobs'!$A$5:$A$367,0)))</f>
        <v>Weekly</v>
      </c>
      <c r="D97" t="inlineStr"/>
      <c r="E97" s="9">
        <f>IF(LEFT(A97,1)="T",0,IF(INDEX('Jobber Jobs'!$O$5:$O$367,MATCH(A97,'Jobber Jobs'!$A$5:$A$367,0))&lt;&gt;"Active",0,IF(C97="Every 4 weeks",D97*INDEX('Jobber Jobs'!$L$5:$L$367,MATCH(A97,'Jobber Jobs'!$A$5:$A$367,0)),INDEX('Jobber Jobs'!$Q$5:$Q$367,MATCH(A97,'Jobber Jobs'!$A$5:$A$367,0)))))</f>
        <v>806</v>
      </c>
      <c r="F97" s="9">
        <f>SUMIFS('Jobber Invoices'!$F$5:$F$235,'Jobber Invoices'!$B$5:$B$235,A97,'Jobber Invoices'!$G$5:$G$235,B97)</f>
        <v>806</v>
      </c>
      <c r="G97" s="9">
        <f>SUMIFS('QBO Invoices'!$E$5:$E$888,'QBO Invoices'!$G$5:$G$888,A97,'QBO Invoices'!$F$5:$F$888,B97)</f>
        <v>806</v>
      </c>
      <c r="H97" s="9">
        <f>ROUND(F97+G97-E97,2)</f>
        <v>806</v>
      </c>
      <c r="I97" t="str">
        <f>IF(ABS(H97)&lt;0.005,"Agrees",IF(H97&gt;0,"Over-billed","Under-billed"))</f>
        <v>Over-billed</v>
      </c>
      <c r="J97" t="str">
        <f>IFERROR(INDEX('Rate Reconciliation'!$O$5:$O$373,MATCH(A97,'Rate Reconciliation'!$A$5:$A$373,0)),"Missing in Jobber")</f>
        <v>Double-billing risk</v>
      </c>
      <c r="K97" s="9" t="n">
        <v>806</v>
      </c>
    </row>
    <row r="98">
      <c r="A98" t="inlineStr">
        <is>
          <t>J1032</t>
        </is>
      </c>
      <c r="B98" t="inlineStr">
        <is>
          <t>2026-08</t>
        </is>
      </c>
      <c r="C98" t="str">
        <f>IF(LEFT(A98,1)="T","QBO only",INDEX('Jobber Jobs'!$F$5:$F$367,MATCH(A98,'Jobber Jobs'!$A$5:$A$367,0)))</f>
        <v>Every 4 weeks</v>
      </c>
      <c r="D98" t="n">
        <v>1</v>
      </c>
      <c r="E98" s="9">
        <f>IF(LEFT(A98,1)="T",0,IF(INDEX('Jobber Jobs'!$O$5:$O$367,MATCH(A98,'Jobber Jobs'!$A$5:$A$367,0))&lt;&gt;"Active",0,IF(C98="Every 4 weeks",D98*INDEX('Jobber Jobs'!$L$5:$L$367,MATCH(A98,'Jobber Jobs'!$A$5:$A$367,0)),INDEX('Jobber Jobs'!$Q$5:$Q$367,MATCH(A98,'Jobber Jobs'!$A$5:$A$367,0)))))</f>
        <v>234</v>
      </c>
      <c r="F98" s="9">
        <f>SUMIFS('Jobber Invoices'!$F$5:$F$235,'Jobber Invoices'!$B$5:$B$235,A98,'Jobber Invoices'!$G$5:$G$235,B98)</f>
        <v>234</v>
      </c>
      <c r="G98" s="9">
        <f>SUMIFS('QBO Invoices'!$E$5:$E$888,'QBO Invoices'!$G$5:$G$888,A98,'QBO Invoices'!$F$5:$F$888,B98)</f>
        <v>0</v>
      </c>
      <c r="H98" s="9">
        <f>ROUND(F98+G98-E98,2)</f>
        <v>0</v>
      </c>
      <c r="I98" t="str">
        <f>IF(ABS(H98)&lt;0.005,"Agrees",IF(H98&gt;0,"Over-billed","Under-billed"))</f>
        <v>Agrees</v>
      </c>
      <c r="J98" t="str">
        <f>IFERROR(INDEX('Rate Reconciliation'!$O$5:$O$373,MATCH(A98,'Rate Reconciliation'!$A$5:$A$373,0)),"Missing in Jobber")</f>
        <v>Billed in Jobber</v>
      </c>
      <c r="K98" s="9" t="n">
        <v>0</v>
      </c>
    </row>
    <row r="99">
      <c r="A99" t="inlineStr">
        <is>
          <t>J1032</t>
        </is>
      </c>
      <c r="B99" t="inlineStr">
        <is>
          <t>2026-09</t>
        </is>
      </c>
      <c r="C99" t="str">
        <f>IF(LEFT(A99,1)="T","QBO only",INDEX('Jobber Jobs'!$F$5:$F$367,MATCH(A99,'Jobber Jobs'!$A$5:$A$367,0)))</f>
        <v>Every 4 weeks</v>
      </c>
      <c r="D99" t="n">
        <v>1</v>
      </c>
      <c r="E99" s="9">
        <f>IF(LEFT(A99,1)="T",0,IF(INDEX('Jobber Jobs'!$O$5:$O$367,MATCH(A99,'Jobber Jobs'!$A$5:$A$367,0))&lt;&gt;"Active",0,IF(C99="Every 4 weeks",D99*INDEX('Jobber Jobs'!$L$5:$L$367,MATCH(A99,'Jobber Jobs'!$A$5:$A$367,0)),INDEX('Jobber Jobs'!$Q$5:$Q$367,MATCH(A99,'Jobber Jobs'!$A$5:$A$367,0)))))</f>
        <v>234</v>
      </c>
      <c r="F99" s="9">
        <f>SUMIFS('Jobber Invoices'!$F$5:$F$235,'Jobber Invoices'!$B$5:$B$235,A99,'Jobber Invoices'!$G$5:$G$235,B99)</f>
        <v>234</v>
      </c>
      <c r="G99" s="9">
        <f>SUMIFS('QBO Invoices'!$E$5:$E$888,'QBO Invoices'!$G$5:$G$888,A99,'QBO Invoices'!$F$5:$F$888,B99)</f>
        <v>0</v>
      </c>
      <c r="H99" s="9">
        <f>ROUND(F99+G99-E99,2)</f>
        <v>0</v>
      </c>
      <c r="I99" t="str">
        <f>IF(ABS(H99)&lt;0.005,"Agrees",IF(H99&gt;0,"Over-billed","Under-billed"))</f>
        <v>Agrees</v>
      </c>
      <c r="J99" t="str">
        <f>IFERROR(INDEX('Rate Reconciliation'!$O$5:$O$373,MATCH(A99,'Rate Reconciliation'!$A$5:$A$373,0)),"Missing in Jobber")</f>
        <v>Billed in Jobber</v>
      </c>
      <c r="K99" s="9" t="n">
        <v>0</v>
      </c>
    </row>
    <row r="100">
      <c r="A100" t="inlineStr">
        <is>
          <t>J1032</t>
        </is>
      </c>
      <c r="B100" t="inlineStr">
        <is>
          <t>2026-10</t>
        </is>
      </c>
      <c r="C100" t="str">
        <f>IF(LEFT(A100,1)="T","QBO only",INDEX('Jobber Jobs'!$F$5:$F$367,MATCH(A100,'Jobber Jobs'!$A$5:$A$367,0)))</f>
        <v>Every 4 weeks</v>
      </c>
      <c r="D100" t="n">
        <v>1</v>
      </c>
      <c r="E100" s="9">
        <f>IF(LEFT(A100,1)="T",0,IF(INDEX('Jobber Jobs'!$O$5:$O$367,MATCH(A100,'Jobber Jobs'!$A$5:$A$367,0))&lt;&gt;"Active",0,IF(C100="Every 4 weeks",D100*INDEX('Jobber Jobs'!$L$5:$L$367,MATCH(A100,'Jobber Jobs'!$A$5:$A$367,0)),INDEX('Jobber Jobs'!$Q$5:$Q$367,MATCH(A100,'Jobber Jobs'!$A$5:$A$367,0)))))</f>
        <v>234</v>
      </c>
      <c r="F100" s="9">
        <f>SUMIFS('Jobber Invoices'!$F$5:$F$235,'Jobber Invoices'!$B$5:$B$235,A100,'Jobber Invoices'!$G$5:$G$235,B100)</f>
        <v>234</v>
      </c>
      <c r="G100" s="9">
        <f>SUMIFS('QBO Invoices'!$E$5:$E$888,'QBO Invoices'!$G$5:$G$888,A100,'QBO Invoices'!$F$5:$F$888,B100)</f>
        <v>0</v>
      </c>
      <c r="H100" s="9">
        <f>ROUND(F100+G100-E100,2)</f>
        <v>0</v>
      </c>
      <c r="I100" t="str">
        <f>IF(ABS(H100)&lt;0.005,"Agrees",IF(H100&gt;0,"Over-billed","Under-billed"))</f>
        <v>Agrees</v>
      </c>
      <c r="J100" t="str">
        <f>IFERROR(INDEX('Rate Reconciliation'!$O$5:$O$373,MATCH(A100,'Rate Reconciliation'!$A$5:$A$373,0)),"Missing in Jobber")</f>
        <v>Billed in Jobber</v>
      </c>
      <c r="K100" s="9" t="n">
        <v>0</v>
      </c>
    </row>
    <row r="101">
      <c r="A101" t="inlineStr">
        <is>
          <t>J1033</t>
        </is>
      </c>
      <c r="B101" t="inlineStr">
        <is>
          <t>2026-08</t>
        </is>
      </c>
      <c r="C101" t="str">
        <f>IF(LEFT(A101,1)="T","QBO only",INDEX('Jobber Jobs'!$F$5:$F$367,MATCH(A101,'Jobber Jobs'!$A$5:$A$367,0)))</f>
        <v>Weekly</v>
      </c>
      <c r="D101" t="inlineStr"/>
      <c r="E101" s="9">
        <f>IF(LEFT(A101,1)="T",0,IF(INDEX('Jobber Jobs'!$O$5:$O$367,MATCH(A101,'Jobber Jobs'!$A$5:$A$367,0))&lt;&gt;"Active",0,IF(C101="Every 4 weeks",D101*INDEX('Jobber Jobs'!$L$5:$L$367,MATCH(A101,'Jobber Jobs'!$A$5:$A$367,0)),INDEX('Jobber Jobs'!$Q$5:$Q$367,MATCH(A101,'Jobber Jobs'!$A$5:$A$367,0)))))</f>
        <v>4051.67</v>
      </c>
      <c r="F101" s="9">
        <f>SUMIFS('Jobber Invoices'!$F$5:$F$235,'Jobber Invoices'!$B$5:$B$235,A101,'Jobber Invoices'!$G$5:$G$235,B101)</f>
        <v>0</v>
      </c>
      <c r="G101" s="9">
        <f>SUMIFS('QBO Invoices'!$E$5:$E$888,'QBO Invoices'!$G$5:$G$888,A101,'QBO Invoices'!$F$5:$F$888,B101)</f>
        <v>4051.67</v>
      </c>
      <c r="H101" s="9">
        <f>ROUND(F101+G101-E101,2)</f>
        <v>0</v>
      </c>
      <c r="I101" t="str">
        <f>IF(ABS(H101)&lt;0.005,"Agrees",IF(H101&gt;0,"Over-billed","Under-billed"))</f>
        <v>Agrees</v>
      </c>
      <c r="J101" t="str">
        <f>IFERROR(INDEX('Rate Reconciliation'!$O$5:$O$373,MATCH(A101,'Rate Reconciliation'!$A$5:$A$373,0)),"Missing in Jobber")</f>
        <v>Matched</v>
      </c>
      <c r="K101" s="9" t="n">
        <v>0</v>
      </c>
    </row>
    <row r="102">
      <c r="A102" t="inlineStr">
        <is>
          <t>J1033</t>
        </is>
      </c>
      <c r="B102" t="inlineStr">
        <is>
          <t>2026-09</t>
        </is>
      </c>
      <c r="C102" t="str">
        <f>IF(LEFT(A102,1)="T","QBO only",INDEX('Jobber Jobs'!$F$5:$F$367,MATCH(A102,'Jobber Jobs'!$A$5:$A$367,0)))</f>
        <v>Weekly</v>
      </c>
      <c r="D102" t="inlineStr"/>
      <c r="E102" s="9">
        <f>IF(LEFT(A102,1)="T",0,IF(INDEX('Jobber Jobs'!$O$5:$O$367,MATCH(A102,'Jobber Jobs'!$A$5:$A$367,0))&lt;&gt;"Active",0,IF(C102="Every 4 weeks",D102*INDEX('Jobber Jobs'!$L$5:$L$367,MATCH(A102,'Jobber Jobs'!$A$5:$A$367,0)),INDEX('Jobber Jobs'!$Q$5:$Q$367,MATCH(A102,'Jobber Jobs'!$A$5:$A$367,0)))))</f>
        <v>4051.67</v>
      </c>
      <c r="F102" s="9">
        <f>SUMIFS('Jobber Invoices'!$F$5:$F$235,'Jobber Invoices'!$B$5:$B$235,A102,'Jobber Invoices'!$G$5:$G$235,B102)</f>
        <v>0</v>
      </c>
      <c r="G102" s="9">
        <f>SUMIFS('QBO Invoices'!$E$5:$E$888,'QBO Invoices'!$G$5:$G$888,A102,'QBO Invoices'!$F$5:$F$888,B102)</f>
        <v>4051.67</v>
      </c>
      <c r="H102" s="9">
        <f>ROUND(F102+G102-E102,2)</f>
        <v>0</v>
      </c>
      <c r="I102" t="str">
        <f>IF(ABS(H102)&lt;0.005,"Agrees",IF(H102&gt;0,"Over-billed","Under-billed"))</f>
        <v>Agrees</v>
      </c>
      <c r="J102" t="str">
        <f>IFERROR(INDEX('Rate Reconciliation'!$O$5:$O$373,MATCH(A102,'Rate Reconciliation'!$A$5:$A$373,0)),"Missing in Jobber")</f>
        <v>Matched</v>
      </c>
      <c r="K102" s="9" t="n">
        <v>0</v>
      </c>
    </row>
    <row r="103">
      <c r="A103" t="inlineStr">
        <is>
          <t>J1033</t>
        </is>
      </c>
      <c r="B103" t="inlineStr">
        <is>
          <t>2026-10</t>
        </is>
      </c>
      <c r="C103" t="str">
        <f>IF(LEFT(A103,1)="T","QBO only",INDEX('Jobber Jobs'!$F$5:$F$367,MATCH(A103,'Jobber Jobs'!$A$5:$A$367,0)))</f>
        <v>Weekly</v>
      </c>
      <c r="D103" t="inlineStr"/>
      <c r="E103" s="9">
        <f>IF(LEFT(A103,1)="T",0,IF(INDEX('Jobber Jobs'!$O$5:$O$367,MATCH(A103,'Jobber Jobs'!$A$5:$A$367,0))&lt;&gt;"Active",0,IF(C103="Every 4 weeks",D103*INDEX('Jobber Jobs'!$L$5:$L$367,MATCH(A103,'Jobber Jobs'!$A$5:$A$367,0)),INDEX('Jobber Jobs'!$Q$5:$Q$367,MATCH(A103,'Jobber Jobs'!$A$5:$A$367,0)))))</f>
        <v>4051.67</v>
      </c>
      <c r="F103" s="9">
        <f>SUMIFS('Jobber Invoices'!$F$5:$F$235,'Jobber Invoices'!$B$5:$B$235,A103,'Jobber Invoices'!$G$5:$G$235,B103)</f>
        <v>0</v>
      </c>
      <c r="G103" s="9">
        <f>SUMIFS('QBO Invoices'!$E$5:$E$888,'QBO Invoices'!$G$5:$G$888,A103,'QBO Invoices'!$F$5:$F$888,B103)</f>
        <v>4051.67</v>
      </c>
      <c r="H103" s="9">
        <f>ROUND(F103+G103-E103,2)</f>
        <v>0</v>
      </c>
      <c r="I103" t="str">
        <f>IF(ABS(H103)&lt;0.005,"Agrees",IF(H103&gt;0,"Over-billed","Under-billed"))</f>
        <v>Agrees</v>
      </c>
      <c r="J103" t="str">
        <f>IFERROR(INDEX('Rate Reconciliation'!$O$5:$O$373,MATCH(A103,'Rate Reconciliation'!$A$5:$A$373,0)),"Missing in Jobber")</f>
        <v>Matched</v>
      </c>
      <c r="K103" s="9" t="n">
        <v>0</v>
      </c>
    </row>
    <row r="104">
      <c r="A104" t="inlineStr">
        <is>
          <t>J1034</t>
        </is>
      </c>
      <c r="B104" t="inlineStr">
        <is>
          <t>2026-08</t>
        </is>
      </c>
      <c r="C104" t="str">
        <f>IF(LEFT(A104,1)="T","QBO only",INDEX('Jobber Jobs'!$F$5:$F$367,MATCH(A104,'Jobber Jobs'!$A$5:$A$367,0)))</f>
        <v>Weekly</v>
      </c>
      <c r="D104" t="inlineStr"/>
      <c r="E104" s="9">
        <f>IF(LEFT(A104,1)="T",0,IF(INDEX('Jobber Jobs'!$O$5:$O$367,MATCH(A104,'Jobber Jobs'!$A$5:$A$367,0))&lt;&gt;"Active",0,IF(C104="Every 4 weeks",D104*INDEX('Jobber Jobs'!$L$5:$L$367,MATCH(A104,'Jobber Jobs'!$A$5:$A$367,0)),INDEX('Jobber Jobs'!$Q$5:$Q$367,MATCH(A104,'Jobber Jobs'!$A$5:$A$367,0)))))</f>
        <v>606.67</v>
      </c>
      <c r="F104" s="9">
        <f>SUMIFS('Jobber Invoices'!$F$5:$F$235,'Jobber Invoices'!$B$5:$B$235,A104,'Jobber Invoices'!$G$5:$G$235,B104)</f>
        <v>0</v>
      </c>
      <c r="G104" s="9">
        <f>SUMIFS('QBO Invoices'!$E$5:$E$888,'QBO Invoices'!$G$5:$G$888,A104,'QBO Invoices'!$F$5:$F$888,B104)</f>
        <v>560</v>
      </c>
      <c r="H104" s="9">
        <f>ROUND(F104+G104-E104,2)</f>
        <v>-46.67</v>
      </c>
      <c r="I104" t="str">
        <f>IF(ABS(H104)&lt;0.005,"Agrees",IF(H104&gt;0,"Over-billed","Under-billed"))</f>
        <v>Under-billed</v>
      </c>
      <c r="J104" t="str">
        <f>IFERROR(INDEX('Rate Reconciliation'!$O$5:$O$373,MATCH(A104,'Rate Reconciliation'!$A$5:$A$373,0)),"Missing in Jobber")</f>
        <v>Basis mismatch</v>
      </c>
      <c r="K104" s="9" t="n">
        <v>-46.67</v>
      </c>
    </row>
    <row r="105">
      <c r="A105" t="inlineStr">
        <is>
          <t>J1034</t>
        </is>
      </c>
      <c r="B105" t="inlineStr">
        <is>
          <t>2026-09</t>
        </is>
      </c>
      <c r="C105" t="str">
        <f>IF(LEFT(A105,1)="T","QBO only",INDEX('Jobber Jobs'!$F$5:$F$367,MATCH(A105,'Jobber Jobs'!$A$5:$A$367,0)))</f>
        <v>Weekly</v>
      </c>
      <c r="D105" t="inlineStr"/>
      <c r="E105" s="9">
        <f>IF(LEFT(A105,1)="T",0,IF(INDEX('Jobber Jobs'!$O$5:$O$367,MATCH(A105,'Jobber Jobs'!$A$5:$A$367,0))&lt;&gt;"Active",0,IF(C105="Every 4 weeks",D105*INDEX('Jobber Jobs'!$L$5:$L$367,MATCH(A105,'Jobber Jobs'!$A$5:$A$367,0)),INDEX('Jobber Jobs'!$Q$5:$Q$367,MATCH(A105,'Jobber Jobs'!$A$5:$A$367,0)))))</f>
        <v>606.67</v>
      </c>
      <c r="F105" s="9">
        <f>SUMIFS('Jobber Invoices'!$F$5:$F$235,'Jobber Invoices'!$B$5:$B$235,A105,'Jobber Invoices'!$G$5:$G$235,B105)</f>
        <v>0</v>
      </c>
      <c r="G105" s="9">
        <f>SUMIFS('QBO Invoices'!$E$5:$E$888,'QBO Invoices'!$G$5:$G$888,A105,'QBO Invoices'!$F$5:$F$888,B105)</f>
        <v>560</v>
      </c>
      <c r="H105" s="9">
        <f>ROUND(F105+G105-E105,2)</f>
        <v>-46.67</v>
      </c>
      <c r="I105" t="str">
        <f>IF(ABS(H105)&lt;0.005,"Agrees",IF(H105&gt;0,"Over-billed","Under-billed"))</f>
        <v>Under-billed</v>
      </c>
      <c r="J105" t="str">
        <f>IFERROR(INDEX('Rate Reconciliation'!$O$5:$O$373,MATCH(A105,'Rate Reconciliation'!$A$5:$A$373,0)),"Missing in Jobber")</f>
        <v>Basis mismatch</v>
      </c>
      <c r="K105" s="9" t="n">
        <v>-46.67</v>
      </c>
    </row>
    <row r="106">
      <c r="A106" t="inlineStr">
        <is>
          <t>J1034</t>
        </is>
      </c>
      <c r="B106" t="inlineStr">
        <is>
          <t>2026-10</t>
        </is>
      </c>
      <c r="C106" t="str">
        <f>IF(LEFT(A106,1)="T","QBO only",INDEX('Jobber Jobs'!$F$5:$F$367,MATCH(A106,'Jobber Jobs'!$A$5:$A$367,0)))</f>
        <v>Weekly</v>
      </c>
      <c r="D106" t="inlineStr"/>
      <c r="E106" s="9">
        <f>IF(LEFT(A106,1)="T",0,IF(INDEX('Jobber Jobs'!$O$5:$O$367,MATCH(A106,'Jobber Jobs'!$A$5:$A$367,0))&lt;&gt;"Active",0,IF(C106="Every 4 weeks",D106*INDEX('Jobber Jobs'!$L$5:$L$367,MATCH(A106,'Jobber Jobs'!$A$5:$A$367,0)),INDEX('Jobber Jobs'!$Q$5:$Q$367,MATCH(A106,'Jobber Jobs'!$A$5:$A$367,0)))))</f>
        <v>606.67</v>
      </c>
      <c r="F106" s="9">
        <f>SUMIFS('Jobber Invoices'!$F$5:$F$235,'Jobber Invoices'!$B$5:$B$235,A106,'Jobber Invoices'!$G$5:$G$235,B106)</f>
        <v>0</v>
      </c>
      <c r="G106" s="9">
        <f>SUMIFS('QBO Invoices'!$E$5:$E$888,'QBO Invoices'!$G$5:$G$888,A106,'QBO Invoices'!$F$5:$F$888,B106)</f>
        <v>560</v>
      </c>
      <c r="H106" s="9">
        <f>ROUND(F106+G106-E106,2)</f>
        <v>-46.67</v>
      </c>
      <c r="I106" t="str">
        <f>IF(ABS(H106)&lt;0.005,"Agrees",IF(H106&gt;0,"Over-billed","Under-billed"))</f>
        <v>Under-billed</v>
      </c>
      <c r="J106" t="str">
        <f>IFERROR(INDEX('Rate Reconciliation'!$O$5:$O$373,MATCH(A106,'Rate Reconciliation'!$A$5:$A$373,0)),"Missing in Jobber")</f>
        <v>Basis mismatch</v>
      </c>
      <c r="K106" s="9" t="n">
        <v>-46.67</v>
      </c>
    </row>
    <row r="107">
      <c r="A107" t="inlineStr">
        <is>
          <t>J1035</t>
        </is>
      </c>
      <c r="B107" t="inlineStr">
        <is>
          <t>2026-08</t>
        </is>
      </c>
      <c r="C107" t="str">
        <f>IF(LEFT(A107,1)="T","QBO only",INDEX('Jobber Jobs'!$F$5:$F$367,MATCH(A107,'Jobber Jobs'!$A$5:$A$367,0)))</f>
        <v>Weekly</v>
      </c>
      <c r="D107" t="inlineStr"/>
      <c r="E107" s="9">
        <f>IF(LEFT(A107,1)="T",0,IF(INDEX('Jobber Jobs'!$O$5:$O$367,MATCH(A107,'Jobber Jobs'!$A$5:$A$367,0))&lt;&gt;"Active",0,IF(C107="Every 4 weeks",D107*INDEX('Jobber Jobs'!$L$5:$L$367,MATCH(A107,'Jobber Jobs'!$A$5:$A$367,0)),INDEX('Jobber Jobs'!$Q$5:$Q$367,MATCH(A107,'Jobber Jobs'!$A$5:$A$367,0)))))</f>
        <v>910</v>
      </c>
      <c r="F107" s="9">
        <f>SUMIFS('Jobber Invoices'!$F$5:$F$235,'Jobber Invoices'!$B$5:$B$235,A107,'Jobber Invoices'!$G$5:$G$235,B107)</f>
        <v>0</v>
      </c>
      <c r="G107" s="9">
        <f>SUMIFS('QBO Invoices'!$E$5:$E$888,'QBO Invoices'!$G$5:$G$888,A107,'QBO Invoices'!$F$5:$F$888,B107)</f>
        <v>0</v>
      </c>
      <c r="H107" s="9">
        <f>ROUND(F107+G107-E107,2)</f>
        <v>-910</v>
      </c>
      <c r="I107" t="str">
        <f>IF(ABS(H107)&lt;0.005,"Agrees",IF(H107&gt;0,"Over-billed","Under-billed"))</f>
        <v>Under-billed</v>
      </c>
      <c r="J107" t="str">
        <f>IFERROR(INDEX('Rate Reconciliation'!$O$5:$O$373,MATCH(A107,'Rate Reconciliation'!$A$5:$A$373,0)),"Missing in Jobber")</f>
        <v>Not billed</v>
      </c>
      <c r="K107" s="9" t="n">
        <v>-910</v>
      </c>
    </row>
    <row r="108">
      <c r="A108" t="inlineStr">
        <is>
          <t>J1035</t>
        </is>
      </c>
      <c r="B108" t="inlineStr">
        <is>
          <t>2026-09</t>
        </is>
      </c>
      <c r="C108" t="str">
        <f>IF(LEFT(A108,1)="T","QBO only",INDEX('Jobber Jobs'!$F$5:$F$367,MATCH(A108,'Jobber Jobs'!$A$5:$A$367,0)))</f>
        <v>Weekly</v>
      </c>
      <c r="D108" t="inlineStr"/>
      <c r="E108" s="9">
        <f>IF(LEFT(A108,1)="T",0,IF(INDEX('Jobber Jobs'!$O$5:$O$367,MATCH(A108,'Jobber Jobs'!$A$5:$A$367,0))&lt;&gt;"Active",0,IF(C108="Every 4 weeks",D108*INDEX('Jobber Jobs'!$L$5:$L$367,MATCH(A108,'Jobber Jobs'!$A$5:$A$367,0)),INDEX('Jobber Jobs'!$Q$5:$Q$367,MATCH(A108,'Jobber Jobs'!$A$5:$A$367,0)))))</f>
        <v>910</v>
      </c>
      <c r="F108" s="9">
        <f>SUMIFS('Jobber Invoices'!$F$5:$F$235,'Jobber Invoices'!$B$5:$B$235,A108,'Jobber Invoices'!$G$5:$G$235,B108)</f>
        <v>0</v>
      </c>
      <c r="G108" s="9">
        <f>SUMIFS('QBO Invoices'!$E$5:$E$888,'QBO Invoices'!$G$5:$G$888,A108,'QBO Invoices'!$F$5:$F$888,B108)</f>
        <v>0</v>
      </c>
      <c r="H108" s="9">
        <f>ROUND(F108+G108-E108,2)</f>
        <v>-910</v>
      </c>
      <c r="I108" t="str">
        <f>IF(ABS(H108)&lt;0.005,"Agrees",IF(H108&gt;0,"Over-billed","Under-billed"))</f>
        <v>Under-billed</v>
      </c>
      <c r="J108" t="str">
        <f>IFERROR(INDEX('Rate Reconciliation'!$O$5:$O$373,MATCH(A108,'Rate Reconciliation'!$A$5:$A$373,0)),"Missing in Jobber")</f>
        <v>Not billed</v>
      </c>
      <c r="K108" s="9" t="n">
        <v>-910</v>
      </c>
    </row>
    <row r="109">
      <c r="A109" t="inlineStr">
        <is>
          <t>J1035</t>
        </is>
      </c>
      <c r="B109" t="inlineStr">
        <is>
          <t>2026-10</t>
        </is>
      </c>
      <c r="C109" t="str">
        <f>IF(LEFT(A109,1)="T","QBO only",INDEX('Jobber Jobs'!$F$5:$F$367,MATCH(A109,'Jobber Jobs'!$A$5:$A$367,0)))</f>
        <v>Weekly</v>
      </c>
      <c r="D109" t="inlineStr"/>
      <c r="E109" s="9">
        <f>IF(LEFT(A109,1)="T",0,IF(INDEX('Jobber Jobs'!$O$5:$O$367,MATCH(A109,'Jobber Jobs'!$A$5:$A$367,0))&lt;&gt;"Active",0,IF(C109="Every 4 weeks",D109*INDEX('Jobber Jobs'!$L$5:$L$367,MATCH(A109,'Jobber Jobs'!$A$5:$A$367,0)),INDEX('Jobber Jobs'!$Q$5:$Q$367,MATCH(A109,'Jobber Jobs'!$A$5:$A$367,0)))))</f>
        <v>910</v>
      </c>
      <c r="F109" s="9">
        <f>SUMIFS('Jobber Invoices'!$F$5:$F$235,'Jobber Invoices'!$B$5:$B$235,A109,'Jobber Invoices'!$G$5:$G$235,B109)</f>
        <v>0</v>
      </c>
      <c r="G109" s="9">
        <f>SUMIFS('QBO Invoices'!$E$5:$E$888,'QBO Invoices'!$G$5:$G$888,A109,'QBO Invoices'!$F$5:$F$888,B109)</f>
        <v>0</v>
      </c>
      <c r="H109" s="9">
        <f>ROUND(F109+G109-E109,2)</f>
        <v>-910</v>
      </c>
      <c r="I109" t="str">
        <f>IF(ABS(H109)&lt;0.005,"Agrees",IF(H109&gt;0,"Over-billed","Under-billed"))</f>
        <v>Under-billed</v>
      </c>
      <c r="J109" t="str">
        <f>IFERROR(INDEX('Rate Reconciliation'!$O$5:$O$373,MATCH(A109,'Rate Reconciliation'!$A$5:$A$373,0)),"Missing in Jobber")</f>
        <v>Not billed</v>
      </c>
      <c r="K109" s="9" t="n">
        <v>-910</v>
      </c>
    </row>
    <row r="110">
      <c r="A110" t="inlineStr">
        <is>
          <t>J1036</t>
        </is>
      </c>
      <c r="B110" t="inlineStr">
        <is>
          <t>2026-08</t>
        </is>
      </c>
      <c r="C110" t="str">
        <f>IF(LEFT(A110,1)="T","QBO only",INDEX('Jobber Jobs'!$F$5:$F$367,MATCH(A110,'Jobber Jobs'!$A$5:$A$367,0)))</f>
        <v>Every 4 weeks</v>
      </c>
      <c r="D110" t="n">
        <v>1</v>
      </c>
      <c r="E110" s="9">
        <f>IF(LEFT(A110,1)="T",0,IF(INDEX('Jobber Jobs'!$O$5:$O$367,MATCH(A110,'Jobber Jobs'!$A$5:$A$367,0))&lt;&gt;"Active",0,IF(C110="Every 4 weeks",D110*INDEX('Jobber Jobs'!$L$5:$L$367,MATCH(A110,'Jobber Jobs'!$A$5:$A$367,0)),INDEX('Jobber Jobs'!$Q$5:$Q$367,MATCH(A110,'Jobber Jobs'!$A$5:$A$367,0)))))</f>
        <v>203</v>
      </c>
      <c r="F110" s="9">
        <f>SUMIFS('Jobber Invoices'!$F$5:$F$235,'Jobber Invoices'!$B$5:$B$235,A110,'Jobber Invoices'!$G$5:$G$235,B110)</f>
        <v>203</v>
      </c>
      <c r="G110" s="9">
        <f>SUMIFS('QBO Invoices'!$E$5:$E$888,'QBO Invoices'!$G$5:$G$888,A110,'QBO Invoices'!$F$5:$F$888,B110)</f>
        <v>203</v>
      </c>
      <c r="H110" s="9">
        <f>ROUND(F110+G110-E110,2)</f>
        <v>203</v>
      </c>
      <c r="I110" t="str">
        <f>IF(ABS(H110)&lt;0.005,"Agrees",IF(H110&gt;0,"Over-billed","Under-billed"))</f>
        <v>Over-billed</v>
      </c>
      <c r="J110" t="str">
        <f>IFERROR(INDEX('Rate Reconciliation'!$O$5:$O$373,MATCH(A110,'Rate Reconciliation'!$A$5:$A$373,0)),"Missing in Jobber")</f>
        <v>Double-billing risk</v>
      </c>
      <c r="K110" s="9" t="n">
        <v>203</v>
      </c>
    </row>
    <row r="111">
      <c r="A111" t="inlineStr">
        <is>
          <t>J1036</t>
        </is>
      </c>
      <c r="B111" t="inlineStr">
        <is>
          <t>2026-09</t>
        </is>
      </c>
      <c r="C111" t="str">
        <f>IF(LEFT(A111,1)="T","QBO only",INDEX('Jobber Jobs'!$F$5:$F$367,MATCH(A111,'Jobber Jobs'!$A$5:$A$367,0)))</f>
        <v>Every 4 weeks</v>
      </c>
      <c r="D111" t="n">
        <v>1</v>
      </c>
      <c r="E111" s="9">
        <f>IF(LEFT(A111,1)="T",0,IF(INDEX('Jobber Jobs'!$O$5:$O$367,MATCH(A111,'Jobber Jobs'!$A$5:$A$367,0))&lt;&gt;"Active",0,IF(C111="Every 4 weeks",D111*INDEX('Jobber Jobs'!$L$5:$L$367,MATCH(A111,'Jobber Jobs'!$A$5:$A$367,0)),INDEX('Jobber Jobs'!$Q$5:$Q$367,MATCH(A111,'Jobber Jobs'!$A$5:$A$367,0)))))</f>
        <v>203</v>
      </c>
      <c r="F111" s="9">
        <f>SUMIFS('Jobber Invoices'!$F$5:$F$235,'Jobber Invoices'!$B$5:$B$235,A111,'Jobber Invoices'!$G$5:$G$235,B111)</f>
        <v>203</v>
      </c>
      <c r="G111" s="9">
        <f>SUMIFS('QBO Invoices'!$E$5:$E$888,'QBO Invoices'!$G$5:$G$888,A111,'QBO Invoices'!$F$5:$F$888,B111)</f>
        <v>203</v>
      </c>
      <c r="H111" s="9">
        <f>ROUND(F111+G111-E111,2)</f>
        <v>203</v>
      </c>
      <c r="I111" t="str">
        <f>IF(ABS(H111)&lt;0.005,"Agrees",IF(H111&gt;0,"Over-billed","Under-billed"))</f>
        <v>Over-billed</v>
      </c>
      <c r="J111" t="str">
        <f>IFERROR(INDEX('Rate Reconciliation'!$O$5:$O$373,MATCH(A111,'Rate Reconciliation'!$A$5:$A$373,0)),"Missing in Jobber")</f>
        <v>Double-billing risk</v>
      </c>
      <c r="K111" s="9" t="n">
        <v>203</v>
      </c>
    </row>
    <row r="112">
      <c r="A112" t="inlineStr">
        <is>
          <t>J1036</t>
        </is>
      </c>
      <c r="B112" t="inlineStr">
        <is>
          <t>2026-10</t>
        </is>
      </c>
      <c r="C112" t="str">
        <f>IF(LEFT(A112,1)="T","QBO only",INDEX('Jobber Jobs'!$F$5:$F$367,MATCH(A112,'Jobber Jobs'!$A$5:$A$367,0)))</f>
        <v>Every 4 weeks</v>
      </c>
      <c r="D112" t="n">
        <v>1</v>
      </c>
      <c r="E112" s="9">
        <f>IF(LEFT(A112,1)="T",0,IF(INDEX('Jobber Jobs'!$O$5:$O$367,MATCH(A112,'Jobber Jobs'!$A$5:$A$367,0))&lt;&gt;"Active",0,IF(C112="Every 4 weeks",D112*INDEX('Jobber Jobs'!$L$5:$L$367,MATCH(A112,'Jobber Jobs'!$A$5:$A$367,0)),INDEX('Jobber Jobs'!$Q$5:$Q$367,MATCH(A112,'Jobber Jobs'!$A$5:$A$367,0)))))</f>
        <v>203</v>
      </c>
      <c r="F112" s="9">
        <f>SUMIFS('Jobber Invoices'!$F$5:$F$235,'Jobber Invoices'!$B$5:$B$235,A112,'Jobber Invoices'!$G$5:$G$235,B112)</f>
        <v>203</v>
      </c>
      <c r="G112" s="9">
        <f>SUMIFS('QBO Invoices'!$E$5:$E$888,'QBO Invoices'!$G$5:$G$888,A112,'QBO Invoices'!$F$5:$F$888,B112)</f>
        <v>203</v>
      </c>
      <c r="H112" s="9">
        <f>ROUND(F112+G112-E112,2)</f>
        <v>203</v>
      </c>
      <c r="I112" t="str">
        <f>IF(ABS(H112)&lt;0.005,"Agrees",IF(H112&gt;0,"Over-billed","Under-billed"))</f>
        <v>Over-billed</v>
      </c>
      <c r="J112" t="str">
        <f>IFERROR(INDEX('Rate Reconciliation'!$O$5:$O$373,MATCH(A112,'Rate Reconciliation'!$A$5:$A$373,0)),"Missing in Jobber")</f>
        <v>Double-billing risk</v>
      </c>
      <c r="K112" s="9" t="n">
        <v>203</v>
      </c>
    </row>
    <row r="113">
      <c r="A113" t="inlineStr">
        <is>
          <t>J1037</t>
        </is>
      </c>
      <c r="B113" t="inlineStr">
        <is>
          <t>2026-08</t>
        </is>
      </c>
      <c r="C113" t="str">
        <f>IF(LEFT(A113,1)="T","QBO only",INDEX('Jobber Jobs'!$F$5:$F$367,MATCH(A113,'Jobber Jobs'!$A$5:$A$367,0)))</f>
        <v>Weekly</v>
      </c>
      <c r="D113" t="inlineStr"/>
      <c r="E113" s="9">
        <f>IF(LEFT(A113,1)="T",0,IF(INDEX('Jobber Jobs'!$O$5:$O$367,MATCH(A113,'Jobber Jobs'!$A$5:$A$367,0))&lt;&gt;"Active",0,IF(C113="Every 4 weeks",D113*INDEX('Jobber Jobs'!$L$5:$L$367,MATCH(A113,'Jobber Jobs'!$A$5:$A$367,0)),INDEX('Jobber Jobs'!$Q$5:$Q$367,MATCH(A113,'Jobber Jobs'!$A$5:$A$367,0)))))</f>
        <v>286</v>
      </c>
      <c r="F113" s="9">
        <f>SUMIFS('Jobber Invoices'!$F$5:$F$235,'Jobber Invoices'!$B$5:$B$235,A113,'Jobber Invoices'!$G$5:$G$235,B113)</f>
        <v>0</v>
      </c>
      <c r="G113" s="9">
        <f>SUMIFS('QBO Invoices'!$E$5:$E$888,'QBO Invoices'!$G$5:$G$888,A113,'QBO Invoices'!$F$5:$F$888,B113)</f>
        <v>286</v>
      </c>
      <c r="H113" s="9">
        <f>ROUND(F113+G113-E113,2)</f>
        <v>0</v>
      </c>
      <c r="I113" t="str">
        <f>IF(ABS(H113)&lt;0.005,"Agrees",IF(H113&gt;0,"Over-billed","Under-billed"))</f>
        <v>Agrees</v>
      </c>
      <c r="J113" t="str">
        <f>IFERROR(INDEX('Rate Reconciliation'!$O$5:$O$373,MATCH(A113,'Rate Reconciliation'!$A$5:$A$373,0)),"Missing in Jobber")</f>
        <v>Matched</v>
      </c>
      <c r="K113" s="9" t="n">
        <v>0</v>
      </c>
    </row>
    <row r="114">
      <c r="A114" t="inlineStr">
        <is>
          <t>J1037</t>
        </is>
      </c>
      <c r="B114" t="inlineStr">
        <is>
          <t>2026-09</t>
        </is>
      </c>
      <c r="C114" t="str">
        <f>IF(LEFT(A114,1)="T","QBO only",INDEX('Jobber Jobs'!$F$5:$F$367,MATCH(A114,'Jobber Jobs'!$A$5:$A$367,0)))</f>
        <v>Weekly</v>
      </c>
      <c r="D114" t="inlineStr"/>
      <c r="E114" s="9">
        <f>IF(LEFT(A114,1)="T",0,IF(INDEX('Jobber Jobs'!$O$5:$O$367,MATCH(A114,'Jobber Jobs'!$A$5:$A$367,0))&lt;&gt;"Active",0,IF(C114="Every 4 weeks",D114*INDEX('Jobber Jobs'!$L$5:$L$367,MATCH(A114,'Jobber Jobs'!$A$5:$A$367,0)),INDEX('Jobber Jobs'!$Q$5:$Q$367,MATCH(A114,'Jobber Jobs'!$A$5:$A$367,0)))))</f>
        <v>286</v>
      </c>
      <c r="F114" s="9">
        <f>SUMIFS('Jobber Invoices'!$F$5:$F$235,'Jobber Invoices'!$B$5:$B$235,A114,'Jobber Invoices'!$G$5:$G$235,B114)</f>
        <v>0</v>
      </c>
      <c r="G114" s="9">
        <f>SUMIFS('QBO Invoices'!$E$5:$E$888,'QBO Invoices'!$G$5:$G$888,A114,'QBO Invoices'!$F$5:$F$888,B114)</f>
        <v>286</v>
      </c>
      <c r="H114" s="9">
        <f>ROUND(F114+G114-E114,2)</f>
        <v>0</v>
      </c>
      <c r="I114" t="str">
        <f>IF(ABS(H114)&lt;0.005,"Agrees",IF(H114&gt;0,"Over-billed","Under-billed"))</f>
        <v>Agrees</v>
      </c>
      <c r="J114" t="str">
        <f>IFERROR(INDEX('Rate Reconciliation'!$O$5:$O$373,MATCH(A114,'Rate Reconciliation'!$A$5:$A$373,0)),"Missing in Jobber")</f>
        <v>Matched</v>
      </c>
      <c r="K114" s="9" t="n">
        <v>0</v>
      </c>
    </row>
    <row r="115">
      <c r="A115" t="inlineStr">
        <is>
          <t>J1037</t>
        </is>
      </c>
      <c r="B115" t="inlineStr">
        <is>
          <t>2026-10</t>
        </is>
      </c>
      <c r="C115" t="str">
        <f>IF(LEFT(A115,1)="T","QBO only",INDEX('Jobber Jobs'!$F$5:$F$367,MATCH(A115,'Jobber Jobs'!$A$5:$A$367,0)))</f>
        <v>Weekly</v>
      </c>
      <c r="D115" t="inlineStr"/>
      <c r="E115" s="9">
        <f>IF(LEFT(A115,1)="T",0,IF(INDEX('Jobber Jobs'!$O$5:$O$367,MATCH(A115,'Jobber Jobs'!$A$5:$A$367,0))&lt;&gt;"Active",0,IF(C115="Every 4 weeks",D115*INDEX('Jobber Jobs'!$L$5:$L$367,MATCH(A115,'Jobber Jobs'!$A$5:$A$367,0)),INDEX('Jobber Jobs'!$Q$5:$Q$367,MATCH(A115,'Jobber Jobs'!$A$5:$A$367,0)))))</f>
        <v>286</v>
      </c>
      <c r="F115" s="9">
        <f>SUMIFS('Jobber Invoices'!$F$5:$F$235,'Jobber Invoices'!$B$5:$B$235,A115,'Jobber Invoices'!$G$5:$G$235,B115)</f>
        <v>0</v>
      </c>
      <c r="G115" s="9">
        <f>SUMIFS('QBO Invoices'!$E$5:$E$888,'QBO Invoices'!$G$5:$G$888,A115,'QBO Invoices'!$F$5:$F$888,B115)</f>
        <v>286</v>
      </c>
      <c r="H115" s="9">
        <f>ROUND(F115+G115-E115,2)</f>
        <v>0</v>
      </c>
      <c r="I115" t="str">
        <f>IF(ABS(H115)&lt;0.005,"Agrees",IF(H115&gt;0,"Over-billed","Under-billed"))</f>
        <v>Agrees</v>
      </c>
      <c r="J115" t="str">
        <f>IFERROR(INDEX('Rate Reconciliation'!$O$5:$O$373,MATCH(A115,'Rate Reconciliation'!$A$5:$A$373,0)),"Missing in Jobber")</f>
        <v>Matched</v>
      </c>
      <c r="K115" s="9" t="n">
        <v>0</v>
      </c>
    </row>
    <row r="116">
      <c r="A116" t="inlineStr">
        <is>
          <t>J1038</t>
        </is>
      </c>
      <c r="B116" t="inlineStr">
        <is>
          <t>2026-08</t>
        </is>
      </c>
      <c r="C116" t="str">
        <f>IF(LEFT(A116,1)="T","QBO only",INDEX('Jobber Jobs'!$F$5:$F$367,MATCH(A116,'Jobber Jobs'!$A$5:$A$367,0)))</f>
        <v>Weekly</v>
      </c>
      <c r="D116" t="inlineStr"/>
      <c r="E116" s="9">
        <f>IF(LEFT(A116,1)="T",0,IF(INDEX('Jobber Jobs'!$O$5:$O$367,MATCH(A116,'Jobber Jobs'!$A$5:$A$367,0))&lt;&gt;"Active",0,IF(C116="Every 4 weeks",D116*INDEX('Jobber Jobs'!$L$5:$L$367,MATCH(A116,'Jobber Jobs'!$A$5:$A$367,0)),INDEX('Jobber Jobs'!$Q$5:$Q$367,MATCH(A116,'Jobber Jobs'!$A$5:$A$367,0)))))</f>
        <v>299</v>
      </c>
      <c r="F116" s="9">
        <f>SUMIFS('Jobber Invoices'!$F$5:$F$235,'Jobber Invoices'!$B$5:$B$235,A116,'Jobber Invoices'!$G$5:$G$235,B116)</f>
        <v>299</v>
      </c>
      <c r="G116" s="9">
        <f>SUMIFS('QBO Invoices'!$E$5:$E$888,'QBO Invoices'!$G$5:$G$888,A116,'QBO Invoices'!$F$5:$F$888,B116)</f>
        <v>0</v>
      </c>
      <c r="H116" s="9">
        <f>ROUND(F116+G116-E116,2)</f>
        <v>0</v>
      </c>
      <c r="I116" t="str">
        <f>IF(ABS(H116)&lt;0.005,"Agrees",IF(H116&gt;0,"Over-billed","Under-billed"))</f>
        <v>Agrees</v>
      </c>
      <c r="J116" t="str">
        <f>IFERROR(INDEX('Rate Reconciliation'!$O$5:$O$373,MATCH(A116,'Rate Reconciliation'!$A$5:$A$373,0)),"Missing in Jobber")</f>
        <v>Billed in Jobber</v>
      </c>
      <c r="K116" s="9" t="n">
        <v>0</v>
      </c>
    </row>
    <row r="117">
      <c r="A117" t="inlineStr">
        <is>
          <t>J1038</t>
        </is>
      </c>
      <c r="B117" t="inlineStr">
        <is>
          <t>2026-09</t>
        </is>
      </c>
      <c r="C117" t="str">
        <f>IF(LEFT(A117,1)="T","QBO only",INDEX('Jobber Jobs'!$F$5:$F$367,MATCH(A117,'Jobber Jobs'!$A$5:$A$367,0)))</f>
        <v>Weekly</v>
      </c>
      <c r="D117" t="inlineStr"/>
      <c r="E117" s="9">
        <f>IF(LEFT(A117,1)="T",0,IF(INDEX('Jobber Jobs'!$O$5:$O$367,MATCH(A117,'Jobber Jobs'!$A$5:$A$367,0))&lt;&gt;"Active",0,IF(C117="Every 4 weeks",D117*INDEX('Jobber Jobs'!$L$5:$L$367,MATCH(A117,'Jobber Jobs'!$A$5:$A$367,0)),INDEX('Jobber Jobs'!$Q$5:$Q$367,MATCH(A117,'Jobber Jobs'!$A$5:$A$367,0)))))</f>
        <v>299</v>
      </c>
      <c r="F117" s="9">
        <f>SUMIFS('Jobber Invoices'!$F$5:$F$235,'Jobber Invoices'!$B$5:$B$235,A117,'Jobber Invoices'!$G$5:$G$235,B117)</f>
        <v>299</v>
      </c>
      <c r="G117" s="9">
        <f>SUMIFS('QBO Invoices'!$E$5:$E$888,'QBO Invoices'!$G$5:$G$888,A117,'QBO Invoices'!$F$5:$F$888,B117)</f>
        <v>0</v>
      </c>
      <c r="H117" s="9">
        <f>ROUND(F117+G117-E117,2)</f>
        <v>0</v>
      </c>
      <c r="I117" t="str">
        <f>IF(ABS(H117)&lt;0.005,"Agrees",IF(H117&gt;0,"Over-billed","Under-billed"))</f>
        <v>Agrees</v>
      </c>
      <c r="J117" t="str">
        <f>IFERROR(INDEX('Rate Reconciliation'!$O$5:$O$373,MATCH(A117,'Rate Reconciliation'!$A$5:$A$373,0)),"Missing in Jobber")</f>
        <v>Billed in Jobber</v>
      </c>
      <c r="K117" s="9" t="n">
        <v>0</v>
      </c>
    </row>
    <row r="118">
      <c r="A118" t="inlineStr">
        <is>
          <t>J1038</t>
        </is>
      </c>
      <c r="B118" t="inlineStr">
        <is>
          <t>2026-10</t>
        </is>
      </c>
      <c r="C118" t="str">
        <f>IF(LEFT(A118,1)="T","QBO only",INDEX('Jobber Jobs'!$F$5:$F$367,MATCH(A118,'Jobber Jobs'!$A$5:$A$367,0)))</f>
        <v>Weekly</v>
      </c>
      <c r="D118" t="inlineStr"/>
      <c r="E118" s="9">
        <f>IF(LEFT(A118,1)="T",0,IF(INDEX('Jobber Jobs'!$O$5:$O$367,MATCH(A118,'Jobber Jobs'!$A$5:$A$367,0))&lt;&gt;"Active",0,IF(C118="Every 4 weeks",D118*INDEX('Jobber Jobs'!$L$5:$L$367,MATCH(A118,'Jobber Jobs'!$A$5:$A$367,0)),INDEX('Jobber Jobs'!$Q$5:$Q$367,MATCH(A118,'Jobber Jobs'!$A$5:$A$367,0)))))</f>
        <v>299</v>
      </c>
      <c r="F118" s="9">
        <f>SUMIFS('Jobber Invoices'!$F$5:$F$235,'Jobber Invoices'!$B$5:$B$235,A118,'Jobber Invoices'!$G$5:$G$235,B118)</f>
        <v>299</v>
      </c>
      <c r="G118" s="9">
        <f>SUMIFS('QBO Invoices'!$E$5:$E$888,'QBO Invoices'!$G$5:$G$888,A118,'QBO Invoices'!$F$5:$F$888,B118)</f>
        <v>0</v>
      </c>
      <c r="H118" s="9">
        <f>ROUND(F118+G118-E118,2)</f>
        <v>0</v>
      </c>
      <c r="I118" t="str">
        <f>IF(ABS(H118)&lt;0.005,"Agrees",IF(H118&gt;0,"Over-billed","Under-billed"))</f>
        <v>Agrees</v>
      </c>
      <c r="J118" t="str">
        <f>IFERROR(INDEX('Rate Reconciliation'!$O$5:$O$373,MATCH(A118,'Rate Reconciliation'!$A$5:$A$373,0)),"Missing in Jobber")</f>
        <v>Billed in Jobber</v>
      </c>
      <c r="K118" s="9" t="n">
        <v>0</v>
      </c>
    </row>
    <row r="119">
      <c r="A119" t="inlineStr">
        <is>
          <t>J1039</t>
        </is>
      </c>
      <c r="B119" t="inlineStr">
        <is>
          <t>2026-08</t>
        </is>
      </c>
      <c r="C119" t="str">
        <f>IF(LEFT(A119,1)="T","QBO only",INDEX('Jobber Jobs'!$F$5:$F$367,MATCH(A119,'Jobber Jobs'!$A$5:$A$367,0)))</f>
        <v>Weekly</v>
      </c>
      <c r="D119" t="inlineStr"/>
      <c r="E119" s="9">
        <f>IF(LEFT(A119,1)="T",0,IF(INDEX('Jobber Jobs'!$O$5:$O$367,MATCH(A119,'Jobber Jobs'!$A$5:$A$367,0))&lt;&gt;"Active",0,IF(C119="Every 4 weeks",D119*INDEX('Jobber Jobs'!$L$5:$L$367,MATCH(A119,'Jobber Jobs'!$A$5:$A$367,0)),INDEX('Jobber Jobs'!$Q$5:$Q$367,MATCH(A119,'Jobber Jobs'!$A$5:$A$367,0)))))</f>
        <v>810.33</v>
      </c>
      <c r="F119" s="9">
        <f>SUMIFS('Jobber Invoices'!$F$5:$F$235,'Jobber Invoices'!$B$5:$B$235,A119,'Jobber Invoices'!$G$5:$G$235,B119)</f>
        <v>0</v>
      </c>
      <c r="G119" s="9">
        <f>SUMIFS('QBO Invoices'!$E$5:$E$888,'QBO Invoices'!$G$5:$G$888,A119,'QBO Invoices'!$F$5:$F$888,B119)</f>
        <v>748</v>
      </c>
      <c r="H119" s="9">
        <f>ROUND(F119+G119-E119,2)</f>
        <v>-62.33</v>
      </c>
      <c r="I119" t="str">
        <f>IF(ABS(H119)&lt;0.005,"Agrees",IF(H119&gt;0,"Over-billed","Under-billed"))</f>
        <v>Under-billed</v>
      </c>
      <c r="J119" t="str">
        <f>IFERROR(INDEX('Rate Reconciliation'!$O$5:$O$373,MATCH(A119,'Rate Reconciliation'!$A$5:$A$373,0)),"Missing in Jobber")</f>
        <v>Basis mismatch</v>
      </c>
      <c r="K119" s="9" t="n">
        <v>-62.33</v>
      </c>
    </row>
    <row r="120">
      <c r="A120" t="inlineStr">
        <is>
          <t>J1039</t>
        </is>
      </c>
      <c r="B120" t="inlineStr">
        <is>
          <t>2026-09</t>
        </is>
      </c>
      <c r="C120" t="str">
        <f>IF(LEFT(A120,1)="T","QBO only",INDEX('Jobber Jobs'!$F$5:$F$367,MATCH(A120,'Jobber Jobs'!$A$5:$A$367,0)))</f>
        <v>Weekly</v>
      </c>
      <c r="D120" t="inlineStr"/>
      <c r="E120" s="9">
        <f>IF(LEFT(A120,1)="T",0,IF(INDEX('Jobber Jobs'!$O$5:$O$367,MATCH(A120,'Jobber Jobs'!$A$5:$A$367,0))&lt;&gt;"Active",0,IF(C120="Every 4 weeks",D120*INDEX('Jobber Jobs'!$L$5:$L$367,MATCH(A120,'Jobber Jobs'!$A$5:$A$367,0)),INDEX('Jobber Jobs'!$Q$5:$Q$367,MATCH(A120,'Jobber Jobs'!$A$5:$A$367,0)))))</f>
        <v>810.33</v>
      </c>
      <c r="F120" s="9">
        <f>SUMIFS('Jobber Invoices'!$F$5:$F$235,'Jobber Invoices'!$B$5:$B$235,A120,'Jobber Invoices'!$G$5:$G$235,B120)</f>
        <v>0</v>
      </c>
      <c r="G120" s="9">
        <f>SUMIFS('QBO Invoices'!$E$5:$E$888,'QBO Invoices'!$G$5:$G$888,A120,'QBO Invoices'!$F$5:$F$888,B120)</f>
        <v>748</v>
      </c>
      <c r="H120" s="9">
        <f>ROUND(F120+G120-E120,2)</f>
        <v>-62.33</v>
      </c>
      <c r="I120" t="str">
        <f>IF(ABS(H120)&lt;0.005,"Agrees",IF(H120&gt;0,"Over-billed","Under-billed"))</f>
        <v>Under-billed</v>
      </c>
      <c r="J120" t="str">
        <f>IFERROR(INDEX('Rate Reconciliation'!$O$5:$O$373,MATCH(A120,'Rate Reconciliation'!$A$5:$A$373,0)),"Missing in Jobber")</f>
        <v>Basis mismatch</v>
      </c>
      <c r="K120" s="9" t="n">
        <v>-62.33</v>
      </c>
    </row>
    <row r="121">
      <c r="A121" t="inlineStr">
        <is>
          <t>J1039</t>
        </is>
      </c>
      <c r="B121" t="inlineStr">
        <is>
          <t>2026-10</t>
        </is>
      </c>
      <c r="C121" t="str">
        <f>IF(LEFT(A121,1)="T","QBO only",INDEX('Jobber Jobs'!$F$5:$F$367,MATCH(A121,'Jobber Jobs'!$A$5:$A$367,0)))</f>
        <v>Weekly</v>
      </c>
      <c r="D121" t="inlineStr"/>
      <c r="E121" s="9">
        <f>IF(LEFT(A121,1)="T",0,IF(INDEX('Jobber Jobs'!$O$5:$O$367,MATCH(A121,'Jobber Jobs'!$A$5:$A$367,0))&lt;&gt;"Active",0,IF(C121="Every 4 weeks",D121*INDEX('Jobber Jobs'!$L$5:$L$367,MATCH(A121,'Jobber Jobs'!$A$5:$A$367,0)),INDEX('Jobber Jobs'!$Q$5:$Q$367,MATCH(A121,'Jobber Jobs'!$A$5:$A$367,0)))))</f>
        <v>810.33</v>
      </c>
      <c r="F121" s="9">
        <f>SUMIFS('Jobber Invoices'!$F$5:$F$235,'Jobber Invoices'!$B$5:$B$235,A121,'Jobber Invoices'!$G$5:$G$235,B121)</f>
        <v>0</v>
      </c>
      <c r="G121" s="9">
        <f>SUMIFS('QBO Invoices'!$E$5:$E$888,'QBO Invoices'!$G$5:$G$888,A121,'QBO Invoices'!$F$5:$F$888,B121)</f>
        <v>748</v>
      </c>
      <c r="H121" s="9">
        <f>ROUND(F121+G121-E121,2)</f>
        <v>-62.33</v>
      </c>
      <c r="I121" t="str">
        <f>IF(ABS(H121)&lt;0.005,"Agrees",IF(H121&gt;0,"Over-billed","Under-billed"))</f>
        <v>Under-billed</v>
      </c>
      <c r="J121" t="str">
        <f>IFERROR(INDEX('Rate Reconciliation'!$O$5:$O$373,MATCH(A121,'Rate Reconciliation'!$A$5:$A$373,0)),"Missing in Jobber")</f>
        <v>Basis mismatch</v>
      </c>
      <c r="K121" s="9" t="n">
        <v>-62.33</v>
      </c>
    </row>
    <row r="122">
      <c r="A122" t="inlineStr">
        <is>
          <t>J1040</t>
        </is>
      </c>
      <c r="B122" t="inlineStr">
        <is>
          <t>2026-08</t>
        </is>
      </c>
      <c r="C122" t="str">
        <f>IF(LEFT(A122,1)="T","QBO only",INDEX('Jobber Jobs'!$F$5:$F$367,MATCH(A122,'Jobber Jobs'!$A$5:$A$367,0)))</f>
        <v>Weekly</v>
      </c>
      <c r="D122" t="inlineStr"/>
      <c r="E122" s="9">
        <f>IF(LEFT(A122,1)="T",0,IF(INDEX('Jobber Jobs'!$O$5:$O$367,MATCH(A122,'Jobber Jobs'!$A$5:$A$367,0))&lt;&gt;"Active",0,IF(C122="Every 4 weeks",D122*INDEX('Jobber Jobs'!$L$5:$L$367,MATCH(A122,'Jobber Jobs'!$A$5:$A$367,0)),INDEX('Jobber Jobs'!$Q$5:$Q$367,MATCH(A122,'Jobber Jobs'!$A$5:$A$367,0)))))</f>
        <v>840.67</v>
      </c>
      <c r="F122" s="9">
        <f>SUMIFS('Jobber Invoices'!$F$5:$F$235,'Jobber Invoices'!$B$5:$B$235,A122,'Jobber Invoices'!$G$5:$G$235,B122)</f>
        <v>0</v>
      </c>
      <c r="G122" s="9">
        <f>SUMIFS('QBO Invoices'!$E$5:$E$888,'QBO Invoices'!$G$5:$G$888,A122,'QBO Invoices'!$F$5:$F$888,B122)</f>
        <v>840.67</v>
      </c>
      <c r="H122" s="9">
        <f>ROUND(F122+G122-E122,2)</f>
        <v>0</v>
      </c>
      <c r="I122" t="str">
        <f>IF(ABS(H122)&lt;0.005,"Agrees",IF(H122&gt;0,"Over-billed","Under-billed"))</f>
        <v>Agrees</v>
      </c>
      <c r="J122" t="str">
        <f>IFERROR(INDEX('Rate Reconciliation'!$O$5:$O$373,MATCH(A122,'Rate Reconciliation'!$A$5:$A$373,0)),"Missing in Jobber")</f>
        <v>Matched</v>
      </c>
      <c r="K122" s="9" t="n">
        <v>0</v>
      </c>
    </row>
    <row r="123">
      <c r="A123" t="inlineStr">
        <is>
          <t>J1040</t>
        </is>
      </c>
      <c r="B123" t="inlineStr">
        <is>
          <t>2026-09</t>
        </is>
      </c>
      <c r="C123" t="str">
        <f>IF(LEFT(A123,1)="T","QBO only",INDEX('Jobber Jobs'!$F$5:$F$367,MATCH(A123,'Jobber Jobs'!$A$5:$A$367,0)))</f>
        <v>Weekly</v>
      </c>
      <c r="D123" t="inlineStr"/>
      <c r="E123" s="9">
        <f>IF(LEFT(A123,1)="T",0,IF(INDEX('Jobber Jobs'!$O$5:$O$367,MATCH(A123,'Jobber Jobs'!$A$5:$A$367,0))&lt;&gt;"Active",0,IF(C123="Every 4 weeks",D123*INDEX('Jobber Jobs'!$L$5:$L$367,MATCH(A123,'Jobber Jobs'!$A$5:$A$367,0)),INDEX('Jobber Jobs'!$Q$5:$Q$367,MATCH(A123,'Jobber Jobs'!$A$5:$A$367,0)))))</f>
        <v>840.67</v>
      </c>
      <c r="F123" s="9">
        <f>SUMIFS('Jobber Invoices'!$F$5:$F$235,'Jobber Invoices'!$B$5:$B$235,A123,'Jobber Invoices'!$G$5:$G$235,B123)</f>
        <v>0</v>
      </c>
      <c r="G123" s="9">
        <f>SUMIFS('QBO Invoices'!$E$5:$E$888,'QBO Invoices'!$G$5:$G$888,A123,'QBO Invoices'!$F$5:$F$888,B123)</f>
        <v>840.67</v>
      </c>
      <c r="H123" s="9">
        <f>ROUND(F123+G123-E123,2)</f>
        <v>0</v>
      </c>
      <c r="I123" t="str">
        <f>IF(ABS(H123)&lt;0.005,"Agrees",IF(H123&gt;0,"Over-billed","Under-billed"))</f>
        <v>Agrees</v>
      </c>
      <c r="J123" t="str">
        <f>IFERROR(INDEX('Rate Reconciliation'!$O$5:$O$373,MATCH(A123,'Rate Reconciliation'!$A$5:$A$373,0)),"Missing in Jobber")</f>
        <v>Matched</v>
      </c>
      <c r="K123" s="9" t="n">
        <v>0</v>
      </c>
    </row>
    <row r="124">
      <c r="A124" t="inlineStr">
        <is>
          <t>J1040</t>
        </is>
      </c>
      <c r="B124" t="inlineStr">
        <is>
          <t>2026-10</t>
        </is>
      </c>
      <c r="C124" t="str">
        <f>IF(LEFT(A124,1)="T","QBO only",INDEX('Jobber Jobs'!$F$5:$F$367,MATCH(A124,'Jobber Jobs'!$A$5:$A$367,0)))</f>
        <v>Weekly</v>
      </c>
      <c r="D124" t="inlineStr"/>
      <c r="E124" s="9">
        <f>IF(LEFT(A124,1)="T",0,IF(INDEX('Jobber Jobs'!$O$5:$O$367,MATCH(A124,'Jobber Jobs'!$A$5:$A$367,0))&lt;&gt;"Active",0,IF(C124="Every 4 weeks",D124*INDEX('Jobber Jobs'!$L$5:$L$367,MATCH(A124,'Jobber Jobs'!$A$5:$A$367,0)),INDEX('Jobber Jobs'!$Q$5:$Q$367,MATCH(A124,'Jobber Jobs'!$A$5:$A$367,0)))))</f>
        <v>840.67</v>
      </c>
      <c r="F124" s="9">
        <f>SUMIFS('Jobber Invoices'!$F$5:$F$235,'Jobber Invoices'!$B$5:$B$235,A124,'Jobber Invoices'!$G$5:$G$235,B124)</f>
        <v>0</v>
      </c>
      <c r="G124" s="9">
        <f>SUMIFS('QBO Invoices'!$E$5:$E$888,'QBO Invoices'!$G$5:$G$888,A124,'QBO Invoices'!$F$5:$F$888,B124)</f>
        <v>840.67</v>
      </c>
      <c r="H124" s="9">
        <f>ROUND(F124+G124-E124,2)</f>
        <v>0</v>
      </c>
      <c r="I124" t="str">
        <f>IF(ABS(H124)&lt;0.005,"Agrees",IF(H124&gt;0,"Over-billed","Under-billed"))</f>
        <v>Agrees</v>
      </c>
      <c r="J124" t="str">
        <f>IFERROR(INDEX('Rate Reconciliation'!$O$5:$O$373,MATCH(A124,'Rate Reconciliation'!$A$5:$A$373,0)),"Missing in Jobber")</f>
        <v>Matched</v>
      </c>
      <c r="K124" s="9" t="n">
        <v>0</v>
      </c>
    </row>
    <row r="125">
      <c r="A125" t="inlineStr">
        <is>
          <t>J1041</t>
        </is>
      </c>
      <c r="B125" t="inlineStr">
        <is>
          <t>2026-08</t>
        </is>
      </c>
      <c r="C125" t="str">
        <f>IF(LEFT(A125,1)="T","QBO only",INDEX('Jobber Jobs'!$F$5:$F$367,MATCH(A125,'Jobber Jobs'!$A$5:$A$367,0)))</f>
        <v>Every 4 weeks</v>
      </c>
      <c r="D125" t="n">
        <v>1</v>
      </c>
      <c r="E125" s="9">
        <f>IF(LEFT(A125,1)="T",0,IF(INDEX('Jobber Jobs'!$O$5:$O$367,MATCH(A125,'Jobber Jobs'!$A$5:$A$367,0))&lt;&gt;"Active",0,IF(C125="Every 4 weeks",D125*INDEX('Jobber Jobs'!$L$5:$L$367,MATCH(A125,'Jobber Jobs'!$A$5:$A$367,0)),INDEX('Jobber Jobs'!$Q$5:$Q$367,MATCH(A125,'Jobber Jobs'!$A$5:$A$367,0)))))</f>
        <v>135</v>
      </c>
      <c r="F125" s="9">
        <f>SUMIFS('Jobber Invoices'!$F$5:$F$235,'Jobber Invoices'!$B$5:$B$235,A125,'Jobber Invoices'!$G$5:$G$235,B125)</f>
        <v>0</v>
      </c>
      <c r="G125" s="9">
        <f>SUMIFS('QBO Invoices'!$E$5:$E$888,'QBO Invoices'!$G$5:$G$888,A125,'QBO Invoices'!$F$5:$F$888,B125)</f>
        <v>135</v>
      </c>
      <c r="H125" s="9">
        <f>ROUND(F125+G125-E125,2)</f>
        <v>0</v>
      </c>
      <c r="I125" t="str">
        <f>IF(ABS(H125)&lt;0.005,"Agrees",IF(H125&gt;0,"Over-billed","Under-billed"))</f>
        <v>Agrees</v>
      </c>
      <c r="J125" t="str">
        <f>IFERROR(INDEX('Rate Reconciliation'!$O$5:$O$373,MATCH(A125,'Rate Reconciliation'!$A$5:$A$373,0)),"Missing in Jobber")</f>
        <v>Matched</v>
      </c>
      <c r="K125" s="9" t="n">
        <v>0</v>
      </c>
    </row>
    <row r="126">
      <c r="A126" t="inlineStr">
        <is>
          <t>J1041</t>
        </is>
      </c>
      <c r="B126" t="inlineStr">
        <is>
          <t>2026-09</t>
        </is>
      </c>
      <c r="C126" t="str">
        <f>IF(LEFT(A126,1)="T","QBO only",INDEX('Jobber Jobs'!$F$5:$F$367,MATCH(A126,'Jobber Jobs'!$A$5:$A$367,0)))</f>
        <v>Every 4 weeks</v>
      </c>
      <c r="D126" t="n">
        <v>1</v>
      </c>
      <c r="E126" s="9">
        <f>IF(LEFT(A126,1)="T",0,IF(INDEX('Jobber Jobs'!$O$5:$O$367,MATCH(A126,'Jobber Jobs'!$A$5:$A$367,0))&lt;&gt;"Active",0,IF(C126="Every 4 weeks",D126*INDEX('Jobber Jobs'!$L$5:$L$367,MATCH(A126,'Jobber Jobs'!$A$5:$A$367,0)),INDEX('Jobber Jobs'!$Q$5:$Q$367,MATCH(A126,'Jobber Jobs'!$A$5:$A$367,0)))))</f>
        <v>135</v>
      </c>
      <c r="F126" s="9">
        <f>SUMIFS('Jobber Invoices'!$F$5:$F$235,'Jobber Invoices'!$B$5:$B$235,A126,'Jobber Invoices'!$G$5:$G$235,B126)</f>
        <v>0</v>
      </c>
      <c r="G126" s="9">
        <f>SUMIFS('QBO Invoices'!$E$5:$E$888,'QBO Invoices'!$G$5:$G$888,A126,'QBO Invoices'!$F$5:$F$888,B126)</f>
        <v>135</v>
      </c>
      <c r="H126" s="9">
        <f>ROUND(F126+G126-E126,2)</f>
        <v>0</v>
      </c>
      <c r="I126" t="str">
        <f>IF(ABS(H126)&lt;0.005,"Agrees",IF(H126&gt;0,"Over-billed","Under-billed"))</f>
        <v>Agrees</v>
      </c>
      <c r="J126" t="str">
        <f>IFERROR(INDEX('Rate Reconciliation'!$O$5:$O$373,MATCH(A126,'Rate Reconciliation'!$A$5:$A$373,0)),"Missing in Jobber")</f>
        <v>Matched</v>
      </c>
      <c r="K126" s="9" t="n">
        <v>0</v>
      </c>
    </row>
    <row r="127">
      <c r="A127" t="inlineStr">
        <is>
          <t>J1041</t>
        </is>
      </c>
      <c r="B127" t="inlineStr">
        <is>
          <t>2026-10</t>
        </is>
      </c>
      <c r="C127" t="str">
        <f>IF(LEFT(A127,1)="T","QBO only",INDEX('Jobber Jobs'!$F$5:$F$367,MATCH(A127,'Jobber Jobs'!$A$5:$A$367,0)))</f>
        <v>Every 4 weeks</v>
      </c>
      <c r="D127" t="n">
        <v>1</v>
      </c>
      <c r="E127" s="9">
        <f>IF(LEFT(A127,1)="T",0,IF(INDEX('Jobber Jobs'!$O$5:$O$367,MATCH(A127,'Jobber Jobs'!$A$5:$A$367,0))&lt;&gt;"Active",0,IF(C127="Every 4 weeks",D127*INDEX('Jobber Jobs'!$L$5:$L$367,MATCH(A127,'Jobber Jobs'!$A$5:$A$367,0)),INDEX('Jobber Jobs'!$Q$5:$Q$367,MATCH(A127,'Jobber Jobs'!$A$5:$A$367,0)))))</f>
        <v>135</v>
      </c>
      <c r="F127" s="9">
        <f>SUMIFS('Jobber Invoices'!$F$5:$F$235,'Jobber Invoices'!$B$5:$B$235,A127,'Jobber Invoices'!$G$5:$G$235,B127)</f>
        <v>0</v>
      </c>
      <c r="G127" s="9">
        <f>SUMIFS('QBO Invoices'!$E$5:$E$888,'QBO Invoices'!$G$5:$G$888,A127,'QBO Invoices'!$F$5:$F$888,B127)</f>
        <v>135</v>
      </c>
      <c r="H127" s="9">
        <f>ROUND(F127+G127-E127,2)</f>
        <v>0</v>
      </c>
      <c r="I127" t="str">
        <f>IF(ABS(H127)&lt;0.005,"Agrees",IF(H127&gt;0,"Over-billed","Under-billed"))</f>
        <v>Agrees</v>
      </c>
      <c r="J127" t="str">
        <f>IFERROR(INDEX('Rate Reconciliation'!$O$5:$O$373,MATCH(A127,'Rate Reconciliation'!$A$5:$A$373,0)),"Missing in Jobber")</f>
        <v>Matched</v>
      </c>
      <c r="K127" s="9" t="n">
        <v>0</v>
      </c>
    </row>
    <row r="128">
      <c r="A128" t="inlineStr">
        <is>
          <t>J1042</t>
        </is>
      </c>
      <c r="B128" t="inlineStr">
        <is>
          <t>2026-08</t>
        </is>
      </c>
      <c r="C128" t="str">
        <f>IF(LEFT(A128,1)="T","QBO only",INDEX('Jobber Jobs'!$F$5:$F$367,MATCH(A128,'Jobber Jobs'!$A$5:$A$367,0)))</f>
        <v>Weekly</v>
      </c>
      <c r="D128" t="inlineStr"/>
      <c r="E128" s="9">
        <f>IF(LEFT(A128,1)="T",0,IF(INDEX('Jobber Jobs'!$O$5:$O$367,MATCH(A128,'Jobber Jobs'!$A$5:$A$367,0))&lt;&gt;"Active",0,IF(C128="Every 4 weeks",D128*INDEX('Jobber Jobs'!$L$5:$L$367,MATCH(A128,'Jobber Jobs'!$A$5:$A$367,0)),INDEX('Jobber Jobs'!$Q$5:$Q$367,MATCH(A128,'Jobber Jobs'!$A$5:$A$367,0)))))</f>
        <v>138.67</v>
      </c>
      <c r="F128" s="9">
        <f>SUMIFS('Jobber Invoices'!$F$5:$F$235,'Jobber Invoices'!$B$5:$B$235,A128,'Jobber Invoices'!$G$5:$G$235,B128)</f>
        <v>0</v>
      </c>
      <c r="G128" s="9">
        <f>SUMIFS('QBO Invoices'!$E$5:$E$888,'QBO Invoices'!$G$5:$G$888,A128,'QBO Invoices'!$F$5:$F$888,B128)</f>
        <v>138.67</v>
      </c>
      <c r="H128" s="9">
        <f>ROUND(F128+G128-E128,2)</f>
        <v>0</v>
      </c>
      <c r="I128" t="str">
        <f>IF(ABS(H128)&lt;0.005,"Agrees",IF(H128&gt;0,"Over-billed","Under-billed"))</f>
        <v>Agrees</v>
      </c>
      <c r="J128" t="str">
        <f>IFERROR(INDEX('Rate Reconciliation'!$O$5:$O$373,MATCH(A128,'Rate Reconciliation'!$A$5:$A$373,0)),"Missing in Jobber")</f>
        <v>Matched</v>
      </c>
      <c r="K128" s="9" t="n">
        <v>0</v>
      </c>
    </row>
    <row r="129">
      <c r="A129" t="inlineStr">
        <is>
          <t>J1042</t>
        </is>
      </c>
      <c r="B129" t="inlineStr">
        <is>
          <t>2026-09</t>
        </is>
      </c>
      <c r="C129" t="str">
        <f>IF(LEFT(A129,1)="T","QBO only",INDEX('Jobber Jobs'!$F$5:$F$367,MATCH(A129,'Jobber Jobs'!$A$5:$A$367,0)))</f>
        <v>Weekly</v>
      </c>
      <c r="D129" t="inlineStr"/>
      <c r="E129" s="9">
        <f>IF(LEFT(A129,1)="T",0,IF(INDEX('Jobber Jobs'!$O$5:$O$367,MATCH(A129,'Jobber Jobs'!$A$5:$A$367,0))&lt;&gt;"Active",0,IF(C129="Every 4 weeks",D129*INDEX('Jobber Jobs'!$L$5:$L$367,MATCH(A129,'Jobber Jobs'!$A$5:$A$367,0)),INDEX('Jobber Jobs'!$Q$5:$Q$367,MATCH(A129,'Jobber Jobs'!$A$5:$A$367,0)))))</f>
        <v>138.67</v>
      </c>
      <c r="F129" s="9">
        <f>SUMIFS('Jobber Invoices'!$F$5:$F$235,'Jobber Invoices'!$B$5:$B$235,A129,'Jobber Invoices'!$G$5:$G$235,B129)</f>
        <v>0</v>
      </c>
      <c r="G129" s="9">
        <f>SUMIFS('QBO Invoices'!$E$5:$E$888,'QBO Invoices'!$G$5:$G$888,A129,'QBO Invoices'!$F$5:$F$888,B129)</f>
        <v>138.67</v>
      </c>
      <c r="H129" s="9">
        <f>ROUND(F129+G129-E129,2)</f>
        <v>0</v>
      </c>
      <c r="I129" t="str">
        <f>IF(ABS(H129)&lt;0.005,"Agrees",IF(H129&gt;0,"Over-billed","Under-billed"))</f>
        <v>Agrees</v>
      </c>
      <c r="J129" t="str">
        <f>IFERROR(INDEX('Rate Reconciliation'!$O$5:$O$373,MATCH(A129,'Rate Reconciliation'!$A$5:$A$373,0)),"Missing in Jobber")</f>
        <v>Matched</v>
      </c>
      <c r="K129" s="9" t="n">
        <v>0</v>
      </c>
    </row>
    <row r="130">
      <c r="A130" t="inlineStr">
        <is>
          <t>J1042</t>
        </is>
      </c>
      <c r="B130" t="inlineStr">
        <is>
          <t>2026-10</t>
        </is>
      </c>
      <c r="C130" t="str">
        <f>IF(LEFT(A130,1)="T","QBO only",INDEX('Jobber Jobs'!$F$5:$F$367,MATCH(A130,'Jobber Jobs'!$A$5:$A$367,0)))</f>
        <v>Weekly</v>
      </c>
      <c r="D130" t="inlineStr"/>
      <c r="E130" s="9">
        <f>IF(LEFT(A130,1)="T",0,IF(INDEX('Jobber Jobs'!$O$5:$O$367,MATCH(A130,'Jobber Jobs'!$A$5:$A$367,0))&lt;&gt;"Active",0,IF(C130="Every 4 weeks",D130*INDEX('Jobber Jobs'!$L$5:$L$367,MATCH(A130,'Jobber Jobs'!$A$5:$A$367,0)),INDEX('Jobber Jobs'!$Q$5:$Q$367,MATCH(A130,'Jobber Jobs'!$A$5:$A$367,0)))))</f>
        <v>138.67</v>
      </c>
      <c r="F130" s="9">
        <f>SUMIFS('Jobber Invoices'!$F$5:$F$235,'Jobber Invoices'!$B$5:$B$235,A130,'Jobber Invoices'!$G$5:$G$235,B130)</f>
        <v>0</v>
      </c>
      <c r="G130" s="9">
        <f>SUMIFS('QBO Invoices'!$E$5:$E$888,'QBO Invoices'!$G$5:$G$888,A130,'QBO Invoices'!$F$5:$F$888,B130)</f>
        <v>138.67</v>
      </c>
      <c r="H130" s="9">
        <f>ROUND(F130+G130-E130,2)</f>
        <v>0</v>
      </c>
      <c r="I130" t="str">
        <f>IF(ABS(H130)&lt;0.005,"Agrees",IF(H130&gt;0,"Over-billed","Under-billed"))</f>
        <v>Agrees</v>
      </c>
      <c r="J130" t="str">
        <f>IFERROR(INDEX('Rate Reconciliation'!$O$5:$O$373,MATCH(A130,'Rate Reconciliation'!$A$5:$A$373,0)),"Missing in Jobber")</f>
        <v>Matched</v>
      </c>
      <c r="K130" s="9" t="n">
        <v>0</v>
      </c>
    </row>
    <row r="131">
      <c r="A131" t="inlineStr">
        <is>
          <t>J1043</t>
        </is>
      </c>
      <c r="B131" t="inlineStr">
        <is>
          <t>2026-08</t>
        </is>
      </c>
      <c r="C131" t="str">
        <f>IF(LEFT(A131,1)="T","QBO only",INDEX('Jobber Jobs'!$F$5:$F$367,MATCH(A131,'Jobber Jobs'!$A$5:$A$367,0)))</f>
        <v>Weekly</v>
      </c>
      <c r="D131" t="inlineStr"/>
      <c r="E131" s="9">
        <f>IF(LEFT(A131,1)="T",0,IF(INDEX('Jobber Jobs'!$O$5:$O$367,MATCH(A131,'Jobber Jobs'!$A$5:$A$367,0))&lt;&gt;"Active",0,IF(C131="Every 4 weeks",D131*INDEX('Jobber Jobs'!$L$5:$L$367,MATCH(A131,'Jobber Jobs'!$A$5:$A$367,0)),INDEX('Jobber Jobs'!$Q$5:$Q$367,MATCH(A131,'Jobber Jobs'!$A$5:$A$367,0)))))</f>
        <v>1083.33</v>
      </c>
      <c r="F131" s="9">
        <f>SUMIFS('Jobber Invoices'!$F$5:$F$235,'Jobber Invoices'!$B$5:$B$235,A131,'Jobber Invoices'!$G$5:$G$235,B131)</f>
        <v>1083.33</v>
      </c>
      <c r="G131" s="9">
        <f>SUMIFS('QBO Invoices'!$E$5:$E$888,'QBO Invoices'!$G$5:$G$888,A131,'QBO Invoices'!$F$5:$F$888,B131)</f>
        <v>0</v>
      </c>
      <c r="H131" s="9">
        <f>ROUND(F131+G131-E131,2)</f>
        <v>0</v>
      </c>
      <c r="I131" t="str">
        <f>IF(ABS(H131)&lt;0.005,"Agrees",IF(H131&gt;0,"Over-billed","Under-billed"))</f>
        <v>Agrees</v>
      </c>
      <c r="J131" t="str">
        <f>IFERROR(INDEX('Rate Reconciliation'!$O$5:$O$373,MATCH(A131,'Rate Reconciliation'!$A$5:$A$373,0)),"Missing in Jobber")</f>
        <v>Billed in Jobber</v>
      </c>
      <c r="K131" s="9" t="n">
        <v>0</v>
      </c>
    </row>
    <row r="132">
      <c r="A132" t="inlineStr">
        <is>
          <t>J1043</t>
        </is>
      </c>
      <c r="B132" t="inlineStr">
        <is>
          <t>2026-09</t>
        </is>
      </c>
      <c r="C132" t="str">
        <f>IF(LEFT(A132,1)="T","QBO only",INDEX('Jobber Jobs'!$F$5:$F$367,MATCH(A132,'Jobber Jobs'!$A$5:$A$367,0)))</f>
        <v>Weekly</v>
      </c>
      <c r="D132" t="inlineStr"/>
      <c r="E132" s="9">
        <f>IF(LEFT(A132,1)="T",0,IF(INDEX('Jobber Jobs'!$O$5:$O$367,MATCH(A132,'Jobber Jobs'!$A$5:$A$367,0))&lt;&gt;"Active",0,IF(C132="Every 4 weeks",D132*INDEX('Jobber Jobs'!$L$5:$L$367,MATCH(A132,'Jobber Jobs'!$A$5:$A$367,0)),INDEX('Jobber Jobs'!$Q$5:$Q$367,MATCH(A132,'Jobber Jobs'!$A$5:$A$367,0)))))</f>
        <v>1083.33</v>
      </c>
      <c r="F132" s="9">
        <f>SUMIFS('Jobber Invoices'!$F$5:$F$235,'Jobber Invoices'!$B$5:$B$235,A132,'Jobber Invoices'!$G$5:$G$235,B132)</f>
        <v>1083.33</v>
      </c>
      <c r="G132" s="9">
        <f>SUMIFS('QBO Invoices'!$E$5:$E$888,'QBO Invoices'!$G$5:$G$888,A132,'QBO Invoices'!$F$5:$F$888,B132)</f>
        <v>0</v>
      </c>
      <c r="H132" s="9">
        <f>ROUND(F132+G132-E132,2)</f>
        <v>0</v>
      </c>
      <c r="I132" t="str">
        <f>IF(ABS(H132)&lt;0.005,"Agrees",IF(H132&gt;0,"Over-billed","Under-billed"))</f>
        <v>Agrees</v>
      </c>
      <c r="J132" t="str">
        <f>IFERROR(INDEX('Rate Reconciliation'!$O$5:$O$373,MATCH(A132,'Rate Reconciliation'!$A$5:$A$373,0)),"Missing in Jobber")</f>
        <v>Billed in Jobber</v>
      </c>
      <c r="K132" s="9" t="n">
        <v>0</v>
      </c>
    </row>
    <row r="133">
      <c r="A133" t="inlineStr">
        <is>
          <t>J1043</t>
        </is>
      </c>
      <c r="B133" t="inlineStr">
        <is>
          <t>2026-10</t>
        </is>
      </c>
      <c r="C133" t="str">
        <f>IF(LEFT(A133,1)="T","QBO only",INDEX('Jobber Jobs'!$F$5:$F$367,MATCH(A133,'Jobber Jobs'!$A$5:$A$367,0)))</f>
        <v>Weekly</v>
      </c>
      <c r="D133" t="inlineStr"/>
      <c r="E133" s="9">
        <f>IF(LEFT(A133,1)="T",0,IF(INDEX('Jobber Jobs'!$O$5:$O$367,MATCH(A133,'Jobber Jobs'!$A$5:$A$367,0))&lt;&gt;"Active",0,IF(C133="Every 4 weeks",D133*INDEX('Jobber Jobs'!$L$5:$L$367,MATCH(A133,'Jobber Jobs'!$A$5:$A$367,0)),INDEX('Jobber Jobs'!$Q$5:$Q$367,MATCH(A133,'Jobber Jobs'!$A$5:$A$367,0)))))</f>
        <v>1083.33</v>
      </c>
      <c r="F133" s="9">
        <f>SUMIFS('Jobber Invoices'!$F$5:$F$235,'Jobber Invoices'!$B$5:$B$235,A133,'Jobber Invoices'!$G$5:$G$235,B133)</f>
        <v>1083.33</v>
      </c>
      <c r="G133" s="9">
        <f>SUMIFS('QBO Invoices'!$E$5:$E$888,'QBO Invoices'!$G$5:$G$888,A133,'QBO Invoices'!$F$5:$F$888,B133)</f>
        <v>0</v>
      </c>
      <c r="H133" s="9">
        <f>ROUND(F133+G133-E133,2)</f>
        <v>0</v>
      </c>
      <c r="I133" t="str">
        <f>IF(ABS(H133)&lt;0.005,"Agrees",IF(H133&gt;0,"Over-billed","Under-billed"))</f>
        <v>Agrees</v>
      </c>
      <c r="J133" t="str">
        <f>IFERROR(INDEX('Rate Reconciliation'!$O$5:$O$373,MATCH(A133,'Rate Reconciliation'!$A$5:$A$373,0)),"Missing in Jobber")</f>
        <v>Billed in Jobber</v>
      </c>
      <c r="K133" s="9" t="n">
        <v>0</v>
      </c>
    </row>
    <row r="134">
      <c r="A134" t="inlineStr">
        <is>
          <t>J1044</t>
        </is>
      </c>
      <c r="B134" t="inlineStr">
        <is>
          <t>2026-08</t>
        </is>
      </c>
      <c r="C134" t="str">
        <f>IF(LEFT(A134,1)="T","QBO only",INDEX('Jobber Jobs'!$F$5:$F$367,MATCH(A134,'Jobber Jobs'!$A$5:$A$367,0)))</f>
        <v>Every 4 weeks</v>
      </c>
      <c r="D134" t="n">
        <v>1</v>
      </c>
      <c r="E134" s="9">
        <f>IF(LEFT(A134,1)="T",0,IF(INDEX('Jobber Jobs'!$O$5:$O$367,MATCH(A134,'Jobber Jobs'!$A$5:$A$367,0))&lt;&gt;"Active",0,IF(C134="Every 4 weeks",D134*INDEX('Jobber Jobs'!$L$5:$L$367,MATCH(A134,'Jobber Jobs'!$A$5:$A$367,0)),INDEX('Jobber Jobs'!$Q$5:$Q$367,MATCH(A134,'Jobber Jobs'!$A$5:$A$367,0)))))</f>
        <v>109</v>
      </c>
      <c r="F134" s="9">
        <f>SUMIFS('Jobber Invoices'!$F$5:$F$235,'Jobber Invoices'!$B$5:$B$235,A134,'Jobber Invoices'!$G$5:$G$235,B134)</f>
        <v>0</v>
      </c>
      <c r="G134" s="9">
        <f>SUMIFS('QBO Invoices'!$E$5:$E$888,'QBO Invoices'!$G$5:$G$888,A134,'QBO Invoices'!$F$5:$F$888,B134)</f>
        <v>109</v>
      </c>
      <c r="H134" s="9">
        <f>ROUND(F134+G134-E134,2)</f>
        <v>0</v>
      </c>
      <c r="I134" t="str">
        <f>IF(ABS(H134)&lt;0.005,"Agrees",IF(H134&gt;0,"Over-billed","Under-billed"))</f>
        <v>Agrees</v>
      </c>
      <c r="J134" t="str">
        <f>IFERROR(INDEX('Rate Reconciliation'!$O$5:$O$373,MATCH(A134,'Rate Reconciliation'!$A$5:$A$373,0)),"Missing in Jobber")</f>
        <v>Matched</v>
      </c>
      <c r="K134" s="9" t="n">
        <v>0</v>
      </c>
    </row>
    <row r="135">
      <c r="A135" t="inlineStr">
        <is>
          <t>J1044</t>
        </is>
      </c>
      <c r="B135" t="inlineStr">
        <is>
          <t>2026-09</t>
        </is>
      </c>
      <c r="C135" t="str">
        <f>IF(LEFT(A135,1)="T","QBO only",INDEX('Jobber Jobs'!$F$5:$F$367,MATCH(A135,'Jobber Jobs'!$A$5:$A$367,0)))</f>
        <v>Every 4 weeks</v>
      </c>
      <c r="D135" t="n">
        <v>1</v>
      </c>
      <c r="E135" s="9">
        <f>IF(LEFT(A135,1)="T",0,IF(INDEX('Jobber Jobs'!$O$5:$O$367,MATCH(A135,'Jobber Jobs'!$A$5:$A$367,0))&lt;&gt;"Active",0,IF(C135="Every 4 weeks",D135*INDEX('Jobber Jobs'!$L$5:$L$367,MATCH(A135,'Jobber Jobs'!$A$5:$A$367,0)),INDEX('Jobber Jobs'!$Q$5:$Q$367,MATCH(A135,'Jobber Jobs'!$A$5:$A$367,0)))))</f>
        <v>109</v>
      </c>
      <c r="F135" s="9">
        <f>SUMIFS('Jobber Invoices'!$F$5:$F$235,'Jobber Invoices'!$B$5:$B$235,A135,'Jobber Invoices'!$G$5:$G$235,B135)</f>
        <v>0</v>
      </c>
      <c r="G135" s="9">
        <f>SUMIFS('QBO Invoices'!$E$5:$E$888,'QBO Invoices'!$G$5:$G$888,A135,'QBO Invoices'!$F$5:$F$888,B135)</f>
        <v>109</v>
      </c>
      <c r="H135" s="9">
        <f>ROUND(F135+G135-E135,2)</f>
        <v>0</v>
      </c>
      <c r="I135" t="str">
        <f>IF(ABS(H135)&lt;0.005,"Agrees",IF(H135&gt;0,"Over-billed","Under-billed"))</f>
        <v>Agrees</v>
      </c>
      <c r="J135" t="str">
        <f>IFERROR(INDEX('Rate Reconciliation'!$O$5:$O$373,MATCH(A135,'Rate Reconciliation'!$A$5:$A$373,0)),"Missing in Jobber")</f>
        <v>Matched</v>
      </c>
      <c r="K135" s="9" t="n">
        <v>0</v>
      </c>
    </row>
    <row r="136">
      <c r="A136" t="inlineStr">
        <is>
          <t>J1044</t>
        </is>
      </c>
      <c r="B136" t="inlineStr">
        <is>
          <t>2026-10</t>
        </is>
      </c>
      <c r="C136" t="str">
        <f>IF(LEFT(A136,1)="T","QBO only",INDEX('Jobber Jobs'!$F$5:$F$367,MATCH(A136,'Jobber Jobs'!$A$5:$A$367,0)))</f>
        <v>Every 4 weeks</v>
      </c>
      <c r="D136" t="n">
        <v>1</v>
      </c>
      <c r="E136" s="9">
        <f>IF(LEFT(A136,1)="T",0,IF(INDEX('Jobber Jobs'!$O$5:$O$367,MATCH(A136,'Jobber Jobs'!$A$5:$A$367,0))&lt;&gt;"Active",0,IF(C136="Every 4 weeks",D136*INDEX('Jobber Jobs'!$L$5:$L$367,MATCH(A136,'Jobber Jobs'!$A$5:$A$367,0)),INDEX('Jobber Jobs'!$Q$5:$Q$367,MATCH(A136,'Jobber Jobs'!$A$5:$A$367,0)))))</f>
        <v>109</v>
      </c>
      <c r="F136" s="9">
        <f>SUMIFS('Jobber Invoices'!$F$5:$F$235,'Jobber Invoices'!$B$5:$B$235,A136,'Jobber Invoices'!$G$5:$G$235,B136)</f>
        <v>0</v>
      </c>
      <c r="G136" s="9">
        <f>SUMIFS('QBO Invoices'!$E$5:$E$888,'QBO Invoices'!$G$5:$G$888,A136,'QBO Invoices'!$F$5:$F$888,B136)</f>
        <v>109</v>
      </c>
      <c r="H136" s="9">
        <f>ROUND(F136+G136-E136,2)</f>
        <v>0</v>
      </c>
      <c r="I136" t="str">
        <f>IF(ABS(H136)&lt;0.005,"Agrees",IF(H136&gt;0,"Over-billed","Under-billed"))</f>
        <v>Agrees</v>
      </c>
      <c r="J136" t="str">
        <f>IFERROR(INDEX('Rate Reconciliation'!$O$5:$O$373,MATCH(A136,'Rate Reconciliation'!$A$5:$A$373,0)),"Missing in Jobber")</f>
        <v>Matched</v>
      </c>
      <c r="K136" s="9" t="n">
        <v>0</v>
      </c>
    </row>
    <row r="137">
      <c r="A137" t="inlineStr">
        <is>
          <t>J1045</t>
        </is>
      </c>
      <c r="B137" t="inlineStr">
        <is>
          <t>2026-08</t>
        </is>
      </c>
      <c r="C137" t="str">
        <f>IF(LEFT(A137,1)="T","QBO only",INDEX('Jobber Jobs'!$F$5:$F$367,MATCH(A137,'Jobber Jobs'!$A$5:$A$367,0)))</f>
        <v>Weekly</v>
      </c>
      <c r="D137" t="inlineStr"/>
      <c r="E137" s="9">
        <f>IF(LEFT(A137,1)="T",0,IF(INDEX('Jobber Jobs'!$O$5:$O$367,MATCH(A137,'Jobber Jobs'!$A$5:$A$367,0))&lt;&gt;"Active",0,IF(C137="Every 4 weeks",D137*INDEX('Jobber Jobs'!$L$5:$L$367,MATCH(A137,'Jobber Jobs'!$A$5:$A$367,0)),INDEX('Jobber Jobs'!$Q$5:$Q$367,MATCH(A137,'Jobber Jobs'!$A$5:$A$367,0)))))</f>
        <v>173.33</v>
      </c>
      <c r="F137" s="9">
        <f>SUMIFS('Jobber Invoices'!$F$5:$F$235,'Jobber Invoices'!$B$5:$B$235,A137,'Jobber Invoices'!$G$5:$G$235,B137)</f>
        <v>173.33</v>
      </c>
      <c r="G137" s="9">
        <f>SUMIFS('QBO Invoices'!$E$5:$E$888,'QBO Invoices'!$G$5:$G$888,A137,'QBO Invoices'!$F$5:$F$888,B137)</f>
        <v>0</v>
      </c>
      <c r="H137" s="9">
        <f>ROUND(F137+G137-E137,2)</f>
        <v>0</v>
      </c>
      <c r="I137" t="str">
        <f>IF(ABS(H137)&lt;0.005,"Agrees",IF(H137&gt;0,"Over-billed","Under-billed"))</f>
        <v>Agrees</v>
      </c>
      <c r="J137" t="str">
        <f>IFERROR(INDEX('Rate Reconciliation'!$O$5:$O$373,MATCH(A137,'Rate Reconciliation'!$A$5:$A$373,0)),"Missing in Jobber")</f>
        <v>Billed in Jobber</v>
      </c>
      <c r="K137" s="9" t="n">
        <v>0</v>
      </c>
    </row>
    <row r="138">
      <c r="A138" t="inlineStr">
        <is>
          <t>J1045</t>
        </is>
      </c>
      <c r="B138" t="inlineStr">
        <is>
          <t>2026-09</t>
        </is>
      </c>
      <c r="C138" t="str">
        <f>IF(LEFT(A138,1)="T","QBO only",INDEX('Jobber Jobs'!$F$5:$F$367,MATCH(A138,'Jobber Jobs'!$A$5:$A$367,0)))</f>
        <v>Weekly</v>
      </c>
      <c r="D138" t="inlineStr"/>
      <c r="E138" s="9">
        <f>IF(LEFT(A138,1)="T",0,IF(INDEX('Jobber Jobs'!$O$5:$O$367,MATCH(A138,'Jobber Jobs'!$A$5:$A$367,0))&lt;&gt;"Active",0,IF(C138="Every 4 weeks",D138*INDEX('Jobber Jobs'!$L$5:$L$367,MATCH(A138,'Jobber Jobs'!$A$5:$A$367,0)),INDEX('Jobber Jobs'!$Q$5:$Q$367,MATCH(A138,'Jobber Jobs'!$A$5:$A$367,0)))))</f>
        <v>173.33</v>
      </c>
      <c r="F138" s="9">
        <f>SUMIFS('Jobber Invoices'!$F$5:$F$235,'Jobber Invoices'!$B$5:$B$235,A138,'Jobber Invoices'!$G$5:$G$235,B138)</f>
        <v>173.33</v>
      </c>
      <c r="G138" s="9">
        <f>SUMIFS('QBO Invoices'!$E$5:$E$888,'QBO Invoices'!$G$5:$G$888,A138,'QBO Invoices'!$F$5:$F$888,B138)</f>
        <v>0</v>
      </c>
      <c r="H138" s="9">
        <f>ROUND(F138+G138-E138,2)</f>
        <v>0</v>
      </c>
      <c r="I138" t="str">
        <f>IF(ABS(H138)&lt;0.005,"Agrees",IF(H138&gt;0,"Over-billed","Under-billed"))</f>
        <v>Agrees</v>
      </c>
      <c r="J138" t="str">
        <f>IFERROR(INDEX('Rate Reconciliation'!$O$5:$O$373,MATCH(A138,'Rate Reconciliation'!$A$5:$A$373,0)),"Missing in Jobber")</f>
        <v>Billed in Jobber</v>
      </c>
      <c r="K138" s="9" t="n">
        <v>0</v>
      </c>
    </row>
    <row r="139">
      <c r="A139" t="inlineStr">
        <is>
          <t>J1045</t>
        </is>
      </c>
      <c r="B139" t="inlineStr">
        <is>
          <t>2026-10</t>
        </is>
      </c>
      <c r="C139" t="str">
        <f>IF(LEFT(A139,1)="T","QBO only",INDEX('Jobber Jobs'!$F$5:$F$367,MATCH(A139,'Jobber Jobs'!$A$5:$A$367,0)))</f>
        <v>Weekly</v>
      </c>
      <c r="D139" t="inlineStr"/>
      <c r="E139" s="9">
        <f>IF(LEFT(A139,1)="T",0,IF(INDEX('Jobber Jobs'!$O$5:$O$367,MATCH(A139,'Jobber Jobs'!$A$5:$A$367,0))&lt;&gt;"Active",0,IF(C139="Every 4 weeks",D139*INDEX('Jobber Jobs'!$L$5:$L$367,MATCH(A139,'Jobber Jobs'!$A$5:$A$367,0)),INDEX('Jobber Jobs'!$Q$5:$Q$367,MATCH(A139,'Jobber Jobs'!$A$5:$A$367,0)))))</f>
        <v>173.33</v>
      </c>
      <c r="F139" s="9">
        <f>SUMIFS('Jobber Invoices'!$F$5:$F$235,'Jobber Invoices'!$B$5:$B$235,A139,'Jobber Invoices'!$G$5:$G$235,B139)</f>
        <v>173.33</v>
      </c>
      <c r="G139" s="9">
        <f>SUMIFS('QBO Invoices'!$E$5:$E$888,'QBO Invoices'!$G$5:$G$888,A139,'QBO Invoices'!$F$5:$F$888,B139)</f>
        <v>0</v>
      </c>
      <c r="H139" s="9">
        <f>ROUND(F139+G139-E139,2)</f>
        <v>0</v>
      </c>
      <c r="I139" t="str">
        <f>IF(ABS(H139)&lt;0.005,"Agrees",IF(H139&gt;0,"Over-billed","Under-billed"))</f>
        <v>Agrees</v>
      </c>
      <c r="J139" t="str">
        <f>IFERROR(INDEX('Rate Reconciliation'!$O$5:$O$373,MATCH(A139,'Rate Reconciliation'!$A$5:$A$373,0)),"Missing in Jobber")</f>
        <v>Billed in Jobber</v>
      </c>
      <c r="K139" s="9" t="n">
        <v>0</v>
      </c>
    </row>
    <row r="140">
      <c r="A140" t="inlineStr">
        <is>
          <t>J1046</t>
        </is>
      </c>
      <c r="B140" t="inlineStr">
        <is>
          <t>2026-08</t>
        </is>
      </c>
      <c r="C140" t="str">
        <f>IF(LEFT(A140,1)="T","QBO only",INDEX('Jobber Jobs'!$F$5:$F$367,MATCH(A140,'Jobber Jobs'!$A$5:$A$367,0)))</f>
        <v>Monthly</v>
      </c>
      <c r="D140" t="inlineStr"/>
      <c r="E140" s="9">
        <f>IF(LEFT(A140,1)="T",0,IF(INDEX('Jobber Jobs'!$O$5:$O$367,MATCH(A140,'Jobber Jobs'!$A$5:$A$367,0))&lt;&gt;"Active",0,IF(C140="Every 4 weeks",D140*INDEX('Jobber Jobs'!$L$5:$L$367,MATCH(A140,'Jobber Jobs'!$A$5:$A$367,0)),INDEX('Jobber Jobs'!$Q$5:$Q$367,MATCH(A140,'Jobber Jobs'!$A$5:$A$367,0)))))</f>
        <v>125</v>
      </c>
      <c r="F140" s="9">
        <f>SUMIFS('Jobber Invoices'!$F$5:$F$235,'Jobber Invoices'!$B$5:$B$235,A140,'Jobber Invoices'!$G$5:$G$235,B140)</f>
        <v>0</v>
      </c>
      <c r="G140" s="9">
        <f>SUMIFS('QBO Invoices'!$E$5:$E$888,'QBO Invoices'!$G$5:$G$888,A140,'QBO Invoices'!$F$5:$F$888,B140)</f>
        <v>125</v>
      </c>
      <c r="H140" s="9">
        <f>ROUND(F140+G140-E140,2)</f>
        <v>0</v>
      </c>
      <c r="I140" t="str">
        <f>IF(ABS(H140)&lt;0.005,"Agrees",IF(H140&gt;0,"Over-billed","Under-billed"))</f>
        <v>Agrees</v>
      </c>
      <c r="J140" t="str">
        <f>IFERROR(INDEX('Rate Reconciliation'!$O$5:$O$373,MATCH(A140,'Rate Reconciliation'!$A$5:$A$373,0)),"Missing in Jobber")</f>
        <v>Matched</v>
      </c>
      <c r="K140" s="9" t="n">
        <v>0</v>
      </c>
    </row>
    <row r="141">
      <c r="A141" t="inlineStr">
        <is>
          <t>J1046</t>
        </is>
      </c>
      <c r="B141" t="inlineStr">
        <is>
          <t>2026-09</t>
        </is>
      </c>
      <c r="C141" t="str">
        <f>IF(LEFT(A141,1)="T","QBO only",INDEX('Jobber Jobs'!$F$5:$F$367,MATCH(A141,'Jobber Jobs'!$A$5:$A$367,0)))</f>
        <v>Monthly</v>
      </c>
      <c r="D141" t="inlineStr"/>
      <c r="E141" s="9">
        <f>IF(LEFT(A141,1)="T",0,IF(INDEX('Jobber Jobs'!$O$5:$O$367,MATCH(A141,'Jobber Jobs'!$A$5:$A$367,0))&lt;&gt;"Active",0,IF(C141="Every 4 weeks",D141*INDEX('Jobber Jobs'!$L$5:$L$367,MATCH(A141,'Jobber Jobs'!$A$5:$A$367,0)),INDEX('Jobber Jobs'!$Q$5:$Q$367,MATCH(A141,'Jobber Jobs'!$A$5:$A$367,0)))))</f>
        <v>125</v>
      </c>
      <c r="F141" s="9">
        <f>SUMIFS('Jobber Invoices'!$F$5:$F$235,'Jobber Invoices'!$B$5:$B$235,A141,'Jobber Invoices'!$G$5:$G$235,B141)</f>
        <v>0</v>
      </c>
      <c r="G141" s="9">
        <f>SUMIFS('QBO Invoices'!$E$5:$E$888,'QBO Invoices'!$G$5:$G$888,A141,'QBO Invoices'!$F$5:$F$888,B141)</f>
        <v>125</v>
      </c>
      <c r="H141" s="9">
        <f>ROUND(F141+G141-E141,2)</f>
        <v>0</v>
      </c>
      <c r="I141" t="str">
        <f>IF(ABS(H141)&lt;0.005,"Agrees",IF(H141&gt;0,"Over-billed","Under-billed"))</f>
        <v>Agrees</v>
      </c>
      <c r="J141" t="str">
        <f>IFERROR(INDEX('Rate Reconciliation'!$O$5:$O$373,MATCH(A141,'Rate Reconciliation'!$A$5:$A$373,0)),"Missing in Jobber")</f>
        <v>Matched</v>
      </c>
      <c r="K141" s="9" t="n">
        <v>0</v>
      </c>
    </row>
    <row r="142">
      <c r="A142" t="inlineStr">
        <is>
          <t>J1046</t>
        </is>
      </c>
      <c r="B142" t="inlineStr">
        <is>
          <t>2026-10</t>
        </is>
      </c>
      <c r="C142" t="str">
        <f>IF(LEFT(A142,1)="T","QBO only",INDEX('Jobber Jobs'!$F$5:$F$367,MATCH(A142,'Jobber Jobs'!$A$5:$A$367,0)))</f>
        <v>Monthly</v>
      </c>
      <c r="D142" t="inlineStr"/>
      <c r="E142" s="9">
        <f>IF(LEFT(A142,1)="T",0,IF(INDEX('Jobber Jobs'!$O$5:$O$367,MATCH(A142,'Jobber Jobs'!$A$5:$A$367,0))&lt;&gt;"Active",0,IF(C142="Every 4 weeks",D142*INDEX('Jobber Jobs'!$L$5:$L$367,MATCH(A142,'Jobber Jobs'!$A$5:$A$367,0)),INDEX('Jobber Jobs'!$Q$5:$Q$367,MATCH(A142,'Jobber Jobs'!$A$5:$A$367,0)))))</f>
        <v>125</v>
      </c>
      <c r="F142" s="9">
        <f>SUMIFS('Jobber Invoices'!$F$5:$F$235,'Jobber Invoices'!$B$5:$B$235,A142,'Jobber Invoices'!$G$5:$G$235,B142)</f>
        <v>0</v>
      </c>
      <c r="G142" s="9">
        <f>SUMIFS('QBO Invoices'!$E$5:$E$888,'QBO Invoices'!$G$5:$G$888,A142,'QBO Invoices'!$F$5:$F$888,B142)</f>
        <v>125</v>
      </c>
      <c r="H142" s="9">
        <f>ROUND(F142+G142-E142,2)</f>
        <v>0</v>
      </c>
      <c r="I142" t="str">
        <f>IF(ABS(H142)&lt;0.005,"Agrees",IF(H142&gt;0,"Over-billed","Under-billed"))</f>
        <v>Agrees</v>
      </c>
      <c r="J142" t="str">
        <f>IFERROR(INDEX('Rate Reconciliation'!$O$5:$O$373,MATCH(A142,'Rate Reconciliation'!$A$5:$A$373,0)),"Missing in Jobber")</f>
        <v>Matched</v>
      </c>
      <c r="K142" s="9" t="n">
        <v>0</v>
      </c>
    </row>
    <row r="143">
      <c r="A143" t="inlineStr">
        <is>
          <t>J1047</t>
        </is>
      </c>
      <c r="B143" t="inlineStr">
        <is>
          <t>2026-08</t>
        </is>
      </c>
      <c r="C143" t="str">
        <f>IF(LEFT(A143,1)="T","QBO only",INDEX('Jobber Jobs'!$F$5:$F$367,MATCH(A143,'Jobber Jobs'!$A$5:$A$367,0)))</f>
        <v>Weekly</v>
      </c>
      <c r="D143" t="inlineStr"/>
      <c r="E143" s="9">
        <f>IF(LEFT(A143,1)="T",0,IF(INDEX('Jobber Jobs'!$O$5:$O$367,MATCH(A143,'Jobber Jobs'!$A$5:$A$367,0))&lt;&gt;"Active",0,IF(C143="Every 4 weeks",D143*INDEX('Jobber Jobs'!$L$5:$L$367,MATCH(A143,'Jobber Jobs'!$A$5:$A$367,0)),INDEX('Jobber Jobs'!$Q$5:$Q$367,MATCH(A143,'Jobber Jobs'!$A$5:$A$367,0)))))</f>
        <v>260</v>
      </c>
      <c r="F143" s="9">
        <f>SUMIFS('Jobber Invoices'!$F$5:$F$235,'Jobber Invoices'!$B$5:$B$235,A143,'Jobber Invoices'!$G$5:$G$235,B143)</f>
        <v>0</v>
      </c>
      <c r="G143" s="9">
        <f>SUMIFS('QBO Invoices'!$E$5:$E$888,'QBO Invoices'!$G$5:$G$888,A143,'QBO Invoices'!$F$5:$F$888,B143)</f>
        <v>260</v>
      </c>
      <c r="H143" s="9">
        <f>ROUND(F143+G143-E143,2)</f>
        <v>0</v>
      </c>
      <c r="I143" t="str">
        <f>IF(ABS(H143)&lt;0.005,"Agrees",IF(H143&gt;0,"Over-billed","Under-billed"))</f>
        <v>Agrees</v>
      </c>
      <c r="J143" t="str">
        <f>IFERROR(INDEX('Rate Reconciliation'!$O$5:$O$373,MATCH(A143,'Rate Reconciliation'!$A$5:$A$373,0)),"Missing in Jobber")</f>
        <v>Matched</v>
      </c>
      <c r="K143" s="9" t="n">
        <v>0</v>
      </c>
    </row>
    <row r="144">
      <c r="A144" t="inlineStr">
        <is>
          <t>J1047</t>
        </is>
      </c>
      <c r="B144" t="inlineStr">
        <is>
          <t>2026-09</t>
        </is>
      </c>
      <c r="C144" t="str">
        <f>IF(LEFT(A144,1)="T","QBO only",INDEX('Jobber Jobs'!$F$5:$F$367,MATCH(A144,'Jobber Jobs'!$A$5:$A$367,0)))</f>
        <v>Weekly</v>
      </c>
      <c r="D144" t="inlineStr"/>
      <c r="E144" s="9">
        <f>IF(LEFT(A144,1)="T",0,IF(INDEX('Jobber Jobs'!$O$5:$O$367,MATCH(A144,'Jobber Jobs'!$A$5:$A$367,0))&lt;&gt;"Active",0,IF(C144="Every 4 weeks",D144*INDEX('Jobber Jobs'!$L$5:$L$367,MATCH(A144,'Jobber Jobs'!$A$5:$A$367,0)),INDEX('Jobber Jobs'!$Q$5:$Q$367,MATCH(A144,'Jobber Jobs'!$A$5:$A$367,0)))))</f>
        <v>260</v>
      </c>
      <c r="F144" s="9">
        <f>SUMIFS('Jobber Invoices'!$F$5:$F$235,'Jobber Invoices'!$B$5:$B$235,A144,'Jobber Invoices'!$G$5:$G$235,B144)</f>
        <v>0</v>
      </c>
      <c r="G144" s="9">
        <f>SUMIFS('QBO Invoices'!$E$5:$E$888,'QBO Invoices'!$G$5:$G$888,A144,'QBO Invoices'!$F$5:$F$888,B144)</f>
        <v>260</v>
      </c>
      <c r="H144" s="9">
        <f>ROUND(F144+G144-E144,2)</f>
        <v>0</v>
      </c>
      <c r="I144" t="str">
        <f>IF(ABS(H144)&lt;0.005,"Agrees",IF(H144&gt;0,"Over-billed","Under-billed"))</f>
        <v>Agrees</v>
      </c>
      <c r="J144" t="str">
        <f>IFERROR(INDEX('Rate Reconciliation'!$O$5:$O$373,MATCH(A144,'Rate Reconciliation'!$A$5:$A$373,0)),"Missing in Jobber")</f>
        <v>Matched</v>
      </c>
      <c r="K144" s="9" t="n">
        <v>0</v>
      </c>
    </row>
    <row r="145">
      <c r="A145" t="inlineStr">
        <is>
          <t>J1047</t>
        </is>
      </c>
      <c r="B145" t="inlineStr">
        <is>
          <t>2026-10</t>
        </is>
      </c>
      <c r="C145" t="str">
        <f>IF(LEFT(A145,1)="T","QBO only",INDEX('Jobber Jobs'!$F$5:$F$367,MATCH(A145,'Jobber Jobs'!$A$5:$A$367,0)))</f>
        <v>Weekly</v>
      </c>
      <c r="D145" t="inlineStr"/>
      <c r="E145" s="9">
        <f>IF(LEFT(A145,1)="T",0,IF(INDEX('Jobber Jobs'!$O$5:$O$367,MATCH(A145,'Jobber Jobs'!$A$5:$A$367,0))&lt;&gt;"Active",0,IF(C145="Every 4 weeks",D145*INDEX('Jobber Jobs'!$L$5:$L$367,MATCH(A145,'Jobber Jobs'!$A$5:$A$367,0)),INDEX('Jobber Jobs'!$Q$5:$Q$367,MATCH(A145,'Jobber Jobs'!$A$5:$A$367,0)))))</f>
        <v>260</v>
      </c>
      <c r="F145" s="9">
        <f>SUMIFS('Jobber Invoices'!$F$5:$F$235,'Jobber Invoices'!$B$5:$B$235,A145,'Jobber Invoices'!$G$5:$G$235,B145)</f>
        <v>0</v>
      </c>
      <c r="G145" s="9">
        <f>SUMIFS('QBO Invoices'!$E$5:$E$888,'QBO Invoices'!$G$5:$G$888,A145,'QBO Invoices'!$F$5:$F$888,B145)</f>
        <v>260</v>
      </c>
      <c r="H145" s="9">
        <f>ROUND(F145+G145-E145,2)</f>
        <v>0</v>
      </c>
      <c r="I145" t="str">
        <f>IF(ABS(H145)&lt;0.005,"Agrees",IF(H145&gt;0,"Over-billed","Under-billed"))</f>
        <v>Agrees</v>
      </c>
      <c r="J145" t="str">
        <f>IFERROR(INDEX('Rate Reconciliation'!$O$5:$O$373,MATCH(A145,'Rate Reconciliation'!$A$5:$A$373,0)),"Missing in Jobber")</f>
        <v>Matched</v>
      </c>
      <c r="K145" s="9" t="n">
        <v>0</v>
      </c>
    </row>
    <row r="146">
      <c r="A146" t="inlineStr">
        <is>
          <t>J1048</t>
        </is>
      </c>
      <c r="B146" t="inlineStr">
        <is>
          <t>2026-08</t>
        </is>
      </c>
      <c r="C146" t="str">
        <f>IF(LEFT(A146,1)="T","QBO only",INDEX('Jobber Jobs'!$F$5:$F$367,MATCH(A146,'Jobber Jobs'!$A$5:$A$367,0)))</f>
        <v>Weekly</v>
      </c>
      <c r="D146" t="inlineStr"/>
      <c r="E146" s="9">
        <f>IF(LEFT(A146,1)="T",0,IF(INDEX('Jobber Jobs'!$O$5:$O$367,MATCH(A146,'Jobber Jobs'!$A$5:$A$367,0))&lt;&gt;"Active",0,IF(C146="Every 4 weeks",D146*INDEX('Jobber Jobs'!$L$5:$L$367,MATCH(A146,'Jobber Jobs'!$A$5:$A$367,0)),INDEX('Jobber Jobs'!$Q$5:$Q$367,MATCH(A146,'Jobber Jobs'!$A$5:$A$367,0)))))</f>
        <v>836.33</v>
      </c>
      <c r="F146" s="9">
        <f>SUMIFS('Jobber Invoices'!$F$5:$F$235,'Jobber Invoices'!$B$5:$B$235,A146,'Jobber Invoices'!$G$5:$G$235,B146)</f>
        <v>0</v>
      </c>
      <c r="G146" s="9">
        <f>SUMIFS('QBO Invoices'!$E$5:$E$888,'QBO Invoices'!$G$5:$G$888,A146,'QBO Invoices'!$F$5:$F$888,B146)</f>
        <v>836.33</v>
      </c>
      <c r="H146" s="9">
        <f>ROUND(F146+G146-E146,2)</f>
        <v>0</v>
      </c>
      <c r="I146" t="str">
        <f>IF(ABS(H146)&lt;0.005,"Agrees",IF(H146&gt;0,"Over-billed","Under-billed"))</f>
        <v>Agrees</v>
      </c>
      <c r="J146" t="str">
        <f>IFERROR(INDEX('Rate Reconciliation'!$O$5:$O$373,MATCH(A146,'Rate Reconciliation'!$A$5:$A$373,0)),"Missing in Jobber")</f>
        <v>Matched</v>
      </c>
      <c r="K146" s="9" t="n">
        <v>0</v>
      </c>
    </row>
    <row r="147">
      <c r="A147" t="inlineStr">
        <is>
          <t>J1048</t>
        </is>
      </c>
      <c r="B147" t="inlineStr">
        <is>
          <t>2026-09</t>
        </is>
      </c>
      <c r="C147" t="str">
        <f>IF(LEFT(A147,1)="T","QBO only",INDEX('Jobber Jobs'!$F$5:$F$367,MATCH(A147,'Jobber Jobs'!$A$5:$A$367,0)))</f>
        <v>Weekly</v>
      </c>
      <c r="D147" t="inlineStr"/>
      <c r="E147" s="9">
        <f>IF(LEFT(A147,1)="T",0,IF(INDEX('Jobber Jobs'!$O$5:$O$367,MATCH(A147,'Jobber Jobs'!$A$5:$A$367,0))&lt;&gt;"Active",0,IF(C147="Every 4 weeks",D147*INDEX('Jobber Jobs'!$L$5:$L$367,MATCH(A147,'Jobber Jobs'!$A$5:$A$367,0)),INDEX('Jobber Jobs'!$Q$5:$Q$367,MATCH(A147,'Jobber Jobs'!$A$5:$A$367,0)))))</f>
        <v>836.33</v>
      </c>
      <c r="F147" s="9">
        <f>SUMIFS('Jobber Invoices'!$F$5:$F$235,'Jobber Invoices'!$B$5:$B$235,A147,'Jobber Invoices'!$G$5:$G$235,B147)</f>
        <v>0</v>
      </c>
      <c r="G147" s="9">
        <f>SUMIFS('QBO Invoices'!$E$5:$E$888,'QBO Invoices'!$G$5:$G$888,A147,'QBO Invoices'!$F$5:$F$888,B147)</f>
        <v>836.33</v>
      </c>
      <c r="H147" s="9">
        <f>ROUND(F147+G147-E147,2)</f>
        <v>0</v>
      </c>
      <c r="I147" t="str">
        <f>IF(ABS(H147)&lt;0.005,"Agrees",IF(H147&gt;0,"Over-billed","Under-billed"))</f>
        <v>Agrees</v>
      </c>
      <c r="J147" t="str">
        <f>IFERROR(INDEX('Rate Reconciliation'!$O$5:$O$373,MATCH(A147,'Rate Reconciliation'!$A$5:$A$373,0)),"Missing in Jobber")</f>
        <v>Matched</v>
      </c>
      <c r="K147" s="9" t="n">
        <v>0</v>
      </c>
    </row>
    <row r="148">
      <c r="A148" t="inlineStr">
        <is>
          <t>J1048</t>
        </is>
      </c>
      <c r="B148" t="inlineStr">
        <is>
          <t>2026-10</t>
        </is>
      </c>
      <c r="C148" t="str">
        <f>IF(LEFT(A148,1)="T","QBO only",INDEX('Jobber Jobs'!$F$5:$F$367,MATCH(A148,'Jobber Jobs'!$A$5:$A$367,0)))</f>
        <v>Weekly</v>
      </c>
      <c r="D148" t="inlineStr"/>
      <c r="E148" s="9">
        <f>IF(LEFT(A148,1)="T",0,IF(INDEX('Jobber Jobs'!$O$5:$O$367,MATCH(A148,'Jobber Jobs'!$A$5:$A$367,0))&lt;&gt;"Active",0,IF(C148="Every 4 weeks",D148*INDEX('Jobber Jobs'!$L$5:$L$367,MATCH(A148,'Jobber Jobs'!$A$5:$A$367,0)),INDEX('Jobber Jobs'!$Q$5:$Q$367,MATCH(A148,'Jobber Jobs'!$A$5:$A$367,0)))))</f>
        <v>836.33</v>
      </c>
      <c r="F148" s="9">
        <f>SUMIFS('Jobber Invoices'!$F$5:$F$235,'Jobber Invoices'!$B$5:$B$235,A148,'Jobber Invoices'!$G$5:$G$235,B148)</f>
        <v>0</v>
      </c>
      <c r="G148" s="9">
        <f>SUMIFS('QBO Invoices'!$E$5:$E$888,'QBO Invoices'!$G$5:$G$888,A148,'QBO Invoices'!$F$5:$F$888,B148)</f>
        <v>836.33</v>
      </c>
      <c r="H148" s="9">
        <f>ROUND(F148+G148-E148,2)</f>
        <v>0</v>
      </c>
      <c r="I148" t="str">
        <f>IF(ABS(H148)&lt;0.005,"Agrees",IF(H148&gt;0,"Over-billed","Under-billed"))</f>
        <v>Agrees</v>
      </c>
      <c r="J148" t="str">
        <f>IFERROR(INDEX('Rate Reconciliation'!$O$5:$O$373,MATCH(A148,'Rate Reconciliation'!$A$5:$A$373,0)),"Missing in Jobber")</f>
        <v>Matched</v>
      </c>
      <c r="K148" s="9" t="n">
        <v>0</v>
      </c>
    </row>
    <row r="149">
      <c r="A149" t="inlineStr">
        <is>
          <t>J1049</t>
        </is>
      </c>
      <c r="B149" t="inlineStr">
        <is>
          <t>2026-08</t>
        </is>
      </c>
      <c r="C149" t="str">
        <f>IF(LEFT(A149,1)="T","QBO only",INDEX('Jobber Jobs'!$F$5:$F$367,MATCH(A149,'Jobber Jobs'!$A$5:$A$367,0)))</f>
        <v>Every 4 weeks</v>
      </c>
      <c r="D149" t="n">
        <v>1</v>
      </c>
      <c r="E149" s="9">
        <f>IF(LEFT(A149,1)="T",0,IF(INDEX('Jobber Jobs'!$O$5:$O$367,MATCH(A149,'Jobber Jobs'!$A$5:$A$367,0))&lt;&gt;"Active",0,IF(C149="Every 4 weeks",D149*INDEX('Jobber Jobs'!$L$5:$L$367,MATCH(A149,'Jobber Jobs'!$A$5:$A$367,0)),INDEX('Jobber Jobs'!$Q$5:$Q$367,MATCH(A149,'Jobber Jobs'!$A$5:$A$367,0)))))</f>
        <v>135</v>
      </c>
      <c r="F149" s="9">
        <f>SUMIFS('Jobber Invoices'!$F$5:$F$235,'Jobber Invoices'!$B$5:$B$235,A149,'Jobber Invoices'!$G$5:$G$235,B149)</f>
        <v>0</v>
      </c>
      <c r="G149" s="9">
        <f>SUMIFS('QBO Invoices'!$E$5:$E$888,'QBO Invoices'!$G$5:$G$888,A149,'QBO Invoices'!$F$5:$F$888,B149)</f>
        <v>130</v>
      </c>
      <c r="H149" s="9">
        <f>ROUND(F149+G149-E149,2)</f>
        <v>-5</v>
      </c>
      <c r="I149" t="str">
        <f>IF(ABS(H149)&lt;0.005,"Agrees",IF(H149&gt;0,"Over-billed","Under-billed"))</f>
        <v>Under-billed</v>
      </c>
      <c r="J149" t="str">
        <f>IFERROR(INDEX('Rate Reconciliation'!$O$5:$O$373,MATCH(A149,'Rate Reconciliation'!$A$5:$A$373,0)),"Missing in Jobber")</f>
        <v>Rate mismatch</v>
      </c>
      <c r="K149" s="9" t="n">
        <v>-5</v>
      </c>
    </row>
    <row r="150">
      <c r="A150" t="inlineStr">
        <is>
          <t>J1049</t>
        </is>
      </c>
      <c r="B150" t="inlineStr">
        <is>
          <t>2026-09</t>
        </is>
      </c>
      <c r="C150" t="str">
        <f>IF(LEFT(A150,1)="T","QBO only",INDEX('Jobber Jobs'!$F$5:$F$367,MATCH(A150,'Jobber Jobs'!$A$5:$A$367,0)))</f>
        <v>Every 4 weeks</v>
      </c>
      <c r="D150" t="n">
        <v>2</v>
      </c>
      <c r="E150" s="9">
        <f>IF(LEFT(A150,1)="T",0,IF(INDEX('Jobber Jobs'!$O$5:$O$367,MATCH(A150,'Jobber Jobs'!$A$5:$A$367,0))&lt;&gt;"Active",0,IF(C150="Every 4 weeks",D150*INDEX('Jobber Jobs'!$L$5:$L$367,MATCH(A150,'Jobber Jobs'!$A$5:$A$367,0)),INDEX('Jobber Jobs'!$Q$5:$Q$367,MATCH(A150,'Jobber Jobs'!$A$5:$A$367,0)))))</f>
        <v>270</v>
      </c>
      <c r="F150" s="9">
        <f>SUMIFS('Jobber Invoices'!$F$5:$F$235,'Jobber Invoices'!$B$5:$B$235,A150,'Jobber Invoices'!$G$5:$G$235,B150)</f>
        <v>0</v>
      </c>
      <c r="G150" s="9">
        <f>SUMIFS('QBO Invoices'!$E$5:$E$888,'QBO Invoices'!$G$5:$G$888,A150,'QBO Invoices'!$F$5:$F$888,B150)</f>
        <v>260</v>
      </c>
      <c r="H150" s="9">
        <f>ROUND(F150+G150-E150,2)</f>
        <v>-10</v>
      </c>
      <c r="I150" t="str">
        <f>IF(ABS(H150)&lt;0.005,"Agrees",IF(H150&gt;0,"Over-billed","Under-billed"))</f>
        <v>Under-billed</v>
      </c>
      <c r="J150" t="str">
        <f>IFERROR(INDEX('Rate Reconciliation'!$O$5:$O$373,MATCH(A150,'Rate Reconciliation'!$A$5:$A$373,0)),"Missing in Jobber")</f>
        <v>Rate mismatch</v>
      </c>
      <c r="K150" s="9" t="n">
        <v>-10</v>
      </c>
    </row>
    <row r="151">
      <c r="A151" t="inlineStr">
        <is>
          <t>J1049</t>
        </is>
      </c>
      <c r="B151" t="inlineStr">
        <is>
          <t>2026-10</t>
        </is>
      </c>
      <c r="C151" t="str">
        <f>IF(LEFT(A151,1)="T","QBO only",INDEX('Jobber Jobs'!$F$5:$F$367,MATCH(A151,'Jobber Jobs'!$A$5:$A$367,0)))</f>
        <v>Every 4 weeks</v>
      </c>
      <c r="D151" t="n">
        <v>1</v>
      </c>
      <c r="E151" s="9">
        <f>IF(LEFT(A151,1)="T",0,IF(INDEX('Jobber Jobs'!$O$5:$O$367,MATCH(A151,'Jobber Jobs'!$A$5:$A$367,0))&lt;&gt;"Active",0,IF(C151="Every 4 weeks",D151*INDEX('Jobber Jobs'!$L$5:$L$367,MATCH(A151,'Jobber Jobs'!$A$5:$A$367,0)),INDEX('Jobber Jobs'!$Q$5:$Q$367,MATCH(A151,'Jobber Jobs'!$A$5:$A$367,0)))))</f>
        <v>135</v>
      </c>
      <c r="F151" s="9">
        <f>SUMIFS('Jobber Invoices'!$F$5:$F$235,'Jobber Invoices'!$B$5:$B$235,A151,'Jobber Invoices'!$G$5:$G$235,B151)</f>
        <v>0</v>
      </c>
      <c r="G151" s="9">
        <f>SUMIFS('QBO Invoices'!$E$5:$E$888,'QBO Invoices'!$G$5:$G$888,A151,'QBO Invoices'!$F$5:$F$888,B151)</f>
        <v>130</v>
      </c>
      <c r="H151" s="9">
        <f>ROUND(F151+G151-E151,2)</f>
        <v>-5</v>
      </c>
      <c r="I151" t="str">
        <f>IF(ABS(H151)&lt;0.005,"Agrees",IF(H151&gt;0,"Over-billed","Under-billed"))</f>
        <v>Under-billed</v>
      </c>
      <c r="J151" t="str">
        <f>IFERROR(INDEX('Rate Reconciliation'!$O$5:$O$373,MATCH(A151,'Rate Reconciliation'!$A$5:$A$373,0)),"Missing in Jobber")</f>
        <v>Rate mismatch</v>
      </c>
      <c r="K151" s="9" t="n">
        <v>-5</v>
      </c>
    </row>
    <row r="152">
      <c r="A152" t="inlineStr">
        <is>
          <t>J1050</t>
        </is>
      </c>
      <c r="B152" t="inlineStr">
        <is>
          <t>2026-08</t>
        </is>
      </c>
      <c r="C152" t="str">
        <f>IF(LEFT(A152,1)="T","QBO only",INDEX('Jobber Jobs'!$F$5:$F$367,MATCH(A152,'Jobber Jobs'!$A$5:$A$367,0)))</f>
        <v>Weekly</v>
      </c>
      <c r="D152" t="inlineStr"/>
      <c r="E152" s="9">
        <f>IF(LEFT(A152,1)="T",0,IF(INDEX('Jobber Jobs'!$O$5:$O$367,MATCH(A152,'Jobber Jobs'!$A$5:$A$367,0))&lt;&gt;"Active",0,IF(C152="Every 4 weeks",D152*INDEX('Jobber Jobs'!$L$5:$L$367,MATCH(A152,'Jobber Jobs'!$A$5:$A$367,0)),INDEX('Jobber Jobs'!$Q$5:$Q$367,MATCH(A152,'Jobber Jobs'!$A$5:$A$367,0)))))</f>
        <v>437.67</v>
      </c>
      <c r="F152" s="9">
        <f>SUMIFS('Jobber Invoices'!$F$5:$F$235,'Jobber Invoices'!$B$5:$B$235,A152,'Jobber Invoices'!$G$5:$G$235,B152)</f>
        <v>437.67</v>
      </c>
      <c r="G152" s="9">
        <f>SUMIFS('QBO Invoices'!$E$5:$E$888,'QBO Invoices'!$G$5:$G$888,A152,'QBO Invoices'!$F$5:$F$888,B152)</f>
        <v>0</v>
      </c>
      <c r="H152" s="9">
        <f>ROUND(F152+G152-E152,2)</f>
        <v>0</v>
      </c>
      <c r="I152" t="str">
        <f>IF(ABS(H152)&lt;0.005,"Agrees",IF(H152&gt;0,"Over-billed","Under-billed"))</f>
        <v>Agrees</v>
      </c>
      <c r="J152" t="str">
        <f>IFERROR(INDEX('Rate Reconciliation'!$O$5:$O$373,MATCH(A152,'Rate Reconciliation'!$A$5:$A$373,0)),"Missing in Jobber")</f>
        <v>Billed in Jobber</v>
      </c>
      <c r="K152" s="9" t="n">
        <v>0</v>
      </c>
    </row>
    <row r="153">
      <c r="A153" t="inlineStr">
        <is>
          <t>J1050</t>
        </is>
      </c>
      <c r="B153" t="inlineStr">
        <is>
          <t>2026-09</t>
        </is>
      </c>
      <c r="C153" t="str">
        <f>IF(LEFT(A153,1)="T","QBO only",INDEX('Jobber Jobs'!$F$5:$F$367,MATCH(A153,'Jobber Jobs'!$A$5:$A$367,0)))</f>
        <v>Weekly</v>
      </c>
      <c r="D153" t="inlineStr"/>
      <c r="E153" s="9">
        <f>IF(LEFT(A153,1)="T",0,IF(INDEX('Jobber Jobs'!$O$5:$O$367,MATCH(A153,'Jobber Jobs'!$A$5:$A$367,0))&lt;&gt;"Active",0,IF(C153="Every 4 weeks",D153*INDEX('Jobber Jobs'!$L$5:$L$367,MATCH(A153,'Jobber Jobs'!$A$5:$A$367,0)),INDEX('Jobber Jobs'!$Q$5:$Q$367,MATCH(A153,'Jobber Jobs'!$A$5:$A$367,0)))))</f>
        <v>437.67</v>
      </c>
      <c r="F153" s="9">
        <f>SUMIFS('Jobber Invoices'!$F$5:$F$235,'Jobber Invoices'!$B$5:$B$235,A153,'Jobber Invoices'!$G$5:$G$235,B153)</f>
        <v>437.67</v>
      </c>
      <c r="G153" s="9">
        <f>SUMIFS('QBO Invoices'!$E$5:$E$888,'QBO Invoices'!$G$5:$G$888,A153,'QBO Invoices'!$F$5:$F$888,B153)</f>
        <v>0</v>
      </c>
      <c r="H153" s="9">
        <f>ROUND(F153+G153-E153,2)</f>
        <v>0</v>
      </c>
      <c r="I153" t="str">
        <f>IF(ABS(H153)&lt;0.005,"Agrees",IF(H153&gt;0,"Over-billed","Under-billed"))</f>
        <v>Agrees</v>
      </c>
      <c r="J153" t="str">
        <f>IFERROR(INDEX('Rate Reconciliation'!$O$5:$O$373,MATCH(A153,'Rate Reconciliation'!$A$5:$A$373,0)),"Missing in Jobber")</f>
        <v>Billed in Jobber</v>
      </c>
      <c r="K153" s="9" t="n">
        <v>0</v>
      </c>
    </row>
    <row r="154">
      <c r="A154" t="inlineStr">
        <is>
          <t>J1050</t>
        </is>
      </c>
      <c r="B154" t="inlineStr">
        <is>
          <t>2026-10</t>
        </is>
      </c>
      <c r="C154" t="str">
        <f>IF(LEFT(A154,1)="T","QBO only",INDEX('Jobber Jobs'!$F$5:$F$367,MATCH(A154,'Jobber Jobs'!$A$5:$A$367,0)))</f>
        <v>Weekly</v>
      </c>
      <c r="D154" t="inlineStr"/>
      <c r="E154" s="9">
        <f>IF(LEFT(A154,1)="T",0,IF(INDEX('Jobber Jobs'!$O$5:$O$367,MATCH(A154,'Jobber Jobs'!$A$5:$A$367,0))&lt;&gt;"Active",0,IF(C154="Every 4 weeks",D154*INDEX('Jobber Jobs'!$L$5:$L$367,MATCH(A154,'Jobber Jobs'!$A$5:$A$367,0)),INDEX('Jobber Jobs'!$Q$5:$Q$367,MATCH(A154,'Jobber Jobs'!$A$5:$A$367,0)))))</f>
        <v>437.67</v>
      </c>
      <c r="F154" s="9">
        <f>SUMIFS('Jobber Invoices'!$F$5:$F$235,'Jobber Invoices'!$B$5:$B$235,A154,'Jobber Invoices'!$G$5:$G$235,B154)</f>
        <v>437.67</v>
      </c>
      <c r="G154" s="9">
        <f>SUMIFS('QBO Invoices'!$E$5:$E$888,'QBO Invoices'!$G$5:$G$888,A154,'QBO Invoices'!$F$5:$F$888,B154)</f>
        <v>0</v>
      </c>
      <c r="H154" s="9">
        <f>ROUND(F154+G154-E154,2)</f>
        <v>0</v>
      </c>
      <c r="I154" t="str">
        <f>IF(ABS(H154)&lt;0.005,"Agrees",IF(H154&gt;0,"Over-billed","Under-billed"))</f>
        <v>Agrees</v>
      </c>
      <c r="J154" t="str">
        <f>IFERROR(INDEX('Rate Reconciliation'!$O$5:$O$373,MATCH(A154,'Rate Reconciliation'!$A$5:$A$373,0)),"Missing in Jobber")</f>
        <v>Billed in Jobber</v>
      </c>
      <c r="K154" s="9" t="n">
        <v>0</v>
      </c>
    </row>
    <row r="155">
      <c r="A155" t="inlineStr">
        <is>
          <t>J1051</t>
        </is>
      </c>
      <c r="B155" t="inlineStr">
        <is>
          <t>2026-08</t>
        </is>
      </c>
      <c r="C155" t="str">
        <f>IF(LEFT(A155,1)="T","QBO only",INDEX('Jobber Jobs'!$F$5:$F$367,MATCH(A155,'Jobber Jobs'!$A$5:$A$367,0)))</f>
        <v>Weekly</v>
      </c>
      <c r="D155" t="inlineStr"/>
      <c r="E155" s="9">
        <f>IF(LEFT(A155,1)="T",0,IF(INDEX('Jobber Jobs'!$O$5:$O$367,MATCH(A155,'Jobber Jobs'!$A$5:$A$367,0))&lt;&gt;"Active",0,IF(C155="Every 4 weeks",D155*INDEX('Jobber Jobs'!$L$5:$L$367,MATCH(A155,'Jobber Jobs'!$A$5:$A$367,0)),INDEX('Jobber Jobs'!$Q$5:$Q$367,MATCH(A155,'Jobber Jobs'!$A$5:$A$367,0)))))</f>
        <v>923</v>
      </c>
      <c r="F155" s="9">
        <f>SUMIFS('Jobber Invoices'!$F$5:$F$235,'Jobber Invoices'!$B$5:$B$235,A155,'Jobber Invoices'!$G$5:$G$235,B155)</f>
        <v>0</v>
      </c>
      <c r="G155" s="9">
        <f>SUMIFS('QBO Invoices'!$E$5:$E$888,'QBO Invoices'!$G$5:$G$888,A155,'QBO Invoices'!$F$5:$F$888,B155)</f>
        <v>923</v>
      </c>
      <c r="H155" s="9">
        <f>ROUND(F155+G155-E155,2)</f>
        <v>0</v>
      </c>
      <c r="I155" t="str">
        <f>IF(ABS(H155)&lt;0.005,"Agrees",IF(H155&gt;0,"Over-billed","Under-billed"))</f>
        <v>Agrees</v>
      </c>
      <c r="J155" t="str">
        <f>IFERROR(INDEX('Rate Reconciliation'!$O$5:$O$373,MATCH(A155,'Rate Reconciliation'!$A$5:$A$373,0)),"Missing in Jobber")</f>
        <v>Matched</v>
      </c>
      <c r="K155" s="9" t="n">
        <v>0</v>
      </c>
    </row>
    <row r="156">
      <c r="A156" t="inlineStr">
        <is>
          <t>J1051</t>
        </is>
      </c>
      <c r="B156" t="inlineStr">
        <is>
          <t>2026-09</t>
        </is>
      </c>
      <c r="C156" t="str">
        <f>IF(LEFT(A156,1)="T","QBO only",INDEX('Jobber Jobs'!$F$5:$F$367,MATCH(A156,'Jobber Jobs'!$A$5:$A$367,0)))</f>
        <v>Weekly</v>
      </c>
      <c r="D156" t="inlineStr"/>
      <c r="E156" s="9">
        <f>IF(LEFT(A156,1)="T",0,IF(INDEX('Jobber Jobs'!$O$5:$O$367,MATCH(A156,'Jobber Jobs'!$A$5:$A$367,0))&lt;&gt;"Active",0,IF(C156="Every 4 weeks",D156*INDEX('Jobber Jobs'!$L$5:$L$367,MATCH(A156,'Jobber Jobs'!$A$5:$A$367,0)),INDEX('Jobber Jobs'!$Q$5:$Q$367,MATCH(A156,'Jobber Jobs'!$A$5:$A$367,0)))))</f>
        <v>923</v>
      </c>
      <c r="F156" s="9">
        <f>SUMIFS('Jobber Invoices'!$F$5:$F$235,'Jobber Invoices'!$B$5:$B$235,A156,'Jobber Invoices'!$G$5:$G$235,B156)</f>
        <v>0</v>
      </c>
      <c r="G156" s="9">
        <f>SUMIFS('QBO Invoices'!$E$5:$E$888,'QBO Invoices'!$G$5:$G$888,A156,'QBO Invoices'!$F$5:$F$888,B156)</f>
        <v>923</v>
      </c>
      <c r="H156" s="9">
        <f>ROUND(F156+G156-E156,2)</f>
        <v>0</v>
      </c>
      <c r="I156" t="str">
        <f>IF(ABS(H156)&lt;0.005,"Agrees",IF(H156&gt;0,"Over-billed","Under-billed"))</f>
        <v>Agrees</v>
      </c>
      <c r="J156" t="str">
        <f>IFERROR(INDEX('Rate Reconciliation'!$O$5:$O$373,MATCH(A156,'Rate Reconciliation'!$A$5:$A$373,0)),"Missing in Jobber")</f>
        <v>Matched</v>
      </c>
      <c r="K156" s="9" t="n">
        <v>0</v>
      </c>
    </row>
    <row r="157">
      <c r="A157" t="inlineStr">
        <is>
          <t>J1051</t>
        </is>
      </c>
      <c r="B157" t="inlineStr">
        <is>
          <t>2026-10</t>
        </is>
      </c>
      <c r="C157" t="str">
        <f>IF(LEFT(A157,1)="T","QBO only",INDEX('Jobber Jobs'!$F$5:$F$367,MATCH(A157,'Jobber Jobs'!$A$5:$A$367,0)))</f>
        <v>Weekly</v>
      </c>
      <c r="D157" t="inlineStr"/>
      <c r="E157" s="9">
        <f>IF(LEFT(A157,1)="T",0,IF(INDEX('Jobber Jobs'!$O$5:$O$367,MATCH(A157,'Jobber Jobs'!$A$5:$A$367,0))&lt;&gt;"Active",0,IF(C157="Every 4 weeks",D157*INDEX('Jobber Jobs'!$L$5:$L$367,MATCH(A157,'Jobber Jobs'!$A$5:$A$367,0)),INDEX('Jobber Jobs'!$Q$5:$Q$367,MATCH(A157,'Jobber Jobs'!$A$5:$A$367,0)))))</f>
        <v>923</v>
      </c>
      <c r="F157" s="9">
        <f>SUMIFS('Jobber Invoices'!$F$5:$F$235,'Jobber Invoices'!$B$5:$B$235,A157,'Jobber Invoices'!$G$5:$G$235,B157)</f>
        <v>0</v>
      </c>
      <c r="G157" s="9">
        <f>SUMIFS('QBO Invoices'!$E$5:$E$888,'QBO Invoices'!$G$5:$G$888,A157,'QBO Invoices'!$F$5:$F$888,B157)</f>
        <v>923</v>
      </c>
      <c r="H157" s="9">
        <f>ROUND(F157+G157-E157,2)</f>
        <v>0</v>
      </c>
      <c r="I157" t="str">
        <f>IF(ABS(H157)&lt;0.005,"Agrees",IF(H157&gt;0,"Over-billed","Under-billed"))</f>
        <v>Agrees</v>
      </c>
      <c r="J157" t="str">
        <f>IFERROR(INDEX('Rate Reconciliation'!$O$5:$O$373,MATCH(A157,'Rate Reconciliation'!$A$5:$A$373,0)),"Missing in Jobber")</f>
        <v>Matched</v>
      </c>
      <c r="K157" s="9" t="n">
        <v>0</v>
      </c>
    </row>
    <row r="158">
      <c r="A158" t="inlineStr">
        <is>
          <t>J1052</t>
        </is>
      </c>
      <c r="B158" t="inlineStr">
        <is>
          <t>2026-08</t>
        </is>
      </c>
      <c r="C158" t="str">
        <f>IF(LEFT(A158,1)="T","QBO only",INDEX('Jobber Jobs'!$F$5:$F$367,MATCH(A158,'Jobber Jobs'!$A$5:$A$367,0)))</f>
        <v>Weekly</v>
      </c>
      <c r="D158" t="inlineStr"/>
      <c r="E158" s="9">
        <f>IF(LEFT(A158,1)="T",0,IF(INDEX('Jobber Jobs'!$O$5:$O$367,MATCH(A158,'Jobber Jobs'!$A$5:$A$367,0))&lt;&gt;"Active",0,IF(C158="Every 4 weeks",D158*INDEX('Jobber Jobs'!$L$5:$L$367,MATCH(A158,'Jobber Jobs'!$A$5:$A$367,0)),INDEX('Jobber Jobs'!$Q$5:$Q$367,MATCH(A158,'Jobber Jobs'!$A$5:$A$367,0)))))</f>
        <v>1603.33</v>
      </c>
      <c r="F158" s="9">
        <f>SUMIFS('Jobber Invoices'!$F$5:$F$235,'Jobber Invoices'!$B$5:$B$235,A158,'Jobber Invoices'!$G$5:$G$235,B158)</f>
        <v>0</v>
      </c>
      <c r="G158" s="9">
        <f>SUMIFS('QBO Invoices'!$E$5:$E$888,'QBO Invoices'!$G$5:$G$888,A158,'QBO Invoices'!$F$5:$F$888,B158)</f>
        <v>1542.67</v>
      </c>
      <c r="H158" s="9">
        <f>ROUND(F158+G158-E158,2)</f>
        <v>-60.66</v>
      </c>
      <c r="I158" t="str">
        <f>IF(ABS(H158)&lt;0.005,"Agrees",IF(H158&gt;0,"Over-billed","Under-billed"))</f>
        <v>Under-billed</v>
      </c>
      <c r="J158" t="str">
        <f>IFERROR(INDEX('Rate Reconciliation'!$O$5:$O$373,MATCH(A158,'Rate Reconciliation'!$A$5:$A$373,0)),"Missing in Jobber")</f>
        <v>Rate mismatch</v>
      </c>
      <c r="K158" s="9" t="n">
        <v>-60.66</v>
      </c>
    </row>
    <row r="159">
      <c r="A159" t="inlineStr">
        <is>
          <t>J1052</t>
        </is>
      </c>
      <c r="B159" t="inlineStr">
        <is>
          <t>2026-09</t>
        </is>
      </c>
      <c r="C159" t="str">
        <f>IF(LEFT(A159,1)="T","QBO only",INDEX('Jobber Jobs'!$F$5:$F$367,MATCH(A159,'Jobber Jobs'!$A$5:$A$367,0)))</f>
        <v>Weekly</v>
      </c>
      <c r="D159" t="inlineStr"/>
      <c r="E159" s="9">
        <f>IF(LEFT(A159,1)="T",0,IF(INDEX('Jobber Jobs'!$O$5:$O$367,MATCH(A159,'Jobber Jobs'!$A$5:$A$367,0))&lt;&gt;"Active",0,IF(C159="Every 4 weeks",D159*INDEX('Jobber Jobs'!$L$5:$L$367,MATCH(A159,'Jobber Jobs'!$A$5:$A$367,0)),INDEX('Jobber Jobs'!$Q$5:$Q$367,MATCH(A159,'Jobber Jobs'!$A$5:$A$367,0)))))</f>
        <v>1603.33</v>
      </c>
      <c r="F159" s="9">
        <f>SUMIFS('Jobber Invoices'!$F$5:$F$235,'Jobber Invoices'!$B$5:$B$235,A159,'Jobber Invoices'!$G$5:$G$235,B159)</f>
        <v>0</v>
      </c>
      <c r="G159" s="9">
        <f>SUMIFS('QBO Invoices'!$E$5:$E$888,'QBO Invoices'!$G$5:$G$888,A159,'QBO Invoices'!$F$5:$F$888,B159)</f>
        <v>1542.67</v>
      </c>
      <c r="H159" s="9">
        <f>ROUND(F159+G159-E159,2)</f>
        <v>-60.66</v>
      </c>
      <c r="I159" t="str">
        <f>IF(ABS(H159)&lt;0.005,"Agrees",IF(H159&gt;0,"Over-billed","Under-billed"))</f>
        <v>Under-billed</v>
      </c>
      <c r="J159" t="str">
        <f>IFERROR(INDEX('Rate Reconciliation'!$O$5:$O$373,MATCH(A159,'Rate Reconciliation'!$A$5:$A$373,0)),"Missing in Jobber")</f>
        <v>Rate mismatch</v>
      </c>
      <c r="K159" s="9" t="n">
        <v>-60.66</v>
      </c>
    </row>
    <row r="160">
      <c r="A160" t="inlineStr">
        <is>
          <t>J1052</t>
        </is>
      </c>
      <c r="B160" t="inlineStr">
        <is>
          <t>2026-10</t>
        </is>
      </c>
      <c r="C160" t="str">
        <f>IF(LEFT(A160,1)="T","QBO only",INDEX('Jobber Jobs'!$F$5:$F$367,MATCH(A160,'Jobber Jobs'!$A$5:$A$367,0)))</f>
        <v>Weekly</v>
      </c>
      <c r="D160" t="inlineStr"/>
      <c r="E160" s="9">
        <f>IF(LEFT(A160,1)="T",0,IF(INDEX('Jobber Jobs'!$O$5:$O$367,MATCH(A160,'Jobber Jobs'!$A$5:$A$367,0))&lt;&gt;"Active",0,IF(C160="Every 4 weeks",D160*INDEX('Jobber Jobs'!$L$5:$L$367,MATCH(A160,'Jobber Jobs'!$A$5:$A$367,0)),INDEX('Jobber Jobs'!$Q$5:$Q$367,MATCH(A160,'Jobber Jobs'!$A$5:$A$367,0)))))</f>
        <v>1603.33</v>
      </c>
      <c r="F160" s="9">
        <f>SUMIFS('Jobber Invoices'!$F$5:$F$235,'Jobber Invoices'!$B$5:$B$235,A160,'Jobber Invoices'!$G$5:$G$235,B160)</f>
        <v>0</v>
      </c>
      <c r="G160" s="9">
        <f>SUMIFS('QBO Invoices'!$E$5:$E$888,'QBO Invoices'!$G$5:$G$888,A160,'QBO Invoices'!$F$5:$F$888,B160)</f>
        <v>1542.67</v>
      </c>
      <c r="H160" s="9">
        <f>ROUND(F160+G160-E160,2)</f>
        <v>-60.66</v>
      </c>
      <c r="I160" t="str">
        <f>IF(ABS(H160)&lt;0.005,"Agrees",IF(H160&gt;0,"Over-billed","Under-billed"))</f>
        <v>Under-billed</v>
      </c>
      <c r="J160" t="str">
        <f>IFERROR(INDEX('Rate Reconciliation'!$O$5:$O$373,MATCH(A160,'Rate Reconciliation'!$A$5:$A$373,0)),"Missing in Jobber")</f>
        <v>Rate mismatch</v>
      </c>
      <c r="K160" s="9" t="n">
        <v>-60.66</v>
      </c>
    </row>
    <row r="161">
      <c r="A161" t="inlineStr">
        <is>
          <t>J1053</t>
        </is>
      </c>
      <c r="B161" t="inlineStr">
        <is>
          <t>2026-08</t>
        </is>
      </c>
      <c r="C161" t="str">
        <f>IF(LEFT(A161,1)="T","QBO only",INDEX('Jobber Jobs'!$F$5:$F$367,MATCH(A161,'Jobber Jobs'!$A$5:$A$367,0)))</f>
        <v>Weekly</v>
      </c>
      <c r="D161" t="inlineStr"/>
      <c r="E161" s="9">
        <f>IF(LEFT(A161,1)="T",0,IF(INDEX('Jobber Jobs'!$O$5:$O$367,MATCH(A161,'Jobber Jobs'!$A$5:$A$367,0))&lt;&gt;"Active",0,IF(C161="Every 4 weeks",D161*INDEX('Jobber Jobs'!$L$5:$L$367,MATCH(A161,'Jobber Jobs'!$A$5:$A$367,0)),INDEX('Jobber Jobs'!$Q$5:$Q$367,MATCH(A161,'Jobber Jobs'!$A$5:$A$367,0)))))</f>
        <v>697.67</v>
      </c>
      <c r="F161" s="9">
        <f>SUMIFS('Jobber Invoices'!$F$5:$F$235,'Jobber Invoices'!$B$5:$B$235,A161,'Jobber Invoices'!$G$5:$G$235,B161)</f>
        <v>0</v>
      </c>
      <c r="G161" s="9">
        <f>SUMIFS('QBO Invoices'!$E$5:$E$888,'QBO Invoices'!$G$5:$G$888,A161,'QBO Invoices'!$F$5:$F$888,B161)</f>
        <v>697.67</v>
      </c>
      <c r="H161" s="9">
        <f>ROUND(F161+G161-E161,2)</f>
        <v>0</v>
      </c>
      <c r="I161" t="str">
        <f>IF(ABS(H161)&lt;0.005,"Agrees",IF(H161&gt;0,"Over-billed","Under-billed"))</f>
        <v>Agrees</v>
      </c>
      <c r="J161" t="str">
        <f>IFERROR(INDEX('Rate Reconciliation'!$O$5:$O$373,MATCH(A161,'Rate Reconciliation'!$A$5:$A$373,0)),"Missing in Jobber")</f>
        <v>Matched</v>
      </c>
      <c r="K161" s="9" t="n">
        <v>0</v>
      </c>
    </row>
    <row r="162">
      <c r="A162" t="inlineStr">
        <is>
          <t>J1053</t>
        </is>
      </c>
      <c r="B162" t="inlineStr">
        <is>
          <t>2026-09</t>
        </is>
      </c>
      <c r="C162" t="str">
        <f>IF(LEFT(A162,1)="T","QBO only",INDEX('Jobber Jobs'!$F$5:$F$367,MATCH(A162,'Jobber Jobs'!$A$5:$A$367,0)))</f>
        <v>Weekly</v>
      </c>
      <c r="D162" t="inlineStr"/>
      <c r="E162" s="9">
        <f>IF(LEFT(A162,1)="T",0,IF(INDEX('Jobber Jobs'!$O$5:$O$367,MATCH(A162,'Jobber Jobs'!$A$5:$A$367,0))&lt;&gt;"Active",0,IF(C162="Every 4 weeks",D162*INDEX('Jobber Jobs'!$L$5:$L$367,MATCH(A162,'Jobber Jobs'!$A$5:$A$367,0)),INDEX('Jobber Jobs'!$Q$5:$Q$367,MATCH(A162,'Jobber Jobs'!$A$5:$A$367,0)))))</f>
        <v>697.67</v>
      </c>
      <c r="F162" s="9">
        <f>SUMIFS('Jobber Invoices'!$F$5:$F$235,'Jobber Invoices'!$B$5:$B$235,A162,'Jobber Invoices'!$G$5:$G$235,B162)</f>
        <v>0</v>
      </c>
      <c r="G162" s="9">
        <f>SUMIFS('QBO Invoices'!$E$5:$E$888,'QBO Invoices'!$G$5:$G$888,A162,'QBO Invoices'!$F$5:$F$888,B162)</f>
        <v>697.67</v>
      </c>
      <c r="H162" s="9">
        <f>ROUND(F162+G162-E162,2)</f>
        <v>0</v>
      </c>
      <c r="I162" t="str">
        <f>IF(ABS(H162)&lt;0.005,"Agrees",IF(H162&gt;0,"Over-billed","Under-billed"))</f>
        <v>Agrees</v>
      </c>
      <c r="J162" t="str">
        <f>IFERROR(INDEX('Rate Reconciliation'!$O$5:$O$373,MATCH(A162,'Rate Reconciliation'!$A$5:$A$373,0)),"Missing in Jobber")</f>
        <v>Matched</v>
      </c>
      <c r="K162" s="9" t="n">
        <v>0</v>
      </c>
    </row>
    <row r="163">
      <c r="A163" t="inlineStr">
        <is>
          <t>J1053</t>
        </is>
      </c>
      <c r="B163" t="inlineStr">
        <is>
          <t>2026-10</t>
        </is>
      </c>
      <c r="C163" t="str">
        <f>IF(LEFT(A163,1)="T","QBO only",INDEX('Jobber Jobs'!$F$5:$F$367,MATCH(A163,'Jobber Jobs'!$A$5:$A$367,0)))</f>
        <v>Weekly</v>
      </c>
      <c r="D163" t="inlineStr"/>
      <c r="E163" s="9">
        <f>IF(LEFT(A163,1)="T",0,IF(INDEX('Jobber Jobs'!$O$5:$O$367,MATCH(A163,'Jobber Jobs'!$A$5:$A$367,0))&lt;&gt;"Active",0,IF(C163="Every 4 weeks",D163*INDEX('Jobber Jobs'!$L$5:$L$367,MATCH(A163,'Jobber Jobs'!$A$5:$A$367,0)),INDEX('Jobber Jobs'!$Q$5:$Q$367,MATCH(A163,'Jobber Jobs'!$A$5:$A$367,0)))))</f>
        <v>697.67</v>
      </c>
      <c r="F163" s="9">
        <f>SUMIFS('Jobber Invoices'!$F$5:$F$235,'Jobber Invoices'!$B$5:$B$235,A163,'Jobber Invoices'!$G$5:$G$235,B163)</f>
        <v>0</v>
      </c>
      <c r="G163" s="9">
        <f>SUMIFS('QBO Invoices'!$E$5:$E$888,'QBO Invoices'!$G$5:$G$888,A163,'QBO Invoices'!$F$5:$F$888,B163)</f>
        <v>697.67</v>
      </c>
      <c r="H163" s="9">
        <f>ROUND(F163+G163-E163,2)</f>
        <v>0</v>
      </c>
      <c r="I163" t="str">
        <f>IF(ABS(H163)&lt;0.005,"Agrees",IF(H163&gt;0,"Over-billed","Under-billed"))</f>
        <v>Agrees</v>
      </c>
      <c r="J163" t="str">
        <f>IFERROR(INDEX('Rate Reconciliation'!$O$5:$O$373,MATCH(A163,'Rate Reconciliation'!$A$5:$A$373,0)),"Missing in Jobber")</f>
        <v>Matched</v>
      </c>
      <c r="K163" s="9" t="n">
        <v>0</v>
      </c>
    </row>
    <row r="164">
      <c r="A164" t="inlineStr">
        <is>
          <t>J1054</t>
        </is>
      </c>
      <c r="B164" t="inlineStr">
        <is>
          <t>2026-08</t>
        </is>
      </c>
      <c r="C164" t="str">
        <f>IF(LEFT(A164,1)="T","QBO only",INDEX('Jobber Jobs'!$F$5:$F$367,MATCH(A164,'Jobber Jobs'!$A$5:$A$367,0)))</f>
        <v>Weekly</v>
      </c>
      <c r="D164" t="inlineStr"/>
      <c r="E164" s="9">
        <f>IF(LEFT(A164,1)="T",0,IF(INDEX('Jobber Jobs'!$O$5:$O$367,MATCH(A164,'Jobber Jobs'!$A$5:$A$367,0))&lt;&gt;"Active",0,IF(C164="Every 4 weeks",D164*INDEX('Jobber Jobs'!$L$5:$L$367,MATCH(A164,'Jobber Jobs'!$A$5:$A$367,0)),INDEX('Jobber Jobs'!$Q$5:$Q$367,MATCH(A164,'Jobber Jobs'!$A$5:$A$367,0)))))</f>
        <v>502.67</v>
      </c>
      <c r="F164" s="9">
        <f>SUMIFS('Jobber Invoices'!$F$5:$F$235,'Jobber Invoices'!$B$5:$B$235,A164,'Jobber Invoices'!$G$5:$G$235,B164)</f>
        <v>502.67</v>
      </c>
      <c r="G164" s="9">
        <f>SUMIFS('QBO Invoices'!$E$5:$E$888,'QBO Invoices'!$G$5:$G$888,A164,'QBO Invoices'!$F$5:$F$888,B164)</f>
        <v>0</v>
      </c>
      <c r="H164" s="9">
        <f>ROUND(F164+G164-E164,2)</f>
        <v>0</v>
      </c>
      <c r="I164" t="str">
        <f>IF(ABS(H164)&lt;0.005,"Agrees",IF(H164&gt;0,"Over-billed","Under-billed"))</f>
        <v>Agrees</v>
      </c>
      <c r="J164" t="str">
        <f>IFERROR(INDEX('Rate Reconciliation'!$O$5:$O$373,MATCH(A164,'Rate Reconciliation'!$A$5:$A$373,0)),"Missing in Jobber")</f>
        <v>Billed in Jobber</v>
      </c>
      <c r="K164" s="9" t="n">
        <v>0</v>
      </c>
    </row>
    <row r="165">
      <c r="A165" t="inlineStr">
        <is>
          <t>J1054</t>
        </is>
      </c>
      <c r="B165" t="inlineStr">
        <is>
          <t>2026-09</t>
        </is>
      </c>
      <c r="C165" t="str">
        <f>IF(LEFT(A165,1)="T","QBO only",INDEX('Jobber Jobs'!$F$5:$F$367,MATCH(A165,'Jobber Jobs'!$A$5:$A$367,0)))</f>
        <v>Weekly</v>
      </c>
      <c r="D165" t="inlineStr"/>
      <c r="E165" s="9">
        <f>IF(LEFT(A165,1)="T",0,IF(INDEX('Jobber Jobs'!$O$5:$O$367,MATCH(A165,'Jobber Jobs'!$A$5:$A$367,0))&lt;&gt;"Active",0,IF(C165="Every 4 weeks",D165*INDEX('Jobber Jobs'!$L$5:$L$367,MATCH(A165,'Jobber Jobs'!$A$5:$A$367,0)),INDEX('Jobber Jobs'!$Q$5:$Q$367,MATCH(A165,'Jobber Jobs'!$A$5:$A$367,0)))))</f>
        <v>502.67</v>
      </c>
      <c r="F165" s="9">
        <f>SUMIFS('Jobber Invoices'!$F$5:$F$235,'Jobber Invoices'!$B$5:$B$235,A165,'Jobber Invoices'!$G$5:$G$235,B165)</f>
        <v>502.67</v>
      </c>
      <c r="G165" s="9">
        <f>SUMIFS('QBO Invoices'!$E$5:$E$888,'QBO Invoices'!$G$5:$G$888,A165,'QBO Invoices'!$F$5:$F$888,B165)</f>
        <v>0</v>
      </c>
      <c r="H165" s="9">
        <f>ROUND(F165+G165-E165,2)</f>
        <v>0</v>
      </c>
      <c r="I165" t="str">
        <f>IF(ABS(H165)&lt;0.005,"Agrees",IF(H165&gt;0,"Over-billed","Under-billed"))</f>
        <v>Agrees</v>
      </c>
      <c r="J165" t="str">
        <f>IFERROR(INDEX('Rate Reconciliation'!$O$5:$O$373,MATCH(A165,'Rate Reconciliation'!$A$5:$A$373,0)),"Missing in Jobber")</f>
        <v>Billed in Jobber</v>
      </c>
      <c r="K165" s="9" t="n">
        <v>0</v>
      </c>
    </row>
    <row r="166">
      <c r="A166" t="inlineStr">
        <is>
          <t>J1054</t>
        </is>
      </c>
      <c r="B166" t="inlineStr">
        <is>
          <t>2026-10</t>
        </is>
      </c>
      <c r="C166" t="str">
        <f>IF(LEFT(A166,1)="T","QBO only",INDEX('Jobber Jobs'!$F$5:$F$367,MATCH(A166,'Jobber Jobs'!$A$5:$A$367,0)))</f>
        <v>Weekly</v>
      </c>
      <c r="D166" t="inlineStr"/>
      <c r="E166" s="9">
        <f>IF(LEFT(A166,1)="T",0,IF(INDEX('Jobber Jobs'!$O$5:$O$367,MATCH(A166,'Jobber Jobs'!$A$5:$A$367,0))&lt;&gt;"Active",0,IF(C166="Every 4 weeks",D166*INDEX('Jobber Jobs'!$L$5:$L$367,MATCH(A166,'Jobber Jobs'!$A$5:$A$367,0)),INDEX('Jobber Jobs'!$Q$5:$Q$367,MATCH(A166,'Jobber Jobs'!$A$5:$A$367,0)))))</f>
        <v>502.67</v>
      </c>
      <c r="F166" s="9">
        <f>SUMIFS('Jobber Invoices'!$F$5:$F$235,'Jobber Invoices'!$B$5:$B$235,A166,'Jobber Invoices'!$G$5:$G$235,B166)</f>
        <v>502.67</v>
      </c>
      <c r="G166" s="9">
        <f>SUMIFS('QBO Invoices'!$E$5:$E$888,'QBO Invoices'!$G$5:$G$888,A166,'QBO Invoices'!$F$5:$F$888,B166)</f>
        <v>0</v>
      </c>
      <c r="H166" s="9">
        <f>ROUND(F166+G166-E166,2)</f>
        <v>0</v>
      </c>
      <c r="I166" t="str">
        <f>IF(ABS(H166)&lt;0.005,"Agrees",IF(H166&gt;0,"Over-billed","Under-billed"))</f>
        <v>Agrees</v>
      </c>
      <c r="J166" t="str">
        <f>IFERROR(INDEX('Rate Reconciliation'!$O$5:$O$373,MATCH(A166,'Rate Reconciliation'!$A$5:$A$373,0)),"Missing in Jobber")</f>
        <v>Billed in Jobber</v>
      </c>
      <c r="K166" s="9" t="n">
        <v>0</v>
      </c>
    </row>
    <row r="167">
      <c r="A167" t="inlineStr">
        <is>
          <t>J1055</t>
        </is>
      </c>
      <c r="B167" t="inlineStr">
        <is>
          <t>2026-08</t>
        </is>
      </c>
      <c r="C167" t="str">
        <f>IF(LEFT(A167,1)="T","QBO only",INDEX('Jobber Jobs'!$F$5:$F$367,MATCH(A167,'Jobber Jobs'!$A$5:$A$367,0)))</f>
        <v>Weekly</v>
      </c>
      <c r="D167" t="inlineStr"/>
      <c r="E167" s="9">
        <f>IF(LEFT(A167,1)="T",0,IF(INDEX('Jobber Jobs'!$O$5:$O$367,MATCH(A167,'Jobber Jobs'!$A$5:$A$367,0))&lt;&gt;"Active",0,IF(C167="Every 4 weeks",D167*INDEX('Jobber Jobs'!$L$5:$L$367,MATCH(A167,'Jobber Jobs'!$A$5:$A$367,0)),INDEX('Jobber Jobs'!$Q$5:$Q$367,MATCH(A167,'Jobber Jobs'!$A$5:$A$367,0)))))</f>
        <v>1768</v>
      </c>
      <c r="F167" s="9">
        <f>SUMIFS('Jobber Invoices'!$F$5:$F$235,'Jobber Invoices'!$B$5:$B$235,A167,'Jobber Invoices'!$G$5:$G$235,B167)</f>
        <v>0</v>
      </c>
      <c r="G167" s="9">
        <f>SUMIFS('QBO Invoices'!$E$5:$E$888,'QBO Invoices'!$G$5:$G$888,A167,'QBO Invoices'!$F$5:$F$888,B167)</f>
        <v>1768</v>
      </c>
      <c r="H167" s="9">
        <f>ROUND(F167+G167-E167,2)</f>
        <v>0</v>
      </c>
      <c r="I167" t="str">
        <f>IF(ABS(H167)&lt;0.005,"Agrees",IF(H167&gt;0,"Over-billed","Under-billed"))</f>
        <v>Agrees</v>
      </c>
      <c r="J167" t="str">
        <f>IFERROR(INDEX('Rate Reconciliation'!$O$5:$O$373,MATCH(A167,'Rate Reconciliation'!$A$5:$A$373,0)),"Missing in Jobber")</f>
        <v>Matched</v>
      </c>
      <c r="K167" s="9" t="n">
        <v>0</v>
      </c>
    </row>
    <row r="168">
      <c r="A168" t="inlineStr">
        <is>
          <t>J1055</t>
        </is>
      </c>
      <c r="B168" t="inlineStr">
        <is>
          <t>2026-09</t>
        </is>
      </c>
      <c r="C168" t="str">
        <f>IF(LEFT(A168,1)="T","QBO only",INDEX('Jobber Jobs'!$F$5:$F$367,MATCH(A168,'Jobber Jobs'!$A$5:$A$367,0)))</f>
        <v>Weekly</v>
      </c>
      <c r="D168" t="inlineStr"/>
      <c r="E168" s="9">
        <f>IF(LEFT(A168,1)="T",0,IF(INDEX('Jobber Jobs'!$O$5:$O$367,MATCH(A168,'Jobber Jobs'!$A$5:$A$367,0))&lt;&gt;"Active",0,IF(C168="Every 4 weeks",D168*INDEX('Jobber Jobs'!$L$5:$L$367,MATCH(A168,'Jobber Jobs'!$A$5:$A$367,0)),INDEX('Jobber Jobs'!$Q$5:$Q$367,MATCH(A168,'Jobber Jobs'!$A$5:$A$367,0)))))</f>
        <v>1768</v>
      </c>
      <c r="F168" s="9">
        <f>SUMIFS('Jobber Invoices'!$F$5:$F$235,'Jobber Invoices'!$B$5:$B$235,A168,'Jobber Invoices'!$G$5:$G$235,B168)</f>
        <v>0</v>
      </c>
      <c r="G168" s="9">
        <f>SUMIFS('QBO Invoices'!$E$5:$E$888,'QBO Invoices'!$G$5:$G$888,A168,'QBO Invoices'!$F$5:$F$888,B168)</f>
        <v>1768</v>
      </c>
      <c r="H168" s="9">
        <f>ROUND(F168+G168-E168,2)</f>
        <v>0</v>
      </c>
      <c r="I168" t="str">
        <f>IF(ABS(H168)&lt;0.005,"Agrees",IF(H168&gt;0,"Over-billed","Under-billed"))</f>
        <v>Agrees</v>
      </c>
      <c r="J168" t="str">
        <f>IFERROR(INDEX('Rate Reconciliation'!$O$5:$O$373,MATCH(A168,'Rate Reconciliation'!$A$5:$A$373,0)),"Missing in Jobber")</f>
        <v>Matched</v>
      </c>
      <c r="K168" s="9" t="n">
        <v>0</v>
      </c>
    </row>
    <row r="169">
      <c r="A169" t="inlineStr">
        <is>
          <t>J1055</t>
        </is>
      </c>
      <c r="B169" t="inlineStr">
        <is>
          <t>2026-10</t>
        </is>
      </c>
      <c r="C169" t="str">
        <f>IF(LEFT(A169,1)="T","QBO only",INDEX('Jobber Jobs'!$F$5:$F$367,MATCH(A169,'Jobber Jobs'!$A$5:$A$367,0)))</f>
        <v>Weekly</v>
      </c>
      <c r="D169" t="inlineStr"/>
      <c r="E169" s="9">
        <f>IF(LEFT(A169,1)="T",0,IF(INDEX('Jobber Jobs'!$O$5:$O$367,MATCH(A169,'Jobber Jobs'!$A$5:$A$367,0))&lt;&gt;"Active",0,IF(C169="Every 4 weeks",D169*INDEX('Jobber Jobs'!$L$5:$L$367,MATCH(A169,'Jobber Jobs'!$A$5:$A$367,0)),INDEX('Jobber Jobs'!$Q$5:$Q$367,MATCH(A169,'Jobber Jobs'!$A$5:$A$367,0)))))</f>
        <v>1768</v>
      </c>
      <c r="F169" s="9">
        <f>SUMIFS('Jobber Invoices'!$F$5:$F$235,'Jobber Invoices'!$B$5:$B$235,A169,'Jobber Invoices'!$G$5:$G$235,B169)</f>
        <v>0</v>
      </c>
      <c r="G169" s="9">
        <f>SUMIFS('QBO Invoices'!$E$5:$E$888,'QBO Invoices'!$G$5:$G$888,A169,'QBO Invoices'!$F$5:$F$888,B169)</f>
        <v>1768</v>
      </c>
      <c r="H169" s="9">
        <f>ROUND(F169+G169-E169,2)</f>
        <v>0</v>
      </c>
      <c r="I169" t="str">
        <f>IF(ABS(H169)&lt;0.005,"Agrees",IF(H169&gt;0,"Over-billed","Under-billed"))</f>
        <v>Agrees</v>
      </c>
      <c r="J169" t="str">
        <f>IFERROR(INDEX('Rate Reconciliation'!$O$5:$O$373,MATCH(A169,'Rate Reconciliation'!$A$5:$A$373,0)),"Missing in Jobber")</f>
        <v>Matched</v>
      </c>
      <c r="K169" s="9" t="n">
        <v>0</v>
      </c>
    </row>
    <row r="170">
      <c r="A170" t="inlineStr">
        <is>
          <t>J1056</t>
        </is>
      </c>
      <c r="B170" t="inlineStr">
        <is>
          <t>2026-08</t>
        </is>
      </c>
      <c r="C170" t="str">
        <f>IF(LEFT(A170,1)="T","QBO only",INDEX('Jobber Jobs'!$F$5:$F$367,MATCH(A170,'Jobber Jobs'!$A$5:$A$367,0)))</f>
        <v>Weekly</v>
      </c>
      <c r="D170" t="inlineStr"/>
      <c r="E170" s="9">
        <f>IF(LEFT(A170,1)="T",0,IF(INDEX('Jobber Jobs'!$O$5:$O$367,MATCH(A170,'Jobber Jobs'!$A$5:$A$367,0))&lt;&gt;"Active",0,IF(C170="Every 4 weeks",D170*INDEX('Jobber Jobs'!$L$5:$L$367,MATCH(A170,'Jobber Jobs'!$A$5:$A$367,0)),INDEX('Jobber Jobs'!$Q$5:$Q$367,MATCH(A170,'Jobber Jobs'!$A$5:$A$367,0)))))</f>
        <v>390</v>
      </c>
      <c r="F170" s="9">
        <f>SUMIFS('Jobber Invoices'!$F$5:$F$235,'Jobber Invoices'!$B$5:$B$235,A170,'Jobber Invoices'!$G$5:$G$235,B170)</f>
        <v>390</v>
      </c>
      <c r="G170" s="9">
        <f>SUMIFS('QBO Invoices'!$E$5:$E$888,'QBO Invoices'!$G$5:$G$888,A170,'QBO Invoices'!$F$5:$F$888,B170)</f>
        <v>0</v>
      </c>
      <c r="H170" s="9">
        <f>ROUND(F170+G170-E170,2)</f>
        <v>0</v>
      </c>
      <c r="I170" t="str">
        <f>IF(ABS(H170)&lt;0.005,"Agrees",IF(H170&gt;0,"Over-billed","Under-billed"))</f>
        <v>Agrees</v>
      </c>
      <c r="J170" t="str">
        <f>IFERROR(INDEX('Rate Reconciliation'!$O$5:$O$373,MATCH(A170,'Rate Reconciliation'!$A$5:$A$373,0)),"Missing in Jobber")</f>
        <v>Billed in Jobber</v>
      </c>
      <c r="K170" s="9" t="n">
        <v>0</v>
      </c>
    </row>
    <row r="171">
      <c r="A171" t="inlineStr">
        <is>
          <t>J1056</t>
        </is>
      </c>
      <c r="B171" t="inlineStr">
        <is>
          <t>2026-09</t>
        </is>
      </c>
      <c r="C171" t="str">
        <f>IF(LEFT(A171,1)="T","QBO only",INDEX('Jobber Jobs'!$F$5:$F$367,MATCH(A171,'Jobber Jobs'!$A$5:$A$367,0)))</f>
        <v>Weekly</v>
      </c>
      <c r="D171" t="inlineStr"/>
      <c r="E171" s="9">
        <f>IF(LEFT(A171,1)="T",0,IF(INDEX('Jobber Jobs'!$O$5:$O$367,MATCH(A171,'Jobber Jobs'!$A$5:$A$367,0))&lt;&gt;"Active",0,IF(C171="Every 4 weeks",D171*INDEX('Jobber Jobs'!$L$5:$L$367,MATCH(A171,'Jobber Jobs'!$A$5:$A$367,0)),INDEX('Jobber Jobs'!$Q$5:$Q$367,MATCH(A171,'Jobber Jobs'!$A$5:$A$367,0)))))</f>
        <v>390</v>
      </c>
      <c r="F171" s="9">
        <f>SUMIFS('Jobber Invoices'!$F$5:$F$235,'Jobber Invoices'!$B$5:$B$235,A171,'Jobber Invoices'!$G$5:$G$235,B171)</f>
        <v>390</v>
      </c>
      <c r="G171" s="9">
        <f>SUMIFS('QBO Invoices'!$E$5:$E$888,'QBO Invoices'!$G$5:$G$888,A171,'QBO Invoices'!$F$5:$F$888,B171)</f>
        <v>0</v>
      </c>
      <c r="H171" s="9">
        <f>ROUND(F171+G171-E171,2)</f>
        <v>0</v>
      </c>
      <c r="I171" t="str">
        <f>IF(ABS(H171)&lt;0.005,"Agrees",IF(H171&gt;0,"Over-billed","Under-billed"))</f>
        <v>Agrees</v>
      </c>
      <c r="J171" t="str">
        <f>IFERROR(INDEX('Rate Reconciliation'!$O$5:$O$373,MATCH(A171,'Rate Reconciliation'!$A$5:$A$373,0)),"Missing in Jobber")</f>
        <v>Billed in Jobber</v>
      </c>
      <c r="K171" s="9" t="n">
        <v>0</v>
      </c>
    </row>
    <row r="172">
      <c r="A172" t="inlineStr">
        <is>
          <t>J1056</t>
        </is>
      </c>
      <c r="B172" t="inlineStr">
        <is>
          <t>2026-10</t>
        </is>
      </c>
      <c r="C172" t="str">
        <f>IF(LEFT(A172,1)="T","QBO only",INDEX('Jobber Jobs'!$F$5:$F$367,MATCH(A172,'Jobber Jobs'!$A$5:$A$367,0)))</f>
        <v>Weekly</v>
      </c>
      <c r="D172" t="inlineStr"/>
      <c r="E172" s="9">
        <f>IF(LEFT(A172,1)="T",0,IF(INDEX('Jobber Jobs'!$O$5:$O$367,MATCH(A172,'Jobber Jobs'!$A$5:$A$367,0))&lt;&gt;"Active",0,IF(C172="Every 4 weeks",D172*INDEX('Jobber Jobs'!$L$5:$L$367,MATCH(A172,'Jobber Jobs'!$A$5:$A$367,0)),INDEX('Jobber Jobs'!$Q$5:$Q$367,MATCH(A172,'Jobber Jobs'!$A$5:$A$367,0)))))</f>
        <v>390</v>
      </c>
      <c r="F172" s="9">
        <f>SUMIFS('Jobber Invoices'!$F$5:$F$235,'Jobber Invoices'!$B$5:$B$235,A172,'Jobber Invoices'!$G$5:$G$235,B172)</f>
        <v>390</v>
      </c>
      <c r="G172" s="9">
        <f>SUMIFS('QBO Invoices'!$E$5:$E$888,'QBO Invoices'!$G$5:$G$888,A172,'QBO Invoices'!$F$5:$F$888,B172)</f>
        <v>0</v>
      </c>
      <c r="H172" s="9">
        <f>ROUND(F172+G172-E172,2)</f>
        <v>0</v>
      </c>
      <c r="I172" t="str">
        <f>IF(ABS(H172)&lt;0.005,"Agrees",IF(H172&gt;0,"Over-billed","Under-billed"))</f>
        <v>Agrees</v>
      </c>
      <c r="J172" t="str">
        <f>IFERROR(INDEX('Rate Reconciliation'!$O$5:$O$373,MATCH(A172,'Rate Reconciliation'!$A$5:$A$373,0)),"Missing in Jobber")</f>
        <v>Billed in Jobber</v>
      </c>
      <c r="K172" s="9" t="n">
        <v>0</v>
      </c>
    </row>
    <row r="173">
      <c r="A173" t="inlineStr">
        <is>
          <t>J1057</t>
        </is>
      </c>
      <c r="B173" t="inlineStr">
        <is>
          <t>2026-08</t>
        </is>
      </c>
      <c r="C173" t="str">
        <f>IF(LEFT(A173,1)="T","QBO only",INDEX('Jobber Jobs'!$F$5:$F$367,MATCH(A173,'Jobber Jobs'!$A$5:$A$367,0)))</f>
        <v>Weekly</v>
      </c>
      <c r="D173" t="inlineStr"/>
      <c r="E173" s="9">
        <f>IF(LEFT(A173,1)="T",0,IF(INDEX('Jobber Jobs'!$O$5:$O$367,MATCH(A173,'Jobber Jobs'!$A$5:$A$367,0))&lt;&gt;"Active",0,IF(C173="Every 4 weeks",D173*INDEX('Jobber Jobs'!$L$5:$L$367,MATCH(A173,'Jobber Jobs'!$A$5:$A$367,0)),INDEX('Jobber Jobs'!$Q$5:$Q$367,MATCH(A173,'Jobber Jobs'!$A$5:$A$367,0)))))</f>
        <v>524.33</v>
      </c>
      <c r="F173" s="9">
        <f>SUMIFS('Jobber Invoices'!$F$5:$F$235,'Jobber Invoices'!$B$5:$B$235,A173,'Jobber Invoices'!$G$5:$G$235,B173)</f>
        <v>0</v>
      </c>
      <c r="G173" s="9">
        <f>SUMIFS('QBO Invoices'!$E$5:$E$888,'QBO Invoices'!$G$5:$G$888,A173,'QBO Invoices'!$F$5:$F$888,B173)</f>
        <v>524.33</v>
      </c>
      <c r="H173" s="9">
        <f>ROUND(F173+G173-E173,2)</f>
        <v>0</v>
      </c>
      <c r="I173" t="str">
        <f>IF(ABS(H173)&lt;0.005,"Agrees",IF(H173&gt;0,"Over-billed","Under-billed"))</f>
        <v>Agrees</v>
      </c>
      <c r="J173" t="str">
        <f>IFERROR(INDEX('Rate Reconciliation'!$O$5:$O$373,MATCH(A173,'Rate Reconciliation'!$A$5:$A$373,0)),"Missing in Jobber")</f>
        <v>Matched</v>
      </c>
      <c r="K173" s="9" t="n">
        <v>0</v>
      </c>
    </row>
    <row r="174">
      <c r="A174" t="inlineStr">
        <is>
          <t>J1057</t>
        </is>
      </c>
      <c r="B174" t="inlineStr">
        <is>
          <t>2026-09</t>
        </is>
      </c>
      <c r="C174" t="str">
        <f>IF(LEFT(A174,1)="T","QBO only",INDEX('Jobber Jobs'!$F$5:$F$367,MATCH(A174,'Jobber Jobs'!$A$5:$A$367,0)))</f>
        <v>Weekly</v>
      </c>
      <c r="D174" t="inlineStr"/>
      <c r="E174" s="9">
        <f>IF(LEFT(A174,1)="T",0,IF(INDEX('Jobber Jobs'!$O$5:$O$367,MATCH(A174,'Jobber Jobs'!$A$5:$A$367,0))&lt;&gt;"Active",0,IF(C174="Every 4 weeks",D174*INDEX('Jobber Jobs'!$L$5:$L$367,MATCH(A174,'Jobber Jobs'!$A$5:$A$367,0)),INDEX('Jobber Jobs'!$Q$5:$Q$367,MATCH(A174,'Jobber Jobs'!$A$5:$A$367,0)))))</f>
        <v>524.33</v>
      </c>
      <c r="F174" s="9">
        <f>SUMIFS('Jobber Invoices'!$F$5:$F$235,'Jobber Invoices'!$B$5:$B$235,A174,'Jobber Invoices'!$G$5:$G$235,B174)</f>
        <v>0</v>
      </c>
      <c r="G174" s="9">
        <f>SUMIFS('QBO Invoices'!$E$5:$E$888,'QBO Invoices'!$G$5:$G$888,A174,'QBO Invoices'!$F$5:$F$888,B174)</f>
        <v>524.33</v>
      </c>
      <c r="H174" s="9">
        <f>ROUND(F174+G174-E174,2)</f>
        <v>0</v>
      </c>
      <c r="I174" t="str">
        <f>IF(ABS(H174)&lt;0.005,"Agrees",IF(H174&gt;0,"Over-billed","Under-billed"))</f>
        <v>Agrees</v>
      </c>
      <c r="J174" t="str">
        <f>IFERROR(INDEX('Rate Reconciliation'!$O$5:$O$373,MATCH(A174,'Rate Reconciliation'!$A$5:$A$373,0)),"Missing in Jobber")</f>
        <v>Matched</v>
      </c>
      <c r="K174" s="9" t="n">
        <v>0</v>
      </c>
    </row>
    <row r="175">
      <c r="A175" t="inlineStr">
        <is>
          <t>J1057</t>
        </is>
      </c>
      <c r="B175" t="inlineStr">
        <is>
          <t>2026-10</t>
        </is>
      </c>
      <c r="C175" t="str">
        <f>IF(LEFT(A175,1)="T","QBO only",INDEX('Jobber Jobs'!$F$5:$F$367,MATCH(A175,'Jobber Jobs'!$A$5:$A$367,0)))</f>
        <v>Weekly</v>
      </c>
      <c r="D175" t="inlineStr"/>
      <c r="E175" s="9">
        <f>IF(LEFT(A175,1)="T",0,IF(INDEX('Jobber Jobs'!$O$5:$O$367,MATCH(A175,'Jobber Jobs'!$A$5:$A$367,0))&lt;&gt;"Active",0,IF(C175="Every 4 weeks",D175*INDEX('Jobber Jobs'!$L$5:$L$367,MATCH(A175,'Jobber Jobs'!$A$5:$A$367,0)),INDEX('Jobber Jobs'!$Q$5:$Q$367,MATCH(A175,'Jobber Jobs'!$A$5:$A$367,0)))))</f>
        <v>524.33</v>
      </c>
      <c r="F175" s="9">
        <f>SUMIFS('Jobber Invoices'!$F$5:$F$235,'Jobber Invoices'!$B$5:$B$235,A175,'Jobber Invoices'!$G$5:$G$235,B175)</f>
        <v>0</v>
      </c>
      <c r="G175" s="9">
        <f>SUMIFS('QBO Invoices'!$E$5:$E$888,'QBO Invoices'!$G$5:$G$888,A175,'QBO Invoices'!$F$5:$F$888,B175)</f>
        <v>524.33</v>
      </c>
      <c r="H175" s="9">
        <f>ROUND(F175+G175-E175,2)</f>
        <v>0</v>
      </c>
      <c r="I175" t="str">
        <f>IF(ABS(H175)&lt;0.005,"Agrees",IF(H175&gt;0,"Over-billed","Under-billed"))</f>
        <v>Agrees</v>
      </c>
      <c r="J175" t="str">
        <f>IFERROR(INDEX('Rate Reconciliation'!$O$5:$O$373,MATCH(A175,'Rate Reconciliation'!$A$5:$A$373,0)),"Missing in Jobber")</f>
        <v>Matched</v>
      </c>
      <c r="K175" s="9" t="n">
        <v>0</v>
      </c>
    </row>
    <row r="176">
      <c r="A176" t="inlineStr">
        <is>
          <t>J1058</t>
        </is>
      </c>
      <c r="B176" t="inlineStr">
        <is>
          <t>2026-08</t>
        </is>
      </c>
      <c r="C176" t="str">
        <f>IF(LEFT(A176,1)="T","QBO only",INDEX('Jobber Jobs'!$F$5:$F$367,MATCH(A176,'Jobber Jobs'!$A$5:$A$367,0)))</f>
        <v>Weekly</v>
      </c>
      <c r="D176" t="inlineStr"/>
      <c r="E176" s="9">
        <f>IF(LEFT(A176,1)="T",0,IF(INDEX('Jobber Jobs'!$O$5:$O$367,MATCH(A176,'Jobber Jobs'!$A$5:$A$367,0))&lt;&gt;"Active",0,IF(C176="Every 4 weeks",D176*INDEX('Jobber Jobs'!$L$5:$L$367,MATCH(A176,'Jobber Jobs'!$A$5:$A$367,0)),INDEX('Jobber Jobs'!$Q$5:$Q$367,MATCH(A176,'Jobber Jobs'!$A$5:$A$367,0)))))</f>
        <v>975</v>
      </c>
      <c r="F176" s="9">
        <f>SUMIFS('Jobber Invoices'!$F$5:$F$235,'Jobber Invoices'!$B$5:$B$235,A176,'Jobber Invoices'!$G$5:$G$235,B176)</f>
        <v>0</v>
      </c>
      <c r="G176" s="9">
        <f>SUMIFS('QBO Invoices'!$E$5:$E$888,'QBO Invoices'!$G$5:$G$888,A176,'QBO Invoices'!$F$5:$F$888,B176)</f>
        <v>975</v>
      </c>
      <c r="H176" s="9">
        <f>ROUND(F176+G176-E176,2)</f>
        <v>0</v>
      </c>
      <c r="I176" t="str">
        <f>IF(ABS(H176)&lt;0.005,"Agrees",IF(H176&gt;0,"Over-billed","Under-billed"))</f>
        <v>Agrees</v>
      </c>
      <c r="J176" t="str">
        <f>IFERROR(INDEX('Rate Reconciliation'!$O$5:$O$373,MATCH(A176,'Rate Reconciliation'!$A$5:$A$373,0)),"Missing in Jobber")</f>
        <v>Matched</v>
      </c>
      <c r="K176" s="9" t="n">
        <v>0</v>
      </c>
    </row>
    <row r="177">
      <c r="A177" t="inlineStr">
        <is>
          <t>J1058</t>
        </is>
      </c>
      <c r="B177" t="inlineStr">
        <is>
          <t>2026-09</t>
        </is>
      </c>
      <c r="C177" t="str">
        <f>IF(LEFT(A177,1)="T","QBO only",INDEX('Jobber Jobs'!$F$5:$F$367,MATCH(A177,'Jobber Jobs'!$A$5:$A$367,0)))</f>
        <v>Weekly</v>
      </c>
      <c r="D177" t="inlineStr"/>
      <c r="E177" s="9">
        <f>IF(LEFT(A177,1)="T",0,IF(INDEX('Jobber Jobs'!$O$5:$O$367,MATCH(A177,'Jobber Jobs'!$A$5:$A$367,0))&lt;&gt;"Active",0,IF(C177="Every 4 weeks",D177*INDEX('Jobber Jobs'!$L$5:$L$367,MATCH(A177,'Jobber Jobs'!$A$5:$A$367,0)),INDEX('Jobber Jobs'!$Q$5:$Q$367,MATCH(A177,'Jobber Jobs'!$A$5:$A$367,0)))))</f>
        <v>975</v>
      </c>
      <c r="F177" s="9">
        <f>SUMIFS('Jobber Invoices'!$F$5:$F$235,'Jobber Invoices'!$B$5:$B$235,A177,'Jobber Invoices'!$G$5:$G$235,B177)</f>
        <v>0</v>
      </c>
      <c r="G177" s="9">
        <f>SUMIFS('QBO Invoices'!$E$5:$E$888,'QBO Invoices'!$G$5:$G$888,A177,'QBO Invoices'!$F$5:$F$888,B177)</f>
        <v>975</v>
      </c>
      <c r="H177" s="9">
        <f>ROUND(F177+G177-E177,2)</f>
        <v>0</v>
      </c>
      <c r="I177" t="str">
        <f>IF(ABS(H177)&lt;0.005,"Agrees",IF(H177&gt;0,"Over-billed","Under-billed"))</f>
        <v>Agrees</v>
      </c>
      <c r="J177" t="str">
        <f>IFERROR(INDEX('Rate Reconciliation'!$O$5:$O$373,MATCH(A177,'Rate Reconciliation'!$A$5:$A$373,0)),"Missing in Jobber")</f>
        <v>Matched</v>
      </c>
      <c r="K177" s="9" t="n">
        <v>0</v>
      </c>
    </row>
    <row r="178">
      <c r="A178" t="inlineStr">
        <is>
          <t>J1058</t>
        </is>
      </c>
      <c r="B178" t="inlineStr">
        <is>
          <t>2026-10</t>
        </is>
      </c>
      <c r="C178" t="str">
        <f>IF(LEFT(A178,1)="T","QBO only",INDEX('Jobber Jobs'!$F$5:$F$367,MATCH(A178,'Jobber Jobs'!$A$5:$A$367,0)))</f>
        <v>Weekly</v>
      </c>
      <c r="D178" t="inlineStr"/>
      <c r="E178" s="9">
        <f>IF(LEFT(A178,1)="T",0,IF(INDEX('Jobber Jobs'!$O$5:$O$367,MATCH(A178,'Jobber Jobs'!$A$5:$A$367,0))&lt;&gt;"Active",0,IF(C178="Every 4 weeks",D178*INDEX('Jobber Jobs'!$L$5:$L$367,MATCH(A178,'Jobber Jobs'!$A$5:$A$367,0)),INDEX('Jobber Jobs'!$Q$5:$Q$367,MATCH(A178,'Jobber Jobs'!$A$5:$A$367,0)))))</f>
        <v>975</v>
      </c>
      <c r="F178" s="9">
        <f>SUMIFS('Jobber Invoices'!$F$5:$F$235,'Jobber Invoices'!$B$5:$B$235,A178,'Jobber Invoices'!$G$5:$G$235,B178)</f>
        <v>0</v>
      </c>
      <c r="G178" s="9">
        <f>SUMIFS('QBO Invoices'!$E$5:$E$888,'QBO Invoices'!$G$5:$G$888,A178,'QBO Invoices'!$F$5:$F$888,B178)</f>
        <v>975</v>
      </c>
      <c r="H178" s="9">
        <f>ROUND(F178+G178-E178,2)</f>
        <v>0</v>
      </c>
      <c r="I178" t="str">
        <f>IF(ABS(H178)&lt;0.005,"Agrees",IF(H178&gt;0,"Over-billed","Under-billed"))</f>
        <v>Agrees</v>
      </c>
      <c r="J178" t="str">
        <f>IFERROR(INDEX('Rate Reconciliation'!$O$5:$O$373,MATCH(A178,'Rate Reconciliation'!$A$5:$A$373,0)),"Missing in Jobber")</f>
        <v>Matched</v>
      </c>
      <c r="K178" s="9" t="n">
        <v>0</v>
      </c>
    </row>
    <row r="179">
      <c r="A179" t="inlineStr">
        <is>
          <t>J1059</t>
        </is>
      </c>
      <c r="B179" t="inlineStr">
        <is>
          <t>2026-08</t>
        </is>
      </c>
      <c r="C179" t="str">
        <f>IF(LEFT(A179,1)="T","QBO only",INDEX('Jobber Jobs'!$F$5:$F$367,MATCH(A179,'Jobber Jobs'!$A$5:$A$367,0)))</f>
        <v>Weekly</v>
      </c>
      <c r="D179" t="inlineStr"/>
      <c r="E179" s="9">
        <f>IF(LEFT(A179,1)="T",0,IF(INDEX('Jobber Jobs'!$O$5:$O$367,MATCH(A179,'Jobber Jobs'!$A$5:$A$367,0))&lt;&gt;"Active",0,IF(C179="Every 4 weeks",D179*INDEX('Jobber Jobs'!$L$5:$L$367,MATCH(A179,'Jobber Jobs'!$A$5:$A$367,0)),INDEX('Jobber Jobs'!$Q$5:$Q$367,MATCH(A179,'Jobber Jobs'!$A$5:$A$367,0)))))</f>
        <v>1170</v>
      </c>
      <c r="F179" s="9">
        <f>SUMIFS('Jobber Invoices'!$F$5:$F$235,'Jobber Invoices'!$B$5:$B$235,A179,'Jobber Invoices'!$G$5:$G$235,B179)</f>
        <v>0</v>
      </c>
      <c r="G179" s="9">
        <f>SUMIFS('QBO Invoices'!$E$5:$E$888,'QBO Invoices'!$G$5:$G$888,A179,'QBO Invoices'!$F$5:$F$888,B179)</f>
        <v>0</v>
      </c>
      <c r="H179" s="9">
        <f>ROUND(F179+G179-E179,2)</f>
        <v>-1170</v>
      </c>
      <c r="I179" t="str">
        <f>IF(ABS(H179)&lt;0.005,"Agrees",IF(H179&gt;0,"Over-billed","Under-billed"))</f>
        <v>Under-billed</v>
      </c>
      <c r="J179" t="str">
        <f>IFERROR(INDEX('Rate Reconciliation'!$O$5:$O$373,MATCH(A179,'Rate Reconciliation'!$A$5:$A$373,0)),"Missing in Jobber")</f>
        <v>Not billed</v>
      </c>
      <c r="K179" s="9" t="n">
        <v>-1170</v>
      </c>
    </row>
    <row r="180">
      <c r="A180" t="inlineStr">
        <is>
          <t>J1059</t>
        </is>
      </c>
      <c r="B180" t="inlineStr">
        <is>
          <t>2026-09</t>
        </is>
      </c>
      <c r="C180" t="str">
        <f>IF(LEFT(A180,1)="T","QBO only",INDEX('Jobber Jobs'!$F$5:$F$367,MATCH(A180,'Jobber Jobs'!$A$5:$A$367,0)))</f>
        <v>Weekly</v>
      </c>
      <c r="D180" t="inlineStr"/>
      <c r="E180" s="9">
        <f>IF(LEFT(A180,1)="T",0,IF(INDEX('Jobber Jobs'!$O$5:$O$367,MATCH(A180,'Jobber Jobs'!$A$5:$A$367,0))&lt;&gt;"Active",0,IF(C180="Every 4 weeks",D180*INDEX('Jobber Jobs'!$L$5:$L$367,MATCH(A180,'Jobber Jobs'!$A$5:$A$367,0)),INDEX('Jobber Jobs'!$Q$5:$Q$367,MATCH(A180,'Jobber Jobs'!$A$5:$A$367,0)))))</f>
        <v>1170</v>
      </c>
      <c r="F180" s="9">
        <f>SUMIFS('Jobber Invoices'!$F$5:$F$235,'Jobber Invoices'!$B$5:$B$235,A180,'Jobber Invoices'!$G$5:$G$235,B180)</f>
        <v>0</v>
      </c>
      <c r="G180" s="9">
        <f>SUMIFS('QBO Invoices'!$E$5:$E$888,'QBO Invoices'!$G$5:$G$888,A180,'QBO Invoices'!$F$5:$F$888,B180)</f>
        <v>0</v>
      </c>
      <c r="H180" s="9">
        <f>ROUND(F180+G180-E180,2)</f>
        <v>-1170</v>
      </c>
      <c r="I180" t="str">
        <f>IF(ABS(H180)&lt;0.005,"Agrees",IF(H180&gt;0,"Over-billed","Under-billed"))</f>
        <v>Under-billed</v>
      </c>
      <c r="J180" t="str">
        <f>IFERROR(INDEX('Rate Reconciliation'!$O$5:$O$373,MATCH(A180,'Rate Reconciliation'!$A$5:$A$373,0)),"Missing in Jobber")</f>
        <v>Not billed</v>
      </c>
      <c r="K180" s="9" t="n">
        <v>-1170</v>
      </c>
    </row>
    <row r="181">
      <c r="A181" t="inlineStr">
        <is>
          <t>J1059</t>
        </is>
      </c>
      <c r="B181" t="inlineStr">
        <is>
          <t>2026-10</t>
        </is>
      </c>
      <c r="C181" t="str">
        <f>IF(LEFT(A181,1)="T","QBO only",INDEX('Jobber Jobs'!$F$5:$F$367,MATCH(A181,'Jobber Jobs'!$A$5:$A$367,0)))</f>
        <v>Weekly</v>
      </c>
      <c r="D181" t="inlineStr"/>
      <c r="E181" s="9">
        <f>IF(LEFT(A181,1)="T",0,IF(INDEX('Jobber Jobs'!$O$5:$O$367,MATCH(A181,'Jobber Jobs'!$A$5:$A$367,0))&lt;&gt;"Active",0,IF(C181="Every 4 weeks",D181*INDEX('Jobber Jobs'!$L$5:$L$367,MATCH(A181,'Jobber Jobs'!$A$5:$A$367,0)),INDEX('Jobber Jobs'!$Q$5:$Q$367,MATCH(A181,'Jobber Jobs'!$A$5:$A$367,0)))))</f>
        <v>1170</v>
      </c>
      <c r="F181" s="9">
        <f>SUMIFS('Jobber Invoices'!$F$5:$F$235,'Jobber Invoices'!$B$5:$B$235,A181,'Jobber Invoices'!$G$5:$G$235,B181)</f>
        <v>0</v>
      </c>
      <c r="G181" s="9">
        <f>SUMIFS('QBO Invoices'!$E$5:$E$888,'QBO Invoices'!$G$5:$G$888,A181,'QBO Invoices'!$F$5:$F$888,B181)</f>
        <v>0</v>
      </c>
      <c r="H181" s="9">
        <f>ROUND(F181+G181-E181,2)</f>
        <v>-1170</v>
      </c>
      <c r="I181" t="str">
        <f>IF(ABS(H181)&lt;0.005,"Agrees",IF(H181&gt;0,"Over-billed","Under-billed"))</f>
        <v>Under-billed</v>
      </c>
      <c r="J181" t="str">
        <f>IFERROR(INDEX('Rate Reconciliation'!$O$5:$O$373,MATCH(A181,'Rate Reconciliation'!$A$5:$A$373,0)),"Missing in Jobber")</f>
        <v>Not billed</v>
      </c>
      <c r="K181" s="9" t="n">
        <v>-1170</v>
      </c>
    </row>
    <row r="182">
      <c r="A182" t="inlineStr">
        <is>
          <t>J1060</t>
        </is>
      </c>
      <c r="B182" t="inlineStr">
        <is>
          <t>2026-08</t>
        </is>
      </c>
      <c r="C182" t="str">
        <f>IF(LEFT(A182,1)="T","QBO only",INDEX('Jobber Jobs'!$F$5:$F$367,MATCH(A182,'Jobber Jobs'!$A$5:$A$367,0)))</f>
        <v>Weekly</v>
      </c>
      <c r="D182" t="inlineStr"/>
      <c r="E182" s="9">
        <f>IF(LEFT(A182,1)="T",0,IF(INDEX('Jobber Jobs'!$O$5:$O$367,MATCH(A182,'Jobber Jobs'!$A$5:$A$367,0))&lt;&gt;"Active",0,IF(C182="Every 4 weeks",D182*INDEX('Jobber Jobs'!$L$5:$L$367,MATCH(A182,'Jobber Jobs'!$A$5:$A$367,0)),INDEX('Jobber Jobs'!$Q$5:$Q$367,MATCH(A182,'Jobber Jobs'!$A$5:$A$367,0)))))</f>
        <v>1603.33</v>
      </c>
      <c r="F182" s="9">
        <f>SUMIFS('Jobber Invoices'!$F$5:$F$235,'Jobber Invoices'!$B$5:$B$235,A182,'Jobber Invoices'!$G$5:$G$235,B182)</f>
        <v>0</v>
      </c>
      <c r="G182" s="9">
        <f>SUMIFS('QBO Invoices'!$E$5:$E$888,'QBO Invoices'!$G$5:$G$888,A182,'QBO Invoices'!$F$5:$F$888,B182)</f>
        <v>1542.67</v>
      </c>
      <c r="H182" s="9">
        <f>ROUND(F182+G182-E182,2)</f>
        <v>-60.66</v>
      </c>
      <c r="I182" t="str">
        <f>IF(ABS(H182)&lt;0.005,"Agrees",IF(H182&gt;0,"Over-billed","Under-billed"))</f>
        <v>Under-billed</v>
      </c>
      <c r="J182" t="str">
        <f>IFERROR(INDEX('Rate Reconciliation'!$O$5:$O$373,MATCH(A182,'Rate Reconciliation'!$A$5:$A$373,0)),"Missing in Jobber")</f>
        <v>Rate mismatch</v>
      </c>
      <c r="K182" s="9" t="n">
        <v>-60.66</v>
      </c>
    </row>
    <row r="183">
      <c r="A183" t="inlineStr">
        <is>
          <t>J1060</t>
        </is>
      </c>
      <c r="B183" t="inlineStr">
        <is>
          <t>2026-09</t>
        </is>
      </c>
      <c r="C183" t="str">
        <f>IF(LEFT(A183,1)="T","QBO only",INDEX('Jobber Jobs'!$F$5:$F$367,MATCH(A183,'Jobber Jobs'!$A$5:$A$367,0)))</f>
        <v>Weekly</v>
      </c>
      <c r="D183" t="inlineStr"/>
      <c r="E183" s="9">
        <f>IF(LEFT(A183,1)="T",0,IF(INDEX('Jobber Jobs'!$O$5:$O$367,MATCH(A183,'Jobber Jobs'!$A$5:$A$367,0))&lt;&gt;"Active",0,IF(C183="Every 4 weeks",D183*INDEX('Jobber Jobs'!$L$5:$L$367,MATCH(A183,'Jobber Jobs'!$A$5:$A$367,0)),INDEX('Jobber Jobs'!$Q$5:$Q$367,MATCH(A183,'Jobber Jobs'!$A$5:$A$367,0)))))</f>
        <v>1603.33</v>
      </c>
      <c r="F183" s="9">
        <f>SUMIFS('Jobber Invoices'!$F$5:$F$235,'Jobber Invoices'!$B$5:$B$235,A183,'Jobber Invoices'!$G$5:$G$235,B183)</f>
        <v>0</v>
      </c>
      <c r="G183" s="9">
        <f>SUMIFS('QBO Invoices'!$E$5:$E$888,'QBO Invoices'!$G$5:$G$888,A183,'QBO Invoices'!$F$5:$F$888,B183)</f>
        <v>1542.67</v>
      </c>
      <c r="H183" s="9">
        <f>ROUND(F183+G183-E183,2)</f>
        <v>-60.66</v>
      </c>
      <c r="I183" t="str">
        <f>IF(ABS(H183)&lt;0.005,"Agrees",IF(H183&gt;0,"Over-billed","Under-billed"))</f>
        <v>Under-billed</v>
      </c>
      <c r="J183" t="str">
        <f>IFERROR(INDEX('Rate Reconciliation'!$O$5:$O$373,MATCH(A183,'Rate Reconciliation'!$A$5:$A$373,0)),"Missing in Jobber")</f>
        <v>Rate mismatch</v>
      </c>
      <c r="K183" s="9" t="n">
        <v>-60.66</v>
      </c>
    </row>
    <row r="184">
      <c r="A184" t="inlineStr">
        <is>
          <t>J1060</t>
        </is>
      </c>
      <c r="B184" t="inlineStr">
        <is>
          <t>2026-10</t>
        </is>
      </c>
      <c r="C184" t="str">
        <f>IF(LEFT(A184,1)="T","QBO only",INDEX('Jobber Jobs'!$F$5:$F$367,MATCH(A184,'Jobber Jobs'!$A$5:$A$367,0)))</f>
        <v>Weekly</v>
      </c>
      <c r="D184" t="inlineStr"/>
      <c r="E184" s="9">
        <f>IF(LEFT(A184,1)="T",0,IF(INDEX('Jobber Jobs'!$O$5:$O$367,MATCH(A184,'Jobber Jobs'!$A$5:$A$367,0))&lt;&gt;"Active",0,IF(C184="Every 4 weeks",D184*INDEX('Jobber Jobs'!$L$5:$L$367,MATCH(A184,'Jobber Jobs'!$A$5:$A$367,0)),INDEX('Jobber Jobs'!$Q$5:$Q$367,MATCH(A184,'Jobber Jobs'!$A$5:$A$367,0)))))</f>
        <v>1603.33</v>
      </c>
      <c r="F184" s="9">
        <f>SUMIFS('Jobber Invoices'!$F$5:$F$235,'Jobber Invoices'!$B$5:$B$235,A184,'Jobber Invoices'!$G$5:$G$235,B184)</f>
        <v>0</v>
      </c>
      <c r="G184" s="9">
        <f>SUMIFS('QBO Invoices'!$E$5:$E$888,'QBO Invoices'!$G$5:$G$888,A184,'QBO Invoices'!$F$5:$F$888,B184)</f>
        <v>1542.67</v>
      </c>
      <c r="H184" s="9">
        <f>ROUND(F184+G184-E184,2)</f>
        <v>-60.66</v>
      </c>
      <c r="I184" t="str">
        <f>IF(ABS(H184)&lt;0.005,"Agrees",IF(H184&gt;0,"Over-billed","Under-billed"))</f>
        <v>Under-billed</v>
      </c>
      <c r="J184" t="str">
        <f>IFERROR(INDEX('Rate Reconciliation'!$O$5:$O$373,MATCH(A184,'Rate Reconciliation'!$A$5:$A$373,0)),"Missing in Jobber")</f>
        <v>Rate mismatch</v>
      </c>
      <c r="K184" s="9" t="n">
        <v>-60.66</v>
      </c>
    </row>
    <row r="185">
      <c r="A185" t="inlineStr">
        <is>
          <t>J1061</t>
        </is>
      </c>
      <c r="B185" t="inlineStr">
        <is>
          <t>2026-08</t>
        </is>
      </c>
      <c r="C185" t="str">
        <f>IF(LEFT(A185,1)="T","QBO only",INDEX('Jobber Jobs'!$F$5:$F$367,MATCH(A185,'Jobber Jobs'!$A$5:$A$367,0)))</f>
        <v>Weekly</v>
      </c>
      <c r="D185" t="inlineStr"/>
      <c r="E185" s="9">
        <f>IF(LEFT(A185,1)="T",0,IF(INDEX('Jobber Jobs'!$O$5:$O$367,MATCH(A185,'Jobber Jobs'!$A$5:$A$367,0))&lt;&gt;"Active",0,IF(C185="Every 4 weeks",D185*INDEX('Jobber Jobs'!$L$5:$L$367,MATCH(A185,'Jobber Jobs'!$A$5:$A$367,0)),INDEX('Jobber Jobs'!$Q$5:$Q$367,MATCH(A185,'Jobber Jobs'!$A$5:$A$367,0)))))</f>
        <v>1100.67</v>
      </c>
      <c r="F185" s="9">
        <f>SUMIFS('Jobber Invoices'!$F$5:$F$235,'Jobber Invoices'!$B$5:$B$235,A185,'Jobber Invoices'!$G$5:$G$235,B185)</f>
        <v>1100.67</v>
      </c>
      <c r="G185" s="9">
        <f>SUMIFS('QBO Invoices'!$E$5:$E$888,'QBO Invoices'!$G$5:$G$888,A185,'QBO Invoices'!$F$5:$F$888,B185)</f>
        <v>0</v>
      </c>
      <c r="H185" s="9">
        <f>ROUND(F185+G185-E185,2)</f>
        <v>0</v>
      </c>
      <c r="I185" t="str">
        <f>IF(ABS(H185)&lt;0.005,"Agrees",IF(H185&gt;0,"Over-billed","Under-billed"))</f>
        <v>Agrees</v>
      </c>
      <c r="J185" t="str">
        <f>IFERROR(INDEX('Rate Reconciliation'!$O$5:$O$373,MATCH(A185,'Rate Reconciliation'!$A$5:$A$373,0)),"Missing in Jobber")</f>
        <v>Billed in Jobber</v>
      </c>
      <c r="K185" s="9" t="n">
        <v>0</v>
      </c>
    </row>
    <row r="186">
      <c r="A186" t="inlineStr">
        <is>
          <t>J1061</t>
        </is>
      </c>
      <c r="B186" t="inlineStr">
        <is>
          <t>2026-09</t>
        </is>
      </c>
      <c r="C186" t="str">
        <f>IF(LEFT(A186,1)="T","QBO only",INDEX('Jobber Jobs'!$F$5:$F$367,MATCH(A186,'Jobber Jobs'!$A$5:$A$367,0)))</f>
        <v>Weekly</v>
      </c>
      <c r="D186" t="inlineStr"/>
      <c r="E186" s="9">
        <f>IF(LEFT(A186,1)="T",0,IF(INDEX('Jobber Jobs'!$O$5:$O$367,MATCH(A186,'Jobber Jobs'!$A$5:$A$367,0))&lt;&gt;"Active",0,IF(C186="Every 4 weeks",D186*INDEX('Jobber Jobs'!$L$5:$L$367,MATCH(A186,'Jobber Jobs'!$A$5:$A$367,0)),INDEX('Jobber Jobs'!$Q$5:$Q$367,MATCH(A186,'Jobber Jobs'!$A$5:$A$367,0)))))</f>
        <v>1100.67</v>
      </c>
      <c r="F186" s="9">
        <f>SUMIFS('Jobber Invoices'!$F$5:$F$235,'Jobber Invoices'!$B$5:$B$235,A186,'Jobber Invoices'!$G$5:$G$235,B186)</f>
        <v>1100.67</v>
      </c>
      <c r="G186" s="9">
        <f>SUMIFS('QBO Invoices'!$E$5:$E$888,'QBO Invoices'!$G$5:$G$888,A186,'QBO Invoices'!$F$5:$F$888,B186)</f>
        <v>0</v>
      </c>
      <c r="H186" s="9">
        <f>ROUND(F186+G186-E186,2)</f>
        <v>0</v>
      </c>
      <c r="I186" t="str">
        <f>IF(ABS(H186)&lt;0.005,"Agrees",IF(H186&gt;0,"Over-billed","Under-billed"))</f>
        <v>Agrees</v>
      </c>
      <c r="J186" t="str">
        <f>IFERROR(INDEX('Rate Reconciliation'!$O$5:$O$373,MATCH(A186,'Rate Reconciliation'!$A$5:$A$373,0)),"Missing in Jobber")</f>
        <v>Billed in Jobber</v>
      </c>
      <c r="K186" s="9" t="n">
        <v>0</v>
      </c>
    </row>
    <row r="187">
      <c r="A187" t="inlineStr">
        <is>
          <t>J1061</t>
        </is>
      </c>
      <c r="B187" t="inlineStr">
        <is>
          <t>2026-10</t>
        </is>
      </c>
      <c r="C187" t="str">
        <f>IF(LEFT(A187,1)="T","QBO only",INDEX('Jobber Jobs'!$F$5:$F$367,MATCH(A187,'Jobber Jobs'!$A$5:$A$367,0)))</f>
        <v>Weekly</v>
      </c>
      <c r="D187" t="inlineStr"/>
      <c r="E187" s="9">
        <f>IF(LEFT(A187,1)="T",0,IF(INDEX('Jobber Jobs'!$O$5:$O$367,MATCH(A187,'Jobber Jobs'!$A$5:$A$367,0))&lt;&gt;"Active",0,IF(C187="Every 4 weeks",D187*INDEX('Jobber Jobs'!$L$5:$L$367,MATCH(A187,'Jobber Jobs'!$A$5:$A$367,0)),INDEX('Jobber Jobs'!$Q$5:$Q$367,MATCH(A187,'Jobber Jobs'!$A$5:$A$367,0)))))</f>
        <v>1100.67</v>
      </c>
      <c r="F187" s="9">
        <f>SUMIFS('Jobber Invoices'!$F$5:$F$235,'Jobber Invoices'!$B$5:$B$235,A187,'Jobber Invoices'!$G$5:$G$235,B187)</f>
        <v>1100.67</v>
      </c>
      <c r="G187" s="9">
        <f>SUMIFS('QBO Invoices'!$E$5:$E$888,'QBO Invoices'!$G$5:$G$888,A187,'QBO Invoices'!$F$5:$F$888,B187)</f>
        <v>0</v>
      </c>
      <c r="H187" s="9">
        <f>ROUND(F187+G187-E187,2)</f>
        <v>0</v>
      </c>
      <c r="I187" t="str">
        <f>IF(ABS(H187)&lt;0.005,"Agrees",IF(H187&gt;0,"Over-billed","Under-billed"))</f>
        <v>Agrees</v>
      </c>
      <c r="J187" t="str">
        <f>IFERROR(INDEX('Rate Reconciliation'!$O$5:$O$373,MATCH(A187,'Rate Reconciliation'!$A$5:$A$373,0)),"Missing in Jobber")</f>
        <v>Billed in Jobber</v>
      </c>
      <c r="K187" s="9" t="n">
        <v>0</v>
      </c>
    </row>
    <row r="188">
      <c r="A188" t="inlineStr">
        <is>
          <t>J1062</t>
        </is>
      </c>
      <c r="B188" t="inlineStr">
        <is>
          <t>2026-08</t>
        </is>
      </c>
      <c r="C188" t="str">
        <f>IF(LEFT(A188,1)="T","QBO only",INDEX('Jobber Jobs'!$F$5:$F$367,MATCH(A188,'Jobber Jobs'!$A$5:$A$367,0)))</f>
        <v>Weekly</v>
      </c>
      <c r="D188" t="inlineStr"/>
      <c r="E188" s="9">
        <f>IF(LEFT(A188,1)="T",0,IF(INDEX('Jobber Jobs'!$O$5:$O$367,MATCH(A188,'Jobber Jobs'!$A$5:$A$367,0))&lt;&gt;"Active",0,IF(C188="Every 4 weeks",D188*INDEX('Jobber Jobs'!$L$5:$L$367,MATCH(A188,'Jobber Jobs'!$A$5:$A$367,0)),INDEX('Jobber Jobs'!$Q$5:$Q$367,MATCH(A188,'Jobber Jobs'!$A$5:$A$367,0)))))</f>
        <v>2513.33</v>
      </c>
      <c r="F188" s="9">
        <f>SUMIFS('Jobber Invoices'!$F$5:$F$235,'Jobber Invoices'!$B$5:$B$235,A188,'Jobber Invoices'!$G$5:$G$235,B188)</f>
        <v>2513.33</v>
      </c>
      <c r="G188" s="9">
        <f>SUMIFS('QBO Invoices'!$E$5:$E$888,'QBO Invoices'!$G$5:$G$888,A188,'QBO Invoices'!$F$5:$F$888,B188)</f>
        <v>0</v>
      </c>
      <c r="H188" s="9">
        <f>ROUND(F188+G188-E188,2)</f>
        <v>0</v>
      </c>
      <c r="I188" t="str">
        <f>IF(ABS(H188)&lt;0.005,"Agrees",IF(H188&gt;0,"Over-billed","Under-billed"))</f>
        <v>Agrees</v>
      </c>
      <c r="J188" t="str">
        <f>IFERROR(INDEX('Rate Reconciliation'!$O$5:$O$373,MATCH(A188,'Rate Reconciliation'!$A$5:$A$373,0)),"Missing in Jobber")</f>
        <v>Billed in Jobber</v>
      </c>
      <c r="K188" s="9" t="n">
        <v>0</v>
      </c>
    </row>
    <row r="189">
      <c r="A189" t="inlineStr">
        <is>
          <t>J1062</t>
        </is>
      </c>
      <c r="B189" t="inlineStr">
        <is>
          <t>2026-09</t>
        </is>
      </c>
      <c r="C189" t="str">
        <f>IF(LEFT(A189,1)="T","QBO only",INDEX('Jobber Jobs'!$F$5:$F$367,MATCH(A189,'Jobber Jobs'!$A$5:$A$367,0)))</f>
        <v>Weekly</v>
      </c>
      <c r="D189" t="inlineStr"/>
      <c r="E189" s="9">
        <f>IF(LEFT(A189,1)="T",0,IF(INDEX('Jobber Jobs'!$O$5:$O$367,MATCH(A189,'Jobber Jobs'!$A$5:$A$367,0))&lt;&gt;"Active",0,IF(C189="Every 4 weeks",D189*INDEX('Jobber Jobs'!$L$5:$L$367,MATCH(A189,'Jobber Jobs'!$A$5:$A$367,0)),INDEX('Jobber Jobs'!$Q$5:$Q$367,MATCH(A189,'Jobber Jobs'!$A$5:$A$367,0)))))</f>
        <v>2513.33</v>
      </c>
      <c r="F189" s="9">
        <f>SUMIFS('Jobber Invoices'!$F$5:$F$235,'Jobber Invoices'!$B$5:$B$235,A189,'Jobber Invoices'!$G$5:$G$235,B189)</f>
        <v>2513.33</v>
      </c>
      <c r="G189" s="9">
        <f>SUMIFS('QBO Invoices'!$E$5:$E$888,'QBO Invoices'!$G$5:$G$888,A189,'QBO Invoices'!$F$5:$F$888,B189)</f>
        <v>0</v>
      </c>
      <c r="H189" s="9">
        <f>ROUND(F189+G189-E189,2)</f>
        <v>0</v>
      </c>
      <c r="I189" t="str">
        <f>IF(ABS(H189)&lt;0.005,"Agrees",IF(H189&gt;0,"Over-billed","Under-billed"))</f>
        <v>Agrees</v>
      </c>
      <c r="J189" t="str">
        <f>IFERROR(INDEX('Rate Reconciliation'!$O$5:$O$373,MATCH(A189,'Rate Reconciliation'!$A$5:$A$373,0)),"Missing in Jobber")</f>
        <v>Billed in Jobber</v>
      </c>
      <c r="K189" s="9" t="n">
        <v>0</v>
      </c>
    </row>
    <row r="190">
      <c r="A190" t="inlineStr">
        <is>
          <t>J1062</t>
        </is>
      </c>
      <c r="B190" t="inlineStr">
        <is>
          <t>2026-10</t>
        </is>
      </c>
      <c r="C190" t="str">
        <f>IF(LEFT(A190,1)="T","QBO only",INDEX('Jobber Jobs'!$F$5:$F$367,MATCH(A190,'Jobber Jobs'!$A$5:$A$367,0)))</f>
        <v>Weekly</v>
      </c>
      <c r="D190" t="inlineStr"/>
      <c r="E190" s="9">
        <f>IF(LEFT(A190,1)="T",0,IF(INDEX('Jobber Jobs'!$O$5:$O$367,MATCH(A190,'Jobber Jobs'!$A$5:$A$367,0))&lt;&gt;"Active",0,IF(C190="Every 4 weeks",D190*INDEX('Jobber Jobs'!$L$5:$L$367,MATCH(A190,'Jobber Jobs'!$A$5:$A$367,0)),INDEX('Jobber Jobs'!$Q$5:$Q$367,MATCH(A190,'Jobber Jobs'!$A$5:$A$367,0)))))</f>
        <v>2513.33</v>
      </c>
      <c r="F190" s="9">
        <f>SUMIFS('Jobber Invoices'!$F$5:$F$235,'Jobber Invoices'!$B$5:$B$235,A190,'Jobber Invoices'!$G$5:$G$235,B190)</f>
        <v>2513.33</v>
      </c>
      <c r="G190" s="9">
        <f>SUMIFS('QBO Invoices'!$E$5:$E$888,'QBO Invoices'!$G$5:$G$888,A190,'QBO Invoices'!$F$5:$F$888,B190)</f>
        <v>0</v>
      </c>
      <c r="H190" s="9">
        <f>ROUND(F190+G190-E190,2)</f>
        <v>0</v>
      </c>
      <c r="I190" t="str">
        <f>IF(ABS(H190)&lt;0.005,"Agrees",IF(H190&gt;0,"Over-billed","Under-billed"))</f>
        <v>Agrees</v>
      </c>
      <c r="J190" t="str">
        <f>IFERROR(INDEX('Rate Reconciliation'!$O$5:$O$373,MATCH(A190,'Rate Reconciliation'!$A$5:$A$373,0)),"Missing in Jobber")</f>
        <v>Billed in Jobber</v>
      </c>
      <c r="K190" s="9" t="n">
        <v>0</v>
      </c>
    </row>
    <row r="191">
      <c r="A191" t="inlineStr">
        <is>
          <t>J1063</t>
        </is>
      </c>
      <c r="B191" t="inlineStr">
        <is>
          <t>2026-08</t>
        </is>
      </c>
      <c r="C191" t="str">
        <f>IF(LEFT(A191,1)="T","QBO only",INDEX('Jobber Jobs'!$F$5:$F$367,MATCH(A191,'Jobber Jobs'!$A$5:$A$367,0)))</f>
        <v>Every 4 weeks</v>
      </c>
      <c r="D191" t="n">
        <v>1</v>
      </c>
      <c r="E191" s="9">
        <f>IF(LEFT(A191,1)="T",0,IF(INDEX('Jobber Jobs'!$O$5:$O$367,MATCH(A191,'Jobber Jobs'!$A$5:$A$367,0))&lt;&gt;"Active",0,IF(C191="Every 4 weeks",D191*INDEX('Jobber Jobs'!$L$5:$L$367,MATCH(A191,'Jobber Jobs'!$A$5:$A$367,0)),INDEX('Jobber Jobs'!$Q$5:$Q$367,MATCH(A191,'Jobber Jobs'!$A$5:$A$367,0)))))</f>
        <v>218</v>
      </c>
      <c r="F191" s="9">
        <f>SUMIFS('Jobber Invoices'!$F$5:$F$235,'Jobber Invoices'!$B$5:$B$235,A191,'Jobber Invoices'!$G$5:$G$235,B191)</f>
        <v>218</v>
      </c>
      <c r="G191" s="9">
        <f>SUMIFS('QBO Invoices'!$E$5:$E$888,'QBO Invoices'!$G$5:$G$888,A191,'QBO Invoices'!$F$5:$F$888,B191)</f>
        <v>0</v>
      </c>
      <c r="H191" s="9">
        <f>ROUND(F191+G191-E191,2)</f>
        <v>0</v>
      </c>
      <c r="I191" t="str">
        <f>IF(ABS(H191)&lt;0.005,"Agrees",IF(H191&gt;0,"Over-billed","Under-billed"))</f>
        <v>Agrees</v>
      </c>
      <c r="J191" t="str">
        <f>IFERROR(INDEX('Rate Reconciliation'!$O$5:$O$373,MATCH(A191,'Rate Reconciliation'!$A$5:$A$373,0)),"Missing in Jobber")</f>
        <v>Billed in Jobber</v>
      </c>
      <c r="K191" s="9" t="n">
        <v>0</v>
      </c>
    </row>
    <row r="192">
      <c r="A192" t="inlineStr">
        <is>
          <t>J1063</t>
        </is>
      </c>
      <c r="B192" t="inlineStr">
        <is>
          <t>2026-09</t>
        </is>
      </c>
      <c r="C192" t="str">
        <f>IF(LEFT(A192,1)="T","QBO only",INDEX('Jobber Jobs'!$F$5:$F$367,MATCH(A192,'Jobber Jobs'!$A$5:$A$367,0)))</f>
        <v>Every 4 weeks</v>
      </c>
      <c r="D192" t="n">
        <v>1</v>
      </c>
      <c r="E192" s="9">
        <f>IF(LEFT(A192,1)="T",0,IF(INDEX('Jobber Jobs'!$O$5:$O$367,MATCH(A192,'Jobber Jobs'!$A$5:$A$367,0))&lt;&gt;"Active",0,IF(C192="Every 4 weeks",D192*INDEX('Jobber Jobs'!$L$5:$L$367,MATCH(A192,'Jobber Jobs'!$A$5:$A$367,0)),INDEX('Jobber Jobs'!$Q$5:$Q$367,MATCH(A192,'Jobber Jobs'!$A$5:$A$367,0)))))</f>
        <v>218</v>
      </c>
      <c r="F192" s="9">
        <f>SUMIFS('Jobber Invoices'!$F$5:$F$235,'Jobber Invoices'!$B$5:$B$235,A192,'Jobber Invoices'!$G$5:$G$235,B192)</f>
        <v>218</v>
      </c>
      <c r="G192" s="9">
        <f>SUMIFS('QBO Invoices'!$E$5:$E$888,'QBO Invoices'!$G$5:$G$888,A192,'QBO Invoices'!$F$5:$F$888,B192)</f>
        <v>0</v>
      </c>
      <c r="H192" s="9">
        <f>ROUND(F192+G192-E192,2)</f>
        <v>0</v>
      </c>
      <c r="I192" t="str">
        <f>IF(ABS(H192)&lt;0.005,"Agrees",IF(H192&gt;0,"Over-billed","Under-billed"))</f>
        <v>Agrees</v>
      </c>
      <c r="J192" t="str">
        <f>IFERROR(INDEX('Rate Reconciliation'!$O$5:$O$373,MATCH(A192,'Rate Reconciliation'!$A$5:$A$373,0)),"Missing in Jobber")</f>
        <v>Billed in Jobber</v>
      </c>
      <c r="K192" s="9" t="n">
        <v>0</v>
      </c>
    </row>
    <row r="193">
      <c r="A193" t="inlineStr">
        <is>
          <t>J1063</t>
        </is>
      </c>
      <c r="B193" t="inlineStr">
        <is>
          <t>2026-10</t>
        </is>
      </c>
      <c r="C193" t="str">
        <f>IF(LEFT(A193,1)="T","QBO only",INDEX('Jobber Jobs'!$F$5:$F$367,MATCH(A193,'Jobber Jobs'!$A$5:$A$367,0)))</f>
        <v>Every 4 weeks</v>
      </c>
      <c r="D193" t="n">
        <v>2</v>
      </c>
      <c r="E193" s="9">
        <f>IF(LEFT(A193,1)="T",0,IF(INDEX('Jobber Jobs'!$O$5:$O$367,MATCH(A193,'Jobber Jobs'!$A$5:$A$367,0))&lt;&gt;"Active",0,IF(C193="Every 4 weeks",D193*INDEX('Jobber Jobs'!$L$5:$L$367,MATCH(A193,'Jobber Jobs'!$A$5:$A$367,0)),INDEX('Jobber Jobs'!$Q$5:$Q$367,MATCH(A193,'Jobber Jobs'!$A$5:$A$367,0)))))</f>
        <v>436</v>
      </c>
      <c r="F193" s="9">
        <f>SUMIFS('Jobber Invoices'!$F$5:$F$235,'Jobber Invoices'!$B$5:$B$235,A193,'Jobber Invoices'!$G$5:$G$235,B193)</f>
        <v>436</v>
      </c>
      <c r="G193" s="9">
        <f>SUMIFS('QBO Invoices'!$E$5:$E$888,'QBO Invoices'!$G$5:$G$888,A193,'QBO Invoices'!$F$5:$F$888,B193)</f>
        <v>0</v>
      </c>
      <c r="H193" s="9">
        <f>ROUND(F193+G193-E193,2)</f>
        <v>0</v>
      </c>
      <c r="I193" t="str">
        <f>IF(ABS(H193)&lt;0.005,"Agrees",IF(H193&gt;0,"Over-billed","Under-billed"))</f>
        <v>Agrees</v>
      </c>
      <c r="J193" t="str">
        <f>IFERROR(INDEX('Rate Reconciliation'!$O$5:$O$373,MATCH(A193,'Rate Reconciliation'!$A$5:$A$373,0)),"Missing in Jobber")</f>
        <v>Billed in Jobber</v>
      </c>
      <c r="K193" s="9" t="n">
        <v>0</v>
      </c>
    </row>
    <row r="194">
      <c r="A194" t="inlineStr">
        <is>
          <t>J1064</t>
        </is>
      </c>
      <c r="B194" t="inlineStr">
        <is>
          <t>2026-08</t>
        </is>
      </c>
      <c r="C194" t="str">
        <f>IF(LEFT(A194,1)="T","QBO only",INDEX('Jobber Jobs'!$F$5:$F$367,MATCH(A194,'Jobber Jobs'!$A$5:$A$367,0)))</f>
        <v>Weekly</v>
      </c>
      <c r="D194" t="inlineStr"/>
      <c r="E194" s="9">
        <f>IF(LEFT(A194,1)="T",0,IF(INDEX('Jobber Jobs'!$O$5:$O$367,MATCH(A194,'Jobber Jobs'!$A$5:$A$367,0))&lt;&gt;"Active",0,IF(C194="Every 4 weeks",D194*INDEX('Jobber Jobs'!$L$5:$L$367,MATCH(A194,'Jobber Jobs'!$A$5:$A$367,0)),INDEX('Jobber Jobs'!$Q$5:$Q$367,MATCH(A194,'Jobber Jobs'!$A$5:$A$367,0)))))</f>
        <v>1352</v>
      </c>
      <c r="F194" s="9">
        <f>SUMIFS('Jobber Invoices'!$F$5:$F$235,'Jobber Invoices'!$B$5:$B$235,A194,'Jobber Invoices'!$G$5:$G$235,B194)</f>
        <v>0</v>
      </c>
      <c r="G194" s="9">
        <f>SUMIFS('QBO Invoices'!$E$5:$E$888,'QBO Invoices'!$G$5:$G$888,A194,'QBO Invoices'!$F$5:$F$888,B194)</f>
        <v>1352</v>
      </c>
      <c r="H194" s="9">
        <f>ROUND(F194+G194-E194,2)</f>
        <v>0</v>
      </c>
      <c r="I194" t="str">
        <f>IF(ABS(H194)&lt;0.005,"Agrees",IF(H194&gt;0,"Over-billed","Under-billed"))</f>
        <v>Agrees</v>
      </c>
      <c r="J194" t="str">
        <f>IFERROR(INDEX('Rate Reconciliation'!$O$5:$O$373,MATCH(A194,'Rate Reconciliation'!$A$5:$A$373,0)),"Missing in Jobber")</f>
        <v>Matched</v>
      </c>
      <c r="K194" s="9" t="n">
        <v>0</v>
      </c>
    </row>
    <row r="195">
      <c r="A195" t="inlineStr">
        <is>
          <t>J1064</t>
        </is>
      </c>
      <c r="B195" t="inlineStr">
        <is>
          <t>2026-09</t>
        </is>
      </c>
      <c r="C195" t="str">
        <f>IF(LEFT(A195,1)="T","QBO only",INDEX('Jobber Jobs'!$F$5:$F$367,MATCH(A195,'Jobber Jobs'!$A$5:$A$367,0)))</f>
        <v>Weekly</v>
      </c>
      <c r="D195" t="inlineStr"/>
      <c r="E195" s="9">
        <f>IF(LEFT(A195,1)="T",0,IF(INDEX('Jobber Jobs'!$O$5:$O$367,MATCH(A195,'Jobber Jobs'!$A$5:$A$367,0))&lt;&gt;"Active",0,IF(C195="Every 4 weeks",D195*INDEX('Jobber Jobs'!$L$5:$L$367,MATCH(A195,'Jobber Jobs'!$A$5:$A$367,0)),INDEX('Jobber Jobs'!$Q$5:$Q$367,MATCH(A195,'Jobber Jobs'!$A$5:$A$367,0)))))</f>
        <v>1352</v>
      </c>
      <c r="F195" s="9">
        <f>SUMIFS('Jobber Invoices'!$F$5:$F$235,'Jobber Invoices'!$B$5:$B$235,A195,'Jobber Invoices'!$G$5:$G$235,B195)</f>
        <v>0</v>
      </c>
      <c r="G195" s="9">
        <f>SUMIFS('QBO Invoices'!$E$5:$E$888,'QBO Invoices'!$G$5:$G$888,A195,'QBO Invoices'!$F$5:$F$888,B195)</f>
        <v>1352</v>
      </c>
      <c r="H195" s="9">
        <f>ROUND(F195+G195-E195,2)</f>
        <v>0</v>
      </c>
      <c r="I195" t="str">
        <f>IF(ABS(H195)&lt;0.005,"Agrees",IF(H195&gt;0,"Over-billed","Under-billed"))</f>
        <v>Agrees</v>
      </c>
      <c r="J195" t="str">
        <f>IFERROR(INDEX('Rate Reconciliation'!$O$5:$O$373,MATCH(A195,'Rate Reconciliation'!$A$5:$A$373,0)),"Missing in Jobber")</f>
        <v>Matched</v>
      </c>
      <c r="K195" s="9" t="n">
        <v>0</v>
      </c>
    </row>
    <row r="196">
      <c r="A196" t="inlineStr">
        <is>
          <t>J1064</t>
        </is>
      </c>
      <c r="B196" t="inlineStr">
        <is>
          <t>2026-10</t>
        </is>
      </c>
      <c r="C196" t="str">
        <f>IF(LEFT(A196,1)="T","QBO only",INDEX('Jobber Jobs'!$F$5:$F$367,MATCH(A196,'Jobber Jobs'!$A$5:$A$367,0)))</f>
        <v>Weekly</v>
      </c>
      <c r="D196" t="inlineStr"/>
      <c r="E196" s="9">
        <f>IF(LEFT(A196,1)="T",0,IF(INDEX('Jobber Jobs'!$O$5:$O$367,MATCH(A196,'Jobber Jobs'!$A$5:$A$367,0))&lt;&gt;"Active",0,IF(C196="Every 4 weeks",D196*INDEX('Jobber Jobs'!$L$5:$L$367,MATCH(A196,'Jobber Jobs'!$A$5:$A$367,0)),INDEX('Jobber Jobs'!$Q$5:$Q$367,MATCH(A196,'Jobber Jobs'!$A$5:$A$367,0)))))</f>
        <v>1352</v>
      </c>
      <c r="F196" s="9">
        <f>SUMIFS('Jobber Invoices'!$F$5:$F$235,'Jobber Invoices'!$B$5:$B$235,A196,'Jobber Invoices'!$G$5:$G$235,B196)</f>
        <v>0</v>
      </c>
      <c r="G196" s="9">
        <f>SUMIFS('QBO Invoices'!$E$5:$E$888,'QBO Invoices'!$G$5:$G$888,A196,'QBO Invoices'!$F$5:$F$888,B196)</f>
        <v>1352</v>
      </c>
      <c r="H196" s="9">
        <f>ROUND(F196+G196-E196,2)</f>
        <v>0</v>
      </c>
      <c r="I196" t="str">
        <f>IF(ABS(H196)&lt;0.005,"Agrees",IF(H196&gt;0,"Over-billed","Under-billed"))</f>
        <v>Agrees</v>
      </c>
      <c r="J196" t="str">
        <f>IFERROR(INDEX('Rate Reconciliation'!$O$5:$O$373,MATCH(A196,'Rate Reconciliation'!$A$5:$A$373,0)),"Missing in Jobber")</f>
        <v>Matched</v>
      </c>
      <c r="K196" s="9" t="n">
        <v>0</v>
      </c>
    </row>
    <row r="197">
      <c r="A197" t="inlineStr">
        <is>
          <t>J1065</t>
        </is>
      </c>
      <c r="B197" t="inlineStr">
        <is>
          <t>2026-08</t>
        </is>
      </c>
      <c r="C197" t="str">
        <f>IF(LEFT(A197,1)="T","QBO only",INDEX('Jobber Jobs'!$F$5:$F$367,MATCH(A197,'Jobber Jobs'!$A$5:$A$367,0)))</f>
        <v>Every 4 weeks</v>
      </c>
      <c r="D197" t="n">
        <v>1</v>
      </c>
      <c r="E197" s="9">
        <f>IF(LEFT(A197,1)="T",0,IF(INDEX('Jobber Jobs'!$O$5:$O$367,MATCH(A197,'Jobber Jobs'!$A$5:$A$367,0))&lt;&gt;"Active",0,IF(C197="Every 4 weeks",D197*INDEX('Jobber Jobs'!$L$5:$L$367,MATCH(A197,'Jobber Jobs'!$A$5:$A$367,0)),INDEX('Jobber Jobs'!$Q$5:$Q$367,MATCH(A197,'Jobber Jobs'!$A$5:$A$367,0)))))</f>
        <v>135</v>
      </c>
      <c r="F197" s="9">
        <f>SUMIFS('Jobber Invoices'!$F$5:$F$235,'Jobber Invoices'!$B$5:$B$235,A197,'Jobber Invoices'!$G$5:$G$235,B197)</f>
        <v>0</v>
      </c>
      <c r="G197" s="9">
        <f>SUMIFS('QBO Invoices'!$E$5:$E$888,'QBO Invoices'!$G$5:$G$888,A197,'QBO Invoices'!$F$5:$F$888,B197)</f>
        <v>130</v>
      </c>
      <c r="H197" s="9">
        <f>ROUND(F197+G197-E197,2)</f>
        <v>-5</v>
      </c>
      <c r="I197" t="str">
        <f>IF(ABS(H197)&lt;0.005,"Agrees",IF(H197&gt;0,"Over-billed","Under-billed"))</f>
        <v>Under-billed</v>
      </c>
      <c r="J197" t="str">
        <f>IFERROR(INDEX('Rate Reconciliation'!$O$5:$O$373,MATCH(A197,'Rate Reconciliation'!$A$5:$A$373,0)),"Missing in Jobber")</f>
        <v>Rate mismatch</v>
      </c>
      <c r="K197" s="9" t="n">
        <v>-5</v>
      </c>
    </row>
    <row r="198">
      <c r="A198" t="inlineStr">
        <is>
          <t>J1065</t>
        </is>
      </c>
      <c r="B198" t="inlineStr">
        <is>
          <t>2026-09</t>
        </is>
      </c>
      <c r="C198" t="str">
        <f>IF(LEFT(A198,1)="T","QBO only",INDEX('Jobber Jobs'!$F$5:$F$367,MATCH(A198,'Jobber Jobs'!$A$5:$A$367,0)))</f>
        <v>Every 4 weeks</v>
      </c>
      <c r="D198" t="n">
        <v>2</v>
      </c>
      <c r="E198" s="9">
        <f>IF(LEFT(A198,1)="T",0,IF(INDEX('Jobber Jobs'!$O$5:$O$367,MATCH(A198,'Jobber Jobs'!$A$5:$A$367,0))&lt;&gt;"Active",0,IF(C198="Every 4 weeks",D198*INDEX('Jobber Jobs'!$L$5:$L$367,MATCH(A198,'Jobber Jobs'!$A$5:$A$367,0)),INDEX('Jobber Jobs'!$Q$5:$Q$367,MATCH(A198,'Jobber Jobs'!$A$5:$A$367,0)))))</f>
        <v>270</v>
      </c>
      <c r="F198" s="9">
        <f>SUMIFS('Jobber Invoices'!$F$5:$F$235,'Jobber Invoices'!$B$5:$B$235,A198,'Jobber Invoices'!$G$5:$G$235,B198)</f>
        <v>0</v>
      </c>
      <c r="G198" s="9">
        <f>SUMIFS('QBO Invoices'!$E$5:$E$888,'QBO Invoices'!$G$5:$G$888,A198,'QBO Invoices'!$F$5:$F$888,B198)</f>
        <v>260</v>
      </c>
      <c r="H198" s="9">
        <f>ROUND(F198+G198-E198,2)</f>
        <v>-10</v>
      </c>
      <c r="I198" t="str">
        <f>IF(ABS(H198)&lt;0.005,"Agrees",IF(H198&gt;0,"Over-billed","Under-billed"))</f>
        <v>Under-billed</v>
      </c>
      <c r="J198" t="str">
        <f>IFERROR(INDEX('Rate Reconciliation'!$O$5:$O$373,MATCH(A198,'Rate Reconciliation'!$A$5:$A$373,0)),"Missing in Jobber")</f>
        <v>Rate mismatch</v>
      </c>
      <c r="K198" s="9" t="n">
        <v>-10</v>
      </c>
    </row>
    <row r="199">
      <c r="A199" t="inlineStr">
        <is>
          <t>J1065</t>
        </is>
      </c>
      <c r="B199" t="inlineStr">
        <is>
          <t>2026-10</t>
        </is>
      </c>
      <c r="C199" t="str">
        <f>IF(LEFT(A199,1)="T","QBO only",INDEX('Jobber Jobs'!$F$5:$F$367,MATCH(A199,'Jobber Jobs'!$A$5:$A$367,0)))</f>
        <v>Every 4 weeks</v>
      </c>
      <c r="D199" t="n">
        <v>1</v>
      </c>
      <c r="E199" s="9">
        <f>IF(LEFT(A199,1)="T",0,IF(INDEX('Jobber Jobs'!$O$5:$O$367,MATCH(A199,'Jobber Jobs'!$A$5:$A$367,0))&lt;&gt;"Active",0,IF(C199="Every 4 weeks",D199*INDEX('Jobber Jobs'!$L$5:$L$367,MATCH(A199,'Jobber Jobs'!$A$5:$A$367,0)),INDEX('Jobber Jobs'!$Q$5:$Q$367,MATCH(A199,'Jobber Jobs'!$A$5:$A$367,0)))))</f>
        <v>135</v>
      </c>
      <c r="F199" s="9">
        <f>SUMIFS('Jobber Invoices'!$F$5:$F$235,'Jobber Invoices'!$B$5:$B$235,A199,'Jobber Invoices'!$G$5:$G$235,B199)</f>
        <v>0</v>
      </c>
      <c r="G199" s="9">
        <f>SUMIFS('QBO Invoices'!$E$5:$E$888,'QBO Invoices'!$G$5:$G$888,A199,'QBO Invoices'!$F$5:$F$888,B199)</f>
        <v>130</v>
      </c>
      <c r="H199" s="9">
        <f>ROUND(F199+G199-E199,2)</f>
        <v>-5</v>
      </c>
      <c r="I199" t="str">
        <f>IF(ABS(H199)&lt;0.005,"Agrees",IF(H199&gt;0,"Over-billed","Under-billed"))</f>
        <v>Under-billed</v>
      </c>
      <c r="J199" t="str">
        <f>IFERROR(INDEX('Rate Reconciliation'!$O$5:$O$373,MATCH(A199,'Rate Reconciliation'!$A$5:$A$373,0)),"Missing in Jobber")</f>
        <v>Rate mismatch</v>
      </c>
      <c r="K199" s="9" t="n">
        <v>-5</v>
      </c>
    </row>
    <row r="200">
      <c r="A200" t="inlineStr">
        <is>
          <t>J1066</t>
        </is>
      </c>
      <c r="B200" t="inlineStr">
        <is>
          <t>2026-08</t>
        </is>
      </c>
      <c r="C200" t="str">
        <f>IF(LEFT(A200,1)="T","QBO only",INDEX('Jobber Jobs'!$F$5:$F$367,MATCH(A200,'Jobber Jobs'!$A$5:$A$367,0)))</f>
        <v>Weekly</v>
      </c>
      <c r="D200" t="inlineStr"/>
      <c r="E200" s="9">
        <f>IF(LEFT(A200,1)="T",0,IF(INDEX('Jobber Jobs'!$O$5:$O$367,MATCH(A200,'Jobber Jobs'!$A$5:$A$367,0))&lt;&gt;"Active",0,IF(C200="Every 4 weeks",D200*INDEX('Jobber Jobs'!$L$5:$L$367,MATCH(A200,'Jobber Jobs'!$A$5:$A$367,0)),INDEX('Jobber Jobs'!$Q$5:$Q$367,MATCH(A200,'Jobber Jobs'!$A$5:$A$367,0)))))</f>
        <v>2093</v>
      </c>
      <c r="F200" s="9">
        <f>SUMIFS('Jobber Invoices'!$F$5:$F$235,'Jobber Invoices'!$B$5:$B$235,A200,'Jobber Invoices'!$G$5:$G$235,B200)</f>
        <v>0</v>
      </c>
      <c r="G200" s="9">
        <f>SUMIFS('QBO Invoices'!$E$5:$E$888,'QBO Invoices'!$G$5:$G$888,A200,'QBO Invoices'!$F$5:$F$888,B200)</f>
        <v>2093</v>
      </c>
      <c r="H200" s="9">
        <f>ROUND(F200+G200-E200,2)</f>
        <v>0</v>
      </c>
      <c r="I200" t="str">
        <f>IF(ABS(H200)&lt;0.005,"Agrees",IF(H200&gt;0,"Over-billed","Under-billed"))</f>
        <v>Agrees</v>
      </c>
      <c r="J200" t="str">
        <f>IFERROR(INDEX('Rate Reconciliation'!$O$5:$O$373,MATCH(A200,'Rate Reconciliation'!$A$5:$A$373,0)),"Missing in Jobber")</f>
        <v>Matched</v>
      </c>
      <c r="K200" s="9" t="n">
        <v>0</v>
      </c>
    </row>
    <row r="201">
      <c r="A201" t="inlineStr">
        <is>
          <t>J1066</t>
        </is>
      </c>
      <c r="B201" t="inlineStr">
        <is>
          <t>2026-09</t>
        </is>
      </c>
      <c r="C201" t="str">
        <f>IF(LEFT(A201,1)="T","QBO only",INDEX('Jobber Jobs'!$F$5:$F$367,MATCH(A201,'Jobber Jobs'!$A$5:$A$367,0)))</f>
        <v>Weekly</v>
      </c>
      <c r="D201" t="inlineStr"/>
      <c r="E201" s="9">
        <f>IF(LEFT(A201,1)="T",0,IF(INDEX('Jobber Jobs'!$O$5:$O$367,MATCH(A201,'Jobber Jobs'!$A$5:$A$367,0))&lt;&gt;"Active",0,IF(C201="Every 4 weeks",D201*INDEX('Jobber Jobs'!$L$5:$L$367,MATCH(A201,'Jobber Jobs'!$A$5:$A$367,0)),INDEX('Jobber Jobs'!$Q$5:$Q$367,MATCH(A201,'Jobber Jobs'!$A$5:$A$367,0)))))</f>
        <v>2093</v>
      </c>
      <c r="F201" s="9">
        <f>SUMIFS('Jobber Invoices'!$F$5:$F$235,'Jobber Invoices'!$B$5:$B$235,A201,'Jobber Invoices'!$G$5:$G$235,B201)</f>
        <v>0</v>
      </c>
      <c r="G201" s="9">
        <f>SUMIFS('QBO Invoices'!$E$5:$E$888,'QBO Invoices'!$G$5:$G$888,A201,'QBO Invoices'!$F$5:$F$888,B201)</f>
        <v>2093</v>
      </c>
      <c r="H201" s="9">
        <f>ROUND(F201+G201-E201,2)</f>
        <v>0</v>
      </c>
      <c r="I201" t="str">
        <f>IF(ABS(H201)&lt;0.005,"Agrees",IF(H201&gt;0,"Over-billed","Under-billed"))</f>
        <v>Agrees</v>
      </c>
      <c r="J201" t="str">
        <f>IFERROR(INDEX('Rate Reconciliation'!$O$5:$O$373,MATCH(A201,'Rate Reconciliation'!$A$5:$A$373,0)),"Missing in Jobber")</f>
        <v>Matched</v>
      </c>
      <c r="K201" s="9" t="n">
        <v>0</v>
      </c>
    </row>
    <row r="202">
      <c r="A202" t="inlineStr">
        <is>
          <t>J1066</t>
        </is>
      </c>
      <c r="B202" t="inlineStr">
        <is>
          <t>2026-10</t>
        </is>
      </c>
      <c r="C202" t="str">
        <f>IF(LEFT(A202,1)="T","QBO only",INDEX('Jobber Jobs'!$F$5:$F$367,MATCH(A202,'Jobber Jobs'!$A$5:$A$367,0)))</f>
        <v>Weekly</v>
      </c>
      <c r="D202" t="inlineStr"/>
      <c r="E202" s="9">
        <f>IF(LEFT(A202,1)="T",0,IF(INDEX('Jobber Jobs'!$O$5:$O$367,MATCH(A202,'Jobber Jobs'!$A$5:$A$367,0))&lt;&gt;"Active",0,IF(C202="Every 4 weeks",D202*INDEX('Jobber Jobs'!$L$5:$L$367,MATCH(A202,'Jobber Jobs'!$A$5:$A$367,0)),INDEX('Jobber Jobs'!$Q$5:$Q$367,MATCH(A202,'Jobber Jobs'!$A$5:$A$367,0)))))</f>
        <v>2093</v>
      </c>
      <c r="F202" s="9">
        <f>SUMIFS('Jobber Invoices'!$F$5:$F$235,'Jobber Invoices'!$B$5:$B$235,A202,'Jobber Invoices'!$G$5:$G$235,B202)</f>
        <v>0</v>
      </c>
      <c r="G202" s="9">
        <f>SUMIFS('QBO Invoices'!$E$5:$E$888,'QBO Invoices'!$G$5:$G$888,A202,'QBO Invoices'!$F$5:$F$888,B202)</f>
        <v>2093</v>
      </c>
      <c r="H202" s="9">
        <f>ROUND(F202+G202-E202,2)</f>
        <v>0</v>
      </c>
      <c r="I202" t="str">
        <f>IF(ABS(H202)&lt;0.005,"Agrees",IF(H202&gt;0,"Over-billed","Under-billed"))</f>
        <v>Agrees</v>
      </c>
      <c r="J202" t="str">
        <f>IFERROR(INDEX('Rate Reconciliation'!$O$5:$O$373,MATCH(A202,'Rate Reconciliation'!$A$5:$A$373,0)),"Missing in Jobber")</f>
        <v>Matched</v>
      </c>
      <c r="K202" s="9" t="n">
        <v>0</v>
      </c>
    </row>
    <row r="203">
      <c r="A203" t="inlineStr">
        <is>
          <t>J1067</t>
        </is>
      </c>
      <c r="B203" t="inlineStr">
        <is>
          <t>2026-08</t>
        </is>
      </c>
      <c r="C203" t="str">
        <f>IF(LEFT(A203,1)="T","QBO only",INDEX('Jobber Jobs'!$F$5:$F$367,MATCH(A203,'Jobber Jobs'!$A$5:$A$367,0)))</f>
        <v>Every 4 weeks</v>
      </c>
      <c r="D203" t="n">
        <v>2</v>
      </c>
      <c r="E203" s="9">
        <f>IF(LEFT(A203,1)="T",0,IF(INDEX('Jobber Jobs'!$O$5:$O$367,MATCH(A203,'Jobber Jobs'!$A$5:$A$367,0))&lt;&gt;"Active",0,IF(C203="Every 4 weeks",D203*INDEX('Jobber Jobs'!$L$5:$L$367,MATCH(A203,'Jobber Jobs'!$A$5:$A$367,0)),INDEX('Jobber Jobs'!$Q$5:$Q$367,MATCH(A203,'Jobber Jobs'!$A$5:$A$367,0)))))</f>
        <v>232</v>
      </c>
      <c r="F203" s="9">
        <f>SUMIFS('Jobber Invoices'!$F$5:$F$235,'Jobber Invoices'!$B$5:$B$235,A203,'Jobber Invoices'!$G$5:$G$235,B203)</f>
        <v>0</v>
      </c>
      <c r="G203" s="9">
        <f>SUMIFS('QBO Invoices'!$E$5:$E$888,'QBO Invoices'!$G$5:$G$888,A203,'QBO Invoices'!$F$5:$F$888,B203)</f>
        <v>232</v>
      </c>
      <c r="H203" s="9">
        <f>ROUND(F203+G203-E203,2)</f>
        <v>0</v>
      </c>
      <c r="I203" t="str">
        <f>IF(ABS(H203)&lt;0.005,"Agrees",IF(H203&gt;0,"Over-billed","Under-billed"))</f>
        <v>Agrees</v>
      </c>
      <c r="J203" t="str">
        <f>IFERROR(INDEX('Rate Reconciliation'!$O$5:$O$373,MATCH(A203,'Rate Reconciliation'!$A$5:$A$373,0)),"Missing in Jobber")</f>
        <v>Matched</v>
      </c>
      <c r="K203" s="9" t="n">
        <v>0</v>
      </c>
    </row>
    <row r="204">
      <c r="A204" t="inlineStr">
        <is>
          <t>J1067</t>
        </is>
      </c>
      <c r="B204" t="inlineStr">
        <is>
          <t>2026-09</t>
        </is>
      </c>
      <c r="C204" t="str">
        <f>IF(LEFT(A204,1)="T","QBO only",INDEX('Jobber Jobs'!$F$5:$F$367,MATCH(A204,'Jobber Jobs'!$A$5:$A$367,0)))</f>
        <v>Every 4 weeks</v>
      </c>
      <c r="D204" t="n">
        <v>1</v>
      </c>
      <c r="E204" s="9">
        <f>IF(LEFT(A204,1)="T",0,IF(INDEX('Jobber Jobs'!$O$5:$O$367,MATCH(A204,'Jobber Jobs'!$A$5:$A$367,0))&lt;&gt;"Active",0,IF(C204="Every 4 weeks",D204*INDEX('Jobber Jobs'!$L$5:$L$367,MATCH(A204,'Jobber Jobs'!$A$5:$A$367,0)),INDEX('Jobber Jobs'!$Q$5:$Q$367,MATCH(A204,'Jobber Jobs'!$A$5:$A$367,0)))))</f>
        <v>116</v>
      </c>
      <c r="F204" s="9">
        <f>SUMIFS('Jobber Invoices'!$F$5:$F$235,'Jobber Invoices'!$B$5:$B$235,A204,'Jobber Invoices'!$G$5:$G$235,B204)</f>
        <v>0</v>
      </c>
      <c r="G204" s="9">
        <f>SUMIFS('QBO Invoices'!$E$5:$E$888,'QBO Invoices'!$G$5:$G$888,A204,'QBO Invoices'!$F$5:$F$888,B204)</f>
        <v>116</v>
      </c>
      <c r="H204" s="9">
        <f>ROUND(F204+G204-E204,2)</f>
        <v>0</v>
      </c>
      <c r="I204" t="str">
        <f>IF(ABS(H204)&lt;0.005,"Agrees",IF(H204&gt;0,"Over-billed","Under-billed"))</f>
        <v>Agrees</v>
      </c>
      <c r="J204" t="str">
        <f>IFERROR(INDEX('Rate Reconciliation'!$O$5:$O$373,MATCH(A204,'Rate Reconciliation'!$A$5:$A$373,0)),"Missing in Jobber")</f>
        <v>Matched</v>
      </c>
      <c r="K204" s="9" t="n">
        <v>0</v>
      </c>
    </row>
    <row r="205">
      <c r="A205" t="inlineStr">
        <is>
          <t>J1067</t>
        </is>
      </c>
      <c r="B205" t="inlineStr">
        <is>
          <t>2026-10</t>
        </is>
      </c>
      <c r="C205" t="str">
        <f>IF(LEFT(A205,1)="T","QBO only",INDEX('Jobber Jobs'!$F$5:$F$367,MATCH(A205,'Jobber Jobs'!$A$5:$A$367,0)))</f>
        <v>Every 4 weeks</v>
      </c>
      <c r="D205" t="n">
        <v>1</v>
      </c>
      <c r="E205" s="9">
        <f>IF(LEFT(A205,1)="T",0,IF(INDEX('Jobber Jobs'!$O$5:$O$367,MATCH(A205,'Jobber Jobs'!$A$5:$A$367,0))&lt;&gt;"Active",0,IF(C205="Every 4 weeks",D205*INDEX('Jobber Jobs'!$L$5:$L$367,MATCH(A205,'Jobber Jobs'!$A$5:$A$367,0)),INDEX('Jobber Jobs'!$Q$5:$Q$367,MATCH(A205,'Jobber Jobs'!$A$5:$A$367,0)))))</f>
        <v>116</v>
      </c>
      <c r="F205" s="9">
        <f>SUMIFS('Jobber Invoices'!$F$5:$F$235,'Jobber Invoices'!$B$5:$B$235,A205,'Jobber Invoices'!$G$5:$G$235,B205)</f>
        <v>0</v>
      </c>
      <c r="G205" s="9">
        <f>SUMIFS('QBO Invoices'!$E$5:$E$888,'QBO Invoices'!$G$5:$G$888,A205,'QBO Invoices'!$F$5:$F$888,B205)</f>
        <v>116</v>
      </c>
      <c r="H205" s="9">
        <f>ROUND(F205+G205-E205,2)</f>
        <v>0</v>
      </c>
      <c r="I205" t="str">
        <f>IF(ABS(H205)&lt;0.005,"Agrees",IF(H205&gt;0,"Over-billed","Under-billed"))</f>
        <v>Agrees</v>
      </c>
      <c r="J205" t="str">
        <f>IFERROR(INDEX('Rate Reconciliation'!$O$5:$O$373,MATCH(A205,'Rate Reconciliation'!$A$5:$A$373,0)),"Missing in Jobber")</f>
        <v>Matched</v>
      </c>
      <c r="K205" s="9" t="n">
        <v>0</v>
      </c>
    </row>
    <row r="206">
      <c r="A206" t="inlineStr">
        <is>
          <t>J1068</t>
        </is>
      </c>
      <c r="B206" t="inlineStr">
        <is>
          <t>2026-08</t>
        </is>
      </c>
      <c r="C206" t="str">
        <f>IF(LEFT(A206,1)="T","QBO only",INDEX('Jobber Jobs'!$F$5:$F$367,MATCH(A206,'Jobber Jobs'!$A$5:$A$367,0)))</f>
        <v>Weekly</v>
      </c>
      <c r="D206" t="inlineStr"/>
      <c r="E206" s="9">
        <f>IF(LEFT(A206,1)="T",0,IF(INDEX('Jobber Jobs'!$O$5:$O$367,MATCH(A206,'Jobber Jobs'!$A$5:$A$367,0))&lt;&gt;"Active",0,IF(C206="Every 4 weeks",D206*INDEX('Jobber Jobs'!$L$5:$L$367,MATCH(A206,'Jobber Jobs'!$A$5:$A$367,0)),INDEX('Jobber Jobs'!$Q$5:$Q$367,MATCH(A206,'Jobber Jobs'!$A$5:$A$367,0)))))</f>
        <v>654.33</v>
      </c>
      <c r="F206" s="9">
        <f>SUMIFS('Jobber Invoices'!$F$5:$F$235,'Jobber Invoices'!$B$5:$B$235,A206,'Jobber Invoices'!$G$5:$G$235,B206)</f>
        <v>0</v>
      </c>
      <c r="G206" s="9">
        <f>SUMIFS('QBO Invoices'!$E$5:$E$888,'QBO Invoices'!$G$5:$G$888,A206,'QBO Invoices'!$F$5:$F$888,B206)</f>
        <v>654.33</v>
      </c>
      <c r="H206" s="9">
        <f>ROUND(F206+G206-E206,2)</f>
        <v>0</v>
      </c>
      <c r="I206" t="str">
        <f>IF(ABS(H206)&lt;0.005,"Agrees",IF(H206&gt;0,"Over-billed","Under-billed"))</f>
        <v>Agrees</v>
      </c>
      <c r="J206" t="str">
        <f>IFERROR(INDEX('Rate Reconciliation'!$O$5:$O$373,MATCH(A206,'Rate Reconciliation'!$A$5:$A$373,0)),"Missing in Jobber")</f>
        <v>Matched</v>
      </c>
      <c r="K206" s="9" t="n">
        <v>0</v>
      </c>
    </row>
    <row r="207">
      <c r="A207" t="inlineStr">
        <is>
          <t>J1068</t>
        </is>
      </c>
      <c r="B207" t="inlineStr">
        <is>
          <t>2026-09</t>
        </is>
      </c>
      <c r="C207" t="str">
        <f>IF(LEFT(A207,1)="T","QBO only",INDEX('Jobber Jobs'!$F$5:$F$367,MATCH(A207,'Jobber Jobs'!$A$5:$A$367,0)))</f>
        <v>Weekly</v>
      </c>
      <c r="D207" t="inlineStr"/>
      <c r="E207" s="9">
        <f>IF(LEFT(A207,1)="T",0,IF(INDEX('Jobber Jobs'!$O$5:$O$367,MATCH(A207,'Jobber Jobs'!$A$5:$A$367,0))&lt;&gt;"Active",0,IF(C207="Every 4 weeks",D207*INDEX('Jobber Jobs'!$L$5:$L$367,MATCH(A207,'Jobber Jobs'!$A$5:$A$367,0)),INDEX('Jobber Jobs'!$Q$5:$Q$367,MATCH(A207,'Jobber Jobs'!$A$5:$A$367,0)))))</f>
        <v>654.33</v>
      </c>
      <c r="F207" s="9">
        <f>SUMIFS('Jobber Invoices'!$F$5:$F$235,'Jobber Invoices'!$B$5:$B$235,A207,'Jobber Invoices'!$G$5:$G$235,B207)</f>
        <v>0</v>
      </c>
      <c r="G207" s="9">
        <f>SUMIFS('QBO Invoices'!$E$5:$E$888,'QBO Invoices'!$G$5:$G$888,A207,'QBO Invoices'!$F$5:$F$888,B207)</f>
        <v>654.33</v>
      </c>
      <c r="H207" s="9">
        <f>ROUND(F207+G207-E207,2)</f>
        <v>0</v>
      </c>
      <c r="I207" t="str">
        <f>IF(ABS(H207)&lt;0.005,"Agrees",IF(H207&gt;0,"Over-billed","Under-billed"))</f>
        <v>Agrees</v>
      </c>
      <c r="J207" t="str">
        <f>IFERROR(INDEX('Rate Reconciliation'!$O$5:$O$373,MATCH(A207,'Rate Reconciliation'!$A$5:$A$373,0)),"Missing in Jobber")</f>
        <v>Matched</v>
      </c>
      <c r="K207" s="9" t="n">
        <v>0</v>
      </c>
    </row>
    <row r="208">
      <c r="A208" t="inlineStr">
        <is>
          <t>J1068</t>
        </is>
      </c>
      <c r="B208" t="inlineStr">
        <is>
          <t>2026-10</t>
        </is>
      </c>
      <c r="C208" t="str">
        <f>IF(LEFT(A208,1)="T","QBO only",INDEX('Jobber Jobs'!$F$5:$F$367,MATCH(A208,'Jobber Jobs'!$A$5:$A$367,0)))</f>
        <v>Weekly</v>
      </c>
      <c r="D208" t="inlineStr"/>
      <c r="E208" s="9">
        <f>IF(LEFT(A208,1)="T",0,IF(INDEX('Jobber Jobs'!$O$5:$O$367,MATCH(A208,'Jobber Jobs'!$A$5:$A$367,0))&lt;&gt;"Active",0,IF(C208="Every 4 weeks",D208*INDEX('Jobber Jobs'!$L$5:$L$367,MATCH(A208,'Jobber Jobs'!$A$5:$A$367,0)),INDEX('Jobber Jobs'!$Q$5:$Q$367,MATCH(A208,'Jobber Jobs'!$A$5:$A$367,0)))))</f>
        <v>654.33</v>
      </c>
      <c r="F208" s="9">
        <f>SUMIFS('Jobber Invoices'!$F$5:$F$235,'Jobber Invoices'!$B$5:$B$235,A208,'Jobber Invoices'!$G$5:$G$235,B208)</f>
        <v>0</v>
      </c>
      <c r="G208" s="9">
        <f>SUMIFS('QBO Invoices'!$E$5:$E$888,'QBO Invoices'!$G$5:$G$888,A208,'QBO Invoices'!$F$5:$F$888,B208)</f>
        <v>654.33</v>
      </c>
      <c r="H208" s="9">
        <f>ROUND(F208+G208-E208,2)</f>
        <v>0</v>
      </c>
      <c r="I208" t="str">
        <f>IF(ABS(H208)&lt;0.005,"Agrees",IF(H208&gt;0,"Over-billed","Under-billed"))</f>
        <v>Agrees</v>
      </c>
      <c r="J208" t="str">
        <f>IFERROR(INDEX('Rate Reconciliation'!$O$5:$O$373,MATCH(A208,'Rate Reconciliation'!$A$5:$A$373,0)),"Missing in Jobber")</f>
        <v>Matched</v>
      </c>
      <c r="K208" s="9" t="n">
        <v>0</v>
      </c>
    </row>
    <row r="209">
      <c r="A209" t="inlineStr">
        <is>
          <t>J1069</t>
        </is>
      </c>
      <c r="B209" t="inlineStr">
        <is>
          <t>2026-08</t>
        </is>
      </c>
      <c r="C209" t="str">
        <f>IF(LEFT(A209,1)="T","QBO only",INDEX('Jobber Jobs'!$F$5:$F$367,MATCH(A209,'Jobber Jobs'!$A$5:$A$367,0)))</f>
        <v>Weekly</v>
      </c>
      <c r="D209" t="inlineStr"/>
      <c r="E209" s="9">
        <f>IF(LEFT(A209,1)="T",0,IF(INDEX('Jobber Jobs'!$O$5:$O$367,MATCH(A209,'Jobber Jobs'!$A$5:$A$367,0))&lt;&gt;"Active",0,IF(C209="Every 4 weeks",D209*INDEX('Jobber Jobs'!$L$5:$L$367,MATCH(A209,'Jobber Jobs'!$A$5:$A$367,0)),INDEX('Jobber Jobs'!$Q$5:$Q$367,MATCH(A209,'Jobber Jobs'!$A$5:$A$367,0)))))</f>
        <v>897</v>
      </c>
      <c r="F209" s="9">
        <f>SUMIFS('Jobber Invoices'!$F$5:$F$235,'Jobber Invoices'!$B$5:$B$235,A209,'Jobber Invoices'!$G$5:$G$235,B209)</f>
        <v>0</v>
      </c>
      <c r="G209" s="9">
        <f>SUMIFS('QBO Invoices'!$E$5:$E$888,'QBO Invoices'!$G$5:$G$888,A209,'QBO Invoices'!$F$5:$F$888,B209)</f>
        <v>897</v>
      </c>
      <c r="H209" s="9">
        <f>ROUND(F209+G209-E209,2)</f>
        <v>0</v>
      </c>
      <c r="I209" t="str">
        <f>IF(ABS(H209)&lt;0.005,"Agrees",IF(H209&gt;0,"Over-billed","Under-billed"))</f>
        <v>Agrees</v>
      </c>
      <c r="J209" t="str">
        <f>IFERROR(INDEX('Rate Reconciliation'!$O$5:$O$373,MATCH(A209,'Rate Reconciliation'!$A$5:$A$373,0)),"Missing in Jobber")</f>
        <v>Matched</v>
      </c>
      <c r="K209" s="9" t="n">
        <v>0</v>
      </c>
    </row>
    <row r="210">
      <c r="A210" t="inlineStr">
        <is>
          <t>J1069</t>
        </is>
      </c>
      <c r="B210" t="inlineStr">
        <is>
          <t>2026-09</t>
        </is>
      </c>
      <c r="C210" t="str">
        <f>IF(LEFT(A210,1)="T","QBO only",INDEX('Jobber Jobs'!$F$5:$F$367,MATCH(A210,'Jobber Jobs'!$A$5:$A$367,0)))</f>
        <v>Weekly</v>
      </c>
      <c r="D210" t="inlineStr"/>
      <c r="E210" s="9">
        <f>IF(LEFT(A210,1)="T",0,IF(INDEX('Jobber Jobs'!$O$5:$O$367,MATCH(A210,'Jobber Jobs'!$A$5:$A$367,0))&lt;&gt;"Active",0,IF(C210="Every 4 weeks",D210*INDEX('Jobber Jobs'!$L$5:$L$367,MATCH(A210,'Jobber Jobs'!$A$5:$A$367,0)),INDEX('Jobber Jobs'!$Q$5:$Q$367,MATCH(A210,'Jobber Jobs'!$A$5:$A$367,0)))))</f>
        <v>897</v>
      </c>
      <c r="F210" s="9">
        <f>SUMIFS('Jobber Invoices'!$F$5:$F$235,'Jobber Invoices'!$B$5:$B$235,A210,'Jobber Invoices'!$G$5:$G$235,B210)</f>
        <v>0</v>
      </c>
      <c r="G210" s="9">
        <f>SUMIFS('QBO Invoices'!$E$5:$E$888,'QBO Invoices'!$G$5:$G$888,A210,'QBO Invoices'!$F$5:$F$888,B210)</f>
        <v>897</v>
      </c>
      <c r="H210" s="9">
        <f>ROUND(F210+G210-E210,2)</f>
        <v>0</v>
      </c>
      <c r="I210" t="str">
        <f>IF(ABS(H210)&lt;0.005,"Agrees",IF(H210&gt;0,"Over-billed","Under-billed"))</f>
        <v>Agrees</v>
      </c>
      <c r="J210" t="str">
        <f>IFERROR(INDEX('Rate Reconciliation'!$O$5:$O$373,MATCH(A210,'Rate Reconciliation'!$A$5:$A$373,0)),"Missing in Jobber")</f>
        <v>Matched</v>
      </c>
      <c r="K210" s="9" t="n">
        <v>0</v>
      </c>
    </row>
    <row r="211">
      <c r="A211" t="inlineStr">
        <is>
          <t>J1069</t>
        </is>
      </c>
      <c r="B211" t="inlineStr">
        <is>
          <t>2026-10</t>
        </is>
      </c>
      <c r="C211" t="str">
        <f>IF(LEFT(A211,1)="T","QBO only",INDEX('Jobber Jobs'!$F$5:$F$367,MATCH(A211,'Jobber Jobs'!$A$5:$A$367,0)))</f>
        <v>Weekly</v>
      </c>
      <c r="D211" t="inlineStr"/>
      <c r="E211" s="9">
        <f>IF(LEFT(A211,1)="T",0,IF(INDEX('Jobber Jobs'!$O$5:$O$367,MATCH(A211,'Jobber Jobs'!$A$5:$A$367,0))&lt;&gt;"Active",0,IF(C211="Every 4 weeks",D211*INDEX('Jobber Jobs'!$L$5:$L$367,MATCH(A211,'Jobber Jobs'!$A$5:$A$367,0)),INDEX('Jobber Jobs'!$Q$5:$Q$367,MATCH(A211,'Jobber Jobs'!$A$5:$A$367,0)))))</f>
        <v>897</v>
      </c>
      <c r="F211" s="9">
        <f>SUMIFS('Jobber Invoices'!$F$5:$F$235,'Jobber Invoices'!$B$5:$B$235,A211,'Jobber Invoices'!$G$5:$G$235,B211)</f>
        <v>0</v>
      </c>
      <c r="G211" s="9">
        <f>SUMIFS('QBO Invoices'!$E$5:$E$888,'QBO Invoices'!$G$5:$G$888,A211,'QBO Invoices'!$F$5:$F$888,B211)</f>
        <v>897</v>
      </c>
      <c r="H211" s="9">
        <f>ROUND(F211+G211-E211,2)</f>
        <v>0</v>
      </c>
      <c r="I211" t="str">
        <f>IF(ABS(H211)&lt;0.005,"Agrees",IF(H211&gt;0,"Over-billed","Under-billed"))</f>
        <v>Agrees</v>
      </c>
      <c r="J211" t="str">
        <f>IFERROR(INDEX('Rate Reconciliation'!$O$5:$O$373,MATCH(A211,'Rate Reconciliation'!$A$5:$A$373,0)),"Missing in Jobber")</f>
        <v>Matched</v>
      </c>
      <c r="K211" s="9" t="n">
        <v>0</v>
      </c>
    </row>
    <row r="212">
      <c r="A212" t="inlineStr">
        <is>
          <t>J1070</t>
        </is>
      </c>
      <c r="B212" t="inlineStr">
        <is>
          <t>2026-08</t>
        </is>
      </c>
      <c r="C212" t="str">
        <f>IF(LEFT(A212,1)="T","QBO only",INDEX('Jobber Jobs'!$F$5:$F$367,MATCH(A212,'Jobber Jobs'!$A$5:$A$367,0)))</f>
        <v>Weekly</v>
      </c>
      <c r="D212" t="inlineStr"/>
      <c r="E212" s="9">
        <f>IF(LEFT(A212,1)="T",0,IF(INDEX('Jobber Jobs'!$O$5:$O$367,MATCH(A212,'Jobber Jobs'!$A$5:$A$367,0))&lt;&gt;"Active",0,IF(C212="Every 4 weeks",D212*INDEX('Jobber Jobs'!$L$5:$L$367,MATCH(A212,'Jobber Jobs'!$A$5:$A$367,0)),INDEX('Jobber Jobs'!$Q$5:$Q$367,MATCH(A212,'Jobber Jobs'!$A$5:$A$367,0)))))</f>
        <v>598</v>
      </c>
      <c r="F212" s="9">
        <f>SUMIFS('Jobber Invoices'!$F$5:$F$235,'Jobber Invoices'!$B$5:$B$235,A212,'Jobber Invoices'!$G$5:$G$235,B212)</f>
        <v>0</v>
      </c>
      <c r="G212" s="9">
        <f>SUMIFS('QBO Invoices'!$E$5:$E$888,'QBO Invoices'!$G$5:$G$888,A212,'QBO Invoices'!$F$5:$F$888,B212)</f>
        <v>598</v>
      </c>
      <c r="H212" s="9">
        <f>ROUND(F212+G212-E212,2)</f>
        <v>0</v>
      </c>
      <c r="I212" t="str">
        <f>IF(ABS(H212)&lt;0.005,"Agrees",IF(H212&gt;0,"Over-billed","Under-billed"))</f>
        <v>Agrees</v>
      </c>
      <c r="J212" t="str">
        <f>IFERROR(INDEX('Rate Reconciliation'!$O$5:$O$373,MATCH(A212,'Rate Reconciliation'!$A$5:$A$373,0)),"Missing in Jobber")</f>
        <v>Matched</v>
      </c>
      <c r="K212" s="9" t="n">
        <v>0</v>
      </c>
    </row>
    <row r="213">
      <c r="A213" t="inlineStr">
        <is>
          <t>J1070</t>
        </is>
      </c>
      <c r="B213" t="inlineStr">
        <is>
          <t>2026-09</t>
        </is>
      </c>
      <c r="C213" t="str">
        <f>IF(LEFT(A213,1)="T","QBO only",INDEX('Jobber Jobs'!$F$5:$F$367,MATCH(A213,'Jobber Jobs'!$A$5:$A$367,0)))</f>
        <v>Weekly</v>
      </c>
      <c r="D213" t="inlineStr"/>
      <c r="E213" s="9">
        <f>IF(LEFT(A213,1)="T",0,IF(INDEX('Jobber Jobs'!$O$5:$O$367,MATCH(A213,'Jobber Jobs'!$A$5:$A$367,0))&lt;&gt;"Active",0,IF(C213="Every 4 weeks",D213*INDEX('Jobber Jobs'!$L$5:$L$367,MATCH(A213,'Jobber Jobs'!$A$5:$A$367,0)),INDEX('Jobber Jobs'!$Q$5:$Q$367,MATCH(A213,'Jobber Jobs'!$A$5:$A$367,0)))))</f>
        <v>598</v>
      </c>
      <c r="F213" s="9">
        <f>SUMIFS('Jobber Invoices'!$F$5:$F$235,'Jobber Invoices'!$B$5:$B$235,A213,'Jobber Invoices'!$G$5:$G$235,B213)</f>
        <v>0</v>
      </c>
      <c r="G213" s="9">
        <f>SUMIFS('QBO Invoices'!$E$5:$E$888,'QBO Invoices'!$G$5:$G$888,A213,'QBO Invoices'!$F$5:$F$888,B213)</f>
        <v>598</v>
      </c>
      <c r="H213" s="9">
        <f>ROUND(F213+G213-E213,2)</f>
        <v>0</v>
      </c>
      <c r="I213" t="str">
        <f>IF(ABS(H213)&lt;0.005,"Agrees",IF(H213&gt;0,"Over-billed","Under-billed"))</f>
        <v>Agrees</v>
      </c>
      <c r="J213" t="str">
        <f>IFERROR(INDEX('Rate Reconciliation'!$O$5:$O$373,MATCH(A213,'Rate Reconciliation'!$A$5:$A$373,0)),"Missing in Jobber")</f>
        <v>Matched</v>
      </c>
      <c r="K213" s="9" t="n">
        <v>0</v>
      </c>
    </row>
    <row r="214">
      <c r="A214" t="inlineStr">
        <is>
          <t>J1070</t>
        </is>
      </c>
      <c r="B214" t="inlineStr">
        <is>
          <t>2026-10</t>
        </is>
      </c>
      <c r="C214" t="str">
        <f>IF(LEFT(A214,1)="T","QBO only",INDEX('Jobber Jobs'!$F$5:$F$367,MATCH(A214,'Jobber Jobs'!$A$5:$A$367,0)))</f>
        <v>Weekly</v>
      </c>
      <c r="D214" t="inlineStr"/>
      <c r="E214" s="9">
        <f>IF(LEFT(A214,1)="T",0,IF(INDEX('Jobber Jobs'!$O$5:$O$367,MATCH(A214,'Jobber Jobs'!$A$5:$A$367,0))&lt;&gt;"Active",0,IF(C214="Every 4 weeks",D214*INDEX('Jobber Jobs'!$L$5:$L$367,MATCH(A214,'Jobber Jobs'!$A$5:$A$367,0)),INDEX('Jobber Jobs'!$Q$5:$Q$367,MATCH(A214,'Jobber Jobs'!$A$5:$A$367,0)))))</f>
        <v>598</v>
      </c>
      <c r="F214" s="9">
        <f>SUMIFS('Jobber Invoices'!$F$5:$F$235,'Jobber Invoices'!$B$5:$B$235,A214,'Jobber Invoices'!$G$5:$G$235,B214)</f>
        <v>0</v>
      </c>
      <c r="G214" s="9">
        <f>SUMIFS('QBO Invoices'!$E$5:$E$888,'QBO Invoices'!$G$5:$G$888,A214,'QBO Invoices'!$F$5:$F$888,B214)</f>
        <v>598</v>
      </c>
      <c r="H214" s="9">
        <f>ROUND(F214+G214-E214,2)</f>
        <v>0</v>
      </c>
      <c r="I214" t="str">
        <f>IF(ABS(H214)&lt;0.005,"Agrees",IF(H214&gt;0,"Over-billed","Under-billed"))</f>
        <v>Agrees</v>
      </c>
      <c r="J214" t="str">
        <f>IFERROR(INDEX('Rate Reconciliation'!$O$5:$O$373,MATCH(A214,'Rate Reconciliation'!$A$5:$A$373,0)),"Missing in Jobber")</f>
        <v>Matched</v>
      </c>
      <c r="K214" s="9" t="n">
        <v>0</v>
      </c>
    </row>
    <row r="215">
      <c r="A215" t="inlineStr">
        <is>
          <t>J1071</t>
        </is>
      </c>
      <c r="B215" t="inlineStr">
        <is>
          <t>2026-08</t>
        </is>
      </c>
      <c r="C215" t="str">
        <f>IF(LEFT(A215,1)="T","QBO only",INDEX('Jobber Jobs'!$F$5:$F$367,MATCH(A215,'Jobber Jobs'!$A$5:$A$367,0)))</f>
        <v>Weekly</v>
      </c>
      <c r="D215" t="inlineStr"/>
      <c r="E215" s="9">
        <f>IF(LEFT(A215,1)="T",0,IF(INDEX('Jobber Jobs'!$O$5:$O$367,MATCH(A215,'Jobber Jobs'!$A$5:$A$367,0))&lt;&gt;"Active",0,IF(C215="Every 4 weeks",D215*INDEX('Jobber Jobs'!$L$5:$L$367,MATCH(A215,'Jobber Jobs'!$A$5:$A$367,0)),INDEX('Jobber Jobs'!$Q$5:$Q$367,MATCH(A215,'Jobber Jobs'!$A$5:$A$367,0)))))</f>
        <v>784.33</v>
      </c>
      <c r="F215" s="9">
        <f>SUMIFS('Jobber Invoices'!$F$5:$F$235,'Jobber Invoices'!$B$5:$B$235,A215,'Jobber Invoices'!$G$5:$G$235,B215)</f>
        <v>0</v>
      </c>
      <c r="G215" s="9">
        <f>SUMIFS('QBO Invoices'!$E$5:$E$888,'QBO Invoices'!$G$5:$G$888,A215,'QBO Invoices'!$F$5:$F$888,B215)</f>
        <v>1568.66</v>
      </c>
      <c r="H215" s="9">
        <f>ROUND(F215+G215-E215,2)</f>
        <v>784.33</v>
      </c>
      <c r="I215" t="str">
        <f>IF(ABS(H215)&lt;0.005,"Agrees",IF(H215&gt;0,"Over-billed","Under-billed"))</f>
        <v>Over-billed</v>
      </c>
      <c r="J215" t="str">
        <f>IFERROR(INDEX('Rate Reconciliation'!$O$5:$O$373,MATCH(A215,'Rate Reconciliation'!$A$5:$A$373,0)),"Missing in Jobber")</f>
        <v>Duplicate in QBO</v>
      </c>
      <c r="K215" s="9" t="n">
        <v>784.33</v>
      </c>
    </row>
    <row r="216">
      <c r="A216" t="inlineStr">
        <is>
          <t>J1071</t>
        </is>
      </c>
      <c r="B216" t="inlineStr">
        <is>
          <t>2026-09</t>
        </is>
      </c>
      <c r="C216" t="str">
        <f>IF(LEFT(A216,1)="T","QBO only",INDEX('Jobber Jobs'!$F$5:$F$367,MATCH(A216,'Jobber Jobs'!$A$5:$A$367,0)))</f>
        <v>Weekly</v>
      </c>
      <c r="D216" t="inlineStr"/>
      <c r="E216" s="9">
        <f>IF(LEFT(A216,1)="T",0,IF(INDEX('Jobber Jobs'!$O$5:$O$367,MATCH(A216,'Jobber Jobs'!$A$5:$A$367,0))&lt;&gt;"Active",0,IF(C216="Every 4 weeks",D216*INDEX('Jobber Jobs'!$L$5:$L$367,MATCH(A216,'Jobber Jobs'!$A$5:$A$367,0)),INDEX('Jobber Jobs'!$Q$5:$Q$367,MATCH(A216,'Jobber Jobs'!$A$5:$A$367,0)))))</f>
        <v>784.33</v>
      </c>
      <c r="F216" s="9">
        <f>SUMIFS('Jobber Invoices'!$F$5:$F$235,'Jobber Invoices'!$B$5:$B$235,A216,'Jobber Invoices'!$G$5:$G$235,B216)</f>
        <v>0</v>
      </c>
      <c r="G216" s="9">
        <f>SUMIFS('QBO Invoices'!$E$5:$E$888,'QBO Invoices'!$G$5:$G$888,A216,'QBO Invoices'!$F$5:$F$888,B216)</f>
        <v>1568.66</v>
      </c>
      <c r="H216" s="9">
        <f>ROUND(F216+G216-E216,2)</f>
        <v>784.33</v>
      </c>
      <c r="I216" t="str">
        <f>IF(ABS(H216)&lt;0.005,"Agrees",IF(H216&gt;0,"Over-billed","Under-billed"))</f>
        <v>Over-billed</v>
      </c>
      <c r="J216" t="str">
        <f>IFERROR(INDEX('Rate Reconciliation'!$O$5:$O$373,MATCH(A216,'Rate Reconciliation'!$A$5:$A$373,0)),"Missing in Jobber")</f>
        <v>Duplicate in QBO</v>
      </c>
      <c r="K216" s="9" t="n">
        <v>784.33</v>
      </c>
    </row>
    <row r="217">
      <c r="A217" t="inlineStr">
        <is>
          <t>J1071</t>
        </is>
      </c>
      <c r="B217" t="inlineStr">
        <is>
          <t>2026-10</t>
        </is>
      </c>
      <c r="C217" t="str">
        <f>IF(LEFT(A217,1)="T","QBO only",INDEX('Jobber Jobs'!$F$5:$F$367,MATCH(A217,'Jobber Jobs'!$A$5:$A$367,0)))</f>
        <v>Weekly</v>
      </c>
      <c r="D217" t="inlineStr"/>
      <c r="E217" s="9">
        <f>IF(LEFT(A217,1)="T",0,IF(INDEX('Jobber Jobs'!$O$5:$O$367,MATCH(A217,'Jobber Jobs'!$A$5:$A$367,0))&lt;&gt;"Active",0,IF(C217="Every 4 weeks",D217*INDEX('Jobber Jobs'!$L$5:$L$367,MATCH(A217,'Jobber Jobs'!$A$5:$A$367,0)),INDEX('Jobber Jobs'!$Q$5:$Q$367,MATCH(A217,'Jobber Jobs'!$A$5:$A$367,0)))))</f>
        <v>784.33</v>
      </c>
      <c r="F217" s="9">
        <f>SUMIFS('Jobber Invoices'!$F$5:$F$235,'Jobber Invoices'!$B$5:$B$235,A217,'Jobber Invoices'!$G$5:$G$235,B217)</f>
        <v>0</v>
      </c>
      <c r="G217" s="9">
        <f>SUMIFS('QBO Invoices'!$E$5:$E$888,'QBO Invoices'!$G$5:$G$888,A217,'QBO Invoices'!$F$5:$F$888,B217)</f>
        <v>1568.66</v>
      </c>
      <c r="H217" s="9">
        <f>ROUND(F217+G217-E217,2)</f>
        <v>784.33</v>
      </c>
      <c r="I217" t="str">
        <f>IF(ABS(H217)&lt;0.005,"Agrees",IF(H217&gt;0,"Over-billed","Under-billed"))</f>
        <v>Over-billed</v>
      </c>
      <c r="J217" t="str">
        <f>IFERROR(INDEX('Rate Reconciliation'!$O$5:$O$373,MATCH(A217,'Rate Reconciliation'!$A$5:$A$373,0)),"Missing in Jobber")</f>
        <v>Duplicate in QBO</v>
      </c>
      <c r="K217" s="9" t="n">
        <v>784.33</v>
      </c>
    </row>
    <row r="218">
      <c r="A218" t="inlineStr">
        <is>
          <t>J1072</t>
        </is>
      </c>
      <c r="B218" t="inlineStr">
        <is>
          <t>2026-08</t>
        </is>
      </c>
      <c r="C218" t="str">
        <f>IF(LEFT(A218,1)="T","QBO only",INDEX('Jobber Jobs'!$F$5:$F$367,MATCH(A218,'Jobber Jobs'!$A$5:$A$367,0)))</f>
        <v>Weekly</v>
      </c>
      <c r="D218" t="inlineStr"/>
      <c r="E218" s="9">
        <f>IF(LEFT(A218,1)="T",0,IF(INDEX('Jobber Jobs'!$O$5:$O$367,MATCH(A218,'Jobber Jobs'!$A$5:$A$367,0))&lt;&gt;"Active",0,IF(C218="Every 4 weeks",D218*INDEX('Jobber Jobs'!$L$5:$L$367,MATCH(A218,'Jobber Jobs'!$A$5:$A$367,0)),INDEX('Jobber Jobs'!$Q$5:$Q$367,MATCH(A218,'Jobber Jobs'!$A$5:$A$367,0)))))</f>
        <v>580.67</v>
      </c>
      <c r="F218" s="9">
        <f>SUMIFS('Jobber Invoices'!$F$5:$F$235,'Jobber Invoices'!$B$5:$B$235,A218,'Jobber Invoices'!$G$5:$G$235,B218)</f>
        <v>0</v>
      </c>
      <c r="G218" s="9">
        <f>SUMIFS('QBO Invoices'!$E$5:$E$888,'QBO Invoices'!$G$5:$G$888,A218,'QBO Invoices'!$F$5:$F$888,B218)</f>
        <v>580.67</v>
      </c>
      <c r="H218" s="9">
        <f>ROUND(F218+G218-E218,2)</f>
        <v>0</v>
      </c>
      <c r="I218" t="str">
        <f>IF(ABS(H218)&lt;0.005,"Agrees",IF(H218&gt;0,"Over-billed","Under-billed"))</f>
        <v>Agrees</v>
      </c>
      <c r="J218" t="str">
        <f>IFERROR(INDEX('Rate Reconciliation'!$O$5:$O$373,MATCH(A218,'Rate Reconciliation'!$A$5:$A$373,0)),"Missing in Jobber")</f>
        <v>Matched</v>
      </c>
      <c r="K218" s="9" t="n">
        <v>0</v>
      </c>
    </row>
    <row r="219">
      <c r="A219" t="inlineStr">
        <is>
          <t>J1072</t>
        </is>
      </c>
      <c r="B219" t="inlineStr">
        <is>
          <t>2026-09</t>
        </is>
      </c>
      <c r="C219" t="str">
        <f>IF(LEFT(A219,1)="T","QBO only",INDEX('Jobber Jobs'!$F$5:$F$367,MATCH(A219,'Jobber Jobs'!$A$5:$A$367,0)))</f>
        <v>Weekly</v>
      </c>
      <c r="D219" t="inlineStr"/>
      <c r="E219" s="9">
        <f>IF(LEFT(A219,1)="T",0,IF(INDEX('Jobber Jobs'!$O$5:$O$367,MATCH(A219,'Jobber Jobs'!$A$5:$A$367,0))&lt;&gt;"Active",0,IF(C219="Every 4 weeks",D219*INDEX('Jobber Jobs'!$L$5:$L$367,MATCH(A219,'Jobber Jobs'!$A$5:$A$367,0)),INDEX('Jobber Jobs'!$Q$5:$Q$367,MATCH(A219,'Jobber Jobs'!$A$5:$A$367,0)))))</f>
        <v>580.67</v>
      </c>
      <c r="F219" s="9">
        <f>SUMIFS('Jobber Invoices'!$F$5:$F$235,'Jobber Invoices'!$B$5:$B$235,A219,'Jobber Invoices'!$G$5:$G$235,B219)</f>
        <v>0</v>
      </c>
      <c r="G219" s="9">
        <f>SUMIFS('QBO Invoices'!$E$5:$E$888,'QBO Invoices'!$G$5:$G$888,A219,'QBO Invoices'!$F$5:$F$888,B219)</f>
        <v>580.67</v>
      </c>
      <c r="H219" s="9">
        <f>ROUND(F219+G219-E219,2)</f>
        <v>0</v>
      </c>
      <c r="I219" t="str">
        <f>IF(ABS(H219)&lt;0.005,"Agrees",IF(H219&gt;0,"Over-billed","Under-billed"))</f>
        <v>Agrees</v>
      </c>
      <c r="J219" t="str">
        <f>IFERROR(INDEX('Rate Reconciliation'!$O$5:$O$373,MATCH(A219,'Rate Reconciliation'!$A$5:$A$373,0)),"Missing in Jobber")</f>
        <v>Matched</v>
      </c>
      <c r="K219" s="9" t="n">
        <v>0</v>
      </c>
    </row>
    <row r="220">
      <c r="A220" t="inlineStr">
        <is>
          <t>J1072</t>
        </is>
      </c>
      <c r="B220" t="inlineStr">
        <is>
          <t>2026-10</t>
        </is>
      </c>
      <c r="C220" t="str">
        <f>IF(LEFT(A220,1)="T","QBO only",INDEX('Jobber Jobs'!$F$5:$F$367,MATCH(A220,'Jobber Jobs'!$A$5:$A$367,0)))</f>
        <v>Weekly</v>
      </c>
      <c r="D220" t="inlineStr"/>
      <c r="E220" s="9">
        <f>IF(LEFT(A220,1)="T",0,IF(INDEX('Jobber Jobs'!$O$5:$O$367,MATCH(A220,'Jobber Jobs'!$A$5:$A$367,0))&lt;&gt;"Active",0,IF(C220="Every 4 weeks",D220*INDEX('Jobber Jobs'!$L$5:$L$367,MATCH(A220,'Jobber Jobs'!$A$5:$A$367,0)),INDEX('Jobber Jobs'!$Q$5:$Q$367,MATCH(A220,'Jobber Jobs'!$A$5:$A$367,0)))))</f>
        <v>580.67</v>
      </c>
      <c r="F220" s="9">
        <f>SUMIFS('Jobber Invoices'!$F$5:$F$235,'Jobber Invoices'!$B$5:$B$235,A220,'Jobber Invoices'!$G$5:$G$235,B220)</f>
        <v>0</v>
      </c>
      <c r="G220" s="9">
        <f>SUMIFS('QBO Invoices'!$E$5:$E$888,'QBO Invoices'!$G$5:$G$888,A220,'QBO Invoices'!$F$5:$F$888,B220)</f>
        <v>580.67</v>
      </c>
      <c r="H220" s="9">
        <f>ROUND(F220+G220-E220,2)</f>
        <v>0</v>
      </c>
      <c r="I220" t="str">
        <f>IF(ABS(H220)&lt;0.005,"Agrees",IF(H220&gt;0,"Over-billed","Under-billed"))</f>
        <v>Agrees</v>
      </c>
      <c r="J220" t="str">
        <f>IFERROR(INDEX('Rate Reconciliation'!$O$5:$O$373,MATCH(A220,'Rate Reconciliation'!$A$5:$A$373,0)),"Missing in Jobber")</f>
        <v>Matched</v>
      </c>
      <c r="K220" s="9" t="n">
        <v>0</v>
      </c>
    </row>
    <row r="221">
      <c r="A221" t="inlineStr">
        <is>
          <t>J1073</t>
        </is>
      </c>
      <c r="B221" t="inlineStr">
        <is>
          <t>2026-08</t>
        </is>
      </c>
      <c r="C221" t="str">
        <f>IF(LEFT(A221,1)="T","QBO only",INDEX('Jobber Jobs'!$F$5:$F$367,MATCH(A221,'Jobber Jobs'!$A$5:$A$367,0)))</f>
        <v>Weekly</v>
      </c>
      <c r="D221" t="inlineStr"/>
      <c r="E221" s="9">
        <f>IF(LEFT(A221,1)="T",0,IF(INDEX('Jobber Jobs'!$O$5:$O$367,MATCH(A221,'Jobber Jobs'!$A$5:$A$367,0))&lt;&gt;"Active",0,IF(C221="Every 4 weeks",D221*INDEX('Jobber Jobs'!$L$5:$L$367,MATCH(A221,'Jobber Jobs'!$A$5:$A$367,0)),INDEX('Jobber Jobs'!$Q$5:$Q$367,MATCH(A221,'Jobber Jobs'!$A$5:$A$367,0)))))</f>
        <v>273</v>
      </c>
      <c r="F221" s="9">
        <f>SUMIFS('Jobber Invoices'!$F$5:$F$235,'Jobber Invoices'!$B$5:$B$235,A221,'Jobber Invoices'!$G$5:$G$235,B221)</f>
        <v>0</v>
      </c>
      <c r="G221" s="9">
        <f>SUMIFS('QBO Invoices'!$E$5:$E$888,'QBO Invoices'!$G$5:$G$888,A221,'QBO Invoices'!$F$5:$F$888,B221)</f>
        <v>273</v>
      </c>
      <c r="H221" s="9">
        <f>ROUND(F221+G221-E221,2)</f>
        <v>0</v>
      </c>
      <c r="I221" t="str">
        <f>IF(ABS(H221)&lt;0.005,"Agrees",IF(H221&gt;0,"Over-billed","Under-billed"))</f>
        <v>Agrees</v>
      </c>
      <c r="J221" t="str">
        <f>IFERROR(INDEX('Rate Reconciliation'!$O$5:$O$373,MATCH(A221,'Rate Reconciliation'!$A$5:$A$373,0)),"Missing in Jobber")</f>
        <v>Matched</v>
      </c>
      <c r="K221" s="9" t="n">
        <v>0</v>
      </c>
    </row>
    <row r="222">
      <c r="A222" t="inlineStr">
        <is>
          <t>J1073</t>
        </is>
      </c>
      <c r="B222" t="inlineStr">
        <is>
          <t>2026-09</t>
        </is>
      </c>
      <c r="C222" t="str">
        <f>IF(LEFT(A222,1)="T","QBO only",INDEX('Jobber Jobs'!$F$5:$F$367,MATCH(A222,'Jobber Jobs'!$A$5:$A$367,0)))</f>
        <v>Weekly</v>
      </c>
      <c r="D222" t="inlineStr"/>
      <c r="E222" s="9">
        <f>IF(LEFT(A222,1)="T",0,IF(INDEX('Jobber Jobs'!$O$5:$O$367,MATCH(A222,'Jobber Jobs'!$A$5:$A$367,0))&lt;&gt;"Active",0,IF(C222="Every 4 weeks",D222*INDEX('Jobber Jobs'!$L$5:$L$367,MATCH(A222,'Jobber Jobs'!$A$5:$A$367,0)),INDEX('Jobber Jobs'!$Q$5:$Q$367,MATCH(A222,'Jobber Jobs'!$A$5:$A$367,0)))))</f>
        <v>273</v>
      </c>
      <c r="F222" s="9">
        <f>SUMIFS('Jobber Invoices'!$F$5:$F$235,'Jobber Invoices'!$B$5:$B$235,A222,'Jobber Invoices'!$G$5:$G$235,B222)</f>
        <v>0</v>
      </c>
      <c r="G222" s="9">
        <f>SUMIFS('QBO Invoices'!$E$5:$E$888,'QBO Invoices'!$G$5:$G$888,A222,'QBO Invoices'!$F$5:$F$888,B222)</f>
        <v>273</v>
      </c>
      <c r="H222" s="9">
        <f>ROUND(F222+G222-E222,2)</f>
        <v>0</v>
      </c>
      <c r="I222" t="str">
        <f>IF(ABS(H222)&lt;0.005,"Agrees",IF(H222&gt;0,"Over-billed","Under-billed"))</f>
        <v>Agrees</v>
      </c>
      <c r="J222" t="str">
        <f>IFERROR(INDEX('Rate Reconciliation'!$O$5:$O$373,MATCH(A222,'Rate Reconciliation'!$A$5:$A$373,0)),"Missing in Jobber")</f>
        <v>Matched</v>
      </c>
      <c r="K222" s="9" t="n">
        <v>0</v>
      </c>
    </row>
    <row r="223">
      <c r="A223" t="inlineStr">
        <is>
          <t>J1073</t>
        </is>
      </c>
      <c r="B223" t="inlineStr">
        <is>
          <t>2026-10</t>
        </is>
      </c>
      <c r="C223" t="str">
        <f>IF(LEFT(A223,1)="T","QBO only",INDEX('Jobber Jobs'!$F$5:$F$367,MATCH(A223,'Jobber Jobs'!$A$5:$A$367,0)))</f>
        <v>Weekly</v>
      </c>
      <c r="D223" t="inlineStr"/>
      <c r="E223" s="9">
        <f>IF(LEFT(A223,1)="T",0,IF(INDEX('Jobber Jobs'!$O$5:$O$367,MATCH(A223,'Jobber Jobs'!$A$5:$A$367,0))&lt;&gt;"Active",0,IF(C223="Every 4 weeks",D223*INDEX('Jobber Jobs'!$L$5:$L$367,MATCH(A223,'Jobber Jobs'!$A$5:$A$367,0)),INDEX('Jobber Jobs'!$Q$5:$Q$367,MATCH(A223,'Jobber Jobs'!$A$5:$A$367,0)))))</f>
        <v>273</v>
      </c>
      <c r="F223" s="9">
        <f>SUMIFS('Jobber Invoices'!$F$5:$F$235,'Jobber Invoices'!$B$5:$B$235,A223,'Jobber Invoices'!$G$5:$G$235,B223)</f>
        <v>0</v>
      </c>
      <c r="G223" s="9">
        <f>SUMIFS('QBO Invoices'!$E$5:$E$888,'QBO Invoices'!$G$5:$G$888,A223,'QBO Invoices'!$F$5:$F$888,B223)</f>
        <v>273</v>
      </c>
      <c r="H223" s="9">
        <f>ROUND(F223+G223-E223,2)</f>
        <v>0</v>
      </c>
      <c r="I223" t="str">
        <f>IF(ABS(H223)&lt;0.005,"Agrees",IF(H223&gt;0,"Over-billed","Under-billed"))</f>
        <v>Agrees</v>
      </c>
      <c r="J223" t="str">
        <f>IFERROR(INDEX('Rate Reconciliation'!$O$5:$O$373,MATCH(A223,'Rate Reconciliation'!$A$5:$A$373,0)),"Missing in Jobber")</f>
        <v>Matched</v>
      </c>
      <c r="K223" s="9" t="n">
        <v>0</v>
      </c>
    </row>
    <row r="224">
      <c r="A224" t="inlineStr">
        <is>
          <t>J1074</t>
        </is>
      </c>
      <c r="B224" t="inlineStr">
        <is>
          <t>2026-08</t>
        </is>
      </c>
      <c r="C224" t="str">
        <f>IF(LEFT(A224,1)="T","QBO only",INDEX('Jobber Jobs'!$F$5:$F$367,MATCH(A224,'Jobber Jobs'!$A$5:$A$367,0)))</f>
        <v>Every 4 weeks</v>
      </c>
      <c r="D224" t="n">
        <v>1</v>
      </c>
      <c r="E224" s="9">
        <f>IF(LEFT(A224,1)="T",0,IF(INDEX('Jobber Jobs'!$O$5:$O$367,MATCH(A224,'Jobber Jobs'!$A$5:$A$367,0))&lt;&gt;"Active",0,IF(C224="Every 4 weeks",D224*INDEX('Jobber Jobs'!$L$5:$L$367,MATCH(A224,'Jobber Jobs'!$A$5:$A$367,0)),INDEX('Jobber Jobs'!$Q$5:$Q$367,MATCH(A224,'Jobber Jobs'!$A$5:$A$367,0)))))</f>
        <v>218</v>
      </c>
      <c r="F224" s="9">
        <f>SUMIFS('Jobber Invoices'!$F$5:$F$235,'Jobber Invoices'!$B$5:$B$235,A224,'Jobber Invoices'!$G$5:$G$235,B224)</f>
        <v>218</v>
      </c>
      <c r="G224" s="9">
        <f>SUMIFS('QBO Invoices'!$E$5:$E$888,'QBO Invoices'!$G$5:$G$888,A224,'QBO Invoices'!$F$5:$F$888,B224)</f>
        <v>0</v>
      </c>
      <c r="H224" s="9">
        <f>ROUND(F224+G224-E224,2)</f>
        <v>0</v>
      </c>
      <c r="I224" t="str">
        <f>IF(ABS(H224)&lt;0.005,"Agrees",IF(H224&gt;0,"Over-billed","Under-billed"))</f>
        <v>Agrees</v>
      </c>
      <c r="J224" t="str">
        <f>IFERROR(INDEX('Rate Reconciliation'!$O$5:$O$373,MATCH(A224,'Rate Reconciliation'!$A$5:$A$373,0)),"Missing in Jobber")</f>
        <v>Billed in Jobber</v>
      </c>
      <c r="K224" s="9" t="n">
        <v>0</v>
      </c>
    </row>
    <row r="225">
      <c r="A225" t="inlineStr">
        <is>
          <t>J1074</t>
        </is>
      </c>
      <c r="B225" t="inlineStr">
        <is>
          <t>2026-09</t>
        </is>
      </c>
      <c r="C225" t="str">
        <f>IF(LEFT(A225,1)="T","QBO only",INDEX('Jobber Jobs'!$F$5:$F$367,MATCH(A225,'Jobber Jobs'!$A$5:$A$367,0)))</f>
        <v>Every 4 weeks</v>
      </c>
      <c r="D225" t="n">
        <v>1</v>
      </c>
      <c r="E225" s="9">
        <f>IF(LEFT(A225,1)="T",0,IF(INDEX('Jobber Jobs'!$O$5:$O$367,MATCH(A225,'Jobber Jobs'!$A$5:$A$367,0))&lt;&gt;"Active",0,IF(C225="Every 4 weeks",D225*INDEX('Jobber Jobs'!$L$5:$L$367,MATCH(A225,'Jobber Jobs'!$A$5:$A$367,0)),INDEX('Jobber Jobs'!$Q$5:$Q$367,MATCH(A225,'Jobber Jobs'!$A$5:$A$367,0)))))</f>
        <v>218</v>
      </c>
      <c r="F225" s="9">
        <f>SUMIFS('Jobber Invoices'!$F$5:$F$235,'Jobber Invoices'!$B$5:$B$235,A225,'Jobber Invoices'!$G$5:$G$235,B225)</f>
        <v>218</v>
      </c>
      <c r="G225" s="9">
        <f>SUMIFS('QBO Invoices'!$E$5:$E$888,'QBO Invoices'!$G$5:$G$888,A225,'QBO Invoices'!$F$5:$F$888,B225)</f>
        <v>0</v>
      </c>
      <c r="H225" s="9">
        <f>ROUND(F225+G225-E225,2)</f>
        <v>0</v>
      </c>
      <c r="I225" t="str">
        <f>IF(ABS(H225)&lt;0.005,"Agrees",IF(H225&gt;0,"Over-billed","Under-billed"))</f>
        <v>Agrees</v>
      </c>
      <c r="J225" t="str">
        <f>IFERROR(INDEX('Rate Reconciliation'!$O$5:$O$373,MATCH(A225,'Rate Reconciliation'!$A$5:$A$373,0)),"Missing in Jobber")</f>
        <v>Billed in Jobber</v>
      </c>
      <c r="K225" s="9" t="n">
        <v>0</v>
      </c>
    </row>
    <row r="226">
      <c r="A226" t="inlineStr">
        <is>
          <t>J1074</t>
        </is>
      </c>
      <c r="B226" t="inlineStr">
        <is>
          <t>2026-10</t>
        </is>
      </c>
      <c r="C226" t="str">
        <f>IF(LEFT(A226,1)="T","QBO only",INDEX('Jobber Jobs'!$F$5:$F$367,MATCH(A226,'Jobber Jobs'!$A$5:$A$367,0)))</f>
        <v>Every 4 weeks</v>
      </c>
      <c r="D226" t="n">
        <v>1</v>
      </c>
      <c r="E226" s="9">
        <f>IF(LEFT(A226,1)="T",0,IF(INDEX('Jobber Jobs'!$O$5:$O$367,MATCH(A226,'Jobber Jobs'!$A$5:$A$367,0))&lt;&gt;"Active",0,IF(C226="Every 4 weeks",D226*INDEX('Jobber Jobs'!$L$5:$L$367,MATCH(A226,'Jobber Jobs'!$A$5:$A$367,0)),INDEX('Jobber Jobs'!$Q$5:$Q$367,MATCH(A226,'Jobber Jobs'!$A$5:$A$367,0)))))</f>
        <v>218</v>
      </c>
      <c r="F226" s="9">
        <f>SUMIFS('Jobber Invoices'!$F$5:$F$235,'Jobber Invoices'!$B$5:$B$235,A226,'Jobber Invoices'!$G$5:$G$235,B226)</f>
        <v>218</v>
      </c>
      <c r="G226" s="9">
        <f>SUMIFS('QBO Invoices'!$E$5:$E$888,'QBO Invoices'!$G$5:$G$888,A226,'QBO Invoices'!$F$5:$F$888,B226)</f>
        <v>0</v>
      </c>
      <c r="H226" s="9">
        <f>ROUND(F226+G226-E226,2)</f>
        <v>0</v>
      </c>
      <c r="I226" t="str">
        <f>IF(ABS(H226)&lt;0.005,"Agrees",IF(H226&gt;0,"Over-billed","Under-billed"))</f>
        <v>Agrees</v>
      </c>
      <c r="J226" t="str">
        <f>IFERROR(INDEX('Rate Reconciliation'!$O$5:$O$373,MATCH(A226,'Rate Reconciliation'!$A$5:$A$373,0)),"Missing in Jobber")</f>
        <v>Billed in Jobber</v>
      </c>
      <c r="K226" s="9" t="n">
        <v>0</v>
      </c>
    </row>
    <row r="227">
      <c r="A227" t="inlineStr">
        <is>
          <t>J1075</t>
        </is>
      </c>
      <c r="B227" t="inlineStr">
        <is>
          <t>2026-08</t>
        </is>
      </c>
      <c r="C227" t="str">
        <f>IF(LEFT(A227,1)="T","QBO only",INDEX('Jobber Jobs'!$F$5:$F$367,MATCH(A227,'Jobber Jobs'!$A$5:$A$367,0)))</f>
        <v>Weekly</v>
      </c>
      <c r="D227" t="inlineStr"/>
      <c r="E227" s="9">
        <f>IF(LEFT(A227,1)="T",0,IF(INDEX('Jobber Jobs'!$O$5:$O$367,MATCH(A227,'Jobber Jobs'!$A$5:$A$367,0))&lt;&gt;"Active",0,IF(C227="Every 4 weeks",D227*INDEX('Jobber Jobs'!$L$5:$L$367,MATCH(A227,'Jobber Jobs'!$A$5:$A$367,0)),INDEX('Jobber Jobs'!$Q$5:$Q$367,MATCH(A227,'Jobber Jobs'!$A$5:$A$367,0)))))</f>
        <v>320.67</v>
      </c>
      <c r="F227" s="9">
        <f>SUMIFS('Jobber Invoices'!$F$5:$F$235,'Jobber Invoices'!$B$5:$B$235,A227,'Jobber Invoices'!$G$5:$G$235,B227)</f>
        <v>320.67</v>
      </c>
      <c r="G227" s="9">
        <f>SUMIFS('QBO Invoices'!$E$5:$E$888,'QBO Invoices'!$G$5:$G$888,A227,'QBO Invoices'!$F$5:$F$888,B227)</f>
        <v>0</v>
      </c>
      <c r="H227" s="9">
        <f>ROUND(F227+G227-E227,2)</f>
        <v>0</v>
      </c>
      <c r="I227" t="str">
        <f>IF(ABS(H227)&lt;0.005,"Agrees",IF(H227&gt;0,"Over-billed","Under-billed"))</f>
        <v>Agrees</v>
      </c>
      <c r="J227" t="str">
        <f>IFERROR(INDEX('Rate Reconciliation'!$O$5:$O$373,MATCH(A227,'Rate Reconciliation'!$A$5:$A$373,0)),"Missing in Jobber")</f>
        <v>Billed in Jobber</v>
      </c>
      <c r="K227" s="9" t="n">
        <v>0</v>
      </c>
    </row>
    <row r="228">
      <c r="A228" t="inlineStr">
        <is>
          <t>J1075</t>
        </is>
      </c>
      <c r="B228" t="inlineStr">
        <is>
          <t>2026-09</t>
        </is>
      </c>
      <c r="C228" t="str">
        <f>IF(LEFT(A228,1)="T","QBO only",INDEX('Jobber Jobs'!$F$5:$F$367,MATCH(A228,'Jobber Jobs'!$A$5:$A$367,0)))</f>
        <v>Weekly</v>
      </c>
      <c r="D228" t="inlineStr"/>
      <c r="E228" s="9">
        <f>IF(LEFT(A228,1)="T",0,IF(INDEX('Jobber Jobs'!$O$5:$O$367,MATCH(A228,'Jobber Jobs'!$A$5:$A$367,0))&lt;&gt;"Active",0,IF(C228="Every 4 weeks",D228*INDEX('Jobber Jobs'!$L$5:$L$367,MATCH(A228,'Jobber Jobs'!$A$5:$A$367,0)),INDEX('Jobber Jobs'!$Q$5:$Q$367,MATCH(A228,'Jobber Jobs'!$A$5:$A$367,0)))))</f>
        <v>320.67</v>
      </c>
      <c r="F228" s="9">
        <f>SUMIFS('Jobber Invoices'!$F$5:$F$235,'Jobber Invoices'!$B$5:$B$235,A228,'Jobber Invoices'!$G$5:$G$235,B228)</f>
        <v>320.67</v>
      </c>
      <c r="G228" s="9">
        <f>SUMIFS('QBO Invoices'!$E$5:$E$888,'QBO Invoices'!$G$5:$G$888,A228,'QBO Invoices'!$F$5:$F$888,B228)</f>
        <v>0</v>
      </c>
      <c r="H228" s="9">
        <f>ROUND(F228+G228-E228,2)</f>
        <v>0</v>
      </c>
      <c r="I228" t="str">
        <f>IF(ABS(H228)&lt;0.005,"Agrees",IF(H228&gt;0,"Over-billed","Under-billed"))</f>
        <v>Agrees</v>
      </c>
      <c r="J228" t="str">
        <f>IFERROR(INDEX('Rate Reconciliation'!$O$5:$O$373,MATCH(A228,'Rate Reconciliation'!$A$5:$A$373,0)),"Missing in Jobber")</f>
        <v>Billed in Jobber</v>
      </c>
      <c r="K228" s="9" t="n">
        <v>0</v>
      </c>
    </row>
    <row r="229">
      <c r="A229" t="inlineStr">
        <is>
          <t>J1075</t>
        </is>
      </c>
      <c r="B229" t="inlineStr">
        <is>
          <t>2026-10</t>
        </is>
      </c>
      <c r="C229" t="str">
        <f>IF(LEFT(A229,1)="T","QBO only",INDEX('Jobber Jobs'!$F$5:$F$367,MATCH(A229,'Jobber Jobs'!$A$5:$A$367,0)))</f>
        <v>Weekly</v>
      </c>
      <c r="D229" t="inlineStr"/>
      <c r="E229" s="9">
        <f>IF(LEFT(A229,1)="T",0,IF(INDEX('Jobber Jobs'!$O$5:$O$367,MATCH(A229,'Jobber Jobs'!$A$5:$A$367,0))&lt;&gt;"Active",0,IF(C229="Every 4 weeks",D229*INDEX('Jobber Jobs'!$L$5:$L$367,MATCH(A229,'Jobber Jobs'!$A$5:$A$367,0)),INDEX('Jobber Jobs'!$Q$5:$Q$367,MATCH(A229,'Jobber Jobs'!$A$5:$A$367,0)))))</f>
        <v>320.67</v>
      </c>
      <c r="F229" s="9">
        <f>SUMIFS('Jobber Invoices'!$F$5:$F$235,'Jobber Invoices'!$B$5:$B$235,A229,'Jobber Invoices'!$G$5:$G$235,B229)</f>
        <v>320.67</v>
      </c>
      <c r="G229" s="9">
        <f>SUMIFS('QBO Invoices'!$E$5:$E$888,'QBO Invoices'!$G$5:$G$888,A229,'QBO Invoices'!$F$5:$F$888,B229)</f>
        <v>0</v>
      </c>
      <c r="H229" s="9">
        <f>ROUND(F229+G229-E229,2)</f>
        <v>0</v>
      </c>
      <c r="I229" t="str">
        <f>IF(ABS(H229)&lt;0.005,"Agrees",IF(H229&gt;0,"Over-billed","Under-billed"))</f>
        <v>Agrees</v>
      </c>
      <c r="J229" t="str">
        <f>IFERROR(INDEX('Rate Reconciliation'!$O$5:$O$373,MATCH(A229,'Rate Reconciliation'!$A$5:$A$373,0)),"Missing in Jobber")</f>
        <v>Billed in Jobber</v>
      </c>
      <c r="K229" s="9" t="n">
        <v>0</v>
      </c>
    </row>
    <row r="230">
      <c r="A230" t="inlineStr">
        <is>
          <t>J1076</t>
        </is>
      </c>
      <c r="B230" t="inlineStr">
        <is>
          <t>2026-08</t>
        </is>
      </c>
      <c r="C230" t="str">
        <f>IF(LEFT(A230,1)="T","QBO only",INDEX('Jobber Jobs'!$F$5:$F$367,MATCH(A230,'Jobber Jobs'!$A$5:$A$367,0)))</f>
        <v>Every 4 weeks</v>
      </c>
      <c r="D230" t="n">
        <v>1</v>
      </c>
      <c r="E230" s="9">
        <f>IF(LEFT(A230,1)="T",0,IF(INDEX('Jobber Jobs'!$O$5:$O$367,MATCH(A230,'Jobber Jobs'!$A$5:$A$367,0))&lt;&gt;"Active",0,IF(C230="Every 4 weeks",D230*INDEX('Jobber Jobs'!$L$5:$L$367,MATCH(A230,'Jobber Jobs'!$A$5:$A$367,0)),INDEX('Jobber Jobs'!$Q$5:$Q$367,MATCH(A230,'Jobber Jobs'!$A$5:$A$367,0)))))</f>
        <v>102</v>
      </c>
      <c r="F230" s="9">
        <f>SUMIFS('Jobber Invoices'!$F$5:$F$235,'Jobber Invoices'!$B$5:$B$235,A230,'Jobber Invoices'!$G$5:$G$235,B230)</f>
        <v>0</v>
      </c>
      <c r="G230" s="9">
        <f>SUMIFS('QBO Invoices'!$E$5:$E$888,'QBO Invoices'!$G$5:$G$888,A230,'QBO Invoices'!$F$5:$F$888,B230)</f>
        <v>102</v>
      </c>
      <c r="H230" s="9">
        <f>ROUND(F230+G230-E230,2)</f>
        <v>0</v>
      </c>
      <c r="I230" t="str">
        <f>IF(ABS(H230)&lt;0.005,"Agrees",IF(H230&gt;0,"Over-billed","Under-billed"))</f>
        <v>Agrees</v>
      </c>
      <c r="J230" t="str">
        <f>IFERROR(INDEX('Rate Reconciliation'!$O$5:$O$373,MATCH(A230,'Rate Reconciliation'!$A$5:$A$373,0)),"Missing in Jobber")</f>
        <v>Matched</v>
      </c>
      <c r="K230" s="9" t="n">
        <v>0</v>
      </c>
    </row>
    <row r="231">
      <c r="A231" t="inlineStr">
        <is>
          <t>J1076</t>
        </is>
      </c>
      <c r="B231" t="inlineStr">
        <is>
          <t>2026-09</t>
        </is>
      </c>
      <c r="C231" t="str">
        <f>IF(LEFT(A231,1)="T","QBO only",INDEX('Jobber Jobs'!$F$5:$F$367,MATCH(A231,'Jobber Jobs'!$A$5:$A$367,0)))</f>
        <v>Every 4 weeks</v>
      </c>
      <c r="D231" t="n">
        <v>1</v>
      </c>
      <c r="E231" s="9">
        <f>IF(LEFT(A231,1)="T",0,IF(INDEX('Jobber Jobs'!$O$5:$O$367,MATCH(A231,'Jobber Jobs'!$A$5:$A$367,0))&lt;&gt;"Active",0,IF(C231="Every 4 weeks",D231*INDEX('Jobber Jobs'!$L$5:$L$367,MATCH(A231,'Jobber Jobs'!$A$5:$A$367,0)),INDEX('Jobber Jobs'!$Q$5:$Q$367,MATCH(A231,'Jobber Jobs'!$A$5:$A$367,0)))))</f>
        <v>102</v>
      </c>
      <c r="F231" s="9">
        <f>SUMIFS('Jobber Invoices'!$F$5:$F$235,'Jobber Invoices'!$B$5:$B$235,A231,'Jobber Invoices'!$G$5:$G$235,B231)</f>
        <v>0</v>
      </c>
      <c r="G231" s="9">
        <f>SUMIFS('QBO Invoices'!$E$5:$E$888,'QBO Invoices'!$G$5:$G$888,A231,'QBO Invoices'!$F$5:$F$888,B231)</f>
        <v>102</v>
      </c>
      <c r="H231" s="9">
        <f>ROUND(F231+G231-E231,2)</f>
        <v>0</v>
      </c>
      <c r="I231" t="str">
        <f>IF(ABS(H231)&lt;0.005,"Agrees",IF(H231&gt;0,"Over-billed","Under-billed"))</f>
        <v>Agrees</v>
      </c>
      <c r="J231" t="str">
        <f>IFERROR(INDEX('Rate Reconciliation'!$O$5:$O$373,MATCH(A231,'Rate Reconciliation'!$A$5:$A$373,0)),"Missing in Jobber")</f>
        <v>Matched</v>
      </c>
      <c r="K231" s="9" t="n">
        <v>0</v>
      </c>
    </row>
    <row r="232">
      <c r="A232" t="inlineStr">
        <is>
          <t>J1076</t>
        </is>
      </c>
      <c r="B232" t="inlineStr">
        <is>
          <t>2026-10</t>
        </is>
      </c>
      <c r="C232" t="str">
        <f>IF(LEFT(A232,1)="T","QBO only",INDEX('Jobber Jobs'!$F$5:$F$367,MATCH(A232,'Jobber Jobs'!$A$5:$A$367,0)))</f>
        <v>Every 4 weeks</v>
      </c>
      <c r="D232" t="n">
        <v>1</v>
      </c>
      <c r="E232" s="9">
        <f>IF(LEFT(A232,1)="T",0,IF(INDEX('Jobber Jobs'!$O$5:$O$367,MATCH(A232,'Jobber Jobs'!$A$5:$A$367,0))&lt;&gt;"Active",0,IF(C232="Every 4 weeks",D232*INDEX('Jobber Jobs'!$L$5:$L$367,MATCH(A232,'Jobber Jobs'!$A$5:$A$367,0)),INDEX('Jobber Jobs'!$Q$5:$Q$367,MATCH(A232,'Jobber Jobs'!$A$5:$A$367,0)))))</f>
        <v>102</v>
      </c>
      <c r="F232" s="9">
        <f>SUMIFS('Jobber Invoices'!$F$5:$F$235,'Jobber Invoices'!$B$5:$B$235,A232,'Jobber Invoices'!$G$5:$G$235,B232)</f>
        <v>0</v>
      </c>
      <c r="G232" s="9">
        <f>SUMIFS('QBO Invoices'!$E$5:$E$888,'QBO Invoices'!$G$5:$G$888,A232,'QBO Invoices'!$F$5:$F$888,B232)</f>
        <v>102</v>
      </c>
      <c r="H232" s="9">
        <f>ROUND(F232+G232-E232,2)</f>
        <v>0</v>
      </c>
      <c r="I232" t="str">
        <f>IF(ABS(H232)&lt;0.005,"Agrees",IF(H232&gt;0,"Over-billed","Under-billed"))</f>
        <v>Agrees</v>
      </c>
      <c r="J232" t="str">
        <f>IFERROR(INDEX('Rate Reconciliation'!$O$5:$O$373,MATCH(A232,'Rate Reconciliation'!$A$5:$A$373,0)),"Missing in Jobber")</f>
        <v>Matched</v>
      </c>
      <c r="K232" s="9" t="n">
        <v>0</v>
      </c>
    </row>
    <row r="233">
      <c r="A233" t="inlineStr">
        <is>
          <t>J1077</t>
        </is>
      </c>
      <c r="B233" t="inlineStr">
        <is>
          <t>2026-08</t>
        </is>
      </c>
      <c r="C233" t="str">
        <f>IF(LEFT(A233,1)="T","QBO only",INDEX('Jobber Jobs'!$F$5:$F$367,MATCH(A233,'Jobber Jobs'!$A$5:$A$367,0)))</f>
        <v>Weekly</v>
      </c>
      <c r="D233" t="inlineStr"/>
      <c r="E233" s="9">
        <f>IF(LEFT(A233,1)="T",0,IF(INDEX('Jobber Jobs'!$O$5:$O$367,MATCH(A233,'Jobber Jobs'!$A$5:$A$367,0))&lt;&gt;"Active",0,IF(C233="Every 4 weeks",D233*INDEX('Jobber Jobs'!$L$5:$L$367,MATCH(A233,'Jobber Jobs'!$A$5:$A$367,0)),INDEX('Jobber Jobs'!$Q$5:$Q$367,MATCH(A233,'Jobber Jobs'!$A$5:$A$367,0)))))</f>
        <v>1625</v>
      </c>
      <c r="F233" s="9">
        <f>SUMIFS('Jobber Invoices'!$F$5:$F$235,'Jobber Invoices'!$B$5:$B$235,A233,'Jobber Invoices'!$G$5:$G$235,B233)</f>
        <v>0</v>
      </c>
      <c r="G233" s="9">
        <f>SUMIFS('QBO Invoices'!$E$5:$E$888,'QBO Invoices'!$G$5:$G$888,A233,'QBO Invoices'!$F$5:$F$888,B233)</f>
        <v>0</v>
      </c>
      <c r="H233" s="9">
        <f>ROUND(F233+G233-E233,2)</f>
        <v>-1625</v>
      </c>
      <c r="I233" t="str">
        <f>IF(ABS(H233)&lt;0.005,"Agrees",IF(H233&gt;0,"Over-billed","Under-billed"))</f>
        <v>Under-billed</v>
      </c>
      <c r="J233" t="str">
        <f>IFERROR(INDEX('Rate Reconciliation'!$O$5:$O$373,MATCH(A233,'Rate Reconciliation'!$A$5:$A$373,0)),"Missing in Jobber")</f>
        <v>Not billed</v>
      </c>
      <c r="K233" s="9" t="n">
        <v>-1625</v>
      </c>
    </row>
    <row r="234">
      <c r="A234" t="inlineStr">
        <is>
          <t>J1077</t>
        </is>
      </c>
      <c r="B234" t="inlineStr">
        <is>
          <t>2026-09</t>
        </is>
      </c>
      <c r="C234" t="str">
        <f>IF(LEFT(A234,1)="T","QBO only",INDEX('Jobber Jobs'!$F$5:$F$367,MATCH(A234,'Jobber Jobs'!$A$5:$A$367,0)))</f>
        <v>Weekly</v>
      </c>
      <c r="D234" t="inlineStr"/>
      <c r="E234" s="9">
        <f>IF(LEFT(A234,1)="T",0,IF(INDEX('Jobber Jobs'!$O$5:$O$367,MATCH(A234,'Jobber Jobs'!$A$5:$A$367,0))&lt;&gt;"Active",0,IF(C234="Every 4 weeks",D234*INDEX('Jobber Jobs'!$L$5:$L$367,MATCH(A234,'Jobber Jobs'!$A$5:$A$367,0)),INDEX('Jobber Jobs'!$Q$5:$Q$367,MATCH(A234,'Jobber Jobs'!$A$5:$A$367,0)))))</f>
        <v>1625</v>
      </c>
      <c r="F234" s="9">
        <f>SUMIFS('Jobber Invoices'!$F$5:$F$235,'Jobber Invoices'!$B$5:$B$235,A234,'Jobber Invoices'!$G$5:$G$235,B234)</f>
        <v>0</v>
      </c>
      <c r="G234" s="9">
        <f>SUMIFS('QBO Invoices'!$E$5:$E$888,'QBO Invoices'!$G$5:$G$888,A234,'QBO Invoices'!$F$5:$F$888,B234)</f>
        <v>0</v>
      </c>
      <c r="H234" s="9">
        <f>ROUND(F234+G234-E234,2)</f>
        <v>-1625</v>
      </c>
      <c r="I234" t="str">
        <f>IF(ABS(H234)&lt;0.005,"Agrees",IF(H234&gt;0,"Over-billed","Under-billed"))</f>
        <v>Under-billed</v>
      </c>
      <c r="J234" t="str">
        <f>IFERROR(INDEX('Rate Reconciliation'!$O$5:$O$373,MATCH(A234,'Rate Reconciliation'!$A$5:$A$373,0)),"Missing in Jobber")</f>
        <v>Not billed</v>
      </c>
      <c r="K234" s="9" t="n">
        <v>-1625</v>
      </c>
    </row>
    <row r="235">
      <c r="A235" t="inlineStr">
        <is>
          <t>J1077</t>
        </is>
      </c>
      <c r="B235" t="inlineStr">
        <is>
          <t>2026-10</t>
        </is>
      </c>
      <c r="C235" t="str">
        <f>IF(LEFT(A235,1)="T","QBO only",INDEX('Jobber Jobs'!$F$5:$F$367,MATCH(A235,'Jobber Jobs'!$A$5:$A$367,0)))</f>
        <v>Weekly</v>
      </c>
      <c r="D235" t="inlineStr"/>
      <c r="E235" s="9">
        <f>IF(LEFT(A235,1)="T",0,IF(INDEX('Jobber Jobs'!$O$5:$O$367,MATCH(A235,'Jobber Jobs'!$A$5:$A$367,0))&lt;&gt;"Active",0,IF(C235="Every 4 weeks",D235*INDEX('Jobber Jobs'!$L$5:$L$367,MATCH(A235,'Jobber Jobs'!$A$5:$A$367,0)),INDEX('Jobber Jobs'!$Q$5:$Q$367,MATCH(A235,'Jobber Jobs'!$A$5:$A$367,0)))))</f>
        <v>1625</v>
      </c>
      <c r="F235" s="9">
        <f>SUMIFS('Jobber Invoices'!$F$5:$F$235,'Jobber Invoices'!$B$5:$B$235,A235,'Jobber Invoices'!$G$5:$G$235,B235)</f>
        <v>0</v>
      </c>
      <c r="G235" s="9">
        <f>SUMIFS('QBO Invoices'!$E$5:$E$888,'QBO Invoices'!$G$5:$G$888,A235,'QBO Invoices'!$F$5:$F$888,B235)</f>
        <v>0</v>
      </c>
      <c r="H235" s="9">
        <f>ROUND(F235+G235-E235,2)</f>
        <v>-1625</v>
      </c>
      <c r="I235" t="str">
        <f>IF(ABS(H235)&lt;0.005,"Agrees",IF(H235&gt;0,"Over-billed","Under-billed"))</f>
        <v>Under-billed</v>
      </c>
      <c r="J235" t="str">
        <f>IFERROR(INDEX('Rate Reconciliation'!$O$5:$O$373,MATCH(A235,'Rate Reconciliation'!$A$5:$A$373,0)),"Missing in Jobber")</f>
        <v>Not billed</v>
      </c>
      <c r="K235" s="9" t="n">
        <v>-1625</v>
      </c>
    </row>
    <row r="236">
      <c r="A236" t="inlineStr">
        <is>
          <t>J1078</t>
        </is>
      </c>
      <c r="B236" t="inlineStr">
        <is>
          <t>2026-08</t>
        </is>
      </c>
      <c r="C236" t="str">
        <f>IF(LEFT(A236,1)="T","QBO only",INDEX('Jobber Jobs'!$F$5:$F$367,MATCH(A236,'Jobber Jobs'!$A$5:$A$367,0)))</f>
        <v>Weekly</v>
      </c>
      <c r="D236" t="inlineStr"/>
      <c r="E236" s="9">
        <f>IF(LEFT(A236,1)="T",0,IF(INDEX('Jobber Jobs'!$O$5:$O$367,MATCH(A236,'Jobber Jobs'!$A$5:$A$367,0))&lt;&gt;"Active",0,IF(C236="Every 4 weeks",D236*INDEX('Jobber Jobs'!$L$5:$L$367,MATCH(A236,'Jobber Jobs'!$A$5:$A$367,0)),INDEX('Jobber Jobs'!$Q$5:$Q$367,MATCH(A236,'Jobber Jobs'!$A$5:$A$367,0)))))</f>
        <v>273</v>
      </c>
      <c r="F236" s="9">
        <f>SUMIFS('Jobber Invoices'!$F$5:$F$235,'Jobber Invoices'!$B$5:$B$235,A236,'Jobber Invoices'!$G$5:$G$235,B236)</f>
        <v>0</v>
      </c>
      <c r="G236" s="9">
        <f>SUMIFS('QBO Invoices'!$E$5:$E$888,'QBO Invoices'!$G$5:$G$888,A236,'QBO Invoices'!$F$5:$F$888,B236)</f>
        <v>273</v>
      </c>
      <c r="H236" s="9">
        <f>ROUND(F236+G236-E236,2)</f>
        <v>0</v>
      </c>
      <c r="I236" t="str">
        <f>IF(ABS(H236)&lt;0.005,"Agrees",IF(H236&gt;0,"Over-billed","Under-billed"))</f>
        <v>Agrees</v>
      </c>
      <c r="J236" t="str">
        <f>IFERROR(INDEX('Rate Reconciliation'!$O$5:$O$373,MATCH(A236,'Rate Reconciliation'!$A$5:$A$373,0)),"Missing in Jobber")</f>
        <v>Matched</v>
      </c>
      <c r="K236" s="9" t="n">
        <v>0</v>
      </c>
    </row>
    <row r="237">
      <c r="A237" t="inlineStr">
        <is>
          <t>J1078</t>
        </is>
      </c>
      <c r="B237" t="inlineStr">
        <is>
          <t>2026-09</t>
        </is>
      </c>
      <c r="C237" t="str">
        <f>IF(LEFT(A237,1)="T","QBO only",INDEX('Jobber Jobs'!$F$5:$F$367,MATCH(A237,'Jobber Jobs'!$A$5:$A$367,0)))</f>
        <v>Weekly</v>
      </c>
      <c r="D237" t="inlineStr"/>
      <c r="E237" s="9">
        <f>IF(LEFT(A237,1)="T",0,IF(INDEX('Jobber Jobs'!$O$5:$O$367,MATCH(A237,'Jobber Jobs'!$A$5:$A$367,0))&lt;&gt;"Active",0,IF(C237="Every 4 weeks",D237*INDEX('Jobber Jobs'!$L$5:$L$367,MATCH(A237,'Jobber Jobs'!$A$5:$A$367,0)),INDEX('Jobber Jobs'!$Q$5:$Q$367,MATCH(A237,'Jobber Jobs'!$A$5:$A$367,0)))))</f>
        <v>273</v>
      </c>
      <c r="F237" s="9">
        <f>SUMIFS('Jobber Invoices'!$F$5:$F$235,'Jobber Invoices'!$B$5:$B$235,A237,'Jobber Invoices'!$G$5:$G$235,B237)</f>
        <v>0</v>
      </c>
      <c r="G237" s="9">
        <f>SUMIFS('QBO Invoices'!$E$5:$E$888,'QBO Invoices'!$G$5:$G$888,A237,'QBO Invoices'!$F$5:$F$888,B237)</f>
        <v>273</v>
      </c>
      <c r="H237" s="9">
        <f>ROUND(F237+G237-E237,2)</f>
        <v>0</v>
      </c>
      <c r="I237" t="str">
        <f>IF(ABS(H237)&lt;0.005,"Agrees",IF(H237&gt;0,"Over-billed","Under-billed"))</f>
        <v>Agrees</v>
      </c>
      <c r="J237" t="str">
        <f>IFERROR(INDEX('Rate Reconciliation'!$O$5:$O$373,MATCH(A237,'Rate Reconciliation'!$A$5:$A$373,0)),"Missing in Jobber")</f>
        <v>Matched</v>
      </c>
      <c r="K237" s="9" t="n">
        <v>0</v>
      </c>
    </row>
    <row r="238">
      <c r="A238" t="inlineStr">
        <is>
          <t>J1078</t>
        </is>
      </c>
      <c r="B238" t="inlineStr">
        <is>
          <t>2026-10</t>
        </is>
      </c>
      <c r="C238" t="str">
        <f>IF(LEFT(A238,1)="T","QBO only",INDEX('Jobber Jobs'!$F$5:$F$367,MATCH(A238,'Jobber Jobs'!$A$5:$A$367,0)))</f>
        <v>Weekly</v>
      </c>
      <c r="D238" t="inlineStr"/>
      <c r="E238" s="9">
        <f>IF(LEFT(A238,1)="T",0,IF(INDEX('Jobber Jobs'!$O$5:$O$367,MATCH(A238,'Jobber Jobs'!$A$5:$A$367,0))&lt;&gt;"Active",0,IF(C238="Every 4 weeks",D238*INDEX('Jobber Jobs'!$L$5:$L$367,MATCH(A238,'Jobber Jobs'!$A$5:$A$367,0)),INDEX('Jobber Jobs'!$Q$5:$Q$367,MATCH(A238,'Jobber Jobs'!$A$5:$A$367,0)))))</f>
        <v>273</v>
      </c>
      <c r="F238" s="9">
        <f>SUMIFS('Jobber Invoices'!$F$5:$F$235,'Jobber Invoices'!$B$5:$B$235,A238,'Jobber Invoices'!$G$5:$G$235,B238)</f>
        <v>0</v>
      </c>
      <c r="G238" s="9">
        <f>SUMIFS('QBO Invoices'!$E$5:$E$888,'QBO Invoices'!$G$5:$G$888,A238,'QBO Invoices'!$F$5:$F$888,B238)</f>
        <v>273</v>
      </c>
      <c r="H238" s="9">
        <f>ROUND(F238+G238-E238,2)</f>
        <v>0</v>
      </c>
      <c r="I238" t="str">
        <f>IF(ABS(H238)&lt;0.005,"Agrees",IF(H238&gt;0,"Over-billed","Under-billed"))</f>
        <v>Agrees</v>
      </c>
      <c r="J238" t="str">
        <f>IFERROR(INDEX('Rate Reconciliation'!$O$5:$O$373,MATCH(A238,'Rate Reconciliation'!$A$5:$A$373,0)),"Missing in Jobber")</f>
        <v>Matched</v>
      </c>
      <c r="K238" s="9" t="n">
        <v>0</v>
      </c>
    </row>
    <row r="239">
      <c r="A239" t="inlineStr">
        <is>
          <t>J1079</t>
        </is>
      </c>
      <c r="B239" t="inlineStr">
        <is>
          <t>2026-08</t>
        </is>
      </c>
      <c r="C239" t="str">
        <f>IF(LEFT(A239,1)="T","QBO only",INDEX('Jobber Jobs'!$F$5:$F$367,MATCH(A239,'Jobber Jobs'!$A$5:$A$367,0)))</f>
        <v>Weekly</v>
      </c>
      <c r="D239" t="inlineStr"/>
      <c r="E239" s="9">
        <f>IF(LEFT(A239,1)="T",0,IF(INDEX('Jobber Jobs'!$O$5:$O$367,MATCH(A239,'Jobber Jobs'!$A$5:$A$367,0))&lt;&gt;"Active",0,IF(C239="Every 4 weeks",D239*INDEX('Jobber Jobs'!$L$5:$L$367,MATCH(A239,'Jobber Jobs'!$A$5:$A$367,0)),INDEX('Jobber Jobs'!$Q$5:$Q$367,MATCH(A239,'Jobber Jobs'!$A$5:$A$367,0)))))</f>
        <v>286</v>
      </c>
      <c r="F239" s="9">
        <f>SUMIFS('Jobber Invoices'!$F$5:$F$235,'Jobber Invoices'!$B$5:$B$235,A239,'Jobber Invoices'!$G$5:$G$235,B239)</f>
        <v>0</v>
      </c>
      <c r="G239" s="9">
        <f>SUMIFS('QBO Invoices'!$E$5:$E$888,'QBO Invoices'!$G$5:$G$888,A239,'QBO Invoices'!$F$5:$F$888,B239)</f>
        <v>286</v>
      </c>
      <c r="H239" s="9">
        <f>ROUND(F239+G239-E239,2)</f>
        <v>0</v>
      </c>
      <c r="I239" t="str">
        <f>IF(ABS(H239)&lt;0.005,"Agrees",IF(H239&gt;0,"Over-billed","Under-billed"))</f>
        <v>Agrees</v>
      </c>
      <c r="J239" t="str">
        <f>IFERROR(INDEX('Rate Reconciliation'!$O$5:$O$373,MATCH(A239,'Rate Reconciliation'!$A$5:$A$373,0)),"Missing in Jobber")</f>
        <v>Matched</v>
      </c>
      <c r="K239" s="9" t="n">
        <v>0</v>
      </c>
    </row>
    <row r="240">
      <c r="A240" t="inlineStr">
        <is>
          <t>J1079</t>
        </is>
      </c>
      <c r="B240" t="inlineStr">
        <is>
          <t>2026-09</t>
        </is>
      </c>
      <c r="C240" t="str">
        <f>IF(LEFT(A240,1)="T","QBO only",INDEX('Jobber Jobs'!$F$5:$F$367,MATCH(A240,'Jobber Jobs'!$A$5:$A$367,0)))</f>
        <v>Weekly</v>
      </c>
      <c r="D240" t="inlineStr"/>
      <c r="E240" s="9">
        <f>IF(LEFT(A240,1)="T",0,IF(INDEX('Jobber Jobs'!$O$5:$O$367,MATCH(A240,'Jobber Jobs'!$A$5:$A$367,0))&lt;&gt;"Active",0,IF(C240="Every 4 weeks",D240*INDEX('Jobber Jobs'!$L$5:$L$367,MATCH(A240,'Jobber Jobs'!$A$5:$A$367,0)),INDEX('Jobber Jobs'!$Q$5:$Q$367,MATCH(A240,'Jobber Jobs'!$A$5:$A$367,0)))))</f>
        <v>286</v>
      </c>
      <c r="F240" s="9">
        <f>SUMIFS('Jobber Invoices'!$F$5:$F$235,'Jobber Invoices'!$B$5:$B$235,A240,'Jobber Invoices'!$G$5:$G$235,B240)</f>
        <v>0</v>
      </c>
      <c r="G240" s="9">
        <f>SUMIFS('QBO Invoices'!$E$5:$E$888,'QBO Invoices'!$G$5:$G$888,A240,'QBO Invoices'!$F$5:$F$888,B240)</f>
        <v>286</v>
      </c>
      <c r="H240" s="9">
        <f>ROUND(F240+G240-E240,2)</f>
        <v>0</v>
      </c>
      <c r="I240" t="str">
        <f>IF(ABS(H240)&lt;0.005,"Agrees",IF(H240&gt;0,"Over-billed","Under-billed"))</f>
        <v>Agrees</v>
      </c>
      <c r="J240" t="str">
        <f>IFERROR(INDEX('Rate Reconciliation'!$O$5:$O$373,MATCH(A240,'Rate Reconciliation'!$A$5:$A$373,0)),"Missing in Jobber")</f>
        <v>Matched</v>
      </c>
      <c r="K240" s="9" t="n">
        <v>0</v>
      </c>
    </row>
    <row r="241">
      <c r="A241" t="inlineStr">
        <is>
          <t>J1079</t>
        </is>
      </c>
      <c r="B241" t="inlineStr">
        <is>
          <t>2026-10</t>
        </is>
      </c>
      <c r="C241" t="str">
        <f>IF(LEFT(A241,1)="T","QBO only",INDEX('Jobber Jobs'!$F$5:$F$367,MATCH(A241,'Jobber Jobs'!$A$5:$A$367,0)))</f>
        <v>Weekly</v>
      </c>
      <c r="D241" t="inlineStr"/>
      <c r="E241" s="9">
        <f>IF(LEFT(A241,1)="T",0,IF(INDEX('Jobber Jobs'!$O$5:$O$367,MATCH(A241,'Jobber Jobs'!$A$5:$A$367,0))&lt;&gt;"Active",0,IF(C241="Every 4 weeks",D241*INDEX('Jobber Jobs'!$L$5:$L$367,MATCH(A241,'Jobber Jobs'!$A$5:$A$367,0)),INDEX('Jobber Jobs'!$Q$5:$Q$367,MATCH(A241,'Jobber Jobs'!$A$5:$A$367,0)))))</f>
        <v>286</v>
      </c>
      <c r="F241" s="9">
        <f>SUMIFS('Jobber Invoices'!$F$5:$F$235,'Jobber Invoices'!$B$5:$B$235,A241,'Jobber Invoices'!$G$5:$G$235,B241)</f>
        <v>0</v>
      </c>
      <c r="G241" s="9">
        <f>SUMIFS('QBO Invoices'!$E$5:$E$888,'QBO Invoices'!$G$5:$G$888,A241,'QBO Invoices'!$F$5:$F$888,B241)</f>
        <v>286</v>
      </c>
      <c r="H241" s="9">
        <f>ROUND(F241+G241-E241,2)</f>
        <v>0</v>
      </c>
      <c r="I241" t="str">
        <f>IF(ABS(H241)&lt;0.005,"Agrees",IF(H241&gt;0,"Over-billed","Under-billed"))</f>
        <v>Agrees</v>
      </c>
      <c r="J241" t="str">
        <f>IFERROR(INDEX('Rate Reconciliation'!$O$5:$O$373,MATCH(A241,'Rate Reconciliation'!$A$5:$A$373,0)),"Missing in Jobber")</f>
        <v>Matched</v>
      </c>
      <c r="K241" s="9" t="n">
        <v>0</v>
      </c>
    </row>
    <row r="242">
      <c r="A242" t="inlineStr">
        <is>
          <t>J1080</t>
        </is>
      </c>
      <c r="B242" t="inlineStr">
        <is>
          <t>2026-08</t>
        </is>
      </c>
      <c r="C242" t="str">
        <f>IF(LEFT(A242,1)="T","QBO only",INDEX('Jobber Jobs'!$F$5:$F$367,MATCH(A242,'Jobber Jobs'!$A$5:$A$367,0)))</f>
        <v>Every 4 weeks</v>
      </c>
      <c r="D242" t="n">
        <v>2</v>
      </c>
      <c r="E242" s="9">
        <f>IF(LEFT(A242,1)="T",0,IF(INDEX('Jobber Jobs'!$O$5:$O$367,MATCH(A242,'Jobber Jobs'!$A$5:$A$367,0))&lt;&gt;"Active",0,IF(C242="Every 4 weeks",D242*INDEX('Jobber Jobs'!$L$5:$L$367,MATCH(A242,'Jobber Jobs'!$A$5:$A$367,0)),INDEX('Jobber Jobs'!$Q$5:$Q$367,MATCH(A242,'Jobber Jobs'!$A$5:$A$367,0)))))</f>
        <v>218</v>
      </c>
      <c r="F242" s="9">
        <f>SUMIFS('Jobber Invoices'!$F$5:$F$235,'Jobber Invoices'!$B$5:$B$235,A242,'Jobber Invoices'!$G$5:$G$235,B242)</f>
        <v>0</v>
      </c>
      <c r="G242" s="9">
        <f>SUMIFS('QBO Invoices'!$E$5:$E$888,'QBO Invoices'!$G$5:$G$888,A242,'QBO Invoices'!$F$5:$F$888,B242)</f>
        <v>218</v>
      </c>
      <c r="H242" s="9">
        <f>ROUND(F242+G242-E242,2)</f>
        <v>0</v>
      </c>
      <c r="I242" t="str">
        <f>IF(ABS(H242)&lt;0.005,"Agrees",IF(H242&gt;0,"Over-billed","Under-billed"))</f>
        <v>Agrees</v>
      </c>
      <c r="J242" t="str">
        <f>IFERROR(INDEX('Rate Reconciliation'!$O$5:$O$373,MATCH(A242,'Rate Reconciliation'!$A$5:$A$373,0)),"Missing in Jobber")</f>
        <v>Matched</v>
      </c>
      <c r="K242" s="9" t="n">
        <v>0</v>
      </c>
    </row>
    <row r="243">
      <c r="A243" t="inlineStr">
        <is>
          <t>J1080</t>
        </is>
      </c>
      <c r="B243" t="inlineStr">
        <is>
          <t>2026-09</t>
        </is>
      </c>
      <c r="C243" t="str">
        <f>IF(LEFT(A243,1)="T","QBO only",INDEX('Jobber Jobs'!$F$5:$F$367,MATCH(A243,'Jobber Jobs'!$A$5:$A$367,0)))</f>
        <v>Every 4 weeks</v>
      </c>
      <c r="D243" t="n">
        <v>1</v>
      </c>
      <c r="E243" s="9">
        <f>IF(LEFT(A243,1)="T",0,IF(INDEX('Jobber Jobs'!$O$5:$O$367,MATCH(A243,'Jobber Jobs'!$A$5:$A$367,0))&lt;&gt;"Active",0,IF(C243="Every 4 weeks",D243*INDEX('Jobber Jobs'!$L$5:$L$367,MATCH(A243,'Jobber Jobs'!$A$5:$A$367,0)),INDEX('Jobber Jobs'!$Q$5:$Q$367,MATCH(A243,'Jobber Jobs'!$A$5:$A$367,0)))))</f>
        <v>109</v>
      </c>
      <c r="F243" s="9">
        <f>SUMIFS('Jobber Invoices'!$F$5:$F$235,'Jobber Invoices'!$B$5:$B$235,A243,'Jobber Invoices'!$G$5:$G$235,B243)</f>
        <v>0</v>
      </c>
      <c r="G243" s="9">
        <f>SUMIFS('QBO Invoices'!$E$5:$E$888,'QBO Invoices'!$G$5:$G$888,A243,'QBO Invoices'!$F$5:$F$888,B243)</f>
        <v>109</v>
      </c>
      <c r="H243" s="9">
        <f>ROUND(F243+G243-E243,2)</f>
        <v>0</v>
      </c>
      <c r="I243" t="str">
        <f>IF(ABS(H243)&lt;0.005,"Agrees",IF(H243&gt;0,"Over-billed","Under-billed"))</f>
        <v>Agrees</v>
      </c>
      <c r="J243" t="str">
        <f>IFERROR(INDEX('Rate Reconciliation'!$O$5:$O$373,MATCH(A243,'Rate Reconciliation'!$A$5:$A$373,0)),"Missing in Jobber")</f>
        <v>Matched</v>
      </c>
      <c r="K243" s="9" t="n">
        <v>0</v>
      </c>
    </row>
    <row r="244">
      <c r="A244" t="inlineStr">
        <is>
          <t>J1080</t>
        </is>
      </c>
      <c r="B244" t="inlineStr">
        <is>
          <t>2026-10</t>
        </is>
      </c>
      <c r="C244" t="str">
        <f>IF(LEFT(A244,1)="T","QBO only",INDEX('Jobber Jobs'!$F$5:$F$367,MATCH(A244,'Jobber Jobs'!$A$5:$A$367,0)))</f>
        <v>Every 4 weeks</v>
      </c>
      <c r="D244" t="n">
        <v>1</v>
      </c>
      <c r="E244" s="9">
        <f>IF(LEFT(A244,1)="T",0,IF(INDEX('Jobber Jobs'!$O$5:$O$367,MATCH(A244,'Jobber Jobs'!$A$5:$A$367,0))&lt;&gt;"Active",0,IF(C244="Every 4 weeks",D244*INDEX('Jobber Jobs'!$L$5:$L$367,MATCH(A244,'Jobber Jobs'!$A$5:$A$367,0)),INDEX('Jobber Jobs'!$Q$5:$Q$367,MATCH(A244,'Jobber Jobs'!$A$5:$A$367,0)))))</f>
        <v>109</v>
      </c>
      <c r="F244" s="9">
        <f>SUMIFS('Jobber Invoices'!$F$5:$F$235,'Jobber Invoices'!$B$5:$B$235,A244,'Jobber Invoices'!$G$5:$G$235,B244)</f>
        <v>0</v>
      </c>
      <c r="G244" s="9">
        <f>SUMIFS('QBO Invoices'!$E$5:$E$888,'QBO Invoices'!$G$5:$G$888,A244,'QBO Invoices'!$F$5:$F$888,B244)</f>
        <v>109</v>
      </c>
      <c r="H244" s="9">
        <f>ROUND(F244+G244-E244,2)</f>
        <v>0</v>
      </c>
      <c r="I244" t="str">
        <f>IF(ABS(H244)&lt;0.005,"Agrees",IF(H244&gt;0,"Over-billed","Under-billed"))</f>
        <v>Agrees</v>
      </c>
      <c r="J244" t="str">
        <f>IFERROR(INDEX('Rate Reconciliation'!$O$5:$O$373,MATCH(A244,'Rate Reconciliation'!$A$5:$A$373,0)),"Missing in Jobber")</f>
        <v>Matched</v>
      </c>
      <c r="K244" s="9" t="n">
        <v>0</v>
      </c>
    </row>
    <row r="245">
      <c r="A245" t="inlineStr">
        <is>
          <t>J1081</t>
        </is>
      </c>
      <c r="B245" t="inlineStr">
        <is>
          <t>2026-08</t>
        </is>
      </c>
      <c r="C245" t="str">
        <f>IF(LEFT(A245,1)="T","QBO only",INDEX('Jobber Jobs'!$F$5:$F$367,MATCH(A245,'Jobber Jobs'!$A$5:$A$367,0)))</f>
        <v>Weekly</v>
      </c>
      <c r="D245" t="inlineStr"/>
      <c r="E245" s="9">
        <f>IF(LEFT(A245,1)="T",0,IF(INDEX('Jobber Jobs'!$O$5:$O$367,MATCH(A245,'Jobber Jobs'!$A$5:$A$367,0))&lt;&gt;"Active",0,IF(C245="Every 4 weeks",D245*INDEX('Jobber Jobs'!$L$5:$L$367,MATCH(A245,'Jobber Jobs'!$A$5:$A$367,0)),INDEX('Jobber Jobs'!$Q$5:$Q$367,MATCH(A245,'Jobber Jobs'!$A$5:$A$367,0)))))</f>
        <v>1690</v>
      </c>
      <c r="F245" s="9">
        <f>SUMIFS('Jobber Invoices'!$F$5:$F$235,'Jobber Invoices'!$B$5:$B$235,A245,'Jobber Invoices'!$G$5:$G$235,B245)</f>
        <v>0</v>
      </c>
      <c r="G245" s="9">
        <f>SUMIFS('QBO Invoices'!$E$5:$E$888,'QBO Invoices'!$G$5:$G$888,A245,'QBO Invoices'!$F$5:$F$888,B245)</f>
        <v>3380</v>
      </c>
      <c r="H245" s="9">
        <f>ROUND(F245+G245-E245,2)</f>
        <v>1690</v>
      </c>
      <c r="I245" t="str">
        <f>IF(ABS(H245)&lt;0.005,"Agrees",IF(H245&gt;0,"Over-billed","Under-billed"))</f>
        <v>Over-billed</v>
      </c>
      <c r="J245" t="str">
        <f>IFERROR(INDEX('Rate Reconciliation'!$O$5:$O$373,MATCH(A245,'Rate Reconciliation'!$A$5:$A$373,0)),"Missing in Jobber")</f>
        <v>Duplicate in QBO</v>
      </c>
      <c r="K245" s="9" t="n">
        <v>1690</v>
      </c>
    </row>
    <row r="246">
      <c r="A246" t="inlineStr">
        <is>
          <t>J1081</t>
        </is>
      </c>
      <c r="B246" t="inlineStr">
        <is>
          <t>2026-09</t>
        </is>
      </c>
      <c r="C246" t="str">
        <f>IF(LEFT(A246,1)="T","QBO only",INDEX('Jobber Jobs'!$F$5:$F$367,MATCH(A246,'Jobber Jobs'!$A$5:$A$367,0)))</f>
        <v>Weekly</v>
      </c>
      <c r="D246" t="inlineStr"/>
      <c r="E246" s="9">
        <f>IF(LEFT(A246,1)="T",0,IF(INDEX('Jobber Jobs'!$O$5:$O$367,MATCH(A246,'Jobber Jobs'!$A$5:$A$367,0))&lt;&gt;"Active",0,IF(C246="Every 4 weeks",D246*INDEX('Jobber Jobs'!$L$5:$L$367,MATCH(A246,'Jobber Jobs'!$A$5:$A$367,0)),INDEX('Jobber Jobs'!$Q$5:$Q$367,MATCH(A246,'Jobber Jobs'!$A$5:$A$367,0)))))</f>
        <v>1690</v>
      </c>
      <c r="F246" s="9">
        <f>SUMIFS('Jobber Invoices'!$F$5:$F$235,'Jobber Invoices'!$B$5:$B$235,A246,'Jobber Invoices'!$G$5:$G$235,B246)</f>
        <v>0</v>
      </c>
      <c r="G246" s="9">
        <f>SUMIFS('QBO Invoices'!$E$5:$E$888,'QBO Invoices'!$G$5:$G$888,A246,'QBO Invoices'!$F$5:$F$888,B246)</f>
        <v>3380</v>
      </c>
      <c r="H246" s="9">
        <f>ROUND(F246+G246-E246,2)</f>
        <v>1690</v>
      </c>
      <c r="I246" t="str">
        <f>IF(ABS(H246)&lt;0.005,"Agrees",IF(H246&gt;0,"Over-billed","Under-billed"))</f>
        <v>Over-billed</v>
      </c>
      <c r="J246" t="str">
        <f>IFERROR(INDEX('Rate Reconciliation'!$O$5:$O$373,MATCH(A246,'Rate Reconciliation'!$A$5:$A$373,0)),"Missing in Jobber")</f>
        <v>Duplicate in QBO</v>
      </c>
      <c r="K246" s="9" t="n">
        <v>1690</v>
      </c>
    </row>
    <row r="247">
      <c r="A247" t="inlineStr">
        <is>
          <t>J1081</t>
        </is>
      </c>
      <c r="B247" t="inlineStr">
        <is>
          <t>2026-10</t>
        </is>
      </c>
      <c r="C247" t="str">
        <f>IF(LEFT(A247,1)="T","QBO only",INDEX('Jobber Jobs'!$F$5:$F$367,MATCH(A247,'Jobber Jobs'!$A$5:$A$367,0)))</f>
        <v>Weekly</v>
      </c>
      <c r="D247" t="inlineStr"/>
      <c r="E247" s="9">
        <f>IF(LEFT(A247,1)="T",0,IF(INDEX('Jobber Jobs'!$O$5:$O$367,MATCH(A247,'Jobber Jobs'!$A$5:$A$367,0))&lt;&gt;"Active",0,IF(C247="Every 4 weeks",D247*INDEX('Jobber Jobs'!$L$5:$L$367,MATCH(A247,'Jobber Jobs'!$A$5:$A$367,0)),INDEX('Jobber Jobs'!$Q$5:$Q$367,MATCH(A247,'Jobber Jobs'!$A$5:$A$367,0)))))</f>
        <v>1690</v>
      </c>
      <c r="F247" s="9">
        <f>SUMIFS('Jobber Invoices'!$F$5:$F$235,'Jobber Invoices'!$B$5:$B$235,A247,'Jobber Invoices'!$G$5:$G$235,B247)</f>
        <v>0</v>
      </c>
      <c r="G247" s="9">
        <f>SUMIFS('QBO Invoices'!$E$5:$E$888,'QBO Invoices'!$G$5:$G$888,A247,'QBO Invoices'!$F$5:$F$888,B247)</f>
        <v>3380</v>
      </c>
      <c r="H247" s="9">
        <f>ROUND(F247+G247-E247,2)</f>
        <v>1690</v>
      </c>
      <c r="I247" t="str">
        <f>IF(ABS(H247)&lt;0.005,"Agrees",IF(H247&gt;0,"Over-billed","Under-billed"))</f>
        <v>Over-billed</v>
      </c>
      <c r="J247" t="str">
        <f>IFERROR(INDEX('Rate Reconciliation'!$O$5:$O$373,MATCH(A247,'Rate Reconciliation'!$A$5:$A$373,0)),"Missing in Jobber")</f>
        <v>Duplicate in QBO</v>
      </c>
      <c r="K247" s="9" t="n">
        <v>1690</v>
      </c>
    </row>
    <row r="248">
      <c r="A248" t="inlineStr">
        <is>
          <t>J1082</t>
        </is>
      </c>
      <c r="B248" t="inlineStr">
        <is>
          <t>2026-08</t>
        </is>
      </c>
      <c r="C248" t="str">
        <f>IF(LEFT(A248,1)="T","QBO only",INDEX('Jobber Jobs'!$F$5:$F$367,MATCH(A248,'Jobber Jobs'!$A$5:$A$367,0)))</f>
        <v>Monthly</v>
      </c>
      <c r="D248" t="inlineStr"/>
      <c r="E248" s="9">
        <f>IF(LEFT(A248,1)="T",0,IF(INDEX('Jobber Jobs'!$O$5:$O$367,MATCH(A248,'Jobber Jobs'!$A$5:$A$367,0))&lt;&gt;"Active",0,IF(C248="Every 4 weeks",D248*INDEX('Jobber Jobs'!$L$5:$L$367,MATCH(A248,'Jobber Jobs'!$A$5:$A$367,0)),INDEX('Jobber Jobs'!$Q$5:$Q$367,MATCH(A248,'Jobber Jobs'!$A$5:$A$367,0)))))</f>
        <v>151</v>
      </c>
      <c r="F248" s="9">
        <f>SUMIFS('Jobber Invoices'!$F$5:$F$235,'Jobber Invoices'!$B$5:$B$235,A248,'Jobber Invoices'!$G$5:$G$235,B248)</f>
        <v>0</v>
      </c>
      <c r="G248" s="9">
        <f>SUMIFS('QBO Invoices'!$E$5:$E$888,'QBO Invoices'!$G$5:$G$888,A248,'QBO Invoices'!$F$5:$F$888,B248)</f>
        <v>151</v>
      </c>
      <c r="H248" s="9">
        <f>ROUND(F248+G248-E248,2)</f>
        <v>0</v>
      </c>
      <c r="I248" t="str">
        <f>IF(ABS(H248)&lt;0.005,"Agrees",IF(H248&gt;0,"Over-billed","Under-billed"))</f>
        <v>Agrees</v>
      </c>
      <c r="J248" t="str">
        <f>IFERROR(INDEX('Rate Reconciliation'!$O$5:$O$373,MATCH(A248,'Rate Reconciliation'!$A$5:$A$373,0)),"Missing in Jobber")</f>
        <v>Matched</v>
      </c>
      <c r="K248" s="9" t="n">
        <v>0</v>
      </c>
    </row>
    <row r="249">
      <c r="A249" t="inlineStr">
        <is>
          <t>J1082</t>
        </is>
      </c>
      <c r="B249" t="inlineStr">
        <is>
          <t>2026-09</t>
        </is>
      </c>
      <c r="C249" t="str">
        <f>IF(LEFT(A249,1)="T","QBO only",INDEX('Jobber Jobs'!$F$5:$F$367,MATCH(A249,'Jobber Jobs'!$A$5:$A$367,0)))</f>
        <v>Monthly</v>
      </c>
      <c r="D249" t="inlineStr"/>
      <c r="E249" s="9">
        <f>IF(LEFT(A249,1)="T",0,IF(INDEX('Jobber Jobs'!$O$5:$O$367,MATCH(A249,'Jobber Jobs'!$A$5:$A$367,0))&lt;&gt;"Active",0,IF(C249="Every 4 weeks",D249*INDEX('Jobber Jobs'!$L$5:$L$367,MATCH(A249,'Jobber Jobs'!$A$5:$A$367,0)),INDEX('Jobber Jobs'!$Q$5:$Q$367,MATCH(A249,'Jobber Jobs'!$A$5:$A$367,0)))))</f>
        <v>151</v>
      </c>
      <c r="F249" s="9">
        <f>SUMIFS('Jobber Invoices'!$F$5:$F$235,'Jobber Invoices'!$B$5:$B$235,A249,'Jobber Invoices'!$G$5:$G$235,B249)</f>
        <v>0</v>
      </c>
      <c r="G249" s="9">
        <f>SUMIFS('QBO Invoices'!$E$5:$E$888,'QBO Invoices'!$G$5:$G$888,A249,'QBO Invoices'!$F$5:$F$888,B249)</f>
        <v>151</v>
      </c>
      <c r="H249" s="9">
        <f>ROUND(F249+G249-E249,2)</f>
        <v>0</v>
      </c>
      <c r="I249" t="str">
        <f>IF(ABS(H249)&lt;0.005,"Agrees",IF(H249&gt;0,"Over-billed","Under-billed"))</f>
        <v>Agrees</v>
      </c>
      <c r="J249" t="str">
        <f>IFERROR(INDEX('Rate Reconciliation'!$O$5:$O$373,MATCH(A249,'Rate Reconciliation'!$A$5:$A$373,0)),"Missing in Jobber")</f>
        <v>Matched</v>
      </c>
      <c r="K249" s="9" t="n">
        <v>0</v>
      </c>
    </row>
    <row r="250">
      <c r="A250" t="inlineStr">
        <is>
          <t>J1082</t>
        </is>
      </c>
      <c r="B250" t="inlineStr">
        <is>
          <t>2026-10</t>
        </is>
      </c>
      <c r="C250" t="str">
        <f>IF(LEFT(A250,1)="T","QBO only",INDEX('Jobber Jobs'!$F$5:$F$367,MATCH(A250,'Jobber Jobs'!$A$5:$A$367,0)))</f>
        <v>Monthly</v>
      </c>
      <c r="D250" t="inlineStr"/>
      <c r="E250" s="9">
        <f>IF(LEFT(A250,1)="T",0,IF(INDEX('Jobber Jobs'!$O$5:$O$367,MATCH(A250,'Jobber Jobs'!$A$5:$A$367,0))&lt;&gt;"Active",0,IF(C250="Every 4 weeks",D250*INDEX('Jobber Jobs'!$L$5:$L$367,MATCH(A250,'Jobber Jobs'!$A$5:$A$367,0)),INDEX('Jobber Jobs'!$Q$5:$Q$367,MATCH(A250,'Jobber Jobs'!$A$5:$A$367,0)))))</f>
        <v>151</v>
      </c>
      <c r="F250" s="9">
        <f>SUMIFS('Jobber Invoices'!$F$5:$F$235,'Jobber Invoices'!$B$5:$B$235,A250,'Jobber Invoices'!$G$5:$G$235,B250)</f>
        <v>0</v>
      </c>
      <c r="G250" s="9">
        <f>SUMIFS('QBO Invoices'!$E$5:$E$888,'QBO Invoices'!$G$5:$G$888,A250,'QBO Invoices'!$F$5:$F$888,B250)</f>
        <v>151</v>
      </c>
      <c r="H250" s="9">
        <f>ROUND(F250+G250-E250,2)</f>
        <v>0</v>
      </c>
      <c r="I250" t="str">
        <f>IF(ABS(H250)&lt;0.005,"Agrees",IF(H250&gt;0,"Over-billed","Under-billed"))</f>
        <v>Agrees</v>
      </c>
      <c r="J250" t="str">
        <f>IFERROR(INDEX('Rate Reconciliation'!$O$5:$O$373,MATCH(A250,'Rate Reconciliation'!$A$5:$A$373,0)),"Missing in Jobber")</f>
        <v>Matched</v>
      </c>
      <c r="K250" s="9" t="n">
        <v>0</v>
      </c>
    </row>
    <row r="251">
      <c r="A251" t="inlineStr">
        <is>
          <t>J1083</t>
        </is>
      </c>
      <c r="B251" t="inlineStr">
        <is>
          <t>2026-08</t>
        </is>
      </c>
      <c r="C251" t="str">
        <f>IF(LEFT(A251,1)="T","QBO only",INDEX('Jobber Jobs'!$F$5:$F$367,MATCH(A251,'Jobber Jobs'!$A$5:$A$367,0)))</f>
        <v>Weekly</v>
      </c>
      <c r="D251" t="inlineStr"/>
      <c r="E251" s="9">
        <f>IF(LEFT(A251,1)="T",0,IF(INDEX('Jobber Jobs'!$O$5:$O$367,MATCH(A251,'Jobber Jobs'!$A$5:$A$367,0))&lt;&gt;"Active",0,IF(C251="Every 4 weeks",D251*INDEX('Jobber Jobs'!$L$5:$L$367,MATCH(A251,'Jobber Jobs'!$A$5:$A$367,0)),INDEX('Jobber Jobs'!$Q$5:$Q$367,MATCH(A251,'Jobber Jobs'!$A$5:$A$367,0)))))</f>
        <v>1625</v>
      </c>
      <c r="F251" s="9">
        <f>SUMIFS('Jobber Invoices'!$F$5:$F$235,'Jobber Invoices'!$B$5:$B$235,A251,'Jobber Invoices'!$G$5:$G$235,B251)</f>
        <v>0</v>
      </c>
      <c r="G251" s="9">
        <f>SUMIFS('QBO Invoices'!$E$5:$E$888,'QBO Invoices'!$G$5:$G$888,A251,'QBO Invoices'!$F$5:$F$888,B251)</f>
        <v>1625</v>
      </c>
      <c r="H251" s="9">
        <f>ROUND(F251+G251-E251,2)</f>
        <v>0</v>
      </c>
      <c r="I251" t="str">
        <f>IF(ABS(H251)&lt;0.005,"Agrees",IF(H251&gt;0,"Over-billed","Under-billed"))</f>
        <v>Agrees</v>
      </c>
      <c r="J251" t="str">
        <f>IFERROR(INDEX('Rate Reconciliation'!$O$5:$O$373,MATCH(A251,'Rate Reconciliation'!$A$5:$A$373,0)),"Missing in Jobber")</f>
        <v>Matched</v>
      </c>
      <c r="K251" s="9" t="n">
        <v>0</v>
      </c>
    </row>
    <row r="252">
      <c r="A252" t="inlineStr">
        <is>
          <t>J1083</t>
        </is>
      </c>
      <c r="B252" t="inlineStr">
        <is>
          <t>2026-09</t>
        </is>
      </c>
      <c r="C252" t="str">
        <f>IF(LEFT(A252,1)="T","QBO only",INDEX('Jobber Jobs'!$F$5:$F$367,MATCH(A252,'Jobber Jobs'!$A$5:$A$367,0)))</f>
        <v>Weekly</v>
      </c>
      <c r="D252" t="inlineStr"/>
      <c r="E252" s="9">
        <f>IF(LEFT(A252,1)="T",0,IF(INDEX('Jobber Jobs'!$O$5:$O$367,MATCH(A252,'Jobber Jobs'!$A$5:$A$367,0))&lt;&gt;"Active",0,IF(C252="Every 4 weeks",D252*INDEX('Jobber Jobs'!$L$5:$L$367,MATCH(A252,'Jobber Jobs'!$A$5:$A$367,0)),INDEX('Jobber Jobs'!$Q$5:$Q$367,MATCH(A252,'Jobber Jobs'!$A$5:$A$367,0)))))</f>
        <v>1625</v>
      </c>
      <c r="F252" s="9">
        <f>SUMIFS('Jobber Invoices'!$F$5:$F$235,'Jobber Invoices'!$B$5:$B$235,A252,'Jobber Invoices'!$G$5:$G$235,B252)</f>
        <v>0</v>
      </c>
      <c r="G252" s="9">
        <f>SUMIFS('QBO Invoices'!$E$5:$E$888,'QBO Invoices'!$G$5:$G$888,A252,'QBO Invoices'!$F$5:$F$888,B252)</f>
        <v>1625</v>
      </c>
      <c r="H252" s="9">
        <f>ROUND(F252+G252-E252,2)</f>
        <v>0</v>
      </c>
      <c r="I252" t="str">
        <f>IF(ABS(H252)&lt;0.005,"Agrees",IF(H252&gt;0,"Over-billed","Under-billed"))</f>
        <v>Agrees</v>
      </c>
      <c r="J252" t="str">
        <f>IFERROR(INDEX('Rate Reconciliation'!$O$5:$O$373,MATCH(A252,'Rate Reconciliation'!$A$5:$A$373,0)),"Missing in Jobber")</f>
        <v>Matched</v>
      </c>
      <c r="K252" s="9" t="n">
        <v>0</v>
      </c>
    </row>
    <row r="253">
      <c r="A253" t="inlineStr">
        <is>
          <t>J1083</t>
        </is>
      </c>
      <c r="B253" t="inlineStr">
        <is>
          <t>2026-10</t>
        </is>
      </c>
      <c r="C253" t="str">
        <f>IF(LEFT(A253,1)="T","QBO only",INDEX('Jobber Jobs'!$F$5:$F$367,MATCH(A253,'Jobber Jobs'!$A$5:$A$367,0)))</f>
        <v>Weekly</v>
      </c>
      <c r="D253" t="inlineStr"/>
      <c r="E253" s="9">
        <f>IF(LEFT(A253,1)="T",0,IF(INDEX('Jobber Jobs'!$O$5:$O$367,MATCH(A253,'Jobber Jobs'!$A$5:$A$367,0))&lt;&gt;"Active",0,IF(C253="Every 4 weeks",D253*INDEX('Jobber Jobs'!$L$5:$L$367,MATCH(A253,'Jobber Jobs'!$A$5:$A$367,0)),INDEX('Jobber Jobs'!$Q$5:$Q$367,MATCH(A253,'Jobber Jobs'!$A$5:$A$367,0)))))</f>
        <v>1625</v>
      </c>
      <c r="F253" s="9">
        <f>SUMIFS('Jobber Invoices'!$F$5:$F$235,'Jobber Invoices'!$B$5:$B$235,A253,'Jobber Invoices'!$G$5:$G$235,B253)</f>
        <v>0</v>
      </c>
      <c r="G253" s="9">
        <f>SUMIFS('QBO Invoices'!$E$5:$E$888,'QBO Invoices'!$G$5:$G$888,A253,'QBO Invoices'!$F$5:$F$888,B253)</f>
        <v>1625</v>
      </c>
      <c r="H253" s="9">
        <f>ROUND(F253+G253-E253,2)</f>
        <v>0</v>
      </c>
      <c r="I253" t="str">
        <f>IF(ABS(H253)&lt;0.005,"Agrees",IF(H253&gt;0,"Over-billed","Under-billed"))</f>
        <v>Agrees</v>
      </c>
      <c r="J253" t="str">
        <f>IFERROR(INDEX('Rate Reconciliation'!$O$5:$O$373,MATCH(A253,'Rate Reconciliation'!$A$5:$A$373,0)),"Missing in Jobber")</f>
        <v>Matched</v>
      </c>
      <c r="K253" s="9" t="n">
        <v>0</v>
      </c>
    </row>
    <row r="254">
      <c r="A254" t="inlineStr">
        <is>
          <t>J1084</t>
        </is>
      </c>
      <c r="B254" t="inlineStr">
        <is>
          <t>2026-08</t>
        </is>
      </c>
      <c r="C254" t="str">
        <f>IF(LEFT(A254,1)="T","QBO only",INDEX('Jobber Jobs'!$F$5:$F$367,MATCH(A254,'Jobber Jobs'!$A$5:$A$367,0)))</f>
        <v>Every 4 weeks</v>
      </c>
      <c r="D254" t="n">
        <v>1</v>
      </c>
      <c r="E254" s="9">
        <f>IF(LEFT(A254,1)="T",0,IF(INDEX('Jobber Jobs'!$O$5:$O$367,MATCH(A254,'Jobber Jobs'!$A$5:$A$367,0))&lt;&gt;"Active",0,IF(C254="Every 4 weeks",D254*INDEX('Jobber Jobs'!$L$5:$L$367,MATCH(A254,'Jobber Jobs'!$A$5:$A$367,0)),INDEX('Jobber Jobs'!$Q$5:$Q$367,MATCH(A254,'Jobber Jobs'!$A$5:$A$367,0)))))</f>
        <v>234</v>
      </c>
      <c r="F254" s="9">
        <f>SUMIFS('Jobber Invoices'!$F$5:$F$235,'Jobber Invoices'!$B$5:$B$235,A254,'Jobber Invoices'!$G$5:$G$235,B254)</f>
        <v>234</v>
      </c>
      <c r="G254" s="9">
        <f>SUMIFS('QBO Invoices'!$E$5:$E$888,'QBO Invoices'!$G$5:$G$888,A254,'QBO Invoices'!$F$5:$F$888,B254)</f>
        <v>0</v>
      </c>
      <c r="H254" s="9">
        <f>ROUND(F254+G254-E254,2)</f>
        <v>0</v>
      </c>
      <c r="I254" t="str">
        <f>IF(ABS(H254)&lt;0.005,"Agrees",IF(H254&gt;0,"Over-billed","Under-billed"))</f>
        <v>Agrees</v>
      </c>
      <c r="J254" t="str">
        <f>IFERROR(INDEX('Rate Reconciliation'!$O$5:$O$373,MATCH(A254,'Rate Reconciliation'!$A$5:$A$373,0)),"Missing in Jobber")</f>
        <v>Billed in Jobber</v>
      </c>
      <c r="K254" s="9" t="n">
        <v>0</v>
      </c>
    </row>
    <row r="255">
      <c r="A255" t="inlineStr">
        <is>
          <t>J1084</t>
        </is>
      </c>
      <c r="B255" t="inlineStr">
        <is>
          <t>2026-09</t>
        </is>
      </c>
      <c r="C255" t="str">
        <f>IF(LEFT(A255,1)="T","QBO only",INDEX('Jobber Jobs'!$F$5:$F$367,MATCH(A255,'Jobber Jobs'!$A$5:$A$367,0)))</f>
        <v>Every 4 weeks</v>
      </c>
      <c r="D255" t="n">
        <v>1</v>
      </c>
      <c r="E255" s="9">
        <f>IF(LEFT(A255,1)="T",0,IF(INDEX('Jobber Jobs'!$O$5:$O$367,MATCH(A255,'Jobber Jobs'!$A$5:$A$367,0))&lt;&gt;"Active",0,IF(C255="Every 4 weeks",D255*INDEX('Jobber Jobs'!$L$5:$L$367,MATCH(A255,'Jobber Jobs'!$A$5:$A$367,0)),INDEX('Jobber Jobs'!$Q$5:$Q$367,MATCH(A255,'Jobber Jobs'!$A$5:$A$367,0)))))</f>
        <v>234</v>
      </c>
      <c r="F255" s="9">
        <f>SUMIFS('Jobber Invoices'!$F$5:$F$235,'Jobber Invoices'!$B$5:$B$235,A255,'Jobber Invoices'!$G$5:$G$235,B255)</f>
        <v>234</v>
      </c>
      <c r="G255" s="9">
        <f>SUMIFS('QBO Invoices'!$E$5:$E$888,'QBO Invoices'!$G$5:$G$888,A255,'QBO Invoices'!$F$5:$F$888,B255)</f>
        <v>0</v>
      </c>
      <c r="H255" s="9">
        <f>ROUND(F255+G255-E255,2)</f>
        <v>0</v>
      </c>
      <c r="I255" t="str">
        <f>IF(ABS(H255)&lt;0.005,"Agrees",IF(H255&gt;0,"Over-billed","Under-billed"))</f>
        <v>Agrees</v>
      </c>
      <c r="J255" t="str">
        <f>IFERROR(INDEX('Rate Reconciliation'!$O$5:$O$373,MATCH(A255,'Rate Reconciliation'!$A$5:$A$373,0)),"Missing in Jobber")</f>
        <v>Billed in Jobber</v>
      </c>
      <c r="K255" s="9" t="n">
        <v>0</v>
      </c>
    </row>
    <row r="256">
      <c r="A256" t="inlineStr">
        <is>
          <t>J1084</t>
        </is>
      </c>
      <c r="B256" t="inlineStr">
        <is>
          <t>2026-10</t>
        </is>
      </c>
      <c r="C256" t="str">
        <f>IF(LEFT(A256,1)="T","QBO only",INDEX('Jobber Jobs'!$F$5:$F$367,MATCH(A256,'Jobber Jobs'!$A$5:$A$367,0)))</f>
        <v>Every 4 weeks</v>
      </c>
      <c r="D256" t="n">
        <v>1</v>
      </c>
      <c r="E256" s="9">
        <f>IF(LEFT(A256,1)="T",0,IF(INDEX('Jobber Jobs'!$O$5:$O$367,MATCH(A256,'Jobber Jobs'!$A$5:$A$367,0))&lt;&gt;"Active",0,IF(C256="Every 4 weeks",D256*INDEX('Jobber Jobs'!$L$5:$L$367,MATCH(A256,'Jobber Jobs'!$A$5:$A$367,0)),INDEX('Jobber Jobs'!$Q$5:$Q$367,MATCH(A256,'Jobber Jobs'!$A$5:$A$367,0)))))</f>
        <v>234</v>
      </c>
      <c r="F256" s="9">
        <f>SUMIFS('Jobber Invoices'!$F$5:$F$235,'Jobber Invoices'!$B$5:$B$235,A256,'Jobber Invoices'!$G$5:$G$235,B256)</f>
        <v>234</v>
      </c>
      <c r="G256" s="9">
        <f>SUMIFS('QBO Invoices'!$E$5:$E$888,'QBO Invoices'!$G$5:$G$888,A256,'QBO Invoices'!$F$5:$F$888,B256)</f>
        <v>0</v>
      </c>
      <c r="H256" s="9">
        <f>ROUND(F256+G256-E256,2)</f>
        <v>0</v>
      </c>
      <c r="I256" t="str">
        <f>IF(ABS(H256)&lt;0.005,"Agrees",IF(H256&gt;0,"Over-billed","Under-billed"))</f>
        <v>Agrees</v>
      </c>
      <c r="J256" t="str">
        <f>IFERROR(INDEX('Rate Reconciliation'!$O$5:$O$373,MATCH(A256,'Rate Reconciliation'!$A$5:$A$373,0)),"Missing in Jobber")</f>
        <v>Billed in Jobber</v>
      </c>
      <c r="K256" s="9" t="n">
        <v>0</v>
      </c>
    </row>
    <row r="257">
      <c r="A257" t="inlineStr">
        <is>
          <t>J1085</t>
        </is>
      </c>
      <c r="B257" t="inlineStr">
        <is>
          <t>2026-08</t>
        </is>
      </c>
      <c r="C257" t="str">
        <f>IF(LEFT(A257,1)="T","QBO only",INDEX('Jobber Jobs'!$F$5:$F$367,MATCH(A257,'Jobber Jobs'!$A$5:$A$367,0)))</f>
        <v>Weekly</v>
      </c>
      <c r="D257" t="inlineStr"/>
      <c r="E257" s="9">
        <f>IF(LEFT(A257,1)="T",0,IF(INDEX('Jobber Jobs'!$O$5:$O$367,MATCH(A257,'Jobber Jobs'!$A$5:$A$367,0))&lt;&gt;"Active",0,IF(C257="Every 4 weeks",D257*INDEX('Jobber Jobs'!$L$5:$L$367,MATCH(A257,'Jobber Jobs'!$A$5:$A$367,0)),INDEX('Jobber Jobs'!$Q$5:$Q$367,MATCH(A257,'Jobber Jobs'!$A$5:$A$367,0)))))</f>
        <v>1672.67</v>
      </c>
      <c r="F257" s="9">
        <f>SUMIFS('Jobber Invoices'!$F$5:$F$235,'Jobber Invoices'!$B$5:$B$235,A257,'Jobber Invoices'!$G$5:$G$235,B257)</f>
        <v>0</v>
      </c>
      <c r="G257" s="9">
        <f>SUMIFS('QBO Invoices'!$E$5:$E$888,'QBO Invoices'!$G$5:$G$888,A257,'QBO Invoices'!$F$5:$F$888,B257)</f>
        <v>1672.67</v>
      </c>
      <c r="H257" s="9">
        <f>ROUND(F257+G257-E257,2)</f>
        <v>0</v>
      </c>
      <c r="I257" t="str">
        <f>IF(ABS(H257)&lt;0.005,"Agrees",IF(H257&gt;0,"Over-billed","Under-billed"))</f>
        <v>Agrees</v>
      </c>
      <c r="J257" t="str">
        <f>IFERROR(INDEX('Rate Reconciliation'!$O$5:$O$373,MATCH(A257,'Rate Reconciliation'!$A$5:$A$373,0)),"Missing in Jobber")</f>
        <v>Matched</v>
      </c>
      <c r="K257" s="9" t="n">
        <v>0</v>
      </c>
    </row>
    <row r="258">
      <c r="A258" t="inlineStr">
        <is>
          <t>J1085</t>
        </is>
      </c>
      <c r="B258" t="inlineStr">
        <is>
          <t>2026-09</t>
        </is>
      </c>
      <c r="C258" t="str">
        <f>IF(LEFT(A258,1)="T","QBO only",INDEX('Jobber Jobs'!$F$5:$F$367,MATCH(A258,'Jobber Jobs'!$A$5:$A$367,0)))</f>
        <v>Weekly</v>
      </c>
      <c r="D258" t="inlineStr"/>
      <c r="E258" s="9">
        <f>IF(LEFT(A258,1)="T",0,IF(INDEX('Jobber Jobs'!$O$5:$O$367,MATCH(A258,'Jobber Jobs'!$A$5:$A$367,0))&lt;&gt;"Active",0,IF(C258="Every 4 weeks",D258*INDEX('Jobber Jobs'!$L$5:$L$367,MATCH(A258,'Jobber Jobs'!$A$5:$A$367,0)),INDEX('Jobber Jobs'!$Q$5:$Q$367,MATCH(A258,'Jobber Jobs'!$A$5:$A$367,0)))))</f>
        <v>1672.67</v>
      </c>
      <c r="F258" s="9">
        <f>SUMIFS('Jobber Invoices'!$F$5:$F$235,'Jobber Invoices'!$B$5:$B$235,A258,'Jobber Invoices'!$G$5:$G$235,B258)</f>
        <v>0</v>
      </c>
      <c r="G258" s="9">
        <f>SUMIFS('QBO Invoices'!$E$5:$E$888,'QBO Invoices'!$G$5:$G$888,A258,'QBO Invoices'!$F$5:$F$888,B258)</f>
        <v>1672.67</v>
      </c>
      <c r="H258" s="9">
        <f>ROUND(F258+G258-E258,2)</f>
        <v>0</v>
      </c>
      <c r="I258" t="str">
        <f>IF(ABS(H258)&lt;0.005,"Agrees",IF(H258&gt;0,"Over-billed","Under-billed"))</f>
        <v>Agrees</v>
      </c>
      <c r="J258" t="str">
        <f>IFERROR(INDEX('Rate Reconciliation'!$O$5:$O$373,MATCH(A258,'Rate Reconciliation'!$A$5:$A$373,0)),"Missing in Jobber")</f>
        <v>Matched</v>
      </c>
      <c r="K258" s="9" t="n">
        <v>0</v>
      </c>
    </row>
    <row r="259">
      <c r="A259" t="inlineStr">
        <is>
          <t>J1085</t>
        </is>
      </c>
      <c r="B259" t="inlineStr">
        <is>
          <t>2026-10</t>
        </is>
      </c>
      <c r="C259" t="str">
        <f>IF(LEFT(A259,1)="T","QBO only",INDEX('Jobber Jobs'!$F$5:$F$367,MATCH(A259,'Jobber Jobs'!$A$5:$A$367,0)))</f>
        <v>Weekly</v>
      </c>
      <c r="D259" t="inlineStr"/>
      <c r="E259" s="9">
        <f>IF(LEFT(A259,1)="T",0,IF(INDEX('Jobber Jobs'!$O$5:$O$367,MATCH(A259,'Jobber Jobs'!$A$5:$A$367,0))&lt;&gt;"Active",0,IF(C259="Every 4 weeks",D259*INDEX('Jobber Jobs'!$L$5:$L$367,MATCH(A259,'Jobber Jobs'!$A$5:$A$367,0)),INDEX('Jobber Jobs'!$Q$5:$Q$367,MATCH(A259,'Jobber Jobs'!$A$5:$A$367,0)))))</f>
        <v>1672.67</v>
      </c>
      <c r="F259" s="9">
        <f>SUMIFS('Jobber Invoices'!$F$5:$F$235,'Jobber Invoices'!$B$5:$B$235,A259,'Jobber Invoices'!$G$5:$G$235,B259)</f>
        <v>0</v>
      </c>
      <c r="G259" s="9">
        <f>SUMIFS('QBO Invoices'!$E$5:$E$888,'QBO Invoices'!$G$5:$G$888,A259,'QBO Invoices'!$F$5:$F$888,B259)</f>
        <v>1672.67</v>
      </c>
      <c r="H259" s="9">
        <f>ROUND(F259+G259-E259,2)</f>
        <v>0</v>
      </c>
      <c r="I259" t="str">
        <f>IF(ABS(H259)&lt;0.005,"Agrees",IF(H259&gt;0,"Over-billed","Under-billed"))</f>
        <v>Agrees</v>
      </c>
      <c r="J259" t="str">
        <f>IFERROR(INDEX('Rate Reconciliation'!$O$5:$O$373,MATCH(A259,'Rate Reconciliation'!$A$5:$A$373,0)),"Missing in Jobber")</f>
        <v>Matched</v>
      </c>
      <c r="K259" s="9" t="n">
        <v>0</v>
      </c>
    </row>
    <row r="260">
      <c r="A260" t="inlineStr">
        <is>
          <t>J1086</t>
        </is>
      </c>
      <c r="B260" t="inlineStr">
        <is>
          <t>2026-08</t>
        </is>
      </c>
      <c r="C260" t="str">
        <f>IF(LEFT(A260,1)="T","QBO only",INDEX('Jobber Jobs'!$F$5:$F$367,MATCH(A260,'Jobber Jobs'!$A$5:$A$367,0)))</f>
        <v>Every 4 weeks</v>
      </c>
      <c r="D260" t="n">
        <v>1</v>
      </c>
      <c r="E260" s="9">
        <f>IF(LEFT(A260,1)="T",0,IF(INDEX('Jobber Jobs'!$O$5:$O$367,MATCH(A260,'Jobber Jobs'!$A$5:$A$367,0))&lt;&gt;"Active",0,IF(C260="Every 4 weeks",D260*INDEX('Jobber Jobs'!$L$5:$L$367,MATCH(A260,'Jobber Jobs'!$A$5:$A$367,0)),INDEX('Jobber Jobs'!$Q$5:$Q$367,MATCH(A260,'Jobber Jobs'!$A$5:$A$367,0)))))</f>
        <v>109</v>
      </c>
      <c r="F260" s="9">
        <f>SUMIFS('Jobber Invoices'!$F$5:$F$235,'Jobber Invoices'!$B$5:$B$235,A260,'Jobber Invoices'!$G$5:$G$235,B260)</f>
        <v>0</v>
      </c>
      <c r="G260" s="9">
        <f>SUMIFS('QBO Invoices'!$E$5:$E$888,'QBO Invoices'!$G$5:$G$888,A260,'QBO Invoices'!$F$5:$F$888,B260)</f>
        <v>109</v>
      </c>
      <c r="H260" s="9">
        <f>ROUND(F260+G260-E260,2)</f>
        <v>0</v>
      </c>
      <c r="I260" t="str">
        <f>IF(ABS(H260)&lt;0.005,"Agrees",IF(H260&gt;0,"Over-billed","Under-billed"))</f>
        <v>Agrees</v>
      </c>
      <c r="J260" t="str">
        <f>IFERROR(INDEX('Rate Reconciliation'!$O$5:$O$373,MATCH(A260,'Rate Reconciliation'!$A$5:$A$373,0)),"Missing in Jobber")</f>
        <v>Matched</v>
      </c>
      <c r="K260" s="9" t="n">
        <v>0</v>
      </c>
    </row>
    <row r="261">
      <c r="A261" t="inlineStr">
        <is>
          <t>J1086</t>
        </is>
      </c>
      <c r="B261" t="inlineStr">
        <is>
          <t>2026-09</t>
        </is>
      </c>
      <c r="C261" t="str">
        <f>IF(LEFT(A261,1)="T","QBO only",INDEX('Jobber Jobs'!$F$5:$F$367,MATCH(A261,'Jobber Jobs'!$A$5:$A$367,0)))</f>
        <v>Every 4 weeks</v>
      </c>
      <c r="D261" t="n">
        <v>1</v>
      </c>
      <c r="E261" s="9">
        <f>IF(LEFT(A261,1)="T",0,IF(INDEX('Jobber Jobs'!$O$5:$O$367,MATCH(A261,'Jobber Jobs'!$A$5:$A$367,0))&lt;&gt;"Active",0,IF(C261="Every 4 weeks",D261*INDEX('Jobber Jobs'!$L$5:$L$367,MATCH(A261,'Jobber Jobs'!$A$5:$A$367,0)),INDEX('Jobber Jobs'!$Q$5:$Q$367,MATCH(A261,'Jobber Jobs'!$A$5:$A$367,0)))))</f>
        <v>109</v>
      </c>
      <c r="F261" s="9">
        <f>SUMIFS('Jobber Invoices'!$F$5:$F$235,'Jobber Invoices'!$B$5:$B$235,A261,'Jobber Invoices'!$G$5:$G$235,B261)</f>
        <v>0</v>
      </c>
      <c r="G261" s="9">
        <f>SUMIFS('QBO Invoices'!$E$5:$E$888,'QBO Invoices'!$G$5:$G$888,A261,'QBO Invoices'!$F$5:$F$888,B261)</f>
        <v>109</v>
      </c>
      <c r="H261" s="9">
        <f>ROUND(F261+G261-E261,2)</f>
        <v>0</v>
      </c>
      <c r="I261" t="str">
        <f>IF(ABS(H261)&lt;0.005,"Agrees",IF(H261&gt;0,"Over-billed","Under-billed"))</f>
        <v>Agrees</v>
      </c>
      <c r="J261" t="str">
        <f>IFERROR(INDEX('Rate Reconciliation'!$O$5:$O$373,MATCH(A261,'Rate Reconciliation'!$A$5:$A$373,0)),"Missing in Jobber")</f>
        <v>Matched</v>
      </c>
      <c r="K261" s="9" t="n">
        <v>0</v>
      </c>
    </row>
    <row r="262">
      <c r="A262" t="inlineStr">
        <is>
          <t>J1086</t>
        </is>
      </c>
      <c r="B262" t="inlineStr">
        <is>
          <t>2026-10</t>
        </is>
      </c>
      <c r="C262" t="str">
        <f>IF(LEFT(A262,1)="T","QBO only",INDEX('Jobber Jobs'!$F$5:$F$367,MATCH(A262,'Jobber Jobs'!$A$5:$A$367,0)))</f>
        <v>Every 4 weeks</v>
      </c>
      <c r="D262" t="n">
        <v>2</v>
      </c>
      <c r="E262" s="9">
        <f>IF(LEFT(A262,1)="T",0,IF(INDEX('Jobber Jobs'!$O$5:$O$367,MATCH(A262,'Jobber Jobs'!$A$5:$A$367,0))&lt;&gt;"Active",0,IF(C262="Every 4 weeks",D262*INDEX('Jobber Jobs'!$L$5:$L$367,MATCH(A262,'Jobber Jobs'!$A$5:$A$367,0)),INDEX('Jobber Jobs'!$Q$5:$Q$367,MATCH(A262,'Jobber Jobs'!$A$5:$A$367,0)))))</f>
        <v>218</v>
      </c>
      <c r="F262" s="9">
        <f>SUMIFS('Jobber Invoices'!$F$5:$F$235,'Jobber Invoices'!$B$5:$B$235,A262,'Jobber Invoices'!$G$5:$G$235,B262)</f>
        <v>0</v>
      </c>
      <c r="G262" s="9">
        <f>SUMIFS('QBO Invoices'!$E$5:$E$888,'QBO Invoices'!$G$5:$G$888,A262,'QBO Invoices'!$F$5:$F$888,B262)</f>
        <v>218</v>
      </c>
      <c r="H262" s="9">
        <f>ROUND(F262+G262-E262,2)</f>
        <v>0</v>
      </c>
      <c r="I262" t="str">
        <f>IF(ABS(H262)&lt;0.005,"Agrees",IF(H262&gt;0,"Over-billed","Under-billed"))</f>
        <v>Agrees</v>
      </c>
      <c r="J262" t="str">
        <f>IFERROR(INDEX('Rate Reconciliation'!$O$5:$O$373,MATCH(A262,'Rate Reconciliation'!$A$5:$A$373,0)),"Missing in Jobber")</f>
        <v>Matched</v>
      </c>
      <c r="K262" s="9" t="n">
        <v>0</v>
      </c>
    </row>
    <row r="263">
      <c r="A263" t="inlineStr">
        <is>
          <t>J1087</t>
        </is>
      </c>
      <c r="B263" t="inlineStr">
        <is>
          <t>2026-08</t>
        </is>
      </c>
      <c r="C263" t="str">
        <f>IF(LEFT(A263,1)="T","QBO only",INDEX('Jobber Jobs'!$F$5:$F$367,MATCH(A263,'Jobber Jobs'!$A$5:$A$367,0)))</f>
        <v>Monthly</v>
      </c>
      <c r="D263" t="inlineStr"/>
      <c r="E263" s="9">
        <f>IF(LEFT(A263,1)="T",0,IF(INDEX('Jobber Jobs'!$O$5:$O$367,MATCH(A263,'Jobber Jobs'!$A$5:$A$367,0))&lt;&gt;"Active",0,IF(C263="Every 4 weeks",D263*INDEX('Jobber Jobs'!$L$5:$L$367,MATCH(A263,'Jobber Jobs'!$A$5:$A$367,0)),INDEX('Jobber Jobs'!$Q$5:$Q$367,MATCH(A263,'Jobber Jobs'!$A$5:$A$367,0)))))</f>
        <v>151</v>
      </c>
      <c r="F263" s="9">
        <f>SUMIFS('Jobber Invoices'!$F$5:$F$235,'Jobber Invoices'!$B$5:$B$235,A263,'Jobber Invoices'!$G$5:$G$235,B263)</f>
        <v>0</v>
      </c>
      <c r="G263" s="9">
        <f>SUMIFS('QBO Invoices'!$E$5:$E$888,'QBO Invoices'!$G$5:$G$888,A263,'QBO Invoices'!$F$5:$F$888,B263)</f>
        <v>145</v>
      </c>
      <c r="H263" s="9">
        <f>ROUND(F263+G263-E263,2)</f>
        <v>-6</v>
      </c>
      <c r="I263" t="str">
        <f>IF(ABS(H263)&lt;0.005,"Agrees",IF(H263&gt;0,"Over-billed","Under-billed"))</f>
        <v>Under-billed</v>
      </c>
      <c r="J263" t="str">
        <f>IFERROR(INDEX('Rate Reconciliation'!$O$5:$O$373,MATCH(A263,'Rate Reconciliation'!$A$5:$A$373,0)),"Missing in Jobber")</f>
        <v>Rate mismatch</v>
      </c>
      <c r="K263" s="9" t="n">
        <v>-6</v>
      </c>
    </row>
    <row r="264">
      <c r="A264" t="inlineStr">
        <is>
          <t>J1087</t>
        </is>
      </c>
      <c r="B264" t="inlineStr">
        <is>
          <t>2026-09</t>
        </is>
      </c>
      <c r="C264" t="str">
        <f>IF(LEFT(A264,1)="T","QBO only",INDEX('Jobber Jobs'!$F$5:$F$367,MATCH(A264,'Jobber Jobs'!$A$5:$A$367,0)))</f>
        <v>Monthly</v>
      </c>
      <c r="D264" t="inlineStr"/>
      <c r="E264" s="9">
        <f>IF(LEFT(A264,1)="T",0,IF(INDEX('Jobber Jobs'!$O$5:$O$367,MATCH(A264,'Jobber Jobs'!$A$5:$A$367,0))&lt;&gt;"Active",0,IF(C264="Every 4 weeks",D264*INDEX('Jobber Jobs'!$L$5:$L$367,MATCH(A264,'Jobber Jobs'!$A$5:$A$367,0)),INDEX('Jobber Jobs'!$Q$5:$Q$367,MATCH(A264,'Jobber Jobs'!$A$5:$A$367,0)))))</f>
        <v>151</v>
      </c>
      <c r="F264" s="9">
        <f>SUMIFS('Jobber Invoices'!$F$5:$F$235,'Jobber Invoices'!$B$5:$B$235,A264,'Jobber Invoices'!$G$5:$G$235,B264)</f>
        <v>0</v>
      </c>
      <c r="G264" s="9">
        <f>SUMIFS('QBO Invoices'!$E$5:$E$888,'QBO Invoices'!$G$5:$G$888,A264,'QBO Invoices'!$F$5:$F$888,B264)</f>
        <v>145</v>
      </c>
      <c r="H264" s="9">
        <f>ROUND(F264+G264-E264,2)</f>
        <v>-6</v>
      </c>
      <c r="I264" t="str">
        <f>IF(ABS(H264)&lt;0.005,"Agrees",IF(H264&gt;0,"Over-billed","Under-billed"))</f>
        <v>Under-billed</v>
      </c>
      <c r="J264" t="str">
        <f>IFERROR(INDEX('Rate Reconciliation'!$O$5:$O$373,MATCH(A264,'Rate Reconciliation'!$A$5:$A$373,0)),"Missing in Jobber")</f>
        <v>Rate mismatch</v>
      </c>
      <c r="K264" s="9" t="n">
        <v>-6</v>
      </c>
    </row>
    <row r="265">
      <c r="A265" t="inlineStr">
        <is>
          <t>J1087</t>
        </is>
      </c>
      <c r="B265" t="inlineStr">
        <is>
          <t>2026-10</t>
        </is>
      </c>
      <c r="C265" t="str">
        <f>IF(LEFT(A265,1)="T","QBO only",INDEX('Jobber Jobs'!$F$5:$F$367,MATCH(A265,'Jobber Jobs'!$A$5:$A$367,0)))</f>
        <v>Monthly</v>
      </c>
      <c r="D265" t="inlineStr"/>
      <c r="E265" s="9">
        <f>IF(LEFT(A265,1)="T",0,IF(INDEX('Jobber Jobs'!$O$5:$O$367,MATCH(A265,'Jobber Jobs'!$A$5:$A$367,0))&lt;&gt;"Active",0,IF(C265="Every 4 weeks",D265*INDEX('Jobber Jobs'!$L$5:$L$367,MATCH(A265,'Jobber Jobs'!$A$5:$A$367,0)),INDEX('Jobber Jobs'!$Q$5:$Q$367,MATCH(A265,'Jobber Jobs'!$A$5:$A$367,0)))))</f>
        <v>151</v>
      </c>
      <c r="F265" s="9">
        <f>SUMIFS('Jobber Invoices'!$F$5:$F$235,'Jobber Invoices'!$B$5:$B$235,A265,'Jobber Invoices'!$G$5:$G$235,B265)</f>
        <v>0</v>
      </c>
      <c r="G265" s="9">
        <f>SUMIFS('QBO Invoices'!$E$5:$E$888,'QBO Invoices'!$G$5:$G$888,A265,'QBO Invoices'!$F$5:$F$888,B265)</f>
        <v>145</v>
      </c>
      <c r="H265" s="9">
        <f>ROUND(F265+G265-E265,2)</f>
        <v>-6</v>
      </c>
      <c r="I265" t="str">
        <f>IF(ABS(H265)&lt;0.005,"Agrees",IF(H265&gt;0,"Over-billed","Under-billed"))</f>
        <v>Under-billed</v>
      </c>
      <c r="J265" t="str">
        <f>IFERROR(INDEX('Rate Reconciliation'!$O$5:$O$373,MATCH(A265,'Rate Reconciliation'!$A$5:$A$373,0)),"Missing in Jobber")</f>
        <v>Rate mismatch</v>
      </c>
      <c r="K265" s="9" t="n">
        <v>-6</v>
      </c>
    </row>
    <row r="266">
      <c r="A266" t="inlineStr">
        <is>
          <t>J1088</t>
        </is>
      </c>
      <c r="B266" t="inlineStr">
        <is>
          <t>2026-08</t>
        </is>
      </c>
      <c r="C266" t="str">
        <f>IF(LEFT(A266,1)="T","QBO only",INDEX('Jobber Jobs'!$F$5:$F$367,MATCH(A266,'Jobber Jobs'!$A$5:$A$367,0)))</f>
        <v>Weekly</v>
      </c>
      <c r="D266" t="inlineStr"/>
      <c r="E266" s="9">
        <f>IF(LEFT(A266,1)="T",0,IF(INDEX('Jobber Jobs'!$O$5:$O$367,MATCH(A266,'Jobber Jobs'!$A$5:$A$367,0))&lt;&gt;"Active",0,IF(C266="Every 4 weeks",D266*INDEX('Jobber Jobs'!$L$5:$L$367,MATCH(A266,'Jobber Jobs'!$A$5:$A$367,0)),INDEX('Jobber Jobs'!$Q$5:$Q$367,MATCH(A266,'Jobber Jobs'!$A$5:$A$367,0)))))</f>
        <v>299</v>
      </c>
      <c r="F266" s="9">
        <f>SUMIFS('Jobber Invoices'!$F$5:$F$235,'Jobber Invoices'!$B$5:$B$235,A266,'Jobber Invoices'!$G$5:$G$235,B266)</f>
        <v>299</v>
      </c>
      <c r="G266" s="9">
        <f>SUMIFS('QBO Invoices'!$E$5:$E$888,'QBO Invoices'!$G$5:$G$888,A266,'QBO Invoices'!$F$5:$F$888,B266)</f>
        <v>0</v>
      </c>
      <c r="H266" s="9">
        <f>ROUND(F266+G266-E266,2)</f>
        <v>0</v>
      </c>
      <c r="I266" t="str">
        <f>IF(ABS(H266)&lt;0.005,"Agrees",IF(H266&gt;0,"Over-billed","Under-billed"))</f>
        <v>Agrees</v>
      </c>
      <c r="J266" t="str">
        <f>IFERROR(INDEX('Rate Reconciliation'!$O$5:$O$373,MATCH(A266,'Rate Reconciliation'!$A$5:$A$373,0)),"Missing in Jobber")</f>
        <v>Billed in Jobber</v>
      </c>
      <c r="K266" s="9" t="n">
        <v>0</v>
      </c>
    </row>
    <row r="267">
      <c r="A267" t="inlineStr">
        <is>
          <t>J1088</t>
        </is>
      </c>
      <c r="B267" t="inlineStr">
        <is>
          <t>2026-09</t>
        </is>
      </c>
      <c r="C267" t="str">
        <f>IF(LEFT(A267,1)="T","QBO only",INDEX('Jobber Jobs'!$F$5:$F$367,MATCH(A267,'Jobber Jobs'!$A$5:$A$367,0)))</f>
        <v>Weekly</v>
      </c>
      <c r="D267" t="inlineStr"/>
      <c r="E267" s="9">
        <f>IF(LEFT(A267,1)="T",0,IF(INDEX('Jobber Jobs'!$O$5:$O$367,MATCH(A267,'Jobber Jobs'!$A$5:$A$367,0))&lt;&gt;"Active",0,IF(C267="Every 4 weeks",D267*INDEX('Jobber Jobs'!$L$5:$L$367,MATCH(A267,'Jobber Jobs'!$A$5:$A$367,0)),INDEX('Jobber Jobs'!$Q$5:$Q$367,MATCH(A267,'Jobber Jobs'!$A$5:$A$367,0)))))</f>
        <v>299</v>
      </c>
      <c r="F267" s="9">
        <f>SUMIFS('Jobber Invoices'!$F$5:$F$235,'Jobber Invoices'!$B$5:$B$235,A267,'Jobber Invoices'!$G$5:$G$235,B267)</f>
        <v>299</v>
      </c>
      <c r="G267" s="9">
        <f>SUMIFS('QBO Invoices'!$E$5:$E$888,'QBO Invoices'!$G$5:$G$888,A267,'QBO Invoices'!$F$5:$F$888,B267)</f>
        <v>0</v>
      </c>
      <c r="H267" s="9">
        <f>ROUND(F267+G267-E267,2)</f>
        <v>0</v>
      </c>
      <c r="I267" t="str">
        <f>IF(ABS(H267)&lt;0.005,"Agrees",IF(H267&gt;0,"Over-billed","Under-billed"))</f>
        <v>Agrees</v>
      </c>
      <c r="J267" t="str">
        <f>IFERROR(INDEX('Rate Reconciliation'!$O$5:$O$373,MATCH(A267,'Rate Reconciliation'!$A$5:$A$373,0)),"Missing in Jobber")</f>
        <v>Billed in Jobber</v>
      </c>
      <c r="K267" s="9" t="n">
        <v>0</v>
      </c>
    </row>
    <row r="268">
      <c r="A268" t="inlineStr">
        <is>
          <t>J1088</t>
        </is>
      </c>
      <c r="B268" t="inlineStr">
        <is>
          <t>2026-10</t>
        </is>
      </c>
      <c r="C268" t="str">
        <f>IF(LEFT(A268,1)="T","QBO only",INDEX('Jobber Jobs'!$F$5:$F$367,MATCH(A268,'Jobber Jobs'!$A$5:$A$367,0)))</f>
        <v>Weekly</v>
      </c>
      <c r="D268" t="inlineStr"/>
      <c r="E268" s="9">
        <f>IF(LEFT(A268,1)="T",0,IF(INDEX('Jobber Jobs'!$O$5:$O$367,MATCH(A268,'Jobber Jobs'!$A$5:$A$367,0))&lt;&gt;"Active",0,IF(C268="Every 4 weeks",D268*INDEX('Jobber Jobs'!$L$5:$L$367,MATCH(A268,'Jobber Jobs'!$A$5:$A$367,0)),INDEX('Jobber Jobs'!$Q$5:$Q$367,MATCH(A268,'Jobber Jobs'!$A$5:$A$367,0)))))</f>
        <v>299</v>
      </c>
      <c r="F268" s="9">
        <f>SUMIFS('Jobber Invoices'!$F$5:$F$235,'Jobber Invoices'!$B$5:$B$235,A268,'Jobber Invoices'!$G$5:$G$235,B268)</f>
        <v>299</v>
      </c>
      <c r="G268" s="9">
        <f>SUMIFS('QBO Invoices'!$E$5:$E$888,'QBO Invoices'!$G$5:$G$888,A268,'QBO Invoices'!$F$5:$F$888,B268)</f>
        <v>0</v>
      </c>
      <c r="H268" s="9">
        <f>ROUND(F268+G268-E268,2)</f>
        <v>0</v>
      </c>
      <c r="I268" t="str">
        <f>IF(ABS(H268)&lt;0.005,"Agrees",IF(H268&gt;0,"Over-billed","Under-billed"))</f>
        <v>Agrees</v>
      </c>
      <c r="J268" t="str">
        <f>IFERROR(INDEX('Rate Reconciliation'!$O$5:$O$373,MATCH(A268,'Rate Reconciliation'!$A$5:$A$373,0)),"Missing in Jobber")</f>
        <v>Billed in Jobber</v>
      </c>
      <c r="K268" s="9" t="n">
        <v>0</v>
      </c>
    </row>
    <row r="269">
      <c r="A269" t="inlineStr">
        <is>
          <t>J1089</t>
        </is>
      </c>
      <c r="B269" t="inlineStr">
        <is>
          <t>2026-08</t>
        </is>
      </c>
      <c r="C269" t="str">
        <f>IF(LEFT(A269,1)="T","QBO only",INDEX('Jobber Jobs'!$F$5:$F$367,MATCH(A269,'Jobber Jobs'!$A$5:$A$367,0)))</f>
        <v>Every 4 weeks</v>
      </c>
      <c r="D269" t="n">
        <v>1</v>
      </c>
      <c r="E269" s="9">
        <f>IF(LEFT(A269,1)="T",0,IF(INDEX('Jobber Jobs'!$O$5:$O$367,MATCH(A269,'Jobber Jobs'!$A$5:$A$367,0))&lt;&gt;"Active",0,IF(C269="Every 4 weeks",D269*INDEX('Jobber Jobs'!$L$5:$L$367,MATCH(A269,'Jobber Jobs'!$A$5:$A$367,0)),INDEX('Jobber Jobs'!$Q$5:$Q$367,MATCH(A269,'Jobber Jobs'!$A$5:$A$367,0)))))</f>
        <v>109</v>
      </c>
      <c r="F269" s="9">
        <f>SUMIFS('Jobber Invoices'!$F$5:$F$235,'Jobber Invoices'!$B$5:$B$235,A269,'Jobber Invoices'!$G$5:$G$235,B269)</f>
        <v>0</v>
      </c>
      <c r="G269" s="9">
        <f>SUMIFS('QBO Invoices'!$E$5:$E$888,'QBO Invoices'!$G$5:$G$888,A269,'QBO Invoices'!$F$5:$F$888,B269)</f>
        <v>109</v>
      </c>
      <c r="H269" s="9">
        <f>ROUND(F269+G269-E269,2)</f>
        <v>0</v>
      </c>
      <c r="I269" t="str">
        <f>IF(ABS(H269)&lt;0.005,"Agrees",IF(H269&gt;0,"Over-billed","Under-billed"))</f>
        <v>Agrees</v>
      </c>
      <c r="J269" t="str">
        <f>IFERROR(INDEX('Rate Reconciliation'!$O$5:$O$373,MATCH(A269,'Rate Reconciliation'!$A$5:$A$373,0)),"Missing in Jobber")</f>
        <v>Matched</v>
      </c>
      <c r="K269" s="9" t="n">
        <v>0</v>
      </c>
    </row>
    <row r="270">
      <c r="A270" t="inlineStr">
        <is>
          <t>J1089</t>
        </is>
      </c>
      <c r="B270" t="inlineStr">
        <is>
          <t>2026-09</t>
        </is>
      </c>
      <c r="C270" t="str">
        <f>IF(LEFT(A270,1)="T","QBO only",INDEX('Jobber Jobs'!$F$5:$F$367,MATCH(A270,'Jobber Jobs'!$A$5:$A$367,0)))</f>
        <v>Every 4 weeks</v>
      </c>
      <c r="D270" t="n">
        <v>1</v>
      </c>
      <c r="E270" s="9">
        <f>IF(LEFT(A270,1)="T",0,IF(INDEX('Jobber Jobs'!$O$5:$O$367,MATCH(A270,'Jobber Jobs'!$A$5:$A$367,0))&lt;&gt;"Active",0,IF(C270="Every 4 weeks",D270*INDEX('Jobber Jobs'!$L$5:$L$367,MATCH(A270,'Jobber Jobs'!$A$5:$A$367,0)),INDEX('Jobber Jobs'!$Q$5:$Q$367,MATCH(A270,'Jobber Jobs'!$A$5:$A$367,0)))))</f>
        <v>109</v>
      </c>
      <c r="F270" s="9">
        <f>SUMIFS('Jobber Invoices'!$F$5:$F$235,'Jobber Invoices'!$B$5:$B$235,A270,'Jobber Invoices'!$G$5:$G$235,B270)</f>
        <v>0</v>
      </c>
      <c r="G270" s="9">
        <f>SUMIFS('QBO Invoices'!$E$5:$E$888,'QBO Invoices'!$G$5:$G$888,A270,'QBO Invoices'!$F$5:$F$888,B270)</f>
        <v>109</v>
      </c>
      <c r="H270" s="9">
        <f>ROUND(F270+G270-E270,2)</f>
        <v>0</v>
      </c>
      <c r="I270" t="str">
        <f>IF(ABS(H270)&lt;0.005,"Agrees",IF(H270&gt;0,"Over-billed","Under-billed"))</f>
        <v>Agrees</v>
      </c>
      <c r="J270" t="str">
        <f>IFERROR(INDEX('Rate Reconciliation'!$O$5:$O$373,MATCH(A270,'Rate Reconciliation'!$A$5:$A$373,0)),"Missing in Jobber")</f>
        <v>Matched</v>
      </c>
      <c r="K270" s="9" t="n">
        <v>0</v>
      </c>
    </row>
    <row r="271">
      <c r="A271" t="inlineStr">
        <is>
          <t>J1089</t>
        </is>
      </c>
      <c r="B271" t="inlineStr">
        <is>
          <t>2026-10</t>
        </is>
      </c>
      <c r="C271" t="str">
        <f>IF(LEFT(A271,1)="T","QBO only",INDEX('Jobber Jobs'!$F$5:$F$367,MATCH(A271,'Jobber Jobs'!$A$5:$A$367,0)))</f>
        <v>Every 4 weeks</v>
      </c>
      <c r="D271" t="n">
        <v>1</v>
      </c>
      <c r="E271" s="9">
        <f>IF(LEFT(A271,1)="T",0,IF(INDEX('Jobber Jobs'!$O$5:$O$367,MATCH(A271,'Jobber Jobs'!$A$5:$A$367,0))&lt;&gt;"Active",0,IF(C271="Every 4 weeks",D271*INDEX('Jobber Jobs'!$L$5:$L$367,MATCH(A271,'Jobber Jobs'!$A$5:$A$367,0)),INDEX('Jobber Jobs'!$Q$5:$Q$367,MATCH(A271,'Jobber Jobs'!$A$5:$A$367,0)))))</f>
        <v>109</v>
      </c>
      <c r="F271" s="9">
        <f>SUMIFS('Jobber Invoices'!$F$5:$F$235,'Jobber Invoices'!$B$5:$B$235,A271,'Jobber Invoices'!$G$5:$G$235,B271)</f>
        <v>0</v>
      </c>
      <c r="G271" s="9">
        <f>SUMIFS('QBO Invoices'!$E$5:$E$888,'QBO Invoices'!$G$5:$G$888,A271,'QBO Invoices'!$F$5:$F$888,B271)</f>
        <v>109</v>
      </c>
      <c r="H271" s="9">
        <f>ROUND(F271+G271-E271,2)</f>
        <v>0</v>
      </c>
      <c r="I271" t="str">
        <f>IF(ABS(H271)&lt;0.005,"Agrees",IF(H271&gt;0,"Over-billed","Under-billed"))</f>
        <v>Agrees</v>
      </c>
      <c r="J271" t="str">
        <f>IFERROR(INDEX('Rate Reconciliation'!$O$5:$O$373,MATCH(A271,'Rate Reconciliation'!$A$5:$A$373,0)),"Missing in Jobber")</f>
        <v>Matched</v>
      </c>
      <c r="K271" s="9" t="n">
        <v>0</v>
      </c>
    </row>
    <row r="272">
      <c r="A272" t="inlineStr">
        <is>
          <t>J1090</t>
        </is>
      </c>
      <c r="B272" t="inlineStr">
        <is>
          <t>2026-08</t>
        </is>
      </c>
      <c r="C272" t="str">
        <f>IF(LEFT(A272,1)="T","QBO only",INDEX('Jobber Jobs'!$F$5:$F$367,MATCH(A272,'Jobber Jobs'!$A$5:$A$367,0)))</f>
        <v>Monthly</v>
      </c>
      <c r="D272" t="inlineStr"/>
      <c r="E272" s="9">
        <f>IF(LEFT(A272,1)="T",0,IF(INDEX('Jobber Jobs'!$O$5:$O$367,MATCH(A272,'Jobber Jobs'!$A$5:$A$367,0))&lt;&gt;"Active",0,IF(C272="Every 4 weeks",D272*INDEX('Jobber Jobs'!$L$5:$L$367,MATCH(A272,'Jobber Jobs'!$A$5:$A$367,0)),INDEX('Jobber Jobs'!$Q$5:$Q$367,MATCH(A272,'Jobber Jobs'!$A$5:$A$367,0)))))</f>
        <v>151</v>
      </c>
      <c r="F272" s="9">
        <f>SUMIFS('Jobber Invoices'!$F$5:$F$235,'Jobber Invoices'!$B$5:$B$235,A272,'Jobber Invoices'!$G$5:$G$235,B272)</f>
        <v>0</v>
      </c>
      <c r="G272" s="9">
        <f>SUMIFS('QBO Invoices'!$E$5:$E$888,'QBO Invoices'!$G$5:$G$888,A272,'QBO Invoices'!$F$5:$F$888,B272)</f>
        <v>151</v>
      </c>
      <c r="H272" s="9">
        <f>ROUND(F272+G272-E272,2)</f>
        <v>0</v>
      </c>
      <c r="I272" t="str">
        <f>IF(ABS(H272)&lt;0.005,"Agrees",IF(H272&gt;0,"Over-billed","Under-billed"))</f>
        <v>Agrees</v>
      </c>
      <c r="J272" t="str">
        <f>IFERROR(INDEX('Rate Reconciliation'!$O$5:$O$373,MATCH(A272,'Rate Reconciliation'!$A$5:$A$373,0)),"Missing in Jobber")</f>
        <v>Matched</v>
      </c>
      <c r="K272" s="9" t="n">
        <v>0</v>
      </c>
    </row>
    <row r="273">
      <c r="A273" t="inlineStr">
        <is>
          <t>J1090</t>
        </is>
      </c>
      <c r="B273" t="inlineStr">
        <is>
          <t>2026-09</t>
        </is>
      </c>
      <c r="C273" t="str">
        <f>IF(LEFT(A273,1)="T","QBO only",INDEX('Jobber Jobs'!$F$5:$F$367,MATCH(A273,'Jobber Jobs'!$A$5:$A$367,0)))</f>
        <v>Monthly</v>
      </c>
      <c r="D273" t="inlineStr"/>
      <c r="E273" s="9">
        <f>IF(LEFT(A273,1)="T",0,IF(INDEX('Jobber Jobs'!$O$5:$O$367,MATCH(A273,'Jobber Jobs'!$A$5:$A$367,0))&lt;&gt;"Active",0,IF(C273="Every 4 weeks",D273*INDEX('Jobber Jobs'!$L$5:$L$367,MATCH(A273,'Jobber Jobs'!$A$5:$A$367,0)),INDEX('Jobber Jobs'!$Q$5:$Q$367,MATCH(A273,'Jobber Jobs'!$A$5:$A$367,0)))))</f>
        <v>151</v>
      </c>
      <c r="F273" s="9">
        <f>SUMIFS('Jobber Invoices'!$F$5:$F$235,'Jobber Invoices'!$B$5:$B$235,A273,'Jobber Invoices'!$G$5:$G$235,B273)</f>
        <v>0</v>
      </c>
      <c r="G273" s="9">
        <f>SUMIFS('QBO Invoices'!$E$5:$E$888,'QBO Invoices'!$G$5:$G$888,A273,'QBO Invoices'!$F$5:$F$888,B273)</f>
        <v>151</v>
      </c>
      <c r="H273" s="9">
        <f>ROUND(F273+G273-E273,2)</f>
        <v>0</v>
      </c>
      <c r="I273" t="str">
        <f>IF(ABS(H273)&lt;0.005,"Agrees",IF(H273&gt;0,"Over-billed","Under-billed"))</f>
        <v>Agrees</v>
      </c>
      <c r="J273" t="str">
        <f>IFERROR(INDEX('Rate Reconciliation'!$O$5:$O$373,MATCH(A273,'Rate Reconciliation'!$A$5:$A$373,0)),"Missing in Jobber")</f>
        <v>Matched</v>
      </c>
      <c r="K273" s="9" t="n">
        <v>0</v>
      </c>
    </row>
    <row r="274">
      <c r="A274" t="inlineStr">
        <is>
          <t>J1090</t>
        </is>
      </c>
      <c r="B274" t="inlineStr">
        <is>
          <t>2026-10</t>
        </is>
      </c>
      <c r="C274" t="str">
        <f>IF(LEFT(A274,1)="T","QBO only",INDEX('Jobber Jobs'!$F$5:$F$367,MATCH(A274,'Jobber Jobs'!$A$5:$A$367,0)))</f>
        <v>Monthly</v>
      </c>
      <c r="D274" t="inlineStr"/>
      <c r="E274" s="9">
        <f>IF(LEFT(A274,1)="T",0,IF(INDEX('Jobber Jobs'!$O$5:$O$367,MATCH(A274,'Jobber Jobs'!$A$5:$A$367,0))&lt;&gt;"Active",0,IF(C274="Every 4 weeks",D274*INDEX('Jobber Jobs'!$L$5:$L$367,MATCH(A274,'Jobber Jobs'!$A$5:$A$367,0)),INDEX('Jobber Jobs'!$Q$5:$Q$367,MATCH(A274,'Jobber Jobs'!$A$5:$A$367,0)))))</f>
        <v>151</v>
      </c>
      <c r="F274" s="9">
        <f>SUMIFS('Jobber Invoices'!$F$5:$F$235,'Jobber Invoices'!$B$5:$B$235,A274,'Jobber Invoices'!$G$5:$G$235,B274)</f>
        <v>0</v>
      </c>
      <c r="G274" s="9">
        <f>SUMIFS('QBO Invoices'!$E$5:$E$888,'QBO Invoices'!$G$5:$G$888,A274,'QBO Invoices'!$F$5:$F$888,B274)</f>
        <v>151</v>
      </c>
      <c r="H274" s="9">
        <f>ROUND(F274+G274-E274,2)</f>
        <v>0</v>
      </c>
      <c r="I274" t="str">
        <f>IF(ABS(H274)&lt;0.005,"Agrees",IF(H274&gt;0,"Over-billed","Under-billed"))</f>
        <v>Agrees</v>
      </c>
      <c r="J274" t="str">
        <f>IFERROR(INDEX('Rate Reconciliation'!$O$5:$O$373,MATCH(A274,'Rate Reconciliation'!$A$5:$A$373,0)),"Missing in Jobber")</f>
        <v>Matched</v>
      </c>
      <c r="K274" s="9" t="n">
        <v>0</v>
      </c>
    </row>
    <row r="275">
      <c r="A275" t="inlineStr">
        <is>
          <t>J1091</t>
        </is>
      </c>
      <c r="B275" t="inlineStr">
        <is>
          <t>2026-08</t>
        </is>
      </c>
      <c r="C275" t="str">
        <f>IF(LEFT(A275,1)="T","QBO only",INDEX('Jobber Jobs'!$F$5:$F$367,MATCH(A275,'Jobber Jobs'!$A$5:$A$367,0)))</f>
        <v>Weekly</v>
      </c>
      <c r="D275" t="inlineStr"/>
      <c r="E275" s="9">
        <f>IF(LEFT(A275,1)="T",0,IF(INDEX('Jobber Jobs'!$O$5:$O$367,MATCH(A275,'Jobber Jobs'!$A$5:$A$367,0))&lt;&gt;"Active",0,IF(C275="Every 4 weeks",D275*INDEX('Jobber Jobs'!$L$5:$L$367,MATCH(A275,'Jobber Jobs'!$A$5:$A$367,0)),INDEX('Jobber Jobs'!$Q$5:$Q$367,MATCH(A275,'Jobber Jobs'!$A$5:$A$367,0)))))</f>
        <v>520</v>
      </c>
      <c r="F275" s="9">
        <f>SUMIFS('Jobber Invoices'!$F$5:$F$235,'Jobber Invoices'!$B$5:$B$235,A275,'Jobber Invoices'!$G$5:$G$235,B275)</f>
        <v>0</v>
      </c>
      <c r="G275" s="9">
        <f>SUMIFS('QBO Invoices'!$E$5:$E$888,'QBO Invoices'!$G$5:$G$888,A275,'QBO Invoices'!$F$5:$F$888,B275)</f>
        <v>520</v>
      </c>
      <c r="H275" s="9">
        <f>ROUND(F275+G275-E275,2)</f>
        <v>0</v>
      </c>
      <c r="I275" t="str">
        <f>IF(ABS(H275)&lt;0.005,"Agrees",IF(H275&gt;0,"Over-billed","Under-billed"))</f>
        <v>Agrees</v>
      </c>
      <c r="J275" t="str">
        <f>IFERROR(INDEX('Rate Reconciliation'!$O$5:$O$373,MATCH(A275,'Rate Reconciliation'!$A$5:$A$373,0)),"Missing in Jobber")</f>
        <v>Matched</v>
      </c>
      <c r="K275" s="9" t="n">
        <v>0</v>
      </c>
    </row>
    <row r="276">
      <c r="A276" t="inlineStr">
        <is>
          <t>J1091</t>
        </is>
      </c>
      <c r="B276" t="inlineStr">
        <is>
          <t>2026-09</t>
        </is>
      </c>
      <c r="C276" t="str">
        <f>IF(LEFT(A276,1)="T","QBO only",INDEX('Jobber Jobs'!$F$5:$F$367,MATCH(A276,'Jobber Jobs'!$A$5:$A$367,0)))</f>
        <v>Weekly</v>
      </c>
      <c r="D276" t="inlineStr"/>
      <c r="E276" s="9">
        <f>IF(LEFT(A276,1)="T",0,IF(INDEX('Jobber Jobs'!$O$5:$O$367,MATCH(A276,'Jobber Jobs'!$A$5:$A$367,0))&lt;&gt;"Active",0,IF(C276="Every 4 weeks",D276*INDEX('Jobber Jobs'!$L$5:$L$367,MATCH(A276,'Jobber Jobs'!$A$5:$A$367,0)),INDEX('Jobber Jobs'!$Q$5:$Q$367,MATCH(A276,'Jobber Jobs'!$A$5:$A$367,0)))))</f>
        <v>520</v>
      </c>
      <c r="F276" s="9">
        <f>SUMIFS('Jobber Invoices'!$F$5:$F$235,'Jobber Invoices'!$B$5:$B$235,A276,'Jobber Invoices'!$G$5:$G$235,B276)</f>
        <v>0</v>
      </c>
      <c r="G276" s="9">
        <f>SUMIFS('QBO Invoices'!$E$5:$E$888,'QBO Invoices'!$G$5:$G$888,A276,'QBO Invoices'!$F$5:$F$888,B276)</f>
        <v>520</v>
      </c>
      <c r="H276" s="9">
        <f>ROUND(F276+G276-E276,2)</f>
        <v>0</v>
      </c>
      <c r="I276" t="str">
        <f>IF(ABS(H276)&lt;0.005,"Agrees",IF(H276&gt;0,"Over-billed","Under-billed"))</f>
        <v>Agrees</v>
      </c>
      <c r="J276" t="str">
        <f>IFERROR(INDEX('Rate Reconciliation'!$O$5:$O$373,MATCH(A276,'Rate Reconciliation'!$A$5:$A$373,0)),"Missing in Jobber")</f>
        <v>Matched</v>
      </c>
      <c r="K276" s="9" t="n">
        <v>0</v>
      </c>
    </row>
    <row r="277">
      <c r="A277" t="inlineStr">
        <is>
          <t>J1091</t>
        </is>
      </c>
      <c r="B277" t="inlineStr">
        <is>
          <t>2026-10</t>
        </is>
      </c>
      <c r="C277" t="str">
        <f>IF(LEFT(A277,1)="T","QBO only",INDEX('Jobber Jobs'!$F$5:$F$367,MATCH(A277,'Jobber Jobs'!$A$5:$A$367,0)))</f>
        <v>Weekly</v>
      </c>
      <c r="D277" t="inlineStr"/>
      <c r="E277" s="9">
        <f>IF(LEFT(A277,1)="T",0,IF(INDEX('Jobber Jobs'!$O$5:$O$367,MATCH(A277,'Jobber Jobs'!$A$5:$A$367,0))&lt;&gt;"Active",0,IF(C277="Every 4 weeks",D277*INDEX('Jobber Jobs'!$L$5:$L$367,MATCH(A277,'Jobber Jobs'!$A$5:$A$367,0)),INDEX('Jobber Jobs'!$Q$5:$Q$367,MATCH(A277,'Jobber Jobs'!$A$5:$A$367,0)))))</f>
        <v>520</v>
      </c>
      <c r="F277" s="9">
        <f>SUMIFS('Jobber Invoices'!$F$5:$F$235,'Jobber Invoices'!$B$5:$B$235,A277,'Jobber Invoices'!$G$5:$G$235,B277)</f>
        <v>0</v>
      </c>
      <c r="G277" s="9">
        <f>SUMIFS('QBO Invoices'!$E$5:$E$888,'QBO Invoices'!$G$5:$G$888,A277,'QBO Invoices'!$F$5:$F$888,B277)</f>
        <v>520</v>
      </c>
      <c r="H277" s="9">
        <f>ROUND(F277+G277-E277,2)</f>
        <v>0</v>
      </c>
      <c r="I277" t="str">
        <f>IF(ABS(H277)&lt;0.005,"Agrees",IF(H277&gt;0,"Over-billed","Under-billed"))</f>
        <v>Agrees</v>
      </c>
      <c r="J277" t="str">
        <f>IFERROR(INDEX('Rate Reconciliation'!$O$5:$O$373,MATCH(A277,'Rate Reconciliation'!$A$5:$A$373,0)),"Missing in Jobber")</f>
        <v>Matched</v>
      </c>
      <c r="K277" s="9" t="n">
        <v>0</v>
      </c>
    </row>
    <row r="278">
      <c r="A278" t="inlineStr">
        <is>
          <t>J1092</t>
        </is>
      </c>
      <c r="B278" t="inlineStr">
        <is>
          <t>2026-08</t>
        </is>
      </c>
      <c r="C278" t="str">
        <f>IF(LEFT(A278,1)="T","QBO only",INDEX('Jobber Jobs'!$F$5:$F$367,MATCH(A278,'Jobber Jobs'!$A$5:$A$367,0)))</f>
        <v>Weekly</v>
      </c>
      <c r="D278" t="inlineStr"/>
      <c r="E278" s="9">
        <f>IF(LEFT(A278,1)="T",0,IF(INDEX('Jobber Jobs'!$O$5:$O$367,MATCH(A278,'Jobber Jobs'!$A$5:$A$367,0))&lt;&gt;"Active",0,IF(C278="Every 4 weeks",D278*INDEX('Jobber Jobs'!$L$5:$L$367,MATCH(A278,'Jobber Jobs'!$A$5:$A$367,0)),INDEX('Jobber Jobs'!$Q$5:$Q$367,MATCH(A278,'Jobber Jobs'!$A$5:$A$367,0)))))</f>
        <v>884</v>
      </c>
      <c r="F278" s="9">
        <f>SUMIFS('Jobber Invoices'!$F$5:$F$235,'Jobber Invoices'!$B$5:$B$235,A278,'Jobber Invoices'!$G$5:$G$235,B278)</f>
        <v>0</v>
      </c>
      <c r="G278" s="9">
        <f>SUMIFS('QBO Invoices'!$E$5:$E$888,'QBO Invoices'!$G$5:$G$888,A278,'QBO Invoices'!$F$5:$F$888,B278)</f>
        <v>884</v>
      </c>
      <c r="H278" s="9">
        <f>ROUND(F278+G278-E278,2)</f>
        <v>0</v>
      </c>
      <c r="I278" t="str">
        <f>IF(ABS(H278)&lt;0.005,"Agrees",IF(H278&gt;0,"Over-billed","Under-billed"))</f>
        <v>Agrees</v>
      </c>
      <c r="J278" t="str">
        <f>IFERROR(INDEX('Rate Reconciliation'!$O$5:$O$373,MATCH(A278,'Rate Reconciliation'!$A$5:$A$373,0)),"Missing in Jobber")</f>
        <v>Matched</v>
      </c>
      <c r="K278" s="9" t="n">
        <v>0</v>
      </c>
    </row>
    <row r="279">
      <c r="A279" t="inlineStr">
        <is>
          <t>J1092</t>
        </is>
      </c>
      <c r="B279" t="inlineStr">
        <is>
          <t>2026-09</t>
        </is>
      </c>
      <c r="C279" t="str">
        <f>IF(LEFT(A279,1)="T","QBO only",INDEX('Jobber Jobs'!$F$5:$F$367,MATCH(A279,'Jobber Jobs'!$A$5:$A$367,0)))</f>
        <v>Weekly</v>
      </c>
      <c r="D279" t="inlineStr"/>
      <c r="E279" s="9">
        <f>IF(LEFT(A279,1)="T",0,IF(INDEX('Jobber Jobs'!$O$5:$O$367,MATCH(A279,'Jobber Jobs'!$A$5:$A$367,0))&lt;&gt;"Active",0,IF(C279="Every 4 weeks",D279*INDEX('Jobber Jobs'!$L$5:$L$367,MATCH(A279,'Jobber Jobs'!$A$5:$A$367,0)),INDEX('Jobber Jobs'!$Q$5:$Q$367,MATCH(A279,'Jobber Jobs'!$A$5:$A$367,0)))))</f>
        <v>884</v>
      </c>
      <c r="F279" s="9">
        <f>SUMIFS('Jobber Invoices'!$F$5:$F$235,'Jobber Invoices'!$B$5:$B$235,A279,'Jobber Invoices'!$G$5:$G$235,B279)</f>
        <v>0</v>
      </c>
      <c r="G279" s="9">
        <f>SUMIFS('QBO Invoices'!$E$5:$E$888,'QBO Invoices'!$G$5:$G$888,A279,'QBO Invoices'!$F$5:$F$888,B279)</f>
        <v>884</v>
      </c>
      <c r="H279" s="9">
        <f>ROUND(F279+G279-E279,2)</f>
        <v>0</v>
      </c>
      <c r="I279" t="str">
        <f>IF(ABS(H279)&lt;0.005,"Agrees",IF(H279&gt;0,"Over-billed","Under-billed"))</f>
        <v>Agrees</v>
      </c>
      <c r="J279" t="str">
        <f>IFERROR(INDEX('Rate Reconciliation'!$O$5:$O$373,MATCH(A279,'Rate Reconciliation'!$A$5:$A$373,0)),"Missing in Jobber")</f>
        <v>Matched</v>
      </c>
      <c r="K279" s="9" t="n">
        <v>0</v>
      </c>
    </row>
    <row r="280">
      <c r="A280" t="inlineStr">
        <is>
          <t>J1092</t>
        </is>
      </c>
      <c r="B280" t="inlineStr">
        <is>
          <t>2026-10</t>
        </is>
      </c>
      <c r="C280" t="str">
        <f>IF(LEFT(A280,1)="T","QBO only",INDEX('Jobber Jobs'!$F$5:$F$367,MATCH(A280,'Jobber Jobs'!$A$5:$A$367,0)))</f>
        <v>Weekly</v>
      </c>
      <c r="D280" t="inlineStr"/>
      <c r="E280" s="9">
        <f>IF(LEFT(A280,1)="T",0,IF(INDEX('Jobber Jobs'!$O$5:$O$367,MATCH(A280,'Jobber Jobs'!$A$5:$A$367,0))&lt;&gt;"Active",0,IF(C280="Every 4 weeks",D280*INDEX('Jobber Jobs'!$L$5:$L$367,MATCH(A280,'Jobber Jobs'!$A$5:$A$367,0)),INDEX('Jobber Jobs'!$Q$5:$Q$367,MATCH(A280,'Jobber Jobs'!$A$5:$A$367,0)))))</f>
        <v>884</v>
      </c>
      <c r="F280" s="9">
        <f>SUMIFS('Jobber Invoices'!$F$5:$F$235,'Jobber Invoices'!$B$5:$B$235,A280,'Jobber Invoices'!$G$5:$G$235,B280)</f>
        <v>0</v>
      </c>
      <c r="G280" s="9">
        <f>SUMIFS('QBO Invoices'!$E$5:$E$888,'QBO Invoices'!$G$5:$G$888,A280,'QBO Invoices'!$F$5:$F$888,B280)</f>
        <v>884</v>
      </c>
      <c r="H280" s="9">
        <f>ROUND(F280+G280-E280,2)</f>
        <v>0</v>
      </c>
      <c r="I280" t="str">
        <f>IF(ABS(H280)&lt;0.005,"Agrees",IF(H280&gt;0,"Over-billed","Under-billed"))</f>
        <v>Agrees</v>
      </c>
      <c r="J280" t="str">
        <f>IFERROR(INDEX('Rate Reconciliation'!$O$5:$O$373,MATCH(A280,'Rate Reconciliation'!$A$5:$A$373,0)),"Missing in Jobber")</f>
        <v>Matched</v>
      </c>
      <c r="K280" s="9" t="n">
        <v>0</v>
      </c>
    </row>
    <row r="281">
      <c r="A281" t="inlineStr">
        <is>
          <t>J1093</t>
        </is>
      </c>
      <c r="B281" t="inlineStr">
        <is>
          <t>2026-08</t>
        </is>
      </c>
      <c r="C281" t="str">
        <f>IF(LEFT(A281,1)="T","QBO only",INDEX('Jobber Jobs'!$F$5:$F$367,MATCH(A281,'Jobber Jobs'!$A$5:$A$367,0)))</f>
        <v>Weekly</v>
      </c>
      <c r="D281" t="inlineStr"/>
      <c r="E281" s="9">
        <f>IF(LEFT(A281,1)="T",0,IF(INDEX('Jobber Jobs'!$O$5:$O$367,MATCH(A281,'Jobber Jobs'!$A$5:$A$367,0))&lt;&gt;"Active",0,IF(C281="Every 4 weeks",D281*INDEX('Jobber Jobs'!$L$5:$L$367,MATCH(A281,'Jobber Jobs'!$A$5:$A$367,0)),INDEX('Jobber Jobs'!$Q$5:$Q$367,MATCH(A281,'Jobber Jobs'!$A$5:$A$367,0)))))</f>
        <v>559</v>
      </c>
      <c r="F281" s="9">
        <f>SUMIFS('Jobber Invoices'!$F$5:$F$235,'Jobber Invoices'!$B$5:$B$235,A281,'Jobber Invoices'!$G$5:$G$235,B281)</f>
        <v>0</v>
      </c>
      <c r="G281" s="9">
        <f>SUMIFS('QBO Invoices'!$E$5:$E$888,'QBO Invoices'!$G$5:$G$888,A281,'QBO Invoices'!$F$5:$F$888,B281)</f>
        <v>559</v>
      </c>
      <c r="H281" s="9">
        <f>ROUND(F281+G281-E281,2)</f>
        <v>0</v>
      </c>
      <c r="I281" t="str">
        <f>IF(ABS(H281)&lt;0.005,"Agrees",IF(H281&gt;0,"Over-billed","Under-billed"))</f>
        <v>Agrees</v>
      </c>
      <c r="J281" t="str">
        <f>IFERROR(INDEX('Rate Reconciliation'!$O$5:$O$373,MATCH(A281,'Rate Reconciliation'!$A$5:$A$373,0)),"Missing in Jobber")</f>
        <v>Matched</v>
      </c>
      <c r="K281" s="9" t="n">
        <v>0</v>
      </c>
    </row>
    <row r="282">
      <c r="A282" t="inlineStr">
        <is>
          <t>J1093</t>
        </is>
      </c>
      <c r="B282" t="inlineStr">
        <is>
          <t>2026-09</t>
        </is>
      </c>
      <c r="C282" t="str">
        <f>IF(LEFT(A282,1)="T","QBO only",INDEX('Jobber Jobs'!$F$5:$F$367,MATCH(A282,'Jobber Jobs'!$A$5:$A$367,0)))</f>
        <v>Weekly</v>
      </c>
      <c r="D282" t="inlineStr"/>
      <c r="E282" s="9">
        <f>IF(LEFT(A282,1)="T",0,IF(INDEX('Jobber Jobs'!$O$5:$O$367,MATCH(A282,'Jobber Jobs'!$A$5:$A$367,0))&lt;&gt;"Active",0,IF(C282="Every 4 weeks",D282*INDEX('Jobber Jobs'!$L$5:$L$367,MATCH(A282,'Jobber Jobs'!$A$5:$A$367,0)),INDEX('Jobber Jobs'!$Q$5:$Q$367,MATCH(A282,'Jobber Jobs'!$A$5:$A$367,0)))))</f>
        <v>559</v>
      </c>
      <c r="F282" s="9">
        <f>SUMIFS('Jobber Invoices'!$F$5:$F$235,'Jobber Invoices'!$B$5:$B$235,A282,'Jobber Invoices'!$G$5:$G$235,B282)</f>
        <v>0</v>
      </c>
      <c r="G282" s="9">
        <f>SUMIFS('QBO Invoices'!$E$5:$E$888,'QBO Invoices'!$G$5:$G$888,A282,'QBO Invoices'!$F$5:$F$888,B282)</f>
        <v>559</v>
      </c>
      <c r="H282" s="9">
        <f>ROUND(F282+G282-E282,2)</f>
        <v>0</v>
      </c>
      <c r="I282" t="str">
        <f>IF(ABS(H282)&lt;0.005,"Agrees",IF(H282&gt;0,"Over-billed","Under-billed"))</f>
        <v>Agrees</v>
      </c>
      <c r="J282" t="str">
        <f>IFERROR(INDEX('Rate Reconciliation'!$O$5:$O$373,MATCH(A282,'Rate Reconciliation'!$A$5:$A$373,0)),"Missing in Jobber")</f>
        <v>Matched</v>
      </c>
      <c r="K282" s="9" t="n">
        <v>0</v>
      </c>
    </row>
    <row r="283">
      <c r="A283" t="inlineStr">
        <is>
          <t>J1093</t>
        </is>
      </c>
      <c r="B283" t="inlineStr">
        <is>
          <t>2026-10</t>
        </is>
      </c>
      <c r="C283" t="str">
        <f>IF(LEFT(A283,1)="T","QBO only",INDEX('Jobber Jobs'!$F$5:$F$367,MATCH(A283,'Jobber Jobs'!$A$5:$A$367,0)))</f>
        <v>Weekly</v>
      </c>
      <c r="D283" t="inlineStr"/>
      <c r="E283" s="9">
        <f>IF(LEFT(A283,1)="T",0,IF(INDEX('Jobber Jobs'!$O$5:$O$367,MATCH(A283,'Jobber Jobs'!$A$5:$A$367,0))&lt;&gt;"Active",0,IF(C283="Every 4 weeks",D283*INDEX('Jobber Jobs'!$L$5:$L$367,MATCH(A283,'Jobber Jobs'!$A$5:$A$367,0)),INDEX('Jobber Jobs'!$Q$5:$Q$367,MATCH(A283,'Jobber Jobs'!$A$5:$A$367,0)))))</f>
        <v>559</v>
      </c>
      <c r="F283" s="9">
        <f>SUMIFS('Jobber Invoices'!$F$5:$F$235,'Jobber Invoices'!$B$5:$B$235,A283,'Jobber Invoices'!$G$5:$G$235,B283)</f>
        <v>0</v>
      </c>
      <c r="G283" s="9">
        <f>SUMIFS('QBO Invoices'!$E$5:$E$888,'QBO Invoices'!$G$5:$G$888,A283,'QBO Invoices'!$F$5:$F$888,B283)</f>
        <v>559</v>
      </c>
      <c r="H283" s="9">
        <f>ROUND(F283+G283-E283,2)</f>
        <v>0</v>
      </c>
      <c r="I283" t="str">
        <f>IF(ABS(H283)&lt;0.005,"Agrees",IF(H283&gt;0,"Over-billed","Under-billed"))</f>
        <v>Agrees</v>
      </c>
      <c r="J283" t="str">
        <f>IFERROR(INDEX('Rate Reconciliation'!$O$5:$O$373,MATCH(A283,'Rate Reconciliation'!$A$5:$A$373,0)),"Missing in Jobber")</f>
        <v>Matched</v>
      </c>
      <c r="K283" s="9" t="n">
        <v>0</v>
      </c>
    </row>
    <row r="284">
      <c r="A284" t="inlineStr">
        <is>
          <t>J1094</t>
        </is>
      </c>
      <c r="B284" t="inlineStr">
        <is>
          <t>2026-08</t>
        </is>
      </c>
      <c r="C284" t="str">
        <f>IF(LEFT(A284,1)="T","QBO only",INDEX('Jobber Jobs'!$F$5:$F$367,MATCH(A284,'Jobber Jobs'!$A$5:$A$367,0)))</f>
        <v>Weekly</v>
      </c>
      <c r="D284" t="inlineStr"/>
      <c r="E284" s="9">
        <f>IF(LEFT(A284,1)="T",0,IF(INDEX('Jobber Jobs'!$O$5:$O$367,MATCH(A284,'Jobber Jobs'!$A$5:$A$367,0))&lt;&gt;"Active",0,IF(C284="Every 4 weeks",D284*INDEX('Jobber Jobs'!$L$5:$L$367,MATCH(A284,'Jobber Jobs'!$A$5:$A$367,0)),INDEX('Jobber Jobs'!$Q$5:$Q$367,MATCH(A284,'Jobber Jobs'!$A$5:$A$367,0)))))</f>
        <v>806</v>
      </c>
      <c r="F284" s="9">
        <f>SUMIFS('Jobber Invoices'!$F$5:$F$235,'Jobber Invoices'!$B$5:$B$235,A284,'Jobber Invoices'!$G$5:$G$235,B284)</f>
        <v>0</v>
      </c>
      <c r="G284" s="9">
        <f>SUMIFS('QBO Invoices'!$E$5:$E$888,'QBO Invoices'!$G$5:$G$888,A284,'QBO Invoices'!$F$5:$F$888,B284)</f>
        <v>806</v>
      </c>
      <c r="H284" s="9">
        <f>ROUND(F284+G284-E284,2)</f>
        <v>0</v>
      </c>
      <c r="I284" t="str">
        <f>IF(ABS(H284)&lt;0.005,"Agrees",IF(H284&gt;0,"Over-billed","Under-billed"))</f>
        <v>Agrees</v>
      </c>
      <c r="J284" t="str">
        <f>IFERROR(INDEX('Rate Reconciliation'!$O$5:$O$373,MATCH(A284,'Rate Reconciliation'!$A$5:$A$373,0)),"Missing in Jobber")</f>
        <v>Matched</v>
      </c>
      <c r="K284" s="9" t="n">
        <v>0</v>
      </c>
    </row>
    <row r="285">
      <c r="A285" t="inlineStr">
        <is>
          <t>J1094</t>
        </is>
      </c>
      <c r="B285" t="inlineStr">
        <is>
          <t>2026-09</t>
        </is>
      </c>
      <c r="C285" t="str">
        <f>IF(LEFT(A285,1)="T","QBO only",INDEX('Jobber Jobs'!$F$5:$F$367,MATCH(A285,'Jobber Jobs'!$A$5:$A$367,0)))</f>
        <v>Weekly</v>
      </c>
      <c r="D285" t="inlineStr"/>
      <c r="E285" s="9">
        <f>IF(LEFT(A285,1)="T",0,IF(INDEX('Jobber Jobs'!$O$5:$O$367,MATCH(A285,'Jobber Jobs'!$A$5:$A$367,0))&lt;&gt;"Active",0,IF(C285="Every 4 weeks",D285*INDEX('Jobber Jobs'!$L$5:$L$367,MATCH(A285,'Jobber Jobs'!$A$5:$A$367,0)),INDEX('Jobber Jobs'!$Q$5:$Q$367,MATCH(A285,'Jobber Jobs'!$A$5:$A$367,0)))))</f>
        <v>806</v>
      </c>
      <c r="F285" s="9">
        <f>SUMIFS('Jobber Invoices'!$F$5:$F$235,'Jobber Invoices'!$B$5:$B$235,A285,'Jobber Invoices'!$G$5:$G$235,B285)</f>
        <v>0</v>
      </c>
      <c r="G285" s="9">
        <f>SUMIFS('QBO Invoices'!$E$5:$E$888,'QBO Invoices'!$G$5:$G$888,A285,'QBO Invoices'!$F$5:$F$888,B285)</f>
        <v>806</v>
      </c>
      <c r="H285" s="9">
        <f>ROUND(F285+G285-E285,2)</f>
        <v>0</v>
      </c>
      <c r="I285" t="str">
        <f>IF(ABS(H285)&lt;0.005,"Agrees",IF(H285&gt;0,"Over-billed","Under-billed"))</f>
        <v>Agrees</v>
      </c>
      <c r="J285" t="str">
        <f>IFERROR(INDEX('Rate Reconciliation'!$O$5:$O$373,MATCH(A285,'Rate Reconciliation'!$A$5:$A$373,0)),"Missing in Jobber")</f>
        <v>Matched</v>
      </c>
      <c r="K285" s="9" t="n">
        <v>0</v>
      </c>
    </row>
    <row r="286">
      <c r="A286" t="inlineStr">
        <is>
          <t>J1094</t>
        </is>
      </c>
      <c r="B286" t="inlineStr">
        <is>
          <t>2026-10</t>
        </is>
      </c>
      <c r="C286" t="str">
        <f>IF(LEFT(A286,1)="T","QBO only",INDEX('Jobber Jobs'!$F$5:$F$367,MATCH(A286,'Jobber Jobs'!$A$5:$A$367,0)))</f>
        <v>Weekly</v>
      </c>
      <c r="D286" t="inlineStr"/>
      <c r="E286" s="9">
        <f>IF(LEFT(A286,1)="T",0,IF(INDEX('Jobber Jobs'!$O$5:$O$367,MATCH(A286,'Jobber Jobs'!$A$5:$A$367,0))&lt;&gt;"Active",0,IF(C286="Every 4 weeks",D286*INDEX('Jobber Jobs'!$L$5:$L$367,MATCH(A286,'Jobber Jobs'!$A$5:$A$367,0)),INDEX('Jobber Jobs'!$Q$5:$Q$367,MATCH(A286,'Jobber Jobs'!$A$5:$A$367,0)))))</f>
        <v>806</v>
      </c>
      <c r="F286" s="9">
        <f>SUMIFS('Jobber Invoices'!$F$5:$F$235,'Jobber Invoices'!$B$5:$B$235,A286,'Jobber Invoices'!$G$5:$G$235,B286)</f>
        <v>0</v>
      </c>
      <c r="G286" s="9">
        <f>SUMIFS('QBO Invoices'!$E$5:$E$888,'QBO Invoices'!$G$5:$G$888,A286,'QBO Invoices'!$F$5:$F$888,B286)</f>
        <v>806</v>
      </c>
      <c r="H286" s="9">
        <f>ROUND(F286+G286-E286,2)</f>
        <v>0</v>
      </c>
      <c r="I286" t="str">
        <f>IF(ABS(H286)&lt;0.005,"Agrees",IF(H286&gt;0,"Over-billed","Under-billed"))</f>
        <v>Agrees</v>
      </c>
      <c r="J286" t="str">
        <f>IFERROR(INDEX('Rate Reconciliation'!$O$5:$O$373,MATCH(A286,'Rate Reconciliation'!$A$5:$A$373,0)),"Missing in Jobber")</f>
        <v>Matched</v>
      </c>
      <c r="K286" s="9" t="n">
        <v>0</v>
      </c>
    </row>
    <row r="287">
      <c r="A287" t="inlineStr">
        <is>
          <t>J1095</t>
        </is>
      </c>
      <c r="B287" t="inlineStr">
        <is>
          <t>2026-08</t>
        </is>
      </c>
      <c r="C287" t="str">
        <f>IF(LEFT(A287,1)="T","QBO only",INDEX('Jobber Jobs'!$F$5:$F$367,MATCH(A287,'Jobber Jobs'!$A$5:$A$367,0)))</f>
        <v>Every 4 weeks</v>
      </c>
      <c r="D287" t="n">
        <v>1</v>
      </c>
      <c r="E287" s="9">
        <f>IF(LEFT(A287,1)="T",0,IF(INDEX('Jobber Jobs'!$O$5:$O$367,MATCH(A287,'Jobber Jobs'!$A$5:$A$367,0))&lt;&gt;"Active",0,IF(C287="Every 4 weeks",D287*INDEX('Jobber Jobs'!$L$5:$L$367,MATCH(A287,'Jobber Jobs'!$A$5:$A$367,0)),INDEX('Jobber Jobs'!$Q$5:$Q$367,MATCH(A287,'Jobber Jobs'!$A$5:$A$367,0)))))</f>
        <v>102</v>
      </c>
      <c r="F287" s="9">
        <f>SUMIFS('Jobber Invoices'!$F$5:$F$235,'Jobber Invoices'!$B$5:$B$235,A287,'Jobber Invoices'!$G$5:$G$235,B287)</f>
        <v>0</v>
      </c>
      <c r="G287" s="9">
        <f>SUMIFS('QBO Invoices'!$E$5:$E$888,'QBO Invoices'!$G$5:$G$888,A287,'QBO Invoices'!$F$5:$F$888,B287)</f>
        <v>102</v>
      </c>
      <c r="H287" s="9">
        <f>ROUND(F287+G287-E287,2)</f>
        <v>0</v>
      </c>
      <c r="I287" t="str">
        <f>IF(ABS(H287)&lt;0.005,"Agrees",IF(H287&gt;0,"Over-billed","Under-billed"))</f>
        <v>Agrees</v>
      </c>
      <c r="J287" t="str">
        <f>IFERROR(INDEX('Rate Reconciliation'!$O$5:$O$373,MATCH(A287,'Rate Reconciliation'!$A$5:$A$373,0)),"Missing in Jobber")</f>
        <v>Matched</v>
      </c>
      <c r="K287" s="9" t="n">
        <v>0</v>
      </c>
    </row>
    <row r="288">
      <c r="A288" t="inlineStr">
        <is>
          <t>J1095</t>
        </is>
      </c>
      <c r="B288" t="inlineStr">
        <is>
          <t>2026-09</t>
        </is>
      </c>
      <c r="C288" t="str">
        <f>IF(LEFT(A288,1)="T","QBO only",INDEX('Jobber Jobs'!$F$5:$F$367,MATCH(A288,'Jobber Jobs'!$A$5:$A$367,0)))</f>
        <v>Every 4 weeks</v>
      </c>
      <c r="D288" t="n">
        <v>2</v>
      </c>
      <c r="E288" s="9">
        <f>IF(LEFT(A288,1)="T",0,IF(INDEX('Jobber Jobs'!$O$5:$O$367,MATCH(A288,'Jobber Jobs'!$A$5:$A$367,0))&lt;&gt;"Active",0,IF(C288="Every 4 weeks",D288*INDEX('Jobber Jobs'!$L$5:$L$367,MATCH(A288,'Jobber Jobs'!$A$5:$A$367,0)),INDEX('Jobber Jobs'!$Q$5:$Q$367,MATCH(A288,'Jobber Jobs'!$A$5:$A$367,0)))))</f>
        <v>204</v>
      </c>
      <c r="F288" s="9">
        <f>SUMIFS('Jobber Invoices'!$F$5:$F$235,'Jobber Invoices'!$B$5:$B$235,A288,'Jobber Invoices'!$G$5:$G$235,B288)</f>
        <v>0</v>
      </c>
      <c r="G288" s="9">
        <f>SUMIFS('QBO Invoices'!$E$5:$E$888,'QBO Invoices'!$G$5:$G$888,A288,'QBO Invoices'!$F$5:$F$888,B288)</f>
        <v>204</v>
      </c>
      <c r="H288" s="9">
        <f>ROUND(F288+G288-E288,2)</f>
        <v>0</v>
      </c>
      <c r="I288" t="str">
        <f>IF(ABS(H288)&lt;0.005,"Agrees",IF(H288&gt;0,"Over-billed","Under-billed"))</f>
        <v>Agrees</v>
      </c>
      <c r="J288" t="str">
        <f>IFERROR(INDEX('Rate Reconciliation'!$O$5:$O$373,MATCH(A288,'Rate Reconciliation'!$A$5:$A$373,0)),"Missing in Jobber")</f>
        <v>Matched</v>
      </c>
      <c r="K288" s="9" t="n">
        <v>0</v>
      </c>
    </row>
    <row r="289">
      <c r="A289" t="inlineStr">
        <is>
          <t>J1095</t>
        </is>
      </c>
      <c r="B289" t="inlineStr">
        <is>
          <t>2026-10</t>
        </is>
      </c>
      <c r="C289" t="str">
        <f>IF(LEFT(A289,1)="T","QBO only",INDEX('Jobber Jobs'!$F$5:$F$367,MATCH(A289,'Jobber Jobs'!$A$5:$A$367,0)))</f>
        <v>Every 4 weeks</v>
      </c>
      <c r="D289" t="n">
        <v>1</v>
      </c>
      <c r="E289" s="9">
        <f>IF(LEFT(A289,1)="T",0,IF(INDEX('Jobber Jobs'!$O$5:$O$367,MATCH(A289,'Jobber Jobs'!$A$5:$A$367,0))&lt;&gt;"Active",0,IF(C289="Every 4 weeks",D289*INDEX('Jobber Jobs'!$L$5:$L$367,MATCH(A289,'Jobber Jobs'!$A$5:$A$367,0)),INDEX('Jobber Jobs'!$Q$5:$Q$367,MATCH(A289,'Jobber Jobs'!$A$5:$A$367,0)))))</f>
        <v>102</v>
      </c>
      <c r="F289" s="9">
        <f>SUMIFS('Jobber Invoices'!$F$5:$F$235,'Jobber Invoices'!$B$5:$B$235,A289,'Jobber Invoices'!$G$5:$G$235,B289)</f>
        <v>0</v>
      </c>
      <c r="G289" s="9">
        <f>SUMIFS('QBO Invoices'!$E$5:$E$888,'QBO Invoices'!$G$5:$G$888,A289,'QBO Invoices'!$F$5:$F$888,B289)</f>
        <v>102</v>
      </c>
      <c r="H289" s="9">
        <f>ROUND(F289+G289-E289,2)</f>
        <v>0</v>
      </c>
      <c r="I289" t="str">
        <f>IF(ABS(H289)&lt;0.005,"Agrees",IF(H289&gt;0,"Over-billed","Under-billed"))</f>
        <v>Agrees</v>
      </c>
      <c r="J289" t="str">
        <f>IFERROR(INDEX('Rate Reconciliation'!$O$5:$O$373,MATCH(A289,'Rate Reconciliation'!$A$5:$A$373,0)),"Missing in Jobber")</f>
        <v>Matched</v>
      </c>
      <c r="K289" s="9" t="n">
        <v>0</v>
      </c>
    </row>
    <row r="290">
      <c r="A290" t="inlineStr">
        <is>
          <t>J1096</t>
        </is>
      </c>
      <c r="B290" t="inlineStr">
        <is>
          <t>2026-08</t>
        </is>
      </c>
      <c r="C290" t="str">
        <f>IF(LEFT(A290,1)="T","QBO only",INDEX('Jobber Jobs'!$F$5:$F$367,MATCH(A290,'Jobber Jobs'!$A$5:$A$367,0)))</f>
        <v>Weekly</v>
      </c>
      <c r="D290" t="inlineStr"/>
      <c r="E290" s="9">
        <f>IF(LEFT(A290,1)="T",0,IF(INDEX('Jobber Jobs'!$O$5:$O$367,MATCH(A290,'Jobber Jobs'!$A$5:$A$367,0))&lt;&gt;"Active",0,IF(C290="Every 4 weeks",D290*INDEX('Jobber Jobs'!$L$5:$L$367,MATCH(A290,'Jobber Jobs'!$A$5:$A$367,0)),INDEX('Jobber Jobs'!$Q$5:$Q$367,MATCH(A290,'Jobber Jobs'!$A$5:$A$367,0)))))</f>
        <v>1755</v>
      </c>
      <c r="F290" s="9">
        <f>SUMIFS('Jobber Invoices'!$F$5:$F$235,'Jobber Invoices'!$B$5:$B$235,A290,'Jobber Invoices'!$G$5:$G$235,B290)</f>
        <v>0</v>
      </c>
      <c r="G290" s="9">
        <f>SUMIFS('QBO Invoices'!$E$5:$E$888,'QBO Invoices'!$G$5:$G$888,A290,'QBO Invoices'!$F$5:$F$888,B290)</f>
        <v>1755</v>
      </c>
      <c r="H290" s="9">
        <f>ROUND(F290+G290-E290,2)</f>
        <v>0</v>
      </c>
      <c r="I290" t="str">
        <f>IF(ABS(H290)&lt;0.005,"Agrees",IF(H290&gt;0,"Over-billed","Under-billed"))</f>
        <v>Agrees</v>
      </c>
      <c r="J290" t="str">
        <f>IFERROR(INDEX('Rate Reconciliation'!$O$5:$O$373,MATCH(A290,'Rate Reconciliation'!$A$5:$A$373,0)),"Missing in Jobber")</f>
        <v>Matched</v>
      </c>
      <c r="K290" s="9" t="n">
        <v>0</v>
      </c>
    </row>
    <row r="291">
      <c r="A291" t="inlineStr">
        <is>
          <t>J1096</t>
        </is>
      </c>
      <c r="B291" t="inlineStr">
        <is>
          <t>2026-09</t>
        </is>
      </c>
      <c r="C291" t="str">
        <f>IF(LEFT(A291,1)="T","QBO only",INDEX('Jobber Jobs'!$F$5:$F$367,MATCH(A291,'Jobber Jobs'!$A$5:$A$367,0)))</f>
        <v>Weekly</v>
      </c>
      <c r="D291" t="inlineStr"/>
      <c r="E291" s="9">
        <f>IF(LEFT(A291,1)="T",0,IF(INDEX('Jobber Jobs'!$O$5:$O$367,MATCH(A291,'Jobber Jobs'!$A$5:$A$367,0))&lt;&gt;"Active",0,IF(C291="Every 4 weeks",D291*INDEX('Jobber Jobs'!$L$5:$L$367,MATCH(A291,'Jobber Jobs'!$A$5:$A$367,0)),INDEX('Jobber Jobs'!$Q$5:$Q$367,MATCH(A291,'Jobber Jobs'!$A$5:$A$367,0)))))</f>
        <v>1755</v>
      </c>
      <c r="F291" s="9">
        <f>SUMIFS('Jobber Invoices'!$F$5:$F$235,'Jobber Invoices'!$B$5:$B$235,A291,'Jobber Invoices'!$G$5:$G$235,B291)</f>
        <v>0</v>
      </c>
      <c r="G291" s="9">
        <f>SUMIFS('QBO Invoices'!$E$5:$E$888,'QBO Invoices'!$G$5:$G$888,A291,'QBO Invoices'!$F$5:$F$888,B291)</f>
        <v>1755</v>
      </c>
      <c r="H291" s="9">
        <f>ROUND(F291+G291-E291,2)</f>
        <v>0</v>
      </c>
      <c r="I291" t="str">
        <f>IF(ABS(H291)&lt;0.005,"Agrees",IF(H291&gt;0,"Over-billed","Under-billed"))</f>
        <v>Agrees</v>
      </c>
      <c r="J291" t="str">
        <f>IFERROR(INDEX('Rate Reconciliation'!$O$5:$O$373,MATCH(A291,'Rate Reconciliation'!$A$5:$A$373,0)),"Missing in Jobber")</f>
        <v>Matched</v>
      </c>
      <c r="K291" s="9" t="n">
        <v>0</v>
      </c>
    </row>
    <row r="292">
      <c r="A292" t="inlineStr">
        <is>
          <t>J1096</t>
        </is>
      </c>
      <c r="B292" t="inlineStr">
        <is>
          <t>2026-10</t>
        </is>
      </c>
      <c r="C292" t="str">
        <f>IF(LEFT(A292,1)="T","QBO only",INDEX('Jobber Jobs'!$F$5:$F$367,MATCH(A292,'Jobber Jobs'!$A$5:$A$367,0)))</f>
        <v>Weekly</v>
      </c>
      <c r="D292" t="inlineStr"/>
      <c r="E292" s="9">
        <f>IF(LEFT(A292,1)="T",0,IF(INDEX('Jobber Jobs'!$O$5:$O$367,MATCH(A292,'Jobber Jobs'!$A$5:$A$367,0))&lt;&gt;"Active",0,IF(C292="Every 4 weeks",D292*INDEX('Jobber Jobs'!$L$5:$L$367,MATCH(A292,'Jobber Jobs'!$A$5:$A$367,0)),INDEX('Jobber Jobs'!$Q$5:$Q$367,MATCH(A292,'Jobber Jobs'!$A$5:$A$367,0)))))</f>
        <v>1755</v>
      </c>
      <c r="F292" s="9">
        <f>SUMIFS('Jobber Invoices'!$F$5:$F$235,'Jobber Invoices'!$B$5:$B$235,A292,'Jobber Invoices'!$G$5:$G$235,B292)</f>
        <v>0</v>
      </c>
      <c r="G292" s="9">
        <f>SUMIFS('QBO Invoices'!$E$5:$E$888,'QBO Invoices'!$G$5:$G$888,A292,'QBO Invoices'!$F$5:$F$888,B292)</f>
        <v>1755</v>
      </c>
      <c r="H292" s="9">
        <f>ROUND(F292+G292-E292,2)</f>
        <v>0</v>
      </c>
      <c r="I292" t="str">
        <f>IF(ABS(H292)&lt;0.005,"Agrees",IF(H292&gt;0,"Over-billed","Under-billed"))</f>
        <v>Agrees</v>
      </c>
      <c r="J292" t="str">
        <f>IFERROR(INDEX('Rate Reconciliation'!$O$5:$O$373,MATCH(A292,'Rate Reconciliation'!$A$5:$A$373,0)),"Missing in Jobber")</f>
        <v>Matched</v>
      </c>
      <c r="K292" s="9" t="n">
        <v>0</v>
      </c>
    </row>
    <row r="293">
      <c r="A293" t="inlineStr">
        <is>
          <t>J1097</t>
        </is>
      </c>
      <c r="B293" t="inlineStr">
        <is>
          <t>2026-08</t>
        </is>
      </c>
      <c r="C293" t="str">
        <f>IF(LEFT(A293,1)="T","QBO only",INDEX('Jobber Jobs'!$F$5:$F$367,MATCH(A293,'Jobber Jobs'!$A$5:$A$367,0)))</f>
        <v>Weekly</v>
      </c>
      <c r="D293" t="inlineStr"/>
      <c r="E293" s="9">
        <f>IF(LEFT(A293,1)="T",0,IF(INDEX('Jobber Jobs'!$O$5:$O$367,MATCH(A293,'Jobber Jobs'!$A$5:$A$367,0))&lt;&gt;"Active",0,IF(C293="Every 4 weeks",D293*INDEX('Jobber Jobs'!$L$5:$L$367,MATCH(A293,'Jobber Jobs'!$A$5:$A$367,0)),INDEX('Jobber Jobs'!$Q$5:$Q$367,MATCH(A293,'Jobber Jobs'!$A$5:$A$367,0)))))</f>
        <v>1716</v>
      </c>
      <c r="F293" s="9">
        <f>SUMIFS('Jobber Invoices'!$F$5:$F$235,'Jobber Invoices'!$B$5:$B$235,A293,'Jobber Invoices'!$G$5:$G$235,B293)</f>
        <v>1716</v>
      </c>
      <c r="G293" s="9">
        <f>SUMIFS('QBO Invoices'!$E$5:$E$888,'QBO Invoices'!$G$5:$G$888,A293,'QBO Invoices'!$F$5:$F$888,B293)</f>
        <v>1716</v>
      </c>
      <c r="H293" s="9">
        <f>ROUND(F293+G293-E293,2)</f>
        <v>1716</v>
      </c>
      <c r="I293" t="str">
        <f>IF(ABS(H293)&lt;0.005,"Agrees",IF(H293&gt;0,"Over-billed","Under-billed"))</f>
        <v>Over-billed</v>
      </c>
      <c r="J293" t="str">
        <f>IFERROR(INDEX('Rate Reconciliation'!$O$5:$O$373,MATCH(A293,'Rate Reconciliation'!$A$5:$A$373,0)),"Missing in Jobber")</f>
        <v>Double-billing risk</v>
      </c>
      <c r="K293" s="9" t="n">
        <v>1716</v>
      </c>
    </row>
    <row r="294">
      <c r="A294" t="inlineStr">
        <is>
          <t>J1097</t>
        </is>
      </c>
      <c r="B294" t="inlineStr">
        <is>
          <t>2026-09</t>
        </is>
      </c>
      <c r="C294" t="str">
        <f>IF(LEFT(A294,1)="T","QBO only",INDEX('Jobber Jobs'!$F$5:$F$367,MATCH(A294,'Jobber Jobs'!$A$5:$A$367,0)))</f>
        <v>Weekly</v>
      </c>
      <c r="D294" t="inlineStr"/>
      <c r="E294" s="9">
        <f>IF(LEFT(A294,1)="T",0,IF(INDEX('Jobber Jobs'!$O$5:$O$367,MATCH(A294,'Jobber Jobs'!$A$5:$A$367,0))&lt;&gt;"Active",0,IF(C294="Every 4 weeks",D294*INDEX('Jobber Jobs'!$L$5:$L$367,MATCH(A294,'Jobber Jobs'!$A$5:$A$367,0)),INDEX('Jobber Jobs'!$Q$5:$Q$367,MATCH(A294,'Jobber Jobs'!$A$5:$A$367,0)))))</f>
        <v>1716</v>
      </c>
      <c r="F294" s="9">
        <f>SUMIFS('Jobber Invoices'!$F$5:$F$235,'Jobber Invoices'!$B$5:$B$235,A294,'Jobber Invoices'!$G$5:$G$235,B294)</f>
        <v>1716</v>
      </c>
      <c r="G294" s="9">
        <f>SUMIFS('QBO Invoices'!$E$5:$E$888,'QBO Invoices'!$G$5:$G$888,A294,'QBO Invoices'!$F$5:$F$888,B294)</f>
        <v>1716</v>
      </c>
      <c r="H294" s="9">
        <f>ROUND(F294+G294-E294,2)</f>
        <v>1716</v>
      </c>
      <c r="I294" t="str">
        <f>IF(ABS(H294)&lt;0.005,"Agrees",IF(H294&gt;0,"Over-billed","Under-billed"))</f>
        <v>Over-billed</v>
      </c>
      <c r="J294" t="str">
        <f>IFERROR(INDEX('Rate Reconciliation'!$O$5:$O$373,MATCH(A294,'Rate Reconciliation'!$A$5:$A$373,0)),"Missing in Jobber")</f>
        <v>Double-billing risk</v>
      </c>
      <c r="K294" s="9" t="n">
        <v>1716</v>
      </c>
    </row>
    <row r="295">
      <c r="A295" t="inlineStr">
        <is>
          <t>J1097</t>
        </is>
      </c>
      <c r="B295" t="inlineStr">
        <is>
          <t>2026-10</t>
        </is>
      </c>
      <c r="C295" t="str">
        <f>IF(LEFT(A295,1)="T","QBO only",INDEX('Jobber Jobs'!$F$5:$F$367,MATCH(A295,'Jobber Jobs'!$A$5:$A$367,0)))</f>
        <v>Weekly</v>
      </c>
      <c r="D295" t="inlineStr"/>
      <c r="E295" s="9">
        <f>IF(LEFT(A295,1)="T",0,IF(INDEX('Jobber Jobs'!$O$5:$O$367,MATCH(A295,'Jobber Jobs'!$A$5:$A$367,0))&lt;&gt;"Active",0,IF(C295="Every 4 weeks",D295*INDEX('Jobber Jobs'!$L$5:$L$367,MATCH(A295,'Jobber Jobs'!$A$5:$A$367,0)),INDEX('Jobber Jobs'!$Q$5:$Q$367,MATCH(A295,'Jobber Jobs'!$A$5:$A$367,0)))))</f>
        <v>1716</v>
      </c>
      <c r="F295" s="9">
        <f>SUMIFS('Jobber Invoices'!$F$5:$F$235,'Jobber Invoices'!$B$5:$B$235,A295,'Jobber Invoices'!$G$5:$G$235,B295)</f>
        <v>1716</v>
      </c>
      <c r="G295" s="9">
        <f>SUMIFS('QBO Invoices'!$E$5:$E$888,'QBO Invoices'!$G$5:$G$888,A295,'QBO Invoices'!$F$5:$F$888,B295)</f>
        <v>1716</v>
      </c>
      <c r="H295" s="9">
        <f>ROUND(F295+G295-E295,2)</f>
        <v>1716</v>
      </c>
      <c r="I295" t="str">
        <f>IF(ABS(H295)&lt;0.005,"Agrees",IF(H295&gt;0,"Over-billed","Under-billed"))</f>
        <v>Over-billed</v>
      </c>
      <c r="J295" t="str">
        <f>IFERROR(INDEX('Rate Reconciliation'!$O$5:$O$373,MATCH(A295,'Rate Reconciliation'!$A$5:$A$373,0)),"Missing in Jobber")</f>
        <v>Double-billing risk</v>
      </c>
      <c r="K295" s="9" t="n">
        <v>1716</v>
      </c>
    </row>
    <row r="296">
      <c r="A296" t="inlineStr">
        <is>
          <t>J1098</t>
        </is>
      </c>
      <c r="B296" t="inlineStr">
        <is>
          <t>2026-08</t>
        </is>
      </c>
      <c r="C296" t="str">
        <f>IF(LEFT(A296,1)="T","QBO only",INDEX('Jobber Jobs'!$F$5:$F$367,MATCH(A296,'Jobber Jobs'!$A$5:$A$367,0)))</f>
        <v>Every 4 weeks</v>
      </c>
      <c r="D296" t="n">
        <v>1</v>
      </c>
      <c r="E296" s="9">
        <f>IF(LEFT(A296,1)="T",0,IF(INDEX('Jobber Jobs'!$O$5:$O$367,MATCH(A296,'Jobber Jobs'!$A$5:$A$367,0))&lt;&gt;"Active",0,IF(C296="Every 4 weeks",D296*INDEX('Jobber Jobs'!$L$5:$L$367,MATCH(A296,'Jobber Jobs'!$A$5:$A$367,0)),INDEX('Jobber Jobs'!$Q$5:$Q$367,MATCH(A296,'Jobber Jobs'!$A$5:$A$367,0)))))</f>
        <v>116</v>
      </c>
      <c r="F296" s="9">
        <f>SUMIFS('Jobber Invoices'!$F$5:$F$235,'Jobber Invoices'!$B$5:$B$235,A296,'Jobber Invoices'!$G$5:$G$235,B296)</f>
        <v>0</v>
      </c>
      <c r="G296" s="9">
        <f>SUMIFS('QBO Invoices'!$E$5:$E$888,'QBO Invoices'!$G$5:$G$888,A296,'QBO Invoices'!$F$5:$F$888,B296)</f>
        <v>112</v>
      </c>
      <c r="H296" s="9">
        <f>ROUND(F296+G296-E296,2)</f>
        <v>-4</v>
      </c>
      <c r="I296" t="str">
        <f>IF(ABS(H296)&lt;0.005,"Agrees",IF(H296&gt;0,"Over-billed","Under-billed"))</f>
        <v>Under-billed</v>
      </c>
      <c r="J296" t="str">
        <f>IFERROR(INDEX('Rate Reconciliation'!$O$5:$O$373,MATCH(A296,'Rate Reconciliation'!$A$5:$A$373,0)),"Missing in Jobber")</f>
        <v>Rate mismatch</v>
      </c>
      <c r="K296" s="9" t="n">
        <v>-4</v>
      </c>
    </row>
    <row r="297">
      <c r="A297" t="inlineStr">
        <is>
          <t>J1098</t>
        </is>
      </c>
      <c r="B297" t="inlineStr">
        <is>
          <t>2026-09</t>
        </is>
      </c>
      <c r="C297" t="str">
        <f>IF(LEFT(A297,1)="T","QBO only",INDEX('Jobber Jobs'!$F$5:$F$367,MATCH(A297,'Jobber Jobs'!$A$5:$A$367,0)))</f>
        <v>Every 4 weeks</v>
      </c>
      <c r="D297" t="n">
        <v>1</v>
      </c>
      <c r="E297" s="9">
        <f>IF(LEFT(A297,1)="T",0,IF(INDEX('Jobber Jobs'!$O$5:$O$367,MATCH(A297,'Jobber Jobs'!$A$5:$A$367,0))&lt;&gt;"Active",0,IF(C297="Every 4 weeks",D297*INDEX('Jobber Jobs'!$L$5:$L$367,MATCH(A297,'Jobber Jobs'!$A$5:$A$367,0)),INDEX('Jobber Jobs'!$Q$5:$Q$367,MATCH(A297,'Jobber Jobs'!$A$5:$A$367,0)))))</f>
        <v>116</v>
      </c>
      <c r="F297" s="9">
        <f>SUMIFS('Jobber Invoices'!$F$5:$F$235,'Jobber Invoices'!$B$5:$B$235,A297,'Jobber Invoices'!$G$5:$G$235,B297)</f>
        <v>0</v>
      </c>
      <c r="G297" s="9">
        <f>SUMIFS('QBO Invoices'!$E$5:$E$888,'QBO Invoices'!$G$5:$G$888,A297,'QBO Invoices'!$F$5:$F$888,B297)</f>
        <v>112</v>
      </c>
      <c r="H297" s="9">
        <f>ROUND(F297+G297-E297,2)</f>
        <v>-4</v>
      </c>
      <c r="I297" t="str">
        <f>IF(ABS(H297)&lt;0.005,"Agrees",IF(H297&gt;0,"Over-billed","Under-billed"))</f>
        <v>Under-billed</v>
      </c>
      <c r="J297" t="str">
        <f>IFERROR(INDEX('Rate Reconciliation'!$O$5:$O$373,MATCH(A297,'Rate Reconciliation'!$A$5:$A$373,0)),"Missing in Jobber")</f>
        <v>Rate mismatch</v>
      </c>
      <c r="K297" s="9" t="n">
        <v>-4</v>
      </c>
    </row>
    <row r="298">
      <c r="A298" t="inlineStr">
        <is>
          <t>J1098</t>
        </is>
      </c>
      <c r="B298" t="inlineStr">
        <is>
          <t>2026-10</t>
        </is>
      </c>
      <c r="C298" t="str">
        <f>IF(LEFT(A298,1)="T","QBO only",INDEX('Jobber Jobs'!$F$5:$F$367,MATCH(A298,'Jobber Jobs'!$A$5:$A$367,0)))</f>
        <v>Every 4 weeks</v>
      </c>
      <c r="D298" t="n">
        <v>1</v>
      </c>
      <c r="E298" s="9">
        <f>IF(LEFT(A298,1)="T",0,IF(INDEX('Jobber Jobs'!$O$5:$O$367,MATCH(A298,'Jobber Jobs'!$A$5:$A$367,0))&lt;&gt;"Active",0,IF(C298="Every 4 weeks",D298*INDEX('Jobber Jobs'!$L$5:$L$367,MATCH(A298,'Jobber Jobs'!$A$5:$A$367,0)),INDEX('Jobber Jobs'!$Q$5:$Q$367,MATCH(A298,'Jobber Jobs'!$A$5:$A$367,0)))))</f>
        <v>116</v>
      </c>
      <c r="F298" s="9">
        <f>SUMIFS('Jobber Invoices'!$F$5:$F$235,'Jobber Invoices'!$B$5:$B$235,A298,'Jobber Invoices'!$G$5:$G$235,B298)</f>
        <v>0</v>
      </c>
      <c r="G298" s="9">
        <f>SUMIFS('QBO Invoices'!$E$5:$E$888,'QBO Invoices'!$G$5:$G$888,A298,'QBO Invoices'!$F$5:$F$888,B298)</f>
        <v>112</v>
      </c>
      <c r="H298" s="9">
        <f>ROUND(F298+G298-E298,2)</f>
        <v>-4</v>
      </c>
      <c r="I298" t="str">
        <f>IF(ABS(H298)&lt;0.005,"Agrees",IF(H298&gt;0,"Over-billed","Under-billed"))</f>
        <v>Under-billed</v>
      </c>
      <c r="J298" t="str">
        <f>IFERROR(INDEX('Rate Reconciliation'!$O$5:$O$373,MATCH(A298,'Rate Reconciliation'!$A$5:$A$373,0)),"Missing in Jobber")</f>
        <v>Rate mismatch</v>
      </c>
      <c r="K298" s="9" t="n">
        <v>-4</v>
      </c>
    </row>
    <row r="299">
      <c r="A299" t="inlineStr">
        <is>
          <t>J1099</t>
        </is>
      </c>
      <c r="B299" t="inlineStr">
        <is>
          <t>2026-08</t>
        </is>
      </c>
      <c r="C299" t="str">
        <f>IF(LEFT(A299,1)="T","QBO only",INDEX('Jobber Jobs'!$F$5:$F$367,MATCH(A299,'Jobber Jobs'!$A$5:$A$367,0)))</f>
        <v>Monthly</v>
      </c>
      <c r="D299" t="inlineStr"/>
      <c r="E299" s="9">
        <f>IF(LEFT(A299,1)="T",0,IF(INDEX('Jobber Jobs'!$O$5:$O$367,MATCH(A299,'Jobber Jobs'!$A$5:$A$367,0))&lt;&gt;"Active",0,IF(C299="Every 4 weeks",D299*INDEX('Jobber Jobs'!$L$5:$L$367,MATCH(A299,'Jobber Jobs'!$A$5:$A$367,0)),INDEX('Jobber Jobs'!$Q$5:$Q$367,MATCH(A299,'Jobber Jobs'!$A$5:$A$367,0)))))</f>
        <v>125</v>
      </c>
      <c r="F299" s="9">
        <f>SUMIFS('Jobber Invoices'!$F$5:$F$235,'Jobber Invoices'!$B$5:$B$235,A299,'Jobber Invoices'!$G$5:$G$235,B299)</f>
        <v>0</v>
      </c>
      <c r="G299" s="9">
        <f>SUMIFS('QBO Invoices'!$E$5:$E$888,'QBO Invoices'!$G$5:$G$888,A299,'QBO Invoices'!$F$5:$F$888,B299)</f>
        <v>125</v>
      </c>
      <c r="H299" s="9">
        <f>ROUND(F299+G299-E299,2)</f>
        <v>0</v>
      </c>
      <c r="I299" t="str">
        <f>IF(ABS(H299)&lt;0.005,"Agrees",IF(H299&gt;0,"Over-billed","Under-billed"))</f>
        <v>Agrees</v>
      </c>
      <c r="J299" t="str">
        <f>IFERROR(INDEX('Rate Reconciliation'!$O$5:$O$373,MATCH(A299,'Rate Reconciliation'!$A$5:$A$373,0)),"Missing in Jobber")</f>
        <v>Matched</v>
      </c>
      <c r="K299" s="9" t="n">
        <v>0</v>
      </c>
    </row>
    <row r="300">
      <c r="A300" t="inlineStr">
        <is>
          <t>J1099</t>
        </is>
      </c>
      <c r="B300" t="inlineStr">
        <is>
          <t>2026-09</t>
        </is>
      </c>
      <c r="C300" t="str">
        <f>IF(LEFT(A300,1)="T","QBO only",INDEX('Jobber Jobs'!$F$5:$F$367,MATCH(A300,'Jobber Jobs'!$A$5:$A$367,0)))</f>
        <v>Monthly</v>
      </c>
      <c r="D300" t="inlineStr"/>
      <c r="E300" s="9">
        <f>IF(LEFT(A300,1)="T",0,IF(INDEX('Jobber Jobs'!$O$5:$O$367,MATCH(A300,'Jobber Jobs'!$A$5:$A$367,0))&lt;&gt;"Active",0,IF(C300="Every 4 weeks",D300*INDEX('Jobber Jobs'!$L$5:$L$367,MATCH(A300,'Jobber Jobs'!$A$5:$A$367,0)),INDEX('Jobber Jobs'!$Q$5:$Q$367,MATCH(A300,'Jobber Jobs'!$A$5:$A$367,0)))))</f>
        <v>125</v>
      </c>
      <c r="F300" s="9">
        <f>SUMIFS('Jobber Invoices'!$F$5:$F$235,'Jobber Invoices'!$B$5:$B$235,A300,'Jobber Invoices'!$G$5:$G$235,B300)</f>
        <v>0</v>
      </c>
      <c r="G300" s="9">
        <f>SUMIFS('QBO Invoices'!$E$5:$E$888,'QBO Invoices'!$G$5:$G$888,A300,'QBO Invoices'!$F$5:$F$888,B300)</f>
        <v>125</v>
      </c>
      <c r="H300" s="9">
        <f>ROUND(F300+G300-E300,2)</f>
        <v>0</v>
      </c>
      <c r="I300" t="str">
        <f>IF(ABS(H300)&lt;0.005,"Agrees",IF(H300&gt;0,"Over-billed","Under-billed"))</f>
        <v>Agrees</v>
      </c>
      <c r="J300" t="str">
        <f>IFERROR(INDEX('Rate Reconciliation'!$O$5:$O$373,MATCH(A300,'Rate Reconciliation'!$A$5:$A$373,0)),"Missing in Jobber")</f>
        <v>Matched</v>
      </c>
      <c r="K300" s="9" t="n">
        <v>0</v>
      </c>
    </row>
    <row r="301">
      <c r="A301" t="inlineStr">
        <is>
          <t>J1099</t>
        </is>
      </c>
      <c r="B301" t="inlineStr">
        <is>
          <t>2026-10</t>
        </is>
      </c>
      <c r="C301" t="str">
        <f>IF(LEFT(A301,1)="T","QBO only",INDEX('Jobber Jobs'!$F$5:$F$367,MATCH(A301,'Jobber Jobs'!$A$5:$A$367,0)))</f>
        <v>Monthly</v>
      </c>
      <c r="D301" t="inlineStr"/>
      <c r="E301" s="9">
        <f>IF(LEFT(A301,1)="T",0,IF(INDEX('Jobber Jobs'!$O$5:$O$367,MATCH(A301,'Jobber Jobs'!$A$5:$A$367,0))&lt;&gt;"Active",0,IF(C301="Every 4 weeks",D301*INDEX('Jobber Jobs'!$L$5:$L$367,MATCH(A301,'Jobber Jobs'!$A$5:$A$367,0)),INDEX('Jobber Jobs'!$Q$5:$Q$367,MATCH(A301,'Jobber Jobs'!$A$5:$A$367,0)))))</f>
        <v>125</v>
      </c>
      <c r="F301" s="9">
        <f>SUMIFS('Jobber Invoices'!$F$5:$F$235,'Jobber Invoices'!$B$5:$B$235,A301,'Jobber Invoices'!$G$5:$G$235,B301)</f>
        <v>0</v>
      </c>
      <c r="G301" s="9">
        <f>SUMIFS('QBO Invoices'!$E$5:$E$888,'QBO Invoices'!$G$5:$G$888,A301,'QBO Invoices'!$F$5:$F$888,B301)</f>
        <v>125</v>
      </c>
      <c r="H301" s="9">
        <f>ROUND(F301+G301-E301,2)</f>
        <v>0</v>
      </c>
      <c r="I301" t="str">
        <f>IF(ABS(H301)&lt;0.005,"Agrees",IF(H301&gt;0,"Over-billed","Under-billed"))</f>
        <v>Agrees</v>
      </c>
      <c r="J301" t="str">
        <f>IFERROR(INDEX('Rate Reconciliation'!$O$5:$O$373,MATCH(A301,'Rate Reconciliation'!$A$5:$A$373,0)),"Missing in Jobber")</f>
        <v>Matched</v>
      </c>
      <c r="K301" s="9" t="n">
        <v>0</v>
      </c>
    </row>
    <row r="302">
      <c r="A302" t="inlineStr">
        <is>
          <t>J1100</t>
        </is>
      </c>
      <c r="B302" t="inlineStr">
        <is>
          <t>2026-08</t>
        </is>
      </c>
      <c r="C302" t="str">
        <f>IF(LEFT(A302,1)="T","QBO only",INDEX('Jobber Jobs'!$F$5:$F$367,MATCH(A302,'Jobber Jobs'!$A$5:$A$367,0)))</f>
        <v>Weekly</v>
      </c>
      <c r="D302" t="inlineStr"/>
      <c r="E302" s="9">
        <f>IF(LEFT(A302,1)="T",0,IF(INDEX('Jobber Jobs'!$O$5:$O$367,MATCH(A302,'Jobber Jobs'!$A$5:$A$367,0))&lt;&gt;"Active",0,IF(C302="Every 4 weeks",D302*INDEX('Jobber Jobs'!$L$5:$L$367,MATCH(A302,'Jobber Jobs'!$A$5:$A$367,0)),INDEX('Jobber Jobs'!$Q$5:$Q$367,MATCH(A302,'Jobber Jobs'!$A$5:$A$367,0)))))</f>
        <v>1005.33</v>
      </c>
      <c r="F302" s="9">
        <f>SUMIFS('Jobber Invoices'!$F$5:$F$235,'Jobber Invoices'!$B$5:$B$235,A302,'Jobber Invoices'!$G$5:$G$235,B302)</f>
        <v>0</v>
      </c>
      <c r="G302" s="9">
        <f>SUMIFS('QBO Invoices'!$E$5:$E$888,'QBO Invoices'!$G$5:$G$888,A302,'QBO Invoices'!$F$5:$F$888,B302)</f>
        <v>1005.33</v>
      </c>
      <c r="H302" s="9">
        <f>ROUND(F302+G302-E302,2)</f>
        <v>0</v>
      </c>
      <c r="I302" t="str">
        <f>IF(ABS(H302)&lt;0.005,"Agrees",IF(H302&gt;0,"Over-billed","Under-billed"))</f>
        <v>Agrees</v>
      </c>
      <c r="J302" t="str">
        <f>IFERROR(INDEX('Rate Reconciliation'!$O$5:$O$373,MATCH(A302,'Rate Reconciliation'!$A$5:$A$373,0)),"Missing in Jobber")</f>
        <v>Matched</v>
      </c>
      <c r="K302" s="9" t="n">
        <v>0</v>
      </c>
    </row>
    <row r="303">
      <c r="A303" t="inlineStr">
        <is>
          <t>J1100</t>
        </is>
      </c>
      <c r="B303" t="inlineStr">
        <is>
          <t>2026-09</t>
        </is>
      </c>
      <c r="C303" t="str">
        <f>IF(LEFT(A303,1)="T","QBO only",INDEX('Jobber Jobs'!$F$5:$F$367,MATCH(A303,'Jobber Jobs'!$A$5:$A$367,0)))</f>
        <v>Weekly</v>
      </c>
      <c r="D303" t="inlineStr"/>
      <c r="E303" s="9">
        <f>IF(LEFT(A303,1)="T",0,IF(INDEX('Jobber Jobs'!$O$5:$O$367,MATCH(A303,'Jobber Jobs'!$A$5:$A$367,0))&lt;&gt;"Active",0,IF(C303="Every 4 weeks",D303*INDEX('Jobber Jobs'!$L$5:$L$367,MATCH(A303,'Jobber Jobs'!$A$5:$A$367,0)),INDEX('Jobber Jobs'!$Q$5:$Q$367,MATCH(A303,'Jobber Jobs'!$A$5:$A$367,0)))))</f>
        <v>1005.33</v>
      </c>
      <c r="F303" s="9">
        <f>SUMIFS('Jobber Invoices'!$F$5:$F$235,'Jobber Invoices'!$B$5:$B$235,A303,'Jobber Invoices'!$G$5:$G$235,B303)</f>
        <v>0</v>
      </c>
      <c r="G303" s="9">
        <f>SUMIFS('QBO Invoices'!$E$5:$E$888,'QBO Invoices'!$G$5:$G$888,A303,'QBO Invoices'!$F$5:$F$888,B303)</f>
        <v>1005.33</v>
      </c>
      <c r="H303" s="9">
        <f>ROUND(F303+G303-E303,2)</f>
        <v>0</v>
      </c>
      <c r="I303" t="str">
        <f>IF(ABS(H303)&lt;0.005,"Agrees",IF(H303&gt;0,"Over-billed","Under-billed"))</f>
        <v>Agrees</v>
      </c>
      <c r="J303" t="str">
        <f>IFERROR(INDEX('Rate Reconciliation'!$O$5:$O$373,MATCH(A303,'Rate Reconciliation'!$A$5:$A$373,0)),"Missing in Jobber")</f>
        <v>Matched</v>
      </c>
      <c r="K303" s="9" t="n">
        <v>0</v>
      </c>
    </row>
    <row r="304">
      <c r="A304" t="inlineStr">
        <is>
          <t>J1100</t>
        </is>
      </c>
      <c r="B304" t="inlineStr">
        <is>
          <t>2026-10</t>
        </is>
      </c>
      <c r="C304" t="str">
        <f>IF(LEFT(A304,1)="T","QBO only",INDEX('Jobber Jobs'!$F$5:$F$367,MATCH(A304,'Jobber Jobs'!$A$5:$A$367,0)))</f>
        <v>Weekly</v>
      </c>
      <c r="D304" t="inlineStr"/>
      <c r="E304" s="9">
        <f>IF(LEFT(A304,1)="T",0,IF(INDEX('Jobber Jobs'!$O$5:$O$367,MATCH(A304,'Jobber Jobs'!$A$5:$A$367,0))&lt;&gt;"Active",0,IF(C304="Every 4 weeks",D304*INDEX('Jobber Jobs'!$L$5:$L$367,MATCH(A304,'Jobber Jobs'!$A$5:$A$367,0)),INDEX('Jobber Jobs'!$Q$5:$Q$367,MATCH(A304,'Jobber Jobs'!$A$5:$A$367,0)))))</f>
        <v>1005.33</v>
      </c>
      <c r="F304" s="9">
        <f>SUMIFS('Jobber Invoices'!$F$5:$F$235,'Jobber Invoices'!$B$5:$B$235,A304,'Jobber Invoices'!$G$5:$G$235,B304)</f>
        <v>0</v>
      </c>
      <c r="G304" s="9">
        <f>SUMIFS('QBO Invoices'!$E$5:$E$888,'QBO Invoices'!$G$5:$G$888,A304,'QBO Invoices'!$F$5:$F$888,B304)</f>
        <v>1005.33</v>
      </c>
      <c r="H304" s="9">
        <f>ROUND(F304+G304-E304,2)</f>
        <v>0</v>
      </c>
      <c r="I304" t="str">
        <f>IF(ABS(H304)&lt;0.005,"Agrees",IF(H304&gt;0,"Over-billed","Under-billed"))</f>
        <v>Agrees</v>
      </c>
      <c r="J304" t="str">
        <f>IFERROR(INDEX('Rate Reconciliation'!$O$5:$O$373,MATCH(A304,'Rate Reconciliation'!$A$5:$A$373,0)),"Missing in Jobber")</f>
        <v>Matched</v>
      </c>
      <c r="K304" s="9" t="n">
        <v>0</v>
      </c>
    </row>
    <row r="305">
      <c r="A305" t="inlineStr">
        <is>
          <t>J1101</t>
        </is>
      </c>
      <c r="B305" t="inlineStr">
        <is>
          <t>2026-08</t>
        </is>
      </c>
      <c r="C305" t="str">
        <f>IF(LEFT(A305,1)="T","QBO only",INDEX('Jobber Jobs'!$F$5:$F$367,MATCH(A305,'Jobber Jobs'!$A$5:$A$367,0)))</f>
        <v>Every 4 weeks</v>
      </c>
      <c r="D305" t="n">
        <v>2</v>
      </c>
      <c r="E305" s="9">
        <f>IF(LEFT(A305,1)="T",0,IF(INDEX('Jobber Jobs'!$O$5:$O$367,MATCH(A305,'Jobber Jobs'!$A$5:$A$367,0))&lt;&gt;"Active",0,IF(C305="Every 4 weeks",D305*INDEX('Jobber Jobs'!$L$5:$L$367,MATCH(A305,'Jobber Jobs'!$A$5:$A$367,0)),INDEX('Jobber Jobs'!$Q$5:$Q$367,MATCH(A305,'Jobber Jobs'!$A$5:$A$367,0)))))</f>
        <v>436</v>
      </c>
      <c r="F305" s="9">
        <f>SUMIFS('Jobber Invoices'!$F$5:$F$235,'Jobber Invoices'!$B$5:$B$235,A305,'Jobber Invoices'!$G$5:$G$235,B305)</f>
        <v>436</v>
      </c>
      <c r="G305" s="9">
        <f>SUMIFS('QBO Invoices'!$E$5:$E$888,'QBO Invoices'!$G$5:$G$888,A305,'QBO Invoices'!$F$5:$F$888,B305)</f>
        <v>0</v>
      </c>
      <c r="H305" s="9">
        <f>ROUND(F305+G305-E305,2)</f>
        <v>0</v>
      </c>
      <c r="I305" t="str">
        <f>IF(ABS(H305)&lt;0.005,"Agrees",IF(H305&gt;0,"Over-billed","Under-billed"))</f>
        <v>Agrees</v>
      </c>
      <c r="J305" t="str">
        <f>IFERROR(INDEX('Rate Reconciliation'!$O$5:$O$373,MATCH(A305,'Rate Reconciliation'!$A$5:$A$373,0)),"Missing in Jobber")</f>
        <v>Billed in Jobber</v>
      </c>
      <c r="K305" s="9" t="n">
        <v>0</v>
      </c>
    </row>
    <row r="306">
      <c r="A306" t="inlineStr">
        <is>
          <t>J1101</t>
        </is>
      </c>
      <c r="B306" t="inlineStr">
        <is>
          <t>2026-09</t>
        </is>
      </c>
      <c r="C306" t="str">
        <f>IF(LEFT(A306,1)="T","QBO only",INDEX('Jobber Jobs'!$F$5:$F$367,MATCH(A306,'Jobber Jobs'!$A$5:$A$367,0)))</f>
        <v>Every 4 weeks</v>
      </c>
      <c r="D306" t="n">
        <v>1</v>
      </c>
      <c r="E306" s="9">
        <f>IF(LEFT(A306,1)="T",0,IF(INDEX('Jobber Jobs'!$O$5:$O$367,MATCH(A306,'Jobber Jobs'!$A$5:$A$367,0))&lt;&gt;"Active",0,IF(C306="Every 4 weeks",D306*INDEX('Jobber Jobs'!$L$5:$L$367,MATCH(A306,'Jobber Jobs'!$A$5:$A$367,0)),INDEX('Jobber Jobs'!$Q$5:$Q$367,MATCH(A306,'Jobber Jobs'!$A$5:$A$367,0)))))</f>
        <v>218</v>
      </c>
      <c r="F306" s="9">
        <f>SUMIFS('Jobber Invoices'!$F$5:$F$235,'Jobber Invoices'!$B$5:$B$235,A306,'Jobber Invoices'!$G$5:$G$235,B306)</f>
        <v>218</v>
      </c>
      <c r="G306" s="9">
        <f>SUMIFS('QBO Invoices'!$E$5:$E$888,'QBO Invoices'!$G$5:$G$888,A306,'QBO Invoices'!$F$5:$F$888,B306)</f>
        <v>0</v>
      </c>
      <c r="H306" s="9">
        <f>ROUND(F306+G306-E306,2)</f>
        <v>0</v>
      </c>
      <c r="I306" t="str">
        <f>IF(ABS(H306)&lt;0.005,"Agrees",IF(H306&gt;0,"Over-billed","Under-billed"))</f>
        <v>Agrees</v>
      </c>
      <c r="J306" t="str">
        <f>IFERROR(INDEX('Rate Reconciliation'!$O$5:$O$373,MATCH(A306,'Rate Reconciliation'!$A$5:$A$373,0)),"Missing in Jobber")</f>
        <v>Billed in Jobber</v>
      </c>
      <c r="K306" s="9" t="n">
        <v>0</v>
      </c>
    </row>
    <row r="307">
      <c r="A307" t="inlineStr">
        <is>
          <t>J1101</t>
        </is>
      </c>
      <c r="B307" t="inlineStr">
        <is>
          <t>2026-10</t>
        </is>
      </c>
      <c r="C307" t="str">
        <f>IF(LEFT(A307,1)="T","QBO only",INDEX('Jobber Jobs'!$F$5:$F$367,MATCH(A307,'Jobber Jobs'!$A$5:$A$367,0)))</f>
        <v>Every 4 weeks</v>
      </c>
      <c r="D307" t="n">
        <v>1</v>
      </c>
      <c r="E307" s="9">
        <f>IF(LEFT(A307,1)="T",0,IF(INDEX('Jobber Jobs'!$O$5:$O$367,MATCH(A307,'Jobber Jobs'!$A$5:$A$367,0))&lt;&gt;"Active",0,IF(C307="Every 4 weeks",D307*INDEX('Jobber Jobs'!$L$5:$L$367,MATCH(A307,'Jobber Jobs'!$A$5:$A$367,0)),INDEX('Jobber Jobs'!$Q$5:$Q$367,MATCH(A307,'Jobber Jobs'!$A$5:$A$367,0)))))</f>
        <v>218</v>
      </c>
      <c r="F307" s="9">
        <f>SUMIFS('Jobber Invoices'!$F$5:$F$235,'Jobber Invoices'!$B$5:$B$235,A307,'Jobber Invoices'!$G$5:$G$235,B307)</f>
        <v>218</v>
      </c>
      <c r="G307" s="9">
        <f>SUMIFS('QBO Invoices'!$E$5:$E$888,'QBO Invoices'!$G$5:$G$888,A307,'QBO Invoices'!$F$5:$F$888,B307)</f>
        <v>0</v>
      </c>
      <c r="H307" s="9">
        <f>ROUND(F307+G307-E307,2)</f>
        <v>0</v>
      </c>
      <c r="I307" t="str">
        <f>IF(ABS(H307)&lt;0.005,"Agrees",IF(H307&gt;0,"Over-billed","Under-billed"))</f>
        <v>Agrees</v>
      </c>
      <c r="J307" t="str">
        <f>IFERROR(INDEX('Rate Reconciliation'!$O$5:$O$373,MATCH(A307,'Rate Reconciliation'!$A$5:$A$373,0)),"Missing in Jobber")</f>
        <v>Billed in Jobber</v>
      </c>
      <c r="K307" s="9" t="n">
        <v>0</v>
      </c>
    </row>
    <row r="308">
      <c r="A308" t="inlineStr">
        <is>
          <t>J1102</t>
        </is>
      </c>
      <c r="B308" t="inlineStr">
        <is>
          <t>2026-08</t>
        </is>
      </c>
      <c r="C308" t="str">
        <f>IF(LEFT(A308,1)="T","QBO only",INDEX('Jobber Jobs'!$F$5:$F$367,MATCH(A308,'Jobber Jobs'!$A$5:$A$367,0)))</f>
        <v>Weekly</v>
      </c>
      <c r="D308" t="inlineStr"/>
      <c r="E308" s="9">
        <f>IF(LEFT(A308,1)="T",0,IF(INDEX('Jobber Jobs'!$O$5:$O$367,MATCH(A308,'Jobber Jobs'!$A$5:$A$367,0))&lt;&gt;"Active",0,IF(C308="Every 4 weeks",D308*INDEX('Jobber Jobs'!$L$5:$L$367,MATCH(A308,'Jobber Jobs'!$A$5:$A$367,0)),INDEX('Jobber Jobs'!$Q$5:$Q$367,MATCH(A308,'Jobber Jobs'!$A$5:$A$367,0)))))</f>
        <v>875.33</v>
      </c>
      <c r="F308" s="9">
        <f>SUMIFS('Jobber Invoices'!$F$5:$F$235,'Jobber Invoices'!$B$5:$B$235,A308,'Jobber Invoices'!$G$5:$G$235,B308)</f>
        <v>875.33</v>
      </c>
      <c r="G308" s="9">
        <f>SUMIFS('QBO Invoices'!$E$5:$E$888,'QBO Invoices'!$G$5:$G$888,A308,'QBO Invoices'!$F$5:$F$888,B308)</f>
        <v>0</v>
      </c>
      <c r="H308" s="9">
        <f>ROUND(F308+G308-E308,2)</f>
        <v>0</v>
      </c>
      <c r="I308" t="str">
        <f>IF(ABS(H308)&lt;0.005,"Agrees",IF(H308&gt;0,"Over-billed","Under-billed"))</f>
        <v>Agrees</v>
      </c>
      <c r="J308" t="str">
        <f>IFERROR(INDEX('Rate Reconciliation'!$O$5:$O$373,MATCH(A308,'Rate Reconciliation'!$A$5:$A$373,0)),"Missing in Jobber")</f>
        <v>Billed in Jobber</v>
      </c>
      <c r="K308" s="9" t="n">
        <v>0</v>
      </c>
    </row>
    <row r="309">
      <c r="A309" t="inlineStr">
        <is>
          <t>J1102</t>
        </is>
      </c>
      <c r="B309" t="inlineStr">
        <is>
          <t>2026-09</t>
        </is>
      </c>
      <c r="C309" t="str">
        <f>IF(LEFT(A309,1)="T","QBO only",INDEX('Jobber Jobs'!$F$5:$F$367,MATCH(A309,'Jobber Jobs'!$A$5:$A$367,0)))</f>
        <v>Weekly</v>
      </c>
      <c r="D309" t="inlineStr"/>
      <c r="E309" s="9">
        <f>IF(LEFT(A309,1)="T",0,IF(INDEX('Jobber Jobs'!$O$5:$O$367,MATCH(A309,'Jobber Jobs'!$A$5:$A$367,0))&lt;&gt;"Active",0,IF(C309="Every 4 weeks",D309*INDEX('Jobber Jobs'!$L$5:$L$367,MATCH(A309,'Jobber Jobs'!$A$5:$A$367,0)),INDEX('Jobber Jobs'!$Q$5:$Q$367,MATCH(A309,'Jobber Jobs'!$A$5:$A$367,0)))))</f>
        <v>875.33</v>
      </c>
      <c r="F309" s="9">
        <f>SUMIFS('Jobber Invoices'!$F$5:$F$235,'Jobber Invoices'!$B$5:$B$235,A309,'Jobber Invoices'!$G$5:$G$235,B309)</f>
        <v>875.33</v>
      </c>
      <c r="G309" s="9">
        <f>SUMIFS('QBO Invoices'!$E$5:$E$888,'QBO Invoices'!$G$5:$G$888,A309,'QBO Invoices'!$F$5:$F$888,B309)</f>
        <v>0</v>
      </c>
      <c r="H309" s="9">
        <f>ROUND(F309+G309-E309,2)</f>
        <v>0</v>
      </c>
      <c r="I309" t="str">
        <f>IF(ABS(H309)&lt;0.005,"Agrees",IF(H309&gt;0,"Over-billed","Under-billed"))</f>
        <v>Agrees</v>
      </c>
      <c r="J309" t="str">
        <f>IFERROR(INDEX('Rate Reconciliation'!$O$5:$O$373,MATCH(A309,'Rate Reconciliation'!$A$5:$A$373,0)),"Missing in Jobber")</f>
        <v>Billed in Jobber</v>
      </c>
      <c r="K309" s="9" t="n">
        <v>0</v>
      </c>
    </row>
    <row r="310">
      <c r="A310" t="inlineStr">
        <is>
          <t>J1102</t>
        </is>
      </c>
      <c r="B310" t="inlineStr">
        <is>
          <t>2026-10</t>
        </is>
      </c>
      <c r="C310" t="str">
        <f>IF(LEFT(A310,1)="T","QBO only",INDEX('Jobber Jobs'!$F$5:$F$367,MATCH(A310,'Jobber Jobs'!$A$5:$A$367,0)))</f>
        <v>Weekly</v>
      </c>
      <c r="D310" t="inlineStr"/>
      <c r="E310" s="9">
        <f>IF(LEFT(A310,1)="T",0,IF(INDEX('Jobber Jobs'!$O$5:$O$367,MATCH(A310,'Jobber Jobs'!$A$5:$A$367,0))&lt;&gt;"Active",0,IF(C310="Every 4 weeks",D310*INDEX('Jobber Jobs'!$L$5:$L$367,MATCH(A310,'Jobber Jobs'!$A$5:$A$367,0)),INDEX('Jobber Jobs'!$Q$5:$Q$367,MATCH(A310,'Jobber Jobs'!$A$5:$A$367,0)))))</f>
        <v>875.33</v>
      </c>
      <c r="F310" s="9">
        <f>SUMIFS('Jobber Invoices'!$F$5:$F$235,'Jobber Invoices'!$B$5:$B$235,A310,'Jobber Invoices'!$G$5:$G$235,B310)</f>
        <v>875.33</v>
      </c>
      <c r="G310" s="9">
        <f>SUMIFS('QBO Invoices'!$E$5:$E$888,'QBO Invoices'!$G$5:$G$888,A310,'QBO Invoices'!$F$5:$F$888,B310)</f>
        <v>0</v>
      </c>
      <c r="H310" s="9">
        <f>ROUND(F310+G310-E310,2)</f>
        <v>0</v>
      </c>
      <c r="I310" t="str">
        <f>IF(ABS(H310)&lt;0.005,"Agrees",IF(H310&gt;0,"Over-billed","Under-billed"))</f>
        <v>Agrees</v>
      </c>
      <c r="J310" t="str">
        <f>IFERROR(INDEX('Rate Reconciliation'!$O$5:$O$373,MATCH(A310,'Rate Reconciliation'!$A$5:$A$373,0)),"Missing in Jobber")</f>
        <v>Billed in Jobber</v>
      </c>
      <c r="K310" s="9" t="n">
        <v>0</v>
      </c>
    </row>
    <row r="311">
      <c r="A311" t="inlineStr">
        <is>
          <t>J1103</t>
        </is>
      </c>
      <c r="B311" t="inlineStr">
        <is>
          <t>2026-08</t>
        </is>
      </c>
      <c r="C311" t="str">
        <f>IF(LEFT(A311,1)="T","QBO only",INDEX('Jobber Jobs'!$F$5:$F$367,MATCH(A311,'Jobber Jobs'!$A$5:$A$367,0)))</f>
        <v>Monthly</v>
      </c>
      <c r="D311" t="inlineStr"/>
      <c r="E311" s="9">
        <f>IF(LEFT(A311,1)="T",0,IF(INDEX('Jobber Jobs'!$O$5:$O$367,MATCH(A311,'Jobber Jobs'!$A$5:$A$367,0))&lt;&gt;"Active",0,IF(C311="Every 4 weeks",D311*INDEX('Jobber Jobs'!$L$5:$L$367,MATCH(A311,'Jobber Jobs'!$A$5:$A$367,0)),INDEX('Jobber Jobs'!$Q$5:$Q$367,MATCH(A311,'Jobber Jobs'!$A$5:$A$367,0)))))</f>
        <v>88</v>
      </c>
      <c r="F311" s="9">
        <f>SUMIFS('Jobber Invoices'!$F$5:$F$235,'Jobber Invoices'!$B$5:$B$235,A311,'Jobber Invoices'!$G$5:$G$235,B311)</f>
        <v>0</v>
      </c>
      <c r="G311" s="9">
        <f>SUMIFS('QBO Invoices'!$E$5:$E$888,'QBO Invoices'!$G$5:$G$888,A311,'QBO Invoices'!$F$5:$F$888,B311)</f>
        <v>85</v>
      </c>
      <c r="H311" s="9">
        <f>ROUND(F311+G311-E311,2)</f>
        <v>-3</v>
      </c>
      <c r="I311" t="str">
        <f>IF(ABS(H311)&lt;0.005,"Agrees",IF(H311&gt;0,"Over-billed","Under-billed"))</f>
        <v>Under-billed</v>
      </c>
      <c r="J311" t="str">
        <f>IFERROR(INDEX('Rate Reconciliation'!$O$5:$O$373,MATCH(A311,'Rate Reconciliation'!$A$5:$A$373,0)),"Missing in Jobber")</f>
        <v>Rate mismatch</v>
      </c>
      <c r="K311" s="9" t="n">
        <v>-3</v>
      </c>
    </row>
    <row r="312">
      <c r="A312" t="inlineStr">
        <is>
          <t>J1103</t>
        </is>
      </c>
      <c r="B312" t="inlineStr">
        <is>
          <t>2026-09</t>
        </is>
      </c>
      <c r="C312" t="str">
        <f>IF(LEFT(A312,1)="T","QBO only",INDEX('Jobber Jobs'!$F$5:$F$367,MATCH(A312,'Jobber Jobs'!$A$5:$A$367,0)))</f>
        <v>Monthly</v>
      </c>
      <c r="D312" t="inlineStr"/>
      <c r="E312" s="9">
        <f>IF(LEFT(A312,1)="T",0,IF(INDEX('Jobber Jobs'!$O$5:$O$367,MATCH(A312,'Jobber Jobs'!$A$5:$A$367,0))&lt;&gt;"Active",0,IF(C312="Every 4 weeks",D312*INDEX('Jobber Jobs'!$L$5:$L$367,MATCH(A312,'Jobber Jobs'!$A$5:$A$367,0)),INDEX('Jobber Jobs'!$Q$5:$Q$367,MATCH(A312,'Jobber Jobs'!$A$5:$A$367,0)))))</f>
        <v>88</v>
      </c>
      <c r="F312" s="9">
        <f>SUMIFS('Jobber Invoices'!$F$5:$F$235,'Jobber Invoices'!$B$5:$B$235,A312,'Jobber Invoices'!$G$5:$G$235,B312)</f>
        <v>0</v>
      </c>
      <c r="G312" s="9">
        <f>SUMIFS('QBO Invoices'!$E$5:$E$888,'QBO Invoices'!$G$5:$G$888,A312,'QBO Invoices'!$F$5:$F$888,B312)</f>
        <v>85</v>
      </c>
      <c r="H312" s="9">
        <f>ROUND(F312+G312-E312,2)</f>
        <v>-3</v>
      </c>
      <c r="I312" t="str">
        <f>IF(ABS(H312)&lt;0.005,"Agrees",IF(H312&gt;0,"Over-billed","Under-billed"))</f>
        <v>Under-billed</v>
      </c>
      <c r="J312" t="str">
        <f>IFERROR(INDEX('Rate Reconciliation'!$O$5:$O$373,MATCH(A312,'Rate Reconciliation'!$A$5:$A$373,0)),"Missing in Jobber")</f>
        <v>Rate mismatch</v>
      </c>
      <c r="K312" s="9" t="n">
        <v>-3</v>
      </c>
    </row>
    <row r="313">
      <c r="A313" t="inlineStr">
        <is>
          <t>J1103</t>
        </is>
      </c>
      <c r="B313" t="inlineStr">
        <is>
          <t>2026-10</t>
        </is>
      </c>
      <c r="C313" t="str">
        <f>IF(LEFT(A313,1)="T","QBO only",INDEX('Jobber Jobs'!$F$5:$F$367,MATCH(A313,'Jobber Jobs'!$A$5:$A$367,0)))</f>
        <v>Monthly</v>
      </c>
      <c r="D313" t="inlineStr"/>
      <c r="E313" s="9">
        <f>IF(LEFT(A313,1)="T",0,IF(INDEX('Jobber Jobs'!$O$5:$O$367,MATCH(A313,'Jobber Jobs'!$A$5:$A$367,0))&lt;&gt;"Active",0,IF(C313="Every 4 weeks",D313*INDEX('Jobber Jobs'!$L$5:$L$367,MATCH(A313,'Jobber Jobs'!$A$5:$A$367,0)),INDEX('Jobber Jobs'!$Q$5:$Q$367,MATCH(A313,'Jobber Jobs'!$A$5:$A$367,0)))))</f>
        <v>88</v>
      </c>
      <c r="F313" s="9">
        <f>SUMIFS('Jobber Invoices'!$F$5:$F$235,'Jobber Invoices'!$B$5:$B$235,A313,'Jobber Invoices'!$G$5:$G$235,B313)</f>
        <v>0</v>
      </c>
      <c r="G313" s="9">
        <f>SUMIFS('QBO Invoices'!$E$5:$E$888,'QBO Invoices'!$G$5:$G$888,A313,'QBO Invoices'!$F$5:$F$888,B313)</f>
        <v>85</v>
      </c>
      <c r="H313" s="9">
        <f>ROUND(F313+G313-E313,2)</f>
        <v>-3</v>
      </c>
      <c r="I313" t="str">
        <f>IF(ABS(H313)&lt;0.005,"Agrees",IF(H313&gt;0,"Over-billed","Under-billed"))</f>
        <v>Under-billed</v>
      </c>
      <c r="J313" t="str">
        <f>IFERROR(INDEX('Rate Reconciliation'!$O$5:$O$373,MATCH(A313,'Rate Reconciliation'!$A$5:$A$373,0)),"Missing in Jobber")</f>
        <v>Rate mismatch</v>
      </c>
      <c r="K313" s="9" t="n">
        <v>-3</v>
      </c>
    </row>
    <row r="314">
      <c r="A314" t="inlineStr">
        <is>
          <t>J1104</t>
        </is>
      </c>
      <c r="B314" t="inlineStr">
        <is>
          <t>2026-08</t>
        </is>
      </c>
      <c r="C314" t="str">
        <f>IF(LEFT(A314,1)="T","QBO only",INDEX('Jobber Jobs'!$F$5:$F$367,MATCH(A314,'Jobber Jobs'!$A$5:$A$367,0)))</f>
        <v>Weekly</v>
      </c>
      <c r="D314" t="inlineStr"/>
      <c r="E314" s="9">
        <f>IF(LEFT(A314,1)="T",0,IF(INDEX('Jobber Jobs'!$O$5:$O$367,MATCH(A314,'Jobber Jobs'!$A$5:$A$367,0))&lt;&gt;"Active",0,IF(C314="Every 4 weeks",D314*INDEX('Jobber Jobs'!$L$5:$L$367,MATCH(A314,'Jobber Jobs'!$A$5:$A$367,0)),INDEX('Jobber Jobs'!$Q$5:$Q$367,MATCH(A314,'Jobber Jobs'!$A$5:$A$367,0)))))</f>
        <v>502.67</v>
      </c>
      <c r="F314" s="9">
        <f>SUMIFS('Jobber Invoices'!$F$5:$F$235,'Jobber Invoices'!$B$5:$B$235,A314,'Jobber Invoices'!$G$5:$G$235,B314)</f>
        <v>0</v>
      </c>
      <c r="G314" s="9">
        <f>SUMIFS('QBO Invoices'!$E$5:$E$888,'QBO Invoices'!$G$5:$G$888,A314,'QBO Invoices'!$F$5:$F$888,B314)</f>
        <v>464</v>
      </c>
      <c r="H314" s="9">
        <f>ROUND(F314+G314-E314,2)</f>
        <v>-38.67</v>
      </c>
      <c r="I314" t="str">
        <f>IF(ABS(H314)&lt;0.005,"Agrees",IF(H314&gt;0,"Over-billed","Under-billed"))</f>
        <v>Under-billed</v>
      </c>
      <c r="J314" t="str">
        <f>IFERROR(INDEX('Rate Reconciliation'!$O$5:$O$373,MATCH(A314,'Rate Reconciliation'!$A$5:$A$373,0)),"Missing in Jobber")</f>
        <v>Basis mismatch</v>
      </c>
      <c r="K314" s="9" t="n">
        <v>-38.67</v>
      </c>
    </row>
    <row r="315">
      <c r="A315" t="inlineStr">
        <is>
          <t>J1104</t>
        </is>
      </c>
      <c r="B315" t="inlineStr">
        <is>
          <t>2026-09</t>
        </is>
      </c>
      <c r="C315" t="str">
        <f>IF(LEFT(A315,1)="T","QBO only",INDEX('Jobber Jobs'!$F$5:$F$367,MATCH(A315,'Jobber Jobs'!$A$5:$A$367,0)))</f>
        <v>Weekly</v>
      </c>
      <c r="D315" t="inlineStr"/>
      <c r="E315" s="9">
        <f>IF(LEFT(A315,1)="T",0,IF(INDEX('Jobber Jobs'!$O$5:$O$367,MATCH(A315,'Jobber Jobs'!$A$5:$A$367,0))&lt;&gt;"Active",0,IF(C315="Every 4 weeks",D315*INDEX('Jobber Jobs'!$L$5:$L$367,MATCH(A315,'Jobber Jobs'!$A$5:$A$367,0)),INDEX('Jobber Jobs'!$Q$5:$Q$367,MATCH(A315,'Jobber Jobs'!$A$5:$A$367,0)))))</f>
        <v>502.67</v>
      </c>
      <c r="F315" s="9">
        <f>SUMIFS('Jobber Invoices'!$F$5:$F$235,'Jobber Invoices'!$B$5:$B$235,A315,'Jobber Invoices'!$G$5:$G$235,B315)</f>
        <v>0</v>
      </c>
      <c r="G315" s="9">
        <f>SUMIFS('QBO Invoices'!$E$5:$E$888,'QBO Invoices'!$G$5:$G$888,A315,'QBO Invoices'!$F$5:$F$888,B315)</f>
        <v>464</v>
      </c>
      <c r="H315" s="9">
        <f>ROUND(F315+G315-E315,2)</f>
        <v>-38.67</v>
      </c>
      <c r="I315" t="str">
        <f>IF(ABS(H315)&lt;0.005,"Agrees",IF(H315&gt;0,"Over-billed","Under-billed"))</f>
        <v>Under-billed</v>
      </c>
      <c r="J315" t="str">
        <f>IFERROR(INDEX('Rate Reconciliation'!$O$5:$O$373,MATCH(A315,'Rate Reconciliation'!$A$5:$A$373,0)),"Missing in Jobber")</f>
        <v>Basis mismatch</v>
      </c>
      <c r="K315" s="9" t="n">
        <v>-38.67</v>
      </c>
    </row>
    <row r="316">
      <c r="A316" t="inlineStr">
        <is>
          <t>J1104</t>
        </is>
      </c>
      <c r="B316" t="inlineStr">
        <is>
          <t>2026-10</t>
        </is>
      </c>
      <c r="C316" t="str">
        <f>IF(LEFT(A316,1)="T","QBO only",INDEX('Jobber Jobs'!$F$5:$F$367,MATCH(A316,'Jobber Jobs'!$A$5:$A$367,0)))</f>
        <v>Weekly</v>
      </c>
      <c r="D316" t="inlineStr"/>
      <c r="E316" s="9">
        <f>IF(LEFT(A316,1)="T",0,IF(INDEX('Jobber Jobs'!$O$5:$O$367,MATCH(A316,'Jobber Jobs'!$A$5:$A$367,0))&lt;&gt;"Active",0,IF(C316="Every 4 weeks",D316*INDEX('Jobber Jobs'!$L$5:$L$367,MATCH(A316,'Jobber Jobs'!$A$5:$A$367,0)),INDEX('Jobber Jobs'!$Q$5:$Q$367,MATCH(A316,'Jobber Jobs'!$A$5:$A$367,0)))))</f>
        <v>502.67</v>
      </c>
      <c r="F316" s="9">
        <f>SUMIFS('Jobber Invoices'!$F$5:$F$235,'Jobber Invoices'!$B$5:$B$235,A316,'Jobber Invoices'!$G$5:$G$235,B316)</f>
        <v>0</v>
      </c>
      <c r="G316" s="9">
        <f>SUMIFS('QBO Invoices'!$E$5:$E$888,'QBO Invoices'!$G$5:$G$888,A316,'QBO Invoices'!$F$5:$F$888,B316)</f>
        <v>464</v>
      </c>
      <c r="H316" s="9">
        <f>ROUND(F316+G316-E316,2)</f>
        <v>-38.67</v>
      </c>
      <c r="I316" t="str">
        <f>IF(ABS(H316)&lt;0.005,"Agrees",IF(H316&gt;0,"Over-billed","Under-billed"))</f>
        <v>Under-billed</v>
      </c>
      <c r="J316" t="str">
        <f>IFERROR(INDEX('Rate Reconciliation'!$O$5:$O$373,MATCH(A316,'Rate Reconciliation'!$A$5:$A$373,0)),"Missing in Jobber")</f>
        <v>Basis mismatch</v>
      </c>
      <c r="K316" s="9" t="n">
        <v>-38.67</v>
      </c>
    </row>
    <row r="317">
      <c r="A317" t="inlineStr">
        <is>
          <t>J1105</t>
        </is>
      </c>
      <c r="B317" t="inlineStr">
        <is>
          <t>2026-08</t>
        </is>
      </c>
      <c r="C317" t="str">
        <f>IF(LEFT(A317,1)="T","QBO only",INDEX('Jobber Jobs'!$F$5:$F$367,MATCH(A317,'Jobber Jobs'!$A$5:$A$367,0)))</f>
        <v>Every 4 weeks</v>
      </c>
      <c r="D317" t="n">
        <v>1</v>
      </c>
      <c r="E317" s="9">
        <f>IF(LEFT(A317,1)="T",0,IF(INDEX('Jobber Jobs'!$O$5:$O$367,MATCH(A317,'Jobber Jobs'!$A$5:$A$367,0))&lt;&gt;"Active",0,IF(C317="Every 4 weeks",D317*INDEX('Jobber Jobs'!$L$5:$L$367,MATCH(A317,'Jobber Jobs'!$A$5:$A$367,0)),INDEX('Jobber Jobs'!$Q$5:$Q$367,MATCH(A317,'Jobber Jobs'!$A$5:$A$367,0)))))</f>
        <v>218</v>
      </c>
      <c r="F317" s="9">
        <f>SUMIFS('Jobber Invoices'!$F$5:$F$235,'Jobber Invoices'!$B$5:$B$235,A317,'Jobber Invoices'!$G$5:$G$235,B317)</f>
        <v>0</v>
      </c>
      <c r="G317" s="9">
        <f>SUMIFS('QBO Invoices'!$E$5:$E$888,'QBO Invoices'!$G$5:$G$888,A317,'QBO Invoices'!$F$5:$F$888,B317)</f>
        <v>218</v>
      </c>
      <c r="H317" s="9">
        <f>ROUND(F317+G317-E317,2)</f>
        <v>0</v>
      </c>
      <c r="I317" t="str">
        <f>IF(ABS(H317)&lt;0.005,"Agrees",IF(H317&gt;0,"Over-billed","Under-billed"))</f>
        <v>Agrees</v>
      </c>
      <c r="J317" t="str">
        <f>IFERROR(INDEX('Rate Reconciliation'!$O$5:$O$373,MATCH(A317,'Rate Reconciliation'!$A$5:$A$373,0)),"Missing in Jobber")</f>
        <v>Matched</v>
      </c>
      <c r="K317" s="9" t="n">
        <v>0</v>
      </c>
    </row>
    <row r="318">
      <c r="A318" t="inlineStr">
        <is>
          <t>J1105</t>
        </is>
      </c>
      <c r="B318" t="inlineStr">
        <is>
          <t>2026-09</t>
        </is>
      </c>
      <c r="C318" t="str">
        <f>IF(LEFT(A318,1)="T","QBO only",INDEX('Jobber Jobs'!$F$5:$F$367,MATCH(A318,'Jobber Jobs'!$A$5:$A$367,0)))</f>
        <v>Every 4 weeks</v>
      </c>
      <c r="D318" t="n">
        <v>2</v>
      </c>
      <c r="E318" s="9">
        <f>IF(LEFT(A318,1)="T",0,IF(INDEX('Jobber Jobs'!$O$5:$O$367,MATCH(A318,'Jobber Jobs'!$A$5:$A$367,0))&lt;&gt;"Active",0,IF(C318="Every 4 weeks",D318*INDEX('Jobber Jobs'!$L$5:$L$367,MATCH(A318,'Jobber Jobs'!$A$5:$A$367,0)),INDEX('Jobber Jobs'!$Q$5:$Q$367,MATCH(A318,'Jobber Jobs'!$A$5:$A$367,0)))))</f>
        <v>436</v>
      </c>
      <c r="F318" s="9">
        <f>SUMIFS('Jobber Invoices'!$F$5:$F$235,'Jobber Invoices'!$B$5:$B$235,A318,'Jobber Invoices'!$G$5:$G$235,B318)</f>
        <v>0</v>
      </c>
      <c r="G318" s="9">
        <f>SUMIFS('QBO Invoices'!$E$5:$E$888,'QBO Invoices'!$G$5:$G$888,A318,'QBO Invoices'!$F$5:$F$888,B318)</f>
        <v>436</v>
      </c>
      <c r="H318" s="9">
        <f>ROUND(F318+G318-E318,2)</f>
        <v>0</v>
      </c>
      <c r="I318" t="str">
        <f>IF(ABS(H318)&lt;0.005,"Agrees",IF(H318&gt;0,"Over-billed","Under-billed"))</f>
        <v>Agrees</v>
      </c>
      <c r="J318" t="str">
        <f>IFERROR(INDEX('Rate Reconciliation'!$O$5:$O$373,MATCH(A318,'Rate Reconciliation'!$A$5:$A$373,0)),"Missing in Jobber")</f>
        <v>Matched</v>
      </c>
      <c r="K318" s="9" t="n">
        <v>0</v>
      </c>
    </row>
    <row r="319">
      <c r="A319" t="inlineStr">
        <is>
          <t>J1105</t>
        </is>
      </c>
      <c r="B319" t="inlineStr">
        <is>
          <t>2026-10</t>
        </is>
      </c>
      <c r="C319" t="str">
        <f>IF(LEFT(A319,1)="T","QBO only",INDEX('Jobber Jobs'!$F$5:$F$367,MATCH(A319,'Jobber Jobs'!$A$5:$A$367,0)))</f>
        <v>Every 4 weeks</v>
      </c>
      <c r="D319" t="n">
        <v>1</v>
      </c>
      <c r="E319" s="9">
        <f>IF(LEFT(A319,1)="T",0,IF(INDEX('Jobber Jobs'!$O$5:$O$367,MATCH(A319,'Jobber Jobs'!$A$5:$A$367,0))&lt;&gt;"Active",0,IF(C319="Every 4 weeks",D319*INDEX('Jobber Jobs'!$L$5:$L$367,MATCH(A319,'Jobber Jobs'!$A$5:$A$367,0)),INDEX('Jobber Jobs'!$Q$5:$Q$367,MATCH(A319,'Jobber Jobs'!$A$5:$A$367,0)))))</f>
        <v>218</v>
      </c>
      <c r="F319" s="9">
        <f>SUMIFS('Jobber Invoices'!$F$5:$F$235,'Jobber Invoices'!$B$5:$B$235,A319,'Jobber Invoices'!$G$5:$G$235,B319)</f>
        <v>0</v>
      </c>
      <c r="G319" s="9">
        <f>SUMIFS('QBO Invoices'!$E$5:$E$888,'QBO Invoices'!$G$5:$G$888,A319,'QBO Invoices'!$F$5:$F$888,B319)</f>
        <v>218</v>
      </c>
      <c r="H319" s="9">
        <f>ROUND(F319+G319-E319,2)</f>
        <v>0</v>
      </c>
      <c r="I319" t="str">
        <f>IF(ABS(H319)&lt;0.005,"Agrees",IF(H319&gt;0,"Over-billed","Under-billed"))</f>
        <v>Agrees</v>
      </c>
      <c r="J319" t="str">
        <f>IFERROR(INDEX('Rate Reconciliation'!$O$5:$O$373,MATCH(A319,'Rate Reconciliation'!$A$5:$A$373,0)),"Missing in Jobber")</f>
        <v>Matched</v>
      </c>
      <c r="K319" s="9" t="n">
        <v>0</v>
      </c>
    </row>
    <row r="320">
      <c r="A320" t="inlineStr">
        <is>
          <t>J1106</t>
        </is>
      </c>
      <c r="B320" t="inlineStr">
        <is>
          <t>2026-08</t>
        </is>
      </c>
      <c r="C320" t="str">
        <f>IF(LEFT(A320,1)="T","QBO only",INDEX('Jobber Jobs'!$F$5:$F$367,MATCH(A320,'Jobber Jobs'!$A$5:$A$367,0)))</f>
        <v>Weekly</v>
      </c>
      <c r="D320" t="inlineStr"/>
      <c r="E320" s="9">
        <f>IF(LEFT(A320,1)="T",0,IF(INDEX('Jobber Jobs'!$O$5:$O$367,MATCH(A320,'Jobber Jobs'!$A$5:$A$367,0))&lt;&gt;"Active",0,IF(C320="Every 4 weeks",D320*INDEX('Jobber Jobs'!$L$5:$L$367,MATCH(A320,'Jobber Jobs'!$A$5:$A$367,0)),INDEX('Jobber Jobs'!$Q$5:$Q$367,MATCH(A320,'Jobber Jobs'!$A$5:$A$367,0)))))</f>
        <v>546</v>
      </c>
      <c r="F320" s="9">
        <f>SUMIFS('Jobber Invoices'!$F$5:$F$235,'Jobber Invoices'!$B$5:$B$235,A320,'Jobber Invoices'!$G$5:$G$235,B320)</f>
        <v>546</v>
      </c>
      <c r="G320" s="9">
        <f>SUMIFS('QBO Invoices'!$E$5:$E$888,'QBO Invoices'!$G$5:$G$888,A320,'QBO Invoices'!$F$5:$F$888,B320)</f>
        <v>0</v>
      </c>
      <c r="H320" s="9">
        <f>ROUND(F320+G320-E320,2)</f>
        <v>0</v>
      </c>
      <c r="I320" t="str">
        <f>IF(ABS(H320)&lt;0.005,"Agrees",IF(H320&gt;0,"Over-billed","Under-billed"))</f>
        <v>Agrees</v>
      </c>
      <c r="J320" t="str">
        <f>IFERROR(INDEX('Rate Reconciliation'!$O$5:$O$373,MATCH(A320,'Rate Reconciliation'!$A$5:$A$373,0)),"Missing in Jobber")</f>
        <v>Billed in Jobber</v>
      </c>
      <c r="K320" s="9" t="n">
        <v>0</v>
      </c>
    </row>
    <row r="321">
      <c r="A321" t="inlineStr">
        <is>
          <t>J1106</t>
        </is>
      </c>
      <c r="B321" t="inlineStr">
        <is>
          <t>2026-09</t>
        </is>
      </c>
      <c r="C321" t="str">
        <f>IF(LEFT(A321,1)="T","QBO only",INDEX('Jobber Jobs'!$F$5:$F$367,MATCH(A321,'Jobber Jobs'!$A$5:$A$367,0)))</f>
        <v>Weekly</v>
      </c>
      <c r="D321" t="inlineStr"/>
      <c r="E321" s="9">
        <f>IF(LEFT(A321,1)="T",0,IF(INDEX('Jobber Jobs'!$O$5:$O$367,MATCH(A321,'Jobber Jobs'!$A$5:$A$367,0))&lt;&gt;"Active",0,IF(C321="Every 4 weeks",D321*INDEX('Jobber Jobs'!$L$5:$L$367,MATCH(A321,'Jobber Jobs'!$A$5:$A$367,0)),INDEX('Jobber Jobs'!$Q$5:$Q$367,MATCH(A321,'Jobber Jobs'!$A$5:$A$367,0)))))</f>
        <v>546</v>
      </c>
      <c r="F321" s="9">
        <f>SUMIFS('Jobber Invoices'!$F$5:$F$235,'Jobber Invoices'!$B$5:$B$235,A321,'Jobber Invoices'!$G$5:$G$235,B321)</f>
        <v>546</v>
      </c>
      <c r="G321" s="9">
        <f>SUMIFS('QBO Invoices'!$E$5:$E$888,'QBO Invoices'!$G$5:$G$888,A321,'QBO Invoices'!$F$5:$F$888,B321)</f>
        <v>0</v>
      </c>
      <c r="H321" s="9">
        <f>ROUND(F321+G321-E321,2)</f>
        <v>0</v>
      </c>
      <c r="I321" t="str">
        <f>IF(ABS(H321)&lt;0.005,"Agrees",IF(H321&gt;0,"Over-billed","Under-billed"))</f>
        <v>Agrees</v>
      </c>
      <c r="J321" t="str">
        <f>IFERROR(INDEX('Rate Reconciliation'!$O$5:$O$373,MATCH(A321,'Rate Reconciliation'!$A$5:$A$373,0)),"Missing in Jobber")</f>
        <v>Billed in Jobber</v>
      </c>
      <c r="K321" s="9" t="n">
        <v>0</v>
      </c>
    </row>
    <row r="322">
      <c r="A322" t="inlineStr">
        <is>
          <t>J1106</t>
        </is>
      </c>
      <c r="B322" t="inlineStr">
        <is>
          <t>2026-10</t>
        </is>
      </c>
      <c r="C322" t="str">
        <f>IF(LEFT(A322,1)="T","QBO only",INDEX('Jobber Jobs'!$F$5:$F$367,MATCH(A322,'Jobber Jobs'!$A$5:$A$367,0)))</f>
        <v>Weekly</v>
      </c>
      <c r="D322" t="inlineStr"/>
      <c r="E322" s="9">
        <f>IF(LEFT(A322,1)="T",0,IF(INDEX('Jobber Jobs'!$O$5:$O$367,MATCH(A322,'Jobber Jobs'!$A$5:$A$367,0))&lt;&gt;"Active",0,IF(C322="Every 4 weeks",D322*INDEX('Jobber Jobs'!$L$5:$L$367,MATCH(A322,'Jobber Jobs'!$A$5:$A$367,0)),INDEX('Jobber Jobs'!$Q$5:$Q$367,MATCH(A322,'Jobber Jobs'!$A$5:$A$367,0)))))</f>
        <v>546</v>
      </c>
      <c r="F322" s="9">
        <f>SUMIFS('Jobber Invoices'!$F$5:$F$235,'Jobber Invoices'!$B$5:$B$235,A322,'Jobber Invoices'!$G$5:$G$235,B322)</f>
        <v>546</v>
      </c>
      <c r="G322" s="9">
        <f>SUMIFS('QBO Invoices'!$E$5:$E$888,'QBO Invoices'!$G$5:$G$888,A322,'QBO Invoices'!$F$5:$F$888,B322)</f>
        <v>0</v>
      </c>
      <c r="H322" s="9">
        <f>ROUND(F322+G322-E322,2)</f>
        <v>0</v>
      </c>
      <c r="I322" t="str">
        <f>IF(ABS(H322)&lt;0.005,"Agrees",IF(H322&gt;0,"Over-billed","Under-billed"))</f>
        <v>Agrees</v>
      </c>
      <c r="J322" t="str">
        <f>IFERROR(INDEX('Rate Reconciliation'!$O$5:$O$373,MATCH(A322,'Rate Reconciliation'!$A$5:$A$373,0)),"Missing in Jobber")</f>
        <v>Billed in Jobber</v>
      </c>
      <c r="K322" s="9" t="n">
        <v>0</v>
      </c>
    </row>
    <row r="323">
      <c r="A323" t="inlineStr">
        <is>
          <t>J1107</t>
        </is>
      </c>
      <c r="B323" t="inlineStr">
        <is>
          <t>2026-08</t>
        </is>
      </c>
      <c r="C323" t="str">
        <f>IF(LEFT(A323,1)="T","QBO only",INDEX('Jobber Jobs'!$F$5:$F$367,MATCH(A323,'Jobber Jobs'!$A$5:$A$367,0)))</f>
        <v>Weekly</v>
      </c>
      <c r="D323" t="inlineStr"/>
      <c r="E323" s="9">
        <f>IF(LEFT(A323,1)="T",0,IF(INDEX('Jobber Jobs'!$O$5:$O$367,MATCH(A323,'Jobber Jobs'!$A$5:$A$367,0))&lt;&gt;"Active",0,IF(C323="Every 4 weeks",D323*INDEX('Jobber Jobs'!$L$5:$L$367,MATCH(A323,'Jobber Jobs'!$A$5:$A$367,0)),INDEX('Jobber Jobs'!$Q$5:$Q$367,MATCH(A323,'Jobber Jobs'!$A$5:$A$367,0)))))</f>
        <v>2643.33</v>
      </c>
      <c r="F323" s="9">
        <f>SUMIFS('Jobber Invoices'!$F$5:$F$235,'Jobber Invoices'!$B$5:$B$235,A323,'Jobber Invoices'!$G$5:$G$235,B323)</f>
        <v>0</v>
      </c>
      <c r="G323" s="9">
        <f>SUMIFS('QBO Invoices'!$E$5:$E$888,'QBO Invoices'!$G$5:$G$888,A323,'QBO Invoices'!$F$5:$F$888,B323)</f>
        <v>2440</v>
      </c>
      <c r="H323" s="9">
        <f>ROUND(F323+G323-E323,2)</f>
        <v>-203.33</v>
      </c>
      <c r="I323" t="str">
        <f>IF(ABS(H323)&lt;0.005,"Agrees",IF(H323&gt;0,"Over-billed","Under-billed"))</f>
        <v>Under-billed</v>
      </c>
      <c r="J323" t="str">
        <f>IFERROR(INDEX('Rate Reconciliation'!$O$5:$O$373,MATCH(A323,'Rate Reconciliation'!$A$5:$A$373,0)),"Missing in Jobber")</f>
        <v>Basis mismatch</v>
      </c>
      <c r="K323" s="9" t="n">
        <v>-203.33</v>
      </c>
    </row>
    <row r="324">
      <c r="A324" t="inlineStr">
        <is>
          <t>J1107</t>
        </is>
      </c>
      <c r="B324" t="inlineStr">
        <is>
          <t>2026-09</t>
        </is>
      </c>
      <c r="C324" t="str">
        <f>IF(LEFT(A324,1)="T","QBO only",INDEX('Jobber Jobs'!$F$5:$F$367,MATCH(A324,'Jobber Jobs'!$A$5:$A$367,0)))</f>
        <v>Weekly</v>
      </c>
      <c r="D324" t="inlineStr"/>
      <c r="E324" s="9">
        <f>IF(LEFT(A324,1)="T",0,IF(INDEX('Jobber Jobs'!$O$5:$O$367,MATCH(A324,'Jobber Jobs'!$A$5:$A$367,0))&lt;&gt;"Active",0,IF(C324="Every 4 weeks",D324*INDEX('Jobber Jobs'!$L$5:$L$367,MATCH(A324,'Jobber Jobs'!$A$5:$A$367,0)),INDEX('Jobber Jobs'!$Q$5:$Q$367,MATCH(A324,'Jobber Jobs'!$A$5:$A$367,0)))))</f>
        <v>2643.33</v>
      </c>
      <c r="F324" s="9">
        <f>SUMIFS('Jobber Invoices'!$F$5:$F$235,'Jobber Invoices'!$B$5:$B$235,A324,'Jobber Invoices'!$G$5:$G$235,B324)</f>
        <v>0</v>
      </c>
      <c r="G324" s="9">
        <f>SUMIFS('QBO Invoices'!$E$5:$E$888,'QBO Invoices'!$G$5:$G$888,A324,'QBO Invoices'!$F$5:$F$888,B324)</f>
        <v>2440</v>
      </c>
      <c r="H324" s="9">
        <f>ROUND(F324+G324-E324,2)</f>
        <v>-203.33</v>
      </c>
      <c r="I324" t="str">
        <f>IF(ABS(H324)&lt;0.005,"Agrees",IF(H324&gt;0,"Over-billed","Under-billed"))</f>
        <v>Under-billed</v>
      </c>
      <c r="J324" t="str">
        <f>IFERROR(INDEX('Rate Reconciliation'!$O$5:$O$373,MATCH(A324,'Rate Reconciliation'!$A$5:$A$373,0)),"Missing in Jobber")</f>
        <v>Basis mismatch</v>
      </c>
      <c r="K324" s="9" t="n">
        <v>-203.33</v>
      </c>
    </row>
    <row r="325">
      <c r="A325" t="inlineStr">
        <is>
          <t>J1107</t>
        </is>
      </c>
      <c r="B325" t="inlineStr">
        <is>
          <t>2026-10</t>
        </is>
      </c>
      <c r="C325" t="str">
        <f>IF(LEFT(A325,1)="T","QBO only",INDEX('Jobber Jobs'!$F$5:$F$367,MATCH(A325,'Jobber Jobs'!$A$5:$A$367,0)))</f>
        <v>Weekly</v>
      </c>
      <c r="D325" t="inlineStr"/>
      <c r="E325" s="9">
        <f>IF(LEFT(A325,1)="T",0,IF(INDEX('Jobber Jobs'!$O$5:$O$367,MATCH(A325,'Jobber Jobs'!$A$5:$A$367,0))&lt;&gt;"Active",0,IF(C325="Every 4 weeks",D325*INDEX('Jobber Jobs'!$L$5:$L$367,MATCH(A325,'Jobber Jobs'!$A$5:$A$367,0)),INDEX('Jobber Jobs'!$Q$5:$Q$367,MATCH(A325,'Jobber Jobs'!$A$5:$A$367,0)))))</f>
        <v>2643.33</v>
      </c>
      <c r="F325" s="9">
        <f>SUMIFS('Jobber Invoices'!$F$5:$F$235,'Jobber Invoices'!$B$5:$B$235,A325,'Jobber Invoices'!$G$5:$G$235,B325)</f>
        <v>0</v>
      </c>
      <c r="G325" s="9">
        <f>SUMIFS('QBO Invoices'!$E$5:$E$888,'QBO Invoices'!$G$5:$G$888,A325,'QBO Invoices'!$F$5:$F$888,B325)</f>
        <v>2440</v>
      </c>
      <c r="H325" s="9">
        <f>ROUND(F325+G325-E325,2)</f>
        <v>-203.33</v>
      </c>
      <c r="I325" t="str">
        <f>IF(ABS(H325)&lt;0.005,"Agrees",IF(H325&gt;0,"Over-billed","Under-billed"))</f>
        <v>Under-billed</v>
      </c>
      <c r="J325" t="str">
        <f>IFERROR(INDEX('Rate Reconciliation'!$O$5:$O$373,MATCH(A325,'Rate Reconciliation'!$A$5:$A$373,0)),"Missing in Jobber")</f>
        <v>Basis mismatch</v>
      </c>
      <c r="K325" s="9" t="n">
        <v>-203.33</v>
      </c>
    </row>
    <row r="326">
      <c r="A326" t="inlineStr">
        <is>
          <t>J1108</t>
        </is>
      </c>
      <c r="B326" t="inlineStr">
        <is>
          <t>2026-08</t>
        </is>
      </c>
      <c r="C326" t="str">
        <f>IF(LEFT(A326,1)="T","QBO only",INDEX('Jobber Jobs'!$F$5:$F$367,MATCH(A326,'Jobber Jobs'!$A$5:$A$367,0)))</f>
        <v>Every 4 weeks</v>
      </c>
      <c r="D326" t="n">
        <v>1</v>
      </c>
      <c r="E326" s="9">
        <f>IF(LEFT(A326,1)="T",0,IF(INDEX('Jobber Jobs'!$O$5:$O$367,MATCH(A326,'Jobber Jobs'!$A$5:$A$367,0))&lt;&gt;"Active",0,IF(C326="Every 4 weeks",D326*INDEX('Jobber Jobs'!$L$5:$L$367,MATCH(A326,'Jobber Jobs'!$A$5:$A$367,0)),INDEX('Jobber Jobs'!$Q$5:$Q$367,MATCH(A326,'Jobber Jobs'!$A$5:$A$367,0)))))</f>
        <v>116</v>
      </c>
      <c r="F326" s="9">
        <f>SUMIFS('Jobber Invoices'!$F$5:$F$235,'Jobber Invoices'!$B$5:$B$235,A326,'Jobber Invoices'!$G$5:$G$235,B326)</f>
        <v>0</v>
      </c>
      <c r="G326" s="9">
        <f>SUMIFS('QBO Invoices'!$E$5:$E$888,'QBO Invoices'!$G$5:$G$888,A326,'QBO Invoices'!$F$5:$F$888,B326)</f>
        <v>116</v>
      </c>
      <c r="H326" s="9">
        <f>ROUND(F326+G326-E326,2)</f>
        <v>0</v>
      </c>
      <c r="I326" t="str">
        <f>IF(ABS(H326)&lt;0.005,"Agrees",IF(H326&gt;0,"Over-billed","Under-billed"))</f>
        <v>Agrees</v>
      </c>
      <c r="J326" t="str">
        <f>IFERROR(INDEX('Rate Reconciliation'!$O$5:$O$373,MATCH(A326,'Rate Reconciliation'!$A$5:$A$373,0)),"Missing in Jobber")</f>
        <v>Matched</v>
      </c>
      <c r="K326" s="9" t="n">
        <v>0</v>
      </c>
    </row>
    <row r="327">
      <c r="A327" t="inlineStr">
        <is>
          <t>J1108</t>
        </is>
      </c>
      <c r="B327" t="inlineStr">
        <is>
          <t>2026-09</t>
        </is>
      </c>
      <c r="C327" t="str">
        <f>IF(LEFT(A327,1)="T","QBO only",INDEX('Jobber Jobs'!$F$5:$F$367,MATCH(A327,'Jobber Jobs'!$A$5:$A$367,0)))</f>
        <v>Every 4 weeks</v>
      </c>
      <c r="D327" t="n">
        <v>1</v>
      </c>
      <c r="E327" s="9">
        <f>IF(LEFT(A327,1)="T",0,IF(INDEX('Jobber Jobs'!$O$5:$O$367,MATCH(A327,'Jobber Jobs'!$A$5:$A$367,0))&lt;&gt;"Active",0,IF(C327="Every 4 weeks",D327*INDEX('Jobber Jobs'!$L$5:$L$367,MATCH(A327,'Jobber Jobs'!$A$5:$A$367,0)),INDEX('Jobber Jobs'!$Q$5:$Q$367,MATCH(A327,'Jobber Jobs'!$A$5:$A$367,0)))))</f>
        <v>116</v>
      </c>
      <c r="F327" s="9">
        <f>SUMIFS('Jobber Invoices'!$F$5:$F$235,'Jobber Invoices'!$B$5:$B$235,A327,'Jobber Invoices'!$G$5:$G$235,B327)</f>
        <v>0</v>
      </c>
      <c r="G327" s="9">
        <f>SUMIFS('QBO Invoices'!$E$5:$E$888,'QBO Invoices'!$G$5:$G$888,A327,'QBO Invoices'!$F$5:$F$888,B327)</f>
        <v>116</v>
      </c>
      <c r="H327" s="9">
        <f>ROUND(F327+G327-E327,2)</f>
        <v>0</v>
      </c>
      <c r="I327" t="str">
        <f>IF(ABS(H327)&lt;0.005,"Agrees",IF(H327&gt;0,"Over-billed","Under-billed"))</f>
        <v>Agrees</v>
      </c>
      <c r="J327" t="str">
        <f>IFERROR(INDEX('Rate Reconciliation'!$O$5:$O$373,MATCH(A327,'Rate Reconciliation'!$A$5:$A$373,0)),"Missing in Jobber")</f>
        <v>Matched</v>
      </c>
      <c r="K327" s="9" t="n">
        <v>0</v>
      </c>
    </row>
    <row r="328">
      <c r="A328" t="inlineStr">
        <is>
          <t>J1108</t>
        </is>
      </c>
      <c r="B328" t="inlineStr">
        <is>
          <t>2026-10</t>
        </is>
      </c>
      <c r="C328" t="str">
        <f>IF(LEFT(A328,1)="T","QBO only",INDEX('Jobber Jobs'!$F$5:$F$367,MATCH(A328,'Jobber Jobs'!$A$5:$A$367,0)))</f>
        <v>Every 4 weeks</v>
      </c>
      <c r="D328" t="n">
        <v>1</v>
      </c>
      <c r="E328" s="9">
        <f>IF(LEFT(A328,1)="T",0,IF(INDEX('Jobber Jobs'!$O$5:$O$367,MATCH(A328,'Jobber Jobs'!$A$5:$A$367,0))&lt;&gt;"Active",0,IF(C328="Every 4 weeks",D328*INDEX('Jobber Jobs'!$L$5:$L$367,MATCH(A328,'Jobber Jobs'!$A$5:$A$367,0)),INDEX('Jobber Jobs'!$Q$5:$Q$367,MATCH(A328,'Jobber Jobs'!$A$5:$A$367,0)))))</f>
        <v>116</v>
      </c>
      <c r="F328" s="9">
        <f>SUMIFS('Jobber Invoices'!$F$5:$F$235,'Jobber Invoices'!$B$5:$B$235,A328,'Jobber Invoices'!$G$5:$G$235,B328)</f>
        <v>0</v>
      </c>
      <c r="G328" s="9">
        <f>SUMIFS('QBO Invoices'!$E$5:$E$888,'QBO Invoices'!$G$5:$G$888,A328,'QBO Invoices'!$F$5:$F$888,B328)</f>
        <v>116</v>
      </c>
      <c r="H328" s="9">
        <f>ROUND(F328+G328-E328,2)</f>
        <v>0</v>
      </c>
      <c r="I328" t="str">
        <f>IF(ABS(H328)&lt;0.005,"Agrees",IF(H328&gt;0,"Over-billed","Under-billed"))</f>
        <v>Agrees</v>
      </c>
      <c r="J328" t="str">
        <f>IFERROR(INDEX('Rate Reconciliation'!$O$5:$O$373,MATCH(A328,'Rate Reconciliation'!$A$5:$A$373,0)),"Missing in Jobber")</f>
        <v>Matched</v>
      </c>
      <c r="K328" s="9" t="n">
        <v>0</v>
      </c>
    </row>
    <row r="329">
      <c r="A329" t="inlineStr">
        <is>
          <t>J1109</t>
        </is>
      </c>
      <c r="B329" t="inlineStr">
        <is>
          <t>2026-08</t>
        </is>
      </c>
      <c r="C329" t="str">
        <f>IF(LEFT(A329,1)="T","QBO only",INDEX('Jobber Jobs'!$F$5:$F$367,MATCH(A329,'Jobber Jobs'!$A$5:$A$367,0)))</f>
        <v>Weekly</v>
      </c>
      <c r="D329" t="inlineStr"/>
      <c r="E329" s="9">
        <f>IF(LEFT(A329,1)="T",0,IF(INDEX('Jobber Jobs'!$O$5:$O$367,MATCH(A329,'Jobber Jobs'!$A$5:$A$367,0))&lt;&gt;"Active",0,IF(C329="Every 4 weeks",D329*INDEX('Jobber Jobs'!$L$5:$L$367,MATCH(A329,'Jobber Jobs'!$A$5:$A$367,0)),INDEX('Jobber Jobs'!$Q$5:$Q$367,MATCH(A329,'Jobber Jobs'!$A$5:$A$367,0)))))</f>
        <v>606.67</v>
      </c>
      <c r="F329" s="9">
        <f>SUMIFS('Jobber Invoices'!$F$5:$F$235,'Jobber Invoices'!$B$5:$B$235,A329,'Jobber Invoices'!$G$5:$G$235,B329)</f>
        <v>0</v>
      </c>
      <c r="G329" s="9">
        <f>SUMIFS('QBO Invoices'!$E$5:$E$888,'QBO Invoices'!$G$5:$G$888,A329,'QBO Invoices'!$F$5:$F$888,B329)</f>
        <v>606.67</v>
      </c>
      <c r="H329" s="9">
        <f>ROUND(F329+G329-E329,2)</f>
        <v>0</v>
      </c>
      <c r="I329" t="str">
        <f>IF(ABS(H329)&lt;0.005,"Agrees",IF(H329&gt;0,"Over-billed","Under-billed"))</f>
        <v>Agrees</v>
      </c>
      <c r="J329" t="str">
        <f>IFERROR(INDEX('Rate Reconciliation'!$O$5:$O$373,MATCH(A329,'Rate Reconciliation'!$A$5:$A$373,0)),"Missing in Jobber")</f>
        <v>Matched</v>
      </c>
      <c r="K329" s="9" t="n">
        <v>0</v>
      </c>
    </row>
    <row r="330">
      <c r="A330" t="inlineStr">
        <is>
          <t>J1109</t>
        </is>
      </c>
      <c r="B330" t="inlineStr">
        <is>
          <t>2026-09</t>
        </is>
      </c>
      <c r="C330" t="str">
        <f>IF(LEFT(A330,1)="T","QBO only",INDEX('Jobber Jobs'!$F$5:$F$367,MATCH(A330,'Jobber Jobs'!$A$5:$A$367,0)))</f>
        <v>Weekly</v>
      </c>
      <c r="D330" t="inlineStr"/>
      <c r="E330" s="9">
        <f>IF(LEFT(A330,1)="T",0,IF(INDEX('Jobber Jobs'!$O$5:$O$367,MATCH(A330,'Jobber Jobs'!$A$5:$A$367,0))&lt;&gt;"Active",0,IF(C330="Every 4 weeks",D330*INDEX('Jobber Jobs'!$L$5:$L$367,MATCH(A330,'Jobber Jobs'!$A$5:$A$367,0)),INDEX('Jobber Jobs'!$Q$5:$Q$367,MATCH(A330,'Jobber Jobs'!$A$5:$A$367,0)))))</f>
        <v>606.67</v>
      </c>
      <c r="F330" s="9">
        <f>SUMIFS('Jobber Invoices'!$F$5:$F$235,'Jobber Invoices'!$B$5:$B$235,A330,'Jobber Invoices'!$G$5:$G$235,B330)</f>
        <v>0</v>
      </c>
      <c r="G330" s="9">
        <f>SUMIFS('QBO Invoices'!$E$5:$E$888,'QBO Invoices'!$G$5:$G$888,A330,'QBO Invoices'!$F$5:$F$888,B330)</f>
        <v>606.67</v>
      </c>
      <c r="H330" s="9">
        <f>ROUND(F330+G330-E330,2)</f>
        <v>0</v>
      </c>
      <c r="I330" t="str">
        <f>IF(ABS(H330)&lt;0.005,"Agrees",IF(H330&gt;0,"Over-billed","Under-billed"))</f>
        <v>Agrees</v>
      </c>
      <c r="J330" t="str">
        <f>IFERROR(INDEX('Rate Reconciliation'!$O$5:$O$373,MATCH(A330,'Rate Reconciliation'!$A$5:$A$373,0)),"Missing in Jobber")</f>
        <v>Matched</v>
      </c>
      <c r="K330" s="9" t="n">
        <v>0</v>
      </c>
    </row>
    <row r="331">
      <c r="A331" t="inlineStr">
        <is>
          <t>J1109</t>
        </is>
      </c>
      <c r="B331" t="inlineStr">
        <is>
          <t>2026-10</t>
        </is>
      </c>
      <c r="C331" t="str">
        <f>IF(LEFT(A331,1)="T","QBO only",INDEX('Jobber Jobs'!$F$5:$F$367,MATCH(A331,'Jobber Jobs'!$A$5:$A$367,0)))</f>
        <v>Weekly</v>
      </c>
      <c r="D331" t="inlineStr"/>
      <c r="E331" s="9">
        <f>IF(LEFT(A331,1)="T",0,IF(INDEX('Jobber Jobs'!$O$5:$O$367,MATCH(A331,'Jobber Jobs'!$A$5:$A$367,0))&lt;&gt;"Active",0,IF(C331="Every 4 weeks",D331*INDEX('Jobber Jobs'!$L$5:$L$367,MATCH(A331,'Jobber Jobs'!$A$5:$A$367,0)),INDEX('Jobber Jobs'!$Q$5:$Q$367,MATCH(A331,'Jobber Jobs'!$A$5:$A$367,0)))))</f>
        <v>606.67</v>
      </c>
      <c r="F331" s="9">
        <f>SUMIFS('Jobber Invoices'!$F$5:$F$235,'Jobber Invoices'!$B$5:$B$235,A331,'Jobber Invoices'!$G$5:$G$235,B331)</f>
        <v>0</v>
      </c>
      <c r="G331" s="9">
        <f>SUMIFS('QBO Invoices'!$E$5:$E$888,'QBO Invoices'!$G$5:$G$888,A331,'QBO Invoices'!$F$5:$F$888,B331)</f>
        <v>606.67</v>
      </c>
      <c r="H331" s="9">
        <f>ROUND(F331+G331-E331,2)</f>
        <v>0</v>
      </c>
      <c r="I331" t="str">
        <f>IF(ABS(H331)&lt;0.005,"Agrees",IF(H331&gt;0,"Over-billed","Under-billed"))</f>
        <v>Agrees</v>
      </c>
      <c r="J331" t="str">
        <f>IFERROR(INDEX('Rate Reconciliation'!$O$5:$O$373,MATCH(A331,'Rate Reconciliation'!$A$5:$A$373,0)),"Missing in Jobber")</f>
        <v>Matched</v>
      </c>
      <c r="K331" s="9" t="n">
        <v>0</v>
      </c>
    </row>
    <row r="332">
      <c r="A332" t="inlineStr">
        <is>
          <t>J1110</t>
        </is>
      </c>
      <c r="B332" t="inlineStr">
        <is>
          <t>2026-08</t>
        </is>
      </c>
      <c r="C332" t="str">
        <f>IF(LEFT(A332,1)="T","QBO only",INDEX('Jobber Jobs'!$F$5:$F$367,MATCH(A332,'Jobber Jobs'!$A$5:$A$367,0)))</f>
        <v>Weekly</v>
      </c>
      <c r="D332" t="inlineStr"/>
      <c r="E332" s="9">
        <f>IF(LEFT(A332,1)="T",0,IF(INDEX('Jobber Jobs'!$O$5:$O$367,MATCH(A332,'Jobber Jobs'!$A$5:$A$367,0))&lt;&gt;"Active",0,IF(C332="Every 4 weeks",D332*INDEX('Jobber Jobs'!$L$5:$L$367,MATCH(A332,'Jobber Jobs'!$A$5:$A$367,0)),INDEX('Jobber Jobs'!$Q$5:$Q$367,MATCH(A332,'Jobber Jobs'!$A$5:$A$367,0)))))</f>
        <v>2123.33</v>
      </c>
      <c r="F332" s="9">
        <f>SUMIFS('Jobber Invoices'!$F$5:$F$235,'Jobber Invoices'!$B$5:$B$235,A332,'Jobber Invoices'!$G$5:$G$235,B332)</f>
        <v>0</v>
      </c>
      <c r="G332" s="9">
        <f>SUMIFS('QBO Invoices'!$E$5:$E$888,'QBO Invoices'!$G$5:$G$888,A332,'QBO Invoices'!$F$5:$F$888,B332)</f>
        <v>2123.33</v>
      </c>
      <c r="H332" s="9">
        <f>ROUND(F332+G332-E332,2)</f>
        <v>0</v>
      </c>
      <c r="I332" t="str">
        <f>IF(ABS(H332)&lt;0.005,"Agrees",IF(H332&gt;0,"Over-billed","Under-billed"))</f>
        <v>Agrees</v>
      </c>
      <c r="J332" t="str">
        <f>IFERROR(INDEX('Rate Reconciliation'!$O$5:$O$373,MATCH(A332,'Rate Reconciliation'!$A$5:$A$373,0)),"Missing in Jobber")</f>
        <v>Matched</v>
      </c>
      <c r="K332" s="9" t="n">
        <v>0</v>
      </c>
    </row>
    <row r="333">
      <c r="A333" t="inlineStr">
        <is>
          <t>J1110</t>
        </is>
      </c>
      <c r="B333" t="inlineStr">
        <is>
          <t>2026-09</t>
        </is>
      </c>
      <c r="C333" t="str">
        <f>IF(LEFT(A333,1)="T","QBO only",INDEX('Jobber Jobs'!$F$5:$F$367,MATCH(A333,'Jobber Jobs'!$A$5:$A$367,0)))</f>
        <v>Weekly</v>
      </c>
      <c r="D333" t="inlineStr"/>
      <c r="E333" s="9">
        <f>IF(LEFT(A333,1)="T",0,IF(INDEX('Jobber Jobs'!$O$5:$O$367,MATCH(A333,'Jobber Jobs'!$A$5:$A$367,0))&lt;&gt;"Active",0,IF(C333="Every 4 weeks",D333*INDEX('Jobber Jobs'!$L$5:$L$367,MATCH(A333,'Jobber Jobs'!$A$5:$A$367,0)),INDEX('Jobber Jobs'!$Q$5:$Q$367,MATCH(A333,'Jobber Jobs'!$A$5:$A$367,0)))))</f>
        <v>2123.33</v>
      </c>
      <c r="F333" s="9">
        <f>SUMIFS('Jobber Invoices'!$F$5:$F$235,'Jobber Invoices'!$B$5:$B$235,A333,'Jobber Invoices'!$G$5:$G$235,B333)</f>
        <v>0</v>
      </c>
      <c r="G333" s="9">
        <f>SUMIFS('QBO Invoices'!$E$5:$E$888,'QBO Invoices'!$G$5:$G$888,A333,'QBO Invoices'!$F$5:$F$888,B333)</f>
        <v>2123.33</v>
      </c>
      <c r="H333" s="9">
        <f>ROUND(F333+G333-E333,2)</f>
        <v>0</v>
      </c>
      <c r="I333" t="str">
        <f>IF(ABS(H333)&lt;0.005,"Agrees",IF(H333&gt;0,"Over-billed","Under-billed"))</f>
        <v>Agrees</v>
      </c>
      <c r="J333" t="str">
        <f>IFERROR(INDEX('Rate Reconciliation'!$O$5:$O$373,MATCH(A333,'Rate Reconciliation'!$A$5:$A$373,0)),"Missing in Jobber")</f>
        <v>Matched</v>
      </c>
      <c r="K333" s="9" t="n">
        <v>0</v>
      </c>
    </row>
    <row r="334">
      <c r="A334" t="inlineStr">
        <is>
          <t>J1110</t>
        </is>
      </c>
      <c r="B334" t="inlineStr">
        <is>
          <t>2026-10</t>
        </is>
      </c>
      <c r="C334" t="str">
        <f>IF(LEFT(A334,1)="T","QBO only",INDEX('Jobber Jobs'!$F$5:$F$367,MATCH(A334,'Jobber Jobs'!$A$5:$A$367,0)))</f>
        <v>Weekly</v>
      </c>
      <c r="D334" t="inlineStr"/>
      <c r="E334" s="9">
        <f>IF(LEFT(A334,1)="T",0,IF(INDEX('Jobber Jobs'!$O$5:$O$367,MATCH(A334,'Jobber Jobs'!$A$5:$A$367,0))&lt;&gt;"Active",0,IF(C334="Every 4 weeks",D334*INDEX('Jobber Jobs'!$L$5:$L$367,MATCH(A334,'Jobber Jobs'!$A$5:$A$367,0)),INDEX('Jobber Jobs'!$Q$5:$Q$367,MATCH(A334,'Jobber Jobs'!$A$5:$A$367,0)))))</f>
        <v>2123.33</v>
      </c>
      <c r="F334" s="9">
        <f>SUMIFS('Jobber Invoices'!$F$5:$F$235,'Jobber Invoices'!$B$5:$B$235,A334,'Jobber Invoices'!$G$5:$G$235,B334)</f>
        <v>0</v>
      </c>
      <c r="G334" s="9">
        <f>SUMIFS('QBO Invoices'!$E$5:$E$888,'QBO Invoices'!$G$5:$G$888,A334,'QBO Invoices'!$F$5:$F$888,B334)</f>
        <v>2123.33</v>
      </c>
      <c r="H334" s="9">
        <f>ROUND(F334+G334-E334,2)</f>
        <v>0</v>
      </c>
      <c r="I334" t="str">
        <f>IF(ABS(H334)&lt;0.005,"Agrees",IF(H334&gt;0,"Over-billed","Under-billed"))</f>
        <v>Agrees</v>
      </c>
      <c r="J334" t="str">
        <f>IFERROR(INDEX('Rate Reconciliation'!$O$5:$O$373,MATCH(A334,'Rate Reconciliation'!$A$5:$A$373,0)),"Missing in Jobber")</f>
        <v>Matched</v>
      </c>
      <c r="K334" s="9" t="n">
        <v>0</v>
      </c>
    </row>
    <row r="335">
      <c r="A335" t="inlineStr">
        <is>
          <t>J1111</t>
        </is>
      </c>
      <c r="B335" t="inlineStr">
        <is>
          <t>2026-08</t>
        </is>
      </c>
      <c r="C335" t="str">
        <f>IF(LEFT(A335,1)="T","QBO only",INDEX('Jobber Jobs'!$F$5:$F$367,MATCH(A335,'Jobber Jobs'!$A$5:$A$367,0)))</f>
        <v>Every 4 weeks</v>
      </c>
      <c r="D335" t="n">
        <v>1</v>
      </c>
      <c r="E335" s="9">
        <f>IF(LEFT(A335,1)="T",0,IF(INDEX('Jobber Jobs'!$O$5:$O$367,MATCH(A335,'Jobber Jobs'!$A$5:$A$367,0))&lt;&gt;"Active",0,IF(C335="Every 4 weeks",D335*INDEX('Jobber Jobs'!$L$5:$L$367,MATCH(A335,'Jobber Jobs'!$A$5:$A$367,0)),INDEX('Jobber Jobs'!$Q$5:$Q$367,MATCH(A335,'Jobber Jobs'!$A$5:$A$367,0)))))</f>
        <v>109</v>
      </c>
      <c r="F335" s="9">
        <f>SUMIFS('Jobber Invoices'!$F$5:$F$235,'Jobber Invoices'!$B$5:$B$235,A335,'Jobber Invoices'!$G$5:$G$235,B335)</f>
        <v>0</v>
      </c>
      <c r="G335" s="9">
        <f>SUMIFS('QBO Invoices'!$E$5:$E$888,'QBO Invoices'!$G$5:$G$888,A335,'QBO Invoices'!$F$5:$F$888,B335)</f>
        <v>105</v>
      </c>
      <c r="H335" s="9">
        <f>ROUND(F335+G335-E335,2)</f>
        <v>-4</v>
      </c>
      <c r="I335" t="str">
        <f>IF(ABS(H335)&lt;0.005,"Agrees",IF(H335&gt;0,"Over-billed","Under-billed"))</f>
        <v>Under-billed</v>
      </c>
      <c r="J335" t="str">
        <f>IFERROR(INDEX('Rate Reconciliation'!$O$5:$O$373,MATCH(A335,'Rate Reconciliation'!$A$5:$A$373,0)),"Missing in Jobber")</f>
        <v>Rate mismatch</v>
      </c>
      <c r="K335" s="9" t="n">
        <v>-4</v>
      </c>
    </row>
    <row r="336">
      <c r="A336" t="inlineStr">
        <is>
          <t>J1111</t>
        </is>
      </c>
      <c r="B336" t="inlineStr">
        <is>
          <t>2026-09</t>
        </is>
      </c>
      <c r="C336" t="str">
        <f>IF(LEFT(A336,1)="T","QBO only",INDEX('Jobber Jobs'!$F$5:$F$367,MATCH(A336,'Jobber Jobs'!$A$5:$A$367,0)))</f>
        <v>Every 4 weeks</v>
      </c>
      <c r="D336" t="n">
        <v>1</v>
      </c>
      <c r="E336" s="9">
        <f>IF(LEFT(A336,1)="T",0,IF(INDEX('Jobber Jobs'!$O$5:$O$367,MATCH(A336,'Jobber Jobs'!$A$5:$A$367,0))&lt;&gt;"Active",0,IF(C336="Every 4 weeks",D336*INDEX('Jobber Jobs'!$L$5:$L$367,MATCH(A336,'Jobber Jobs'!$A$5:$A$367,0)),INDEX('Jobber Jobs'!$Q$5:$Q$367,MATCH(A336,'Jobber Jobs'!$A$5:$A$367,0)))))</f>
        <v>109</v>
      </c>
      <c r="F336" s="9">
        <f>SUMIFS('Jobber Invoices'!$F$5:$F$235,'Jobber Invoices'!$B$5:$B$235,A336,'Jobber Invoices'!$G$5:$G$235,B336)</f>
        <v>0</v>
      </c>
      <c r="G336" s="9">
        <f>SUMIFS('QBO Invoices'!$E$5:$E$888,'QBO Invoices'!$G$5:$G$888,A336,'QBO Invoices'!$F$5:$F$888,B336)</f>
        <v>105</v>
      </c>
      <c r="H336" s="9">
        <f>ROUND(F336+G336-E336,2)</f>
        <v>-4</v>
      </c>
      <c r="I336" t="str">
        <f>IF(ABS(H336)&lt;0.005,"Agrees",IF(H336&gt;0,"Over-billed","Under-billed"))</f>
        <v>Under-billed</v>
      </c>
      <c r="J336" t="str">
        <f>IFERROR(INDEX('Rate Reconciliation'!$O$5:$O$373,MATCH(A336,'Rate Reconciliation'!$A$5:$A$373,0)),"Missing in Jobber")</f>
        <v>Rate mismatch</v>
      </c>
      <c r="K336" s="9" t="n">
        <v>-4</v>
      </c>
    </row>
    <row r="337">
      <c r="A337" t="inlineStr">
        <is>
          <t>J1111</t>
        </is>
      </c>
      <c r="B337" t="inlineStr">
        <is>
          <t>2026-10</t>
        </is>
      </c>
      <c r="C337" t="str">
        <f>IF(LEFT(A337,1)="T","QBO only",INDEX('Jobber Jobs'!$F$5:$F$367,MATCH(A337,'Jobber Jobs'!$A$5:$A$367,0)))</f>
        <v>Every 4 weeks</v>
      </c>
      <c r="D337" t="n">
        <v>1</v>
      </c>
      <c r="E337" s="9">
        <f>IF(LEFT(A337,1)="T",0,IF(INDEX('Jobber Jobs'!$O$5:$O$367,MATCH(A337,'Jobber Jobs'!$A$5:$A$367,0))&lt;&gt;"Active",0,IF(C337="Every 4 weeks",D337*INDEX('Jobber Jobs'!$L$5:$L$367,MATCH(A337,'Jobber Jobs'!$A$5:$A$367,0)),INDEX('Jobber Jobs'!$Q$5:$Q$367,MATCH(A337,'Jobber Jobs'!$A$5:$A$367,0)))))</f>
        <v>109</v>
      </c>
      <c r="F337" s="9">
        <f>SUMIFS('Jobber Invoices'!$F$5:$F$235,'Jobber Invoices'!$B$5:$B$235,A337,'Jobber Invoices'!$G$5:$G$235,B337)</f>
        <v>0</v>
      </c>
      <c r="G337" s="9">
        <f>SUMIFS('QBO Invoices'!$E$5:$E$888,'QBO Invoices'!$G$5:$G$888,A337,'QBO Invoices'!$F$5:$F$888,B337)</f>
        <v>105</v>
      </c>
      <c r="H337" s="9">
        <f>ROUND(F337+G337-E337,2)</f>
        <v>-4</v>
      </c>
      <c r="I337" t="str">
        <f>IF(ABS(H337)&lt;0.005,"Agrees",IF(H337&gt;0,"Over-billed","Under-billed"))</f>
        <v>Under-billed</v>
      </c>
      <c r="J337" t="str">
        <f>IFERROR(INDEX('Rate Reconciliation'!$O$5:$O$373,MATCH(A337,'Rate Reconciliation'!$A$5:$A$373,0)),"Missing in Jobber")</f>
        <v>Rate mismatch</v>
      </c>
      <c r="K337" s="9" t="n">
        <v>-4</v>
      </c>
    </row>
    <row r="338">
      <c r="A338" t="inlineStr">
        <is>
          <t>J1112</t>
        </is>
      </c>
      <c r="B338" t="inlineStr">
        <is>
          <t>2026-08</t>
        </is>
      </c>
      <c r="C338" t="str">
        <f>IF(LEFT(A338,1)="T","QBO only",INDEX('Jobber Jobs'!$F$5:$F$367,MATCH(A338,'Jobber Jobs'!$A$5:$A$367,0)))</f>
        <v>Weekly</v>
      </c>
      <c r="D338" t="inlineStr"/>
      <c r="E338" s="9">
        <f>IF(LEFT(A338,1)="T",0,IF(INDEX('Jobber Jobs'!$O$5:$O$367,MATCH(A338,'Jobber Jobs'!$A$5:$A$367,0))&lt;&gt;"Active",0,IF(C338="Every 4 weeks",D338*INDEX('Jobber Jobs'!$L$5:$L$367,MATCH(A338,'Jobber Jobs'!$A$5:$A$367,0)),INDEX('Jobber Jobs'!$Q$5:$Q$367,MATCH(A338,'Jobber Jobs'!$A$5:$A$367,0)))))</f>
        <v>130</v>
      </c>
      <c r="F338" s="9">
        <f>SUMIFS('Jobber Invoices'!$F$5:$F$235,'Jobber Invoices'!$B$5:$B$235,A338,'Jobber Invoices'!$G$5:$G$235,B338)</f>
        <v>0</v>
      </c>
      <c r="G338" s="9">
        <f>SUMIFS('QBO Invoices'!$E$5:$E$888,'QBO Invoices'!$G$5:$G$888,A338,'QBO Invoices'!$F$5:$F$888,B338)</f>
        <v>130</v>
      </c>
      <c r="H338" s="9">
        <f>ROUND(F338+G338-E338,2)</f>
        <v>0</v>
      </c>
      <c r="I338" t="str">
        <f>IF(ABS(H338)&lt;0.005,"Agrees",IF(H338&gt;0,"Over-billed","Under-billed"))</f>
        <v>Agrees</v>
      </c>
      <c r="J338" t="str">
        <f>IFERROR(INDEX('Rate Reconciliation'!$O$5:$O$373,MATCH(A338,'Rate Reconciliation'!$A$5:$A$373,0)),"Missing in Jobber")</f>
        <v>Matched</v>
      </c>
      <c r="K338" s="9" t="n">
        <v>0</v>
      </c>
    </row>
    <row r="339">
      <c r="A339" t="inlineStr">
        <is>
          <t>J1112</t>
        </is>
      </c>
      <c r="B339" t="inlineStr">
        <is>
          <t>2026-09</t>
        </is>
      </c>
      <c r="C339" t="str">
        <f>IF(LEFT(A339,1)="T","QBO only",INDEX('Jobber Jobs'!$F$5:$F$367,MATCH(A339,'Jobber Jobs'!$A$5:$A$367,0)))</f>
        <v>Weekly</v>
      </c>
      <c r="D339" t="inlineStr"/>
      <c r="E339" s="9">
        <f>IF(LEFT(A339,1)="T",0,IF(INDEX('Jobber Jobs'!$O$5:$O$367,MATCH(A339,'Jobber Jobs'!$A$5:$A$367,0))&lt;&gt;"Active",0,IF(C339="Every 4 weeks",D339*INDEX('Jobber Jobs'!$L$5:$L$367,MATCH(A339,'Jobber Jobs'!$A$5:$A$367,0)),INDEX('Jobber Jobs'!$Q$5:$Q$367,MATCH(A339,'Jobber Jobs'!$A$5:$A$367,0)))))</f>
        <v>130</v>
      </c>
      <c r="F339" s="9">
        <f>SUMIFS('Jobber Invoices'!$F$5:$F$235,'Jobber Invoices'!$B$5:$B$235,A339,'Jobber Invoices'!$G$5:$G$235,B339)</f>
        <v>0</v>
      </c>
      <c r="G339" s="9">
        <f>SUMIFS('QBO Invoices'!$E$5:$E$888,'QBO Invoices'!$G$5:$G$888,A339,'QBO Invoices'!$F$5:$F$888,B339)</f>
        <v>130</v>
      </c>
      <c r="H339" s="9">
        <f>ROUND(F339+G339-E339,2)</f>
        <v>0</v>
      </c>
      <c r="I339" t="str">
        <f>IF(ABS(H339)&lt;0.005,"Agrees",IF(H339&gt;0,"Over-billed","Under-billed"))</f>
        <v>Agrees</v>
      </c>
      <c r="J339" t="str">
        <f>IFERROR(INDEX('Rate Reconciliation'!$O$5:$O$373,MATCH(A339,'Rate Reconciliation'!$A$5:$A$373,0)),"Missing in Jobber")</f>
        <v>Matched</v>
      </c>
      <c r="K339" s="9" t="n">
        <v>0</v>
      </c>
    </row>
    <row r="340">
      <c r="A340" t="inlineStr">
        <is>
          <t>J1112</t>
        </is>
      </c>
      <c r="B340" t="inlineStr">
        <is>
          <t>2026-10</t>
        </is>
      </c>
      <c r="C340" t="str">
        <f>IF(LEFT(A340,1)="T","QBO only",INDEX('Jobber Jobs'!$F$5:$F$367,MATCH(A340,'Jobber Jobs'!$A$5:$A$367,0)))</f>
        <v>Weekly</v>
      </c>
      <c r="D340" t="inlineStr"/>
      <c r="E340" s="9">
        <f>IF(LEFT(A340,1)="T",0,IF(INDEX('Jobber Jobs'!$O$5:$O$367,MATCH(A340,'Jobber Jobs'!$A$5:$A$367,0))&lt;&gt;"Active",0,IF(C340="Every 4 weeks",D340*INDEX('Jobber Jobs'!$L$5:$L$367,MATCH(A340,'Jobber Jobs'!$A$5:$A$367,0)),INDEX('Jobber Jobs'!$Q$5:$Q$367,MATCH(A340,'Jobber Jobs'!$A$5:$A$367,0)))))</f>
        <v>130</v>
      </c>
      <c r="F340" s="9">
        <f>SUMIFS('Jobber Invoices'!$F$5:$F$235,'Jobber Invoices'!$B$5:$B$235,A340,'Jobber Invoices'!$G$5:$G$235,B340)</f>
        <v>0</v>
      </c>
      <c r="G340" s="9">
        <f>SUMIFS('QBO Invoices'!$E$5:$E$888,'QBO Invoices'!$G$5:$G$888,A340,'QBO Invoices'!$F$5:$F$888,B340)</f>
        <v>130</v>
      </c>
      <c r="H340" s="9">
        <f>ROUND(F340+G340-E340,2)</f>
        <v>0</v>
      </c>
      <c r="I340" t="str">
        <f>IF(ABS(H340)&lt;0.005,"Agrees",IF(H340&gt;0,"Over-billed","Under-billed"))</f>
        <v>Agrees</v>
      </c>
      <c r="J340" t="str">
        <f>IFERROR(INDEX('Rate Reconciliation'!$O$5:$O$373,MATCH(A340,'Rate Reconciliation'!$A$5:$A$373,0)),"Missing in Jobber")</f>
        <v>Matched</v>
      </c>
      <c r="K340" s="9" t="n">
        <v>0</v>
      </c>
    </row>
    <row r="341">
      <c r="A341" t="inlineStr">
        <is>
          <t>J1113</t>
        </is>
      </c>
      <c r="B341" t="inlineStr">
        <is>
          <t>2026-08</t>
        </is>
      </c>
      <c r="C341" t="str">
        <f>IF(LEFT(A341,1)="T","QBO only",INDEX('Jobber Jobs'!$F$5:$F$367,MATCH(A341,'Jobber Jobs'!$A$5:$A$367,0)))</f>
        <v>Weekly</v>
      </c>
      <c r="D341" t="inlineStr"/>
      <c r="E341" s="9">
        <f>IF(LEFT(A341,1)="T",0,IF(INDEX('Jobber Jobs'!$O$5:$O$367,MATCH(A341,'Jobber Jobs'!$A$5:$A$367,0))&lt;&gt;"Active",0,IF(C341="Every 4 weeks",D341*INDEX('Jobber Jobs'!$L$5:$L$367,MATCH(A341,'Jobber Jobs'!$A$5:$A$367,0)),INDEX('Jobber Jobs'!$Q$5:$Q$367,MATCH(A341,'Jobber Jobs'!$A$5:$A$367,0)))))</f>
        <v>814.67</v>
      </c>
      <c r="F341" s="9">
        <f>SUMIFS('Jobber Invoices'!$F$5:$F$235,'Jobber Invoices'!$B$5:$B$235,A341,'Jobber Invoices'!$G$5:$G$235,B341)</f>
        <v>814.67</v>
      </c>
      <c r="G341" s="9">
        <f>SUMIFS('QBO Invoices'!$E$5:$E$888,'QBO Invoices'!$G$5:$G$888,A341,'QBO Invoices'!$F$5:$F$888,B341)</f>
        <v>0</v>
      </c>
      <c r="H341" s="9">
        <f>ROUND(F341+G341-E341,2)</f>
        <v>0</v>
      </c>
      <c r="I341" t="str">
        <f>IF(ABS(H341)&lt;0.005,"Agrees",IF(H341&gt;0,"Over-billed","Under-billed"))</f>
        <v>Agrees</v>
      </c>
      <c r="J341" t="str">
        <f>IFERROR(INDEX('Rate Reconciliation'!$O$5:$O$373,MATCH(A341,'Rate Reconciliation'!$A$5:$A$373,0)),"Missing in Jobber")</f>
        <v>Billed in Jobber</v>
      </c>
      <c r="K341" s="9" t="n">
        <v>0</v>
      </c>
    </row>
    <row r="342">
      <c r="A342" t="inlineStr">
        <is>
          <t>J1113</t>
        </is>
      </c>
      <c r="B342" t="inlineStr">
        <is>
          <t>2026-09</t>
        </is>
      </c>
      <c r="C342" t="str">
        <f>IF(LEFT(A342,1)="T","QBO only",INDEX('Jobber Jobs'!$F$5:$F$367,MATCH(A342,'Jobber Jobs'!$A$5:$A$367,0)))</f>
        <v>Weekly</v>
      </c>
      <c r="D342" t="inlineStr"/>
      <c r="E342" s="9">
        <f>IF(LEFT(A342,1)="T",0,IF(INDEX('Jobber Jobs'!$O$5:$O$367,MATCH(A342,'Jobber Jobs'!$A$5:$A$367,0))&lt;&gt;"Active",0,IF(C342="Every 4 weeks",D342*INDEX('Jobber Jobs'!$L$5:$L$367,MATCH(A342,'Jobber Jobs'!$A$5:$A$367,0)),INDEX('Jobber Jobs'!$Q$5:$Q$367,MATCH(A342,'Jobber Jobs'!$A$5:$A$367,0)))))</f>
        <v>814.67</v>
      </c>
      <c r="F342" s="9">
        <f>SUMIFS('Jobber Invoices'!$F$5:$F$235,'Jobber Invoices'!$B$5:$B$235,A342,'Jobber Invoices'!$G$5:$G$235,B342)</f>
        <v>814.67</v>
      </c>
      <c r="G342" s="9">
        <f>SUMIFS('QBO Invoices'!$E$5:$E$888,'QBO Invoices'!$G$5:$G$888,A342,'QBO Invoices'!$F$5:$F$888,B342)</f>
        <v>0</v>
      </c>
      <c r="H342" s="9">
        <f>ROUND(F342+G342-E342,2)</f>
        <v>0</v>
      </c>
      <c r="I342" t="str">
        <f>IF(ABS(H342)&lt;0.005,"Agrees",IF(H342&gt;0,"Over-billed","Under-billed"))</f>
        <v>Agrees</v>
      </c>
      <c r="J342" t="str">
        <f>IFERROR(INDEX('Rate Reconciliation'!$O$5:$O$373,MATCH(A342,'Rate Reconciliation'!$A$5:$A$373,0)),"Missing in Jobber")</f>
        <v>Billed in Jobber</v>
      </c>
      <c r="K342" s="9" t="n">
        <v>0</v>
      </c>
    </row>
    <row r="343">
      <c r="A343" t="inlineStr">
        <is>
          <t>J1113</t>
        </is>
      </c>
      <c r="B343" t="inlineStr">
        <is>
          <t>2026-10</t>
        </is>
      </c>
      <c r="C343" t="str">
        <f>IF(LEFT(A343,1)="T","QBO only",INDEX('Jobber Jobs'!$F$5:$F$367,MATCH(A343,'Jobber Jobs'!$A$5:$A$367,0)))</f>
        <v>Weekly</v>
      </c>
      <c r="D343" t="inlineStr"/>
      <c r="E343" s="9">
        <f>IF(LEFT(A343,1)="T",0,IF(INDEX('Jobber Jobs'!$O$5:$O$367,MATCH(A343,'Jobber Jobs'!$A$5:$A$367,0))&lt;&gt;"Active",0,IF(C343="Every 4 weeks",D343*INDEX('Jobber Jobs'!$L$5:$L$367,MATCH(A343,'Jobber Jobs'!$A$5:$A$367,0)),INDEX('Jobber Jobs'!$Q$5:$Q$367,MATCH(A343,'Jobber Jobs'!$A$5:$A$367,0)))))</f>
        <v>814.67</v>
      </c>
      <c r="F343" s="9">
        <f>SUMIFS('Jobber Invoices'!$F$5:$F$235,'Jobber Invoices'!$B$5:$B$235,A343,'Jobber Invoices'!$G$5:$G$235,B343)</f>
        <v>814.67</v>
      </c>
      <c r="G343" s="9">
        <f>SUMIFS('QBO Invoices'!$E$5:$E$888,'QBO Invoices'!$G$5:$G$888,A343,'QBO Invoices'!$F$5:$F$888,B343)</f>
        <v>0</v>
      </c>
      <c r="H343" s="9">
        <f>ROUND(F343+G343-E343,2)</f>
        <v>0</v>
      </c>
      <c r="I343" t="str">
        <f>IF(ABS(H343)&lt;0.005,"Agrees",IF(H343&gt;0,"Over-billed","Under-billed"))</f>
        <v>Agrees</v>
      </c>
      <c r="J343" t="str">
        <f>IFERROR(INDEX('Rate Reconciliation'!$O$5:$O$373,MATCH(A343,'Rate Reconciliation'!$A$5:$A$373,0)),"Missing in Jobber")</f>
        <v>Billed in Jobber</v>
      </c>
      <c r="K343" s="9" t="n">
        <v>0</v>
      </c>
    </row>
    <row r="344">
      <c r="A344" t="inlineStr">
        <is>
          <t>J1114</t>
        </is>
      </c>
      <c r="B344" t="inlineStr">
        <is>
          <t>2026-08</t>
        </is>
      </c>
      <c r="C344" t="str">
        <f>IF(LEFT(A344,1)="T","QBO only",INDEX('Jobber Jobs'!$F$5:$F$367,MATCH(A344,'Jobber Jobs'!$A$5:$A$367,0)))</f>
        <v>Monthly</v>
      </c>
      <c r="D344" t="inlineStr"/>
      <c r="E344" s="9">
        <f>IF(LEFT(A344,1)="T",0,IF(INDEX('Jobber Jobs'!$O$5:$O$367,MATCH(A344,'Jobber Jobs'!$A$5:$A$367,0))&lt;&gt;"Active",0,IF(C344="Every 4 weeks",D344*INDEX('Jobber Jobs'!$L$5:$L$367,MATCH(A344,'Jobber Jobs'!$A$5:$A$367,0)),INDEX('Jobber Jobs'!$Q$5:$Q$367,MATCH(A344,'Jobber Jobs'!$A$5:$A$367,0)))))</f>
        <v>125</v>
      </c>
      <c r="F344" s="9">
        <f>SUMIFS('Jobber Invoices'!$F$5:$F$235,'Jobber Invoices'!$B$5:$B$235,A344,'Jobber Invoices'!$G$5:$G$235,B344)</f>
        <v>0</v>
      </c>
      <c r="G344" s="9">
        <f>SUMIFS('QBO Invoices'!$E$5:$E$888,'QBO Invoices'!$G$5:$G$888,A344,'QBO Invoices'!$F$5:$F$888,B344)</f>
        <v>125</v>
      </c>
      <c r="H344" s="9">
        <f>ROUND(F344+G344-E344,2)</f>
        <v>0</v>
      </c>
      <c r="I344" t="str">
        <f>IF(ABS(H344)&lt;0.005,"Agrees",IF(H344&gt;0,"Over-billed","Under-billed"))</f>
        <v>Agrees</v>
      </c>
      <c r="J344" t="str">
        <f>IFERROR(INDEX('Rate Reconciliation'!$O$5:$O$373,MATCH(A344,'Rate Reconciliation'!$A$5:$A$373,0)),"Missing in Jobber")</f>
        <v>Matched</v>
      </c>
      <c r="K344" s="9" t="n">
        <v>0</v>
      </c>
    </row>
    <row r="345">
      <c r="A345" t="inlineStr">
        <is>
          <t>J1114</t>
        </is>
      </c>
      <c r="B345" t="inlineStr">
        <is>
          <t>2026-09</t>
        </is>
      </c>
      <c r="C345" t="str">
        <f>IF(LEFT(A345,1)="T","QBO only",INDEX('Jobber Jobs'!$F$5:$F$367,MATCH(A345,'Jobber Jobs'!$A$5:$A$367,0)))</f>
        <v>Monthly</v>
      </c>
      <c r="D345" t="inlineStr"/>
      <c r="E345" s="9">
        <f>IF(LEFT(A345,1)="T",0,IF(INDEX('Jobber Jobs'!$O$5:$O$367,MATCH(A345,'Jobber Jobs'!$A$5:$A$367,0))&lt;&gt;"Active",0,IF(C345="Every 4 weeks",D345*INDEX('Jobber Jobs'!$L$5:$L$367,MATCH(A345,'Jobber Jobs'!$A$5:$A$367,0)),INDEX('Jobber Jobs'!$Q$5:$Q$367,MATCH(A345,'Jobber Jobs'!$A$5:$A$367,0)))))</f>
        <v>125</v>
      </c>
      <c r="F345" s="9">
        <f>SUMIFS('Jobber Invoices'!$F$5:$F$235,'Jobber Invoices'!$B$5:$B$235,A345,'Jobber Invoices'!$G$5:$G$235,B345)</f>
        <v>0</v>
      </c>
      <c r="G345" s="9">
        <f>SUMIFS('QBO Invoices'!$E$5:$E$888,'QBO Invoices'!$G$5:$G$888,A345,'QBO Invoices'!$F$5:$F$888,B345)</f>
        <v>125</v>
      </c>
      <c r="H345" s="9">
        <f>ROUND(F345+G345-E345,2)</f>
        <v>0</v>
      </c>
      <c r="I345" t="str">
        <f>IF(ABS(H345)&lt;0.005,"Agrees",IF(H345&gt;0,"Over-billed","Under-billed"))</f>
        <v>Agrees</v>
      </c>
      <c r="J345" t="str">
        <f>IFERROR(INDEX('Rate Reconciliation'!$O$5:$O$373,MATCH(A345,'Rate Reconciliation'!$A$5:$A$373,0)),"Missing in Jobber")</f>
        <v>Matched</v>
      </c>
      <c r="K345" s="9" t="n">
        <v>0</v>
      </c>
    </row>
    <row r="346">
      <c r="A346" t="inlineStr">
        <is>
          <t>J1114</t>
        </is>
      </c>
      <c r="B346" t="inlineStr">
        <is>
          <t>2026-10</t>
        </is>
      </c>
      <c r="C346" t="str">
        <f>IF(LEFT(A346,1)="T","QBO only",INDEX('Jobber Jobs'!$F$5:$F$367,MATCH(A346,'Jobber Jobs'!$A$5:$A$367,0)))</f>
        <v>Monthly</v>
      </c>
      <c r="D346" t="inlineStr"/>
      <c r="E346" s="9">
        <f>IF(LEFT(A346,1)="T",0,IF(INDEX('Jobber Jobs'!$O$5:$O$367,MATCH(A346,'Jobber Jobs'!$A$5:$A$367,0))&lt;&gt;"Active",0,IF(C346="Every 4 weeks",D346*INDEX('Jobber Jobs'!$L$5:$L$367,MATCH(A346,'Jobber Jobs'!$A$5:$A$367,0)),INDEX('Jobber Jobs'!$Q$5:$Q$367,MATCH(A346,'Jobber Jobs'!$A$5:$A$367,0)))))</f>
        <v>125</v>
      </c>
      <c r="F346" s="9">
        <f>SUMIFS('Jobber Invoices'!$F$5:$F$235,'Jobber Invoices'!$B$5:$B$235,A346,'Jobber Invoices'!$G$5:$G$235,B346)</f>
        <v>0</v>
      </c>
      <c r="G346" s="9">
        <f>SUMIFS('QBO Invoices'!$E$5:$E$888,'QBO Invoices'!$G$5:$G$888,A346,'QBO Invoices'!$F$5:$F$888,B346)</f>
        <v>125</v>
      </c>
      <c r="H346" s="9">
        <f>ROUND(F346+G346-E346,2)</f>
        <v>0</v>
      </c>
      <c r="I346" t="str">
        <f>IF(ABS(H346)&lt;0.005,"Agrees",IF(H346&gt;0,"Over-billed","Under-billed"))</f>
        <v>Agrees</v>
      </c>
      <c r="J346" t="str">
        <f>IFERROR(INDEX('Rate Reconciliation'!$O$5:$O$373,MATCH(A346,'Rate Reconciliation'!$A$5:$A$373,0)),"Missing in Jobber")</f>
        <v>Matched</v>
      </c>
      <c r="K346" s="9" t="n">
        <v>0</v>
      </c>
    </row>
    <row r="347">
      <c r="A347" t="inlineStr">
        <is>
          <t>J1115</t>
        </is>
      </c>
      <c r="B347" t="inlineStr">
        <is>
          <t>2026-08</t>
        </is>
      </c>
      <c r="C347" t="str">
        <f>IF(LEFT(A347,1)="T","QBO only",INDEX('Jobber Jobs'!$F$5:$F$367,MATCH(A347,'Jobber Jobs'!$A$5:$A$367,0)))</f>
        <v>Weekly</v>
      </c>
      <c r="D347" t="inlineStr"/>
      <c r="E347" s="9">
        <f>IF(LEFT(A347,1)="T",0,IF(INDEX('Jobber Jobs'!$O$5:$O$367,MATCH(A347,'Jobber Jobs'!$A$5:$A$367,0))&lt;&gt;"Active",0,IF(C347="Every 4 weeks",D347*INDEX('Jobber Jobs'!$L$5:$L$367,MATCH(A347,'Jobber Jobs'!$A$5:$A$367,0)),INDEX('Jobber Jobs'!$Q$5:$Q$367,MATCH(A347,'Jobber Jobs'!$A$5:$A$367,0)))))</f>
        <v>325</v>
      </c>
      <c r="F347" s="9">
        <f>SUMIFS('Jobber Invoices'!$F$5:$F$235,'Jobber Invoices'!$B$5:$B$235,A347,'Jobber Invoices'!$G$5:$G$235,B347)</f>
        <v>0</v>
      </c>
      <c r="G347" s="9">
        <f>SUMIFS('QBO Invoices'!$E$5:$E$888,'QBO Invoices'!$G$5:$G$888,A347,'QBO Invoices'!$F$5:$F$888,B347)</f>
        <v>325</v>
      </c>
      <c r="H347" s="9">
        <f>ROUND(F347+G347-E347,2)</f>
        <v>0</v>
      </c>
      <c r="I347" t="str">
        <f>IF(ABS(H347)&lt;0.005,"Agrees",IF(H347&gt;0,"Over-billed","Under-billed"))</f>
        <v>Agrees</v>
      </c>
      <c r="J347" t="str">
        <f>IFERROR(INDEX('Rate Reconciliation'!$O$5:$O$373,MATCH(A347,'Rate Reconciliation'!$A$5:$A$373,0)),"Missing in Jobber")</f>
        <v>Matched</v>
      </c>
      <c r="K347" s="9" t="n">
        <v>0</v>
      </c>
    </row>
    <row r="348">
      <c r="A348" t="inlineStr">
        <is>
          <t>J1115</t>
        </is>
      </c>
      <c r="B348" t="inlineStr">
        <is>
          <t>2026-09</t>
        </is>
      </c>
      <c r="C348" t="str">
        <f>IF(LEFT(A348,1)="T","QBO only",INDEX('Jobber Jobs'!$F$5:$F$367,MATCH(A348,'Jobber Jobs'!$A$5:$A$367,0)))</f>
        <v>Weekly</v>
      </c>
      <c r="D348" t="inlineStr"/>
      <c r="E348" s="9">
        <f>IF(LEFT(A348,1)="T",0,IF(INDEX('Jobber Jobs'!$O$5:$O$367,MATCH(A348,'Jobber Jobs'!$A$5:$A$367,0))&lt;&gt;"Active",0,IF(C348="Every 4 weeks",D348*INDEX('Jobber Jobs'!$L$5:$L$367,MATCH(A348,'Jobber Jobs'!$A$5:$A$367,0)),INDEX('Jobber Jobs'!$Q$5:$Q$367,MATCH(A348,'Jobber Jobs'!$A$5:$A$367,0)))))</f>
        <v>325</v>
      </c>
      <c r="F348" s="9">
        <f>SUMIFS('Jobber Invoices'!$F$5:$F$235,'Jobber Invoices'!$B$5:$B$235,A348,'Jobber Invoices'!$G$5:$G$235,B348)</f>
        <v>0</v>
      </c>
      <c r="G348" s="9">
        <f>SUMIFS('QBO Invoices'!$E$5:$E$888,'QBO Invoices'!$G$5:$G$888,A348,'QBO Invoices'!$F$5:$F$888,B348)</f>
        <v>325</v>
      </c>
      <c r="H348" s="9">
        <f>ROUND(F348+G348-E348,2)</f>
        <v>0</v>
      </c>
      <c r="I348" t="str">
        <f>IF(ABS(H348)&lt;0.005,"Agrees",IF(H348&gt;0,"Over-billed","Under-billed"))</f>
        <v>Agrees</v>
      </c>
      <c r="J348" t="str">
        <f>IFERROR(INDEX('Rate Reconciliation'!$O$5:$O$373,MATCH(A348,'Rate Reconciliation'!$A$5:$A$373,0)),"Missing in Jobber")</f>
        <v>Matched</v>
      </c>
      <c r="K348" s="9" t="n">
        <v>0</v>
      </c>
    </row>
    <row r="349">
      <c r="A349" t="inlineStr">
        <is>
          <t>J1115</t>
        </is>
      </c>
      <c r="B349" t="inlineStr">
        <is>
          <t>2026-10</t>
        </is>
      </c>
      <c r="C349" t="str">
        <f>IF(LEFT(A349,1)="T","QBO only",INDEX('Jobber Jobs'!$F$5:$F$367,MATCH(A349,'Jobber Jobs'!$A$5:$A$367,0)))</f>
        <v>Weekly</v>
      </c>
      <c r="D349" t="inlineStr"/>
      <c r="E349" s="9">
        <f>IF(LEFT(A349,1)="T",0,IF(INDEX('Jobber Jobs'!$O$5:$O$367,MATCH(A349,'Jobber Jobs'!$A$5:$A$367,0))&lt;&gt;"Active",0,IF(C349="Every 4 weeks",D349*INDEX('Jobber Jobs'!$L$5:$L$367,MATCH(A349,'Jobber Jobs'!$A$5:$A$367,0)),INDEX('Jobber Jobs'!$Q$5:$Q$367,MATCH(A349,'Jobber Jobs'!$A$5:$A$367,0)))))</f>
        <v>325</v>
      </c>
      <c r="F349" s="9">
        <f>SUMIFS('Jobber Invoices'!$F$5:$F$235,'Jobber Invoices'!$B$5:$B$235,A349,'Jobber Invoices'!$G$5:$G$235,B349)</f>
        <v>0</v>
      </c>
      <c r="G349" s="9">
        <f>SUMIFS('QBO Invoices'!$E$5:$E$888,'QBO Invoices'!$G$5:$G$888,A349,'QBO Invoices'!$F$5:$F$888,B349)</f>
        <v>325</v>
      </c>
      <c r="H349" s="9">
        <f>ROUND(F349+G349-E349,2)</f>
        <v>0</v>
      </c>
      <c r="I349" t="str">
        <f>IF(ABS(H349)&lt;0.005,"Agrees",IF(H349&gt;0,"Over-billed","Under-billed"))</f>
        <v>Agrees</v>
      </c>
      <c r="J349" t="str">
        <f>IFERROR(INDEX('Rate Reconciliation'!$O$5:$O$373,MATCH(A349,'Rate Reconciliation'!$A$5:$A$373,0)),"Missing in Jobber")</f>
        <v>Matched</v>
      </c>
      <c r="K349" s="9" t="n">
        <v>0</v>
      </c>
    </row>
    <row r="350">
      <c r="A350" t="inlineStr">
        <is>
          <t>J1116</t>
        </is>
      </c>
      <c r="B350" t="inlineStr">
        <is>
          <t>2026-08</t>
        </is>
      </c>
      <c r="C350" t="str">
        <f>IF(LEFT(A350,1)="T","QBO only",INDEX('Jobber Jobs'!$F$5:$F$367,MATCH(A350,'Jobber Jobs'!$A$5:$A$367,0)))</f>
        <v>Weekly</v>
      </c>
      <c r="D350" t="inlineStr"/>
      <c r="E350" s="9">
        <f>IF(LEFT(A350,1)="T",0,IF(INDEX('Jobber Jobs'!$O$5:$O$367,MATCH(A350,'Jobber Jobs'!$A$5:$A$367,0))&lt;&gt;"Active",0,IF(C350="Every 4 weeks",D350*INDEX('Jobber Jobs'!$L$5:$L$367,MATCH(A350,'Jobber Jobs'!$A$5:$A$367,0)),INDEX('Jobber Jobs'!$Q$5:$Q$367,MATCH(A350,'Jobber Jobs'!$A$5:$A$367,0)))))</f>
        <v>801.67</v>
      </c>
      <c r="F350" s="9">
        <f>SUMIFS('Jobber Invoices'!$F$5:$F$235,'Jobber Invoices'!$B$5:$B$235,A350,'Jobber Invoices'!$G$5:$G$235,B350)</f>
        <v>0</v>
      </c>
      <c r="G350" s="9">
        <f>SUMIFS('QBO Invoices'!$E$5:$E$888,'QBO Invoices'!$G$5:$G$888,A350,'QBO Invoices'!$F$5:$F$888,B350)</f>
        <v>801.67</v>
      </c>
      <c r="H350" s="9">
        <f>ROUND(F350+G350-E350,2)</f>
        <v>0</v>
      </c>
      <c r="I350" t="str">
        <f>IF(ABS(H350)&lt;0.005,"Agrees",IF(H350&gt;0,"Over-billed","Under-billed"))</f>
        <v>Agrees</v>
      </c>
      <c r="J350" t="str">
        <f>IFERROR(INDEX('Rate Reconciliation'!$O$5:$O$373,MATCH(A350,'Rate Reconciliation'!$A$5:$A$373,0)),"Missing in Jobber")</f>
        <v>Matched</v>
      </c>
      <c r="K350" s="9" t="n">
        <v>0</v>
      </c>
    </row>
    <row r="351">
      <c r="A351" t="inlineStr">
        <is>
          <t>J1116</t>
        </is>
      </c>
      <c r="B351" t="inlineStr">
        <is>
          <t>2026-09</t>
        </is>
      </c>
      <c r="C351" t="str">
        <f>IF(LEFT(A351,1)="T","QBO only",INDEX('Jobber Jobs'!$F$5:$F$367,MATCH(A351,'Jobber Jobs'!$A$5:$A$367,0)))</f>
        <v>Weekly</v>
      </c>
      <c r="D351" t="inlineStr"/>
      <c r="E351" s="9">
        <f>IF(LEFT(A351,1)="T",0,IF(INDEX('Jobber Jobs'!$O$5:$O$367,MATCH(A351,'Jobber Jobs'!$A$5:$A$367,0))&lt;&gt;"Active",0,IF(C351="Every 4 weeks",D351*INDEX('Jobber Jobs'!$L$5:$L$367,MATCH(A351,'Jobber Jobs'!$A$5:$A$367,0)),INDEX('Jobber Jobs'!$Q$5:$Q$367,MATCH(A351,'Jobber Jobs'!$A$5:$A$367,0)))))</f>
        <v>801.67</v>
      </c>
      <c r="F351" s="9">
        <f>SUMIFS('Jobber Invoices'!$F$5:$F$235,'Jobber Invoices'!$B$5:$B$235,A351,'Jobber Invoices'!$G$5:$G$235,B351)</f>
        <v>0</v>
      </c>
      <c r="G351" s="9">
        <f>SUMIFS('QBO Invoices'!$E$5:$E$888,'QBO Invoices'!$G$5:$G$888,A351,'QBO Invoices'!$F$5:$F$888,B351)</f>
        <v>801.67</v>
      </c>
      <c r="H351" s="9">
        <f>ROUND(F351+G351-E351,2)</f>
        <v>0</v>
      </c>
      <c r="I351" t="str">
        <f>IF(ABS(H351)&lt;0.005,"Agrees",IF(H351&gt;0,"Over-billed","Under-billed"))</f>
        <v>Agrees</v>
      </c>
      <c r="J351" t="str">
        <f>IFERROR(INDEX('Rate Reconciliation'!$O$5:$O$373,MATCH(A351,'Rate Reconciliation'!$A$5:$A$373,0)),"Missing in Jobber")</f>
        <v>Matched</v>
      </c>
      <c r="K351" s="9" t="n">
        <v>0</v>
      </c>
    </row>
    <row r="352">
      <c r="A352" t="inlineStr">
        <is>
          <t>J1116</t>
        </is>
      </c>
      <c r="B352" t="inlineStr">
        <is>
          <t>2026-10</t>
        </is>
      </c>
      <c r="C352" t="str">
        <f>IF(LEFT(A352,1)="T","QBO only",INDEX('Jobber Jobs'!$F$5:$F$367,MATCH(A352,'Jobber Jobs'!$A$5:$A$367,0)))</f>
        <v>Weekly</v>
      </c>
      <c r="D352" t="inlineStr"/>
      <c r="E352" s="9">
        <f>IF(LEFT(A352,1)="T",0,IF(INDEX('Jobber Jobs'!$O$5:$O$367,MATCH(A352,'Jobber Jobs'!$A$5:$A$367,0))&lt;&gt;"Active",0,IF(C352="Every 4 weeks",D352*INDEX('Jobber Jobs'!$L$5:$L$367,MATCH(A352,'Jobber Jobs'!$A$5:$A$367,0)),INDEX('Jobber Jobs'!$Q$5:$Q$367,MATCH(A352,'Jobber Jobs'!$A$5:$A$367,0)))))</f>
        <v>801.67</v>
      </c>
      <c r="F352" s="9">
        <f>SUMIFS('Jobber Invoices'!$F$5:$F$235,'Jobber Invoices'!$B$5:$B$235,A352,'Jobber Invoices'!$G$5:$G$235,B352)</f>
        <v>0</v>
      </c>
      <c r="G352" s="9">
        <f>SUMIFS('QBO Invoices'!$E$5:$E$888,'QBO Invoices'!$G$5:$G$888,A352,'QBO Invoices'!$F$5:$F$888,B352)</f>
        <v>801.67</v>
      </c>
      <c r="H352" s="9">
        <f>ROUND(F352+G352-E352,2)</f>
        <v>0</v>
      </c>
      <c r="I352" t="str">
        <f>IF(ABS(H352)&lt;0.005,"Agrees",IF(H352&gt;0,"Over-billed","Under-billed"))</f>
        <v>Agrees</v>
      </c>
      <c r="J352" t="str">
        <f>IFERROR(INDEX('Rate Reconciliation'!$O$5:$O$373,MATCH(A352,'Rate Reconciliation'!$A$5:$A$373,0)),"Missing in Jobber")</f>
        <v>Matched</v>
      </c>
      <c r="K352" s="9" t="n">
        <v>0</v>
      </c>
    </row>
    <row r="353">
      <c r="A353" t="inlineStr">
        <is>
          <t>J1117</t>
        </is>
      </c>
      <c r="B353" t="inlineStr">
        <is>
          <t>2026-08</t>
        </is>
      </c>
      <c r="C353" t="str">
        <f>IF(LEFT(A353,1)="T","QBO only",INDEX('Jobber Jobs'!$F$5:$F$367,MATCH(A353,'Jobber Jobs'!$A$5:$A$367,0)))</f>
        <v>Weekly</v>
      </c>
      <c r="D353" t="inlineStr"/>
      <c r="E353" s="9">
        <f>IF(LEFT(A353,1)="T",0,IF(INDEX('Jobber Jobs'!$O$5:$O$367,MATCH(A353,'Jobber Jobs'!$A$5:$A$367,0))&lt;&gt;"Active",0,IF(C353="Every 4 weeks",D353*INDEX('Jobber Jobs'!$L$5:$L$367,MATCH(A353,'Jobber Jobs'!$A$5:$A$367,0)),INDEX('Jobber Jobs'!$Q$5:$Q$367,MATCH(A353,'Jobber Jobs'!$A$5:$A$367,0)))))</f>
        <v>1100.67</v>
      </c>
      <c r="F353" s="9">
        <f>SUMIFS('Jobber Invoices'!$F$5:$F$235,'Jobber Invoices'!$B$5:$B$235,A353,'Jobber Invoices'!$G$5:$G$235,B353)</f>
        <v>0</v>
      </c>
      <c r="G353" s="9">
        <f>SUMIFS('QBO Invoices'!$E$5:$E$888,'QBO Invoices'!$G$5:$G$888,A353,'QBO Invoices'!$F$5:$F$888,B353)</f>
        <v>1100.67</v>
      </c>
      <c r="H353" s="9">
        <f>ROUND(F353+G353-E353,2)</f>
        <v>0</v>
      </c>
      <c r="I353" t="str">
        <f>IF(ABS(H353)&lt;0.005,"Agrees",IF(H353&gt;0,"Over-billed","Under-billed"))</f>
        <v>Agrees</v>
      </c>
      <c r="J353" t="str">
        <f>IFERROR(INDEX('Rate Reconciliation'!$O$5:$O$373,MATCH(A353,'Rate Reconciliation'!$A$5:$A$373,0)),"Missing in Jobber")</f>
        <v>Matched</v>
      </c>
      <c r="K353" s="9" t="n">
        <v>0</v>
      </c>
    </row>
    <row r="354">
      <c r="A354" t="inlineStr">
        <is>
          <t>J1117</t>
        </is>
      </c>
      <c r="B354" t="inlineStr">
        <is>
          <t>2026-09</t>
        </is>
      </c>
      <c r="C354" t="str">
        <f>IF(LEFT(A354,1)="T","QBO only",INDEX('Jobber Jobs'!$F$5:$F$367,MATCH(A354,'Jobber Jobs'!$A$5:$A$367,0)))</f>
        <v>Weekly</v>
      </c>
      <c r="D354" t="inlineStr"/>
      <c r="E354" s="9">
        <f>IF(LEFT(A354,1)="T",0,IF(INDEX('Jobber Jobs'!$O$5:$O$367,MATCH(A354,'Jobber Jobs'!$A$5:$A$367,0))&lt;&gt;"Active",0,IF(C354="Every 4 weeks",D354*INDEX('Jobber Jobs'!$L$5:$L$367,MATCH(A354,'Jobber Jobs'!$A$5:$A$367,0)),INDEX('Jobber Jobs'!$Q$5:$Q$367,MATCH(A354,'Jobber Jobs'!$A$5:$A$367,0)))))</f>
        <v>1100.67</v>
      </c>
      <c r="F354" s="9">
        <f>SUMIFS('Jobber Invoices'!$F$5:$F$235,'Jobber Invoices'!$B$5:$B$235,A354,'Jobber Invoices'!$G$5:$G$235,B354)</f>
        <v>0</v>
      </c>
      <c r="G354" s="9">
        <f>SUMIFS('QBO Invoices'!$E$5:$E$888,'QBO Invoices'!$G$5:$G$888,A354,'QBO Invoices'!$F$5:$F$888,B354)</f>
        <v>1100.67</v>
      </c>
      <c r="H354" s="9">
        <f>ROUND(F354+G354-E354,2)</f>
        <v>0</v>
      </c>
      <c r="I354" t="str">
        <f>IF(ABS(H354)&lt;0.005,"Agrees",IF(H354&gt;0,"Over-billed","Under-billed"))</f>
        <v>Agrees</v>
      </c>
      <c r="J354" t="str">
        <f>IFERROR(INDEX('Rate Reconciliation'!$O$5:$O$373,MATCH(A354,'Rate Reconciliation'!$A$5:$A$373,0)),"Missing in Jobber")</f>
        <v>Matched</v>
      </c>
      <c r="K354" s="9" t="n">
        <v>0</v>
      </c>
    </row>
    <row r="355">
      <c r="A355" t="inlineStr">
        <is>
          <t>J1117</t>
        </is>
      </c>
      <c r="B355" t="inlineStr">
        <is>
          <t>2026-10</t>
        </is>
      </c>
      <c r="C355" t="str">
        <f>IF(LEFT(A355,1)="T","QBO only",INDEX('Jobber Jobs'!$F$5:$F$367,MATCH(A355,'Jobber Jobs'!$A$5:$A$367,0)))</f>
        <v>Weekly</v>
      </c>
      <c r="D355" t="inlineStr"/>
      <c r="E355" s="9">
        <f>IF(LEFT(A355,1)="T",0,IF(INDEX('Jobber Jobs'!$O$5:$O$367,MATCH(A355,'Jobber Jobs'!$A$5:$A$367,0))&lt;&gt;"Active",0,IF(C355="Every 4 weeks",D355*INDEX('Jobber Jobs'!$L$5:$L$367,MATCH(A355,'Jobber Jobs'!$A$5:$A$367,0)),INDEX('Jobber Jobs'!$Q$5:$Q$367,MATCH(A355,'Jobber Jobs'!$A$5:$A$367,0)))))</f>
        <v>1100.67</v>
      </c>
      <c r="F355" s="9">
        <f>SUMIFS('Jobber Invoices'!$F$5:$F$235,'Jobber Invoices'!$B$5:$B$235,A355,'Jobber Invoices'!$G$5:$G$235,B355)</f>
        <v>0</v>
      </c>
      <c r="G355" s="9">
        <f>SUMIFS('QBO Invoices'!$E$5:$E$888,'QBO Invoices'!$G$5:$G$888,A355,'QBO Invoices'!$F$5:$F$888,B355)</f>
        <v>1100.67</v>
      </c>
      <c r="H355" s="9">
        <f>ROUND(F355+G355-E355,2)</f>
        <v>0</v>
      </c>
      <c r="I355" t="str">
        <f>IF(ABS(H355)&lt;0.005,"Agrees",IF(H355&gt;0,"Over-billed","Under-billed"))</f>
        <v>Agrees</v>
      </c>
      <c r="J355" t="str">
        <f>IFERROR(INDEX('Rate Reconciliation'!$O$5:$O$373,MATCH(A355,'Rate Reconciliation'!$A$5:$A$373,0)),"Missing in Jobber")</f>
        <v>Matched</v>
      </c>
      <c r="K355" s="9" t="n">
        <v>0</v>
      </c>
    </row>
    <row r="356">
      <c r="A356" t="inlineStr">
        <is>
          <t>J1118</t>
        </is>
      </c>
      <c r="B356" t="inlineStr">
        <is>
          <t>2026-08</t>
        </is>
      </c>
      <c r="C356" t="str">
        <f>IF(LEFT(A356,1)="T","QBO only",INDEX('Jobber Jobs'!$F$5:$F$367,MATCH(A356,'Jobber Jobs'!$A$5:$A$367,0)))</f>
        <v>Weekly</v>
      </c>
      <c r="D356" t="inlineStr"/>
      <c r="E356" s="9">
        <f>IF(LEFT(A356,1)="T",0,IF(INDEX('Jobber Jobs'!$O$5:$O$367,MATCH(A356,'Jobber Jobs'!$A$5:$A$367,0))&lt;&gt;"Active",0,IF(C356="Every 4 weeks",D356*INDEX('Jobber Jobs'!$L$5:$L$367,MATCH(A356,'Jobber Jobs'!$A$5:$A$367,0)),INDEX('Jobber Jobs'!$Q$5:$Q$367,MATCH(A356,'Jobber Jobs'!$A$5:$A$367,0)))))</f>
        <v>810.33</v>
      </c>
      <c r="F356" s="9">
        <f>SUMIFS('Jobber Invoices'!$F$5:$F$235,'Jobber Invoices'!$B$5:$B$235,A356,'Jobber Invoices'!$G$5:$G$235,B356)</f>
        <v>0</v>
      </c>
      <c r="G356" s="9">
        <f>SUMIFS('QBO Invoices'!$E$5:$E$888,'QBO Invoices'!$G$5:$G$888,A356,'QBO Invoices'!$F$5:$F$888,B356)</f>
        <v>748</v>
      </c>
      <c r="H356" s="9">
        <f>ROUND(F356+G356-E356,2)</f>
        <v>-62.33</v>
      </c>
      <c r="I356" t="str">
        <f>IF(ABS(H356)&lt;0.005,"Agrees",IF(H356&gt;0,"Over-billed","Under-billed"))</f>
        <v>Under-billed</v>
      </c>
      <c r="J356" t="str">
        <f>IFERROR(INDEX('Rate Reconciliation'!$O$5:$O$373,MATCH(A356,'Rate Reconciliation'!$A$5:$A$373,0)),"Missing in Jobber")</f>
        <v>Basis mismatch</v>
      </c>
      <c r="K356" s="9" t="n">
        <v>-62.33</v>
      </c>
    </row>
    <row r="357">
      <c r="A357" t="inlineStr">
        <is>
          <t>J1118</t>
        </is>
      </c>
      <c r="B357" t="inlineStr">
        <is>
          <t>2026-09</t>
        </is>
      </c>
      <c r="C357" t="str">
        <f>IF(LEFT(A357,1)="T","QBO only",INDEX('Jobber Jobs'!$F$5:$F$367,MATCH(A357,'Jobber Jobs'!$A$5:$A$367,0)))</f>
        <v>Weekly</v>
      </c>
      <c r="D357" t="inlineStr"/>
      <c r="E357" s="9">
        <f>IF(LEFT(A357,1)="T",0,IF(INDEX('Jobber Jobs'!$O$5:$O$367,MATCH(A357,'Jobber Jobs'!$A$5:$A$367,0))&lt;&gt;"Active",0,IF(C357="Every 4 weeks",D357*INDEX('Jobber Jobs'!$L$5:$L$367,MATCH(A357,'Jobber Jobs'!$A$5:$A$367,0)),INDEX('Jobber Jobs'!$Q$5:$Q$367,MATCH(A357,'Jobber Jobs'!$A$5:$A$367,0)))))</f>
        <v>810.33</v>
      </c>
      <c r="F357" s="9">
        <f>SUMIFS('Jobber Invoices'!$F$5:$F$235,'Jobber Invoices'!$B$5:$B$235,A357,'Jobber Invoices'!$G$5:$G$235,B357)</f>
        <v>0</v>
      </c>
      <c r="G357" s="9">
        <f>SUMIFS('QBO Invoices'!$E$5:$E$888,'QBO Invoices'!$G$5:$G$888,A357,'QBO Invoices'!$F$5:$F$888,B357)</f>
        <v>748</v>
      </c>
      <c r="H357" s="9">
        <f>ROUND(F357+G357-E357,2)</f>
        <v>-62.33</v>
      </c>
      <c r="I357" t="str">
        <f>IF(ABS(H357)&lt;0.005,"Agrees",IF(H357&gt;0,"Over-billed","Under-billed"))</f>
        <v>Under-billed</v>
      </c>
      <c r="J357" t="str">
        <f>IFERROR(INDEX('Rate Reconciliation'!$O$5:$O$373,MATCH(A357,'Rate Reconciliation'!$A$5:$A$373,0)),"Missing in Jobber")</f>
        <v>Basis mismatch</v>
      </c>
      <c r="K357" s="9" t="n">
        <v>-62.33</v>
      </c>
    </row>
    <row r="358">
      <c r="A358" t="inlineStr">
        <is>
          <t>J1118</t>
        </is>
      </c>
      <c r="B358" t="inlineStr">
        <is>
          <t>2026-10</t>
        </is>
      </c>
      <c r="C358" t="str">
        <f>IF(LEFT(A358,1)="T","QBO only",INDEX('Jobber Jobs'!$F$5:$F$367,MATCH(A358,'Jobber Jobs'!$A$5:$A$367,0)))</f>
        <v>Weekly</v>
      </c>
      <c r="D358" t="inlineStr"/>
      <c r="E358" s="9">
        <f>IF(LEFT(A358,1)="T",0,IF(INDEX('Jobber Jobs'!$O$5:$O$367,MATCH(A358,'Jobber Jobs'!$A$5:$A$367,0))&lt;&gt;"Active",0,IF(C358="Every 4 weeks",D358*INDEX('Jobber Jobs'!$L$5:$L$367,MATCH(A358,'Jobber Jobs'!$A$5:$A$367,0)),INDEX('Jobber Jobs'!$Q$5:$Q$367,MATCH(A358,'Jobber Jobs'!$A$5:$A$367,0)))))</f>
        <v>810.33</v>
      </c>
      <c r="F358" s="9">
        <f>SUMIFS('Jobber Invoices'!$F$5:$F$235,'Jobber Invoices'!$B$5:$B$235,A358,'Jobber Invoices'!$G$5:$G$235,B358)</f>
        <v>0</v>
      </c>
      <c r="G358" s="9">
        <f>SUMIFS('QBO Invoices'!$E$5:$E$888,'QBO Invoices'!$G$5:$G$888,A358,'QBO Invoices'!$F$5:$F$888,B358)</f>
        <v>748</v>
      </c>
      <c r="H358" s="9">
        <f>ROUND(F358+G358-E358,2)</f>
        <v>-62.33</v>
      </c>
      <c r="I358" t="str">
        <f>IF(ABS(H358)&lt;0.005,"Agrees",IF(H358&gt;0,"Over-billed","Under-billed"))</f>
        <v>Under-billed</v>
      </c>
      <c r="J358" t="str">
        <f>IFERROR(INDEX('Rate Reconciliation'!$O$5:$O$373,MATCH(A358,'Rate Reconciliation'!$A$5:$A$373,0)),"Missing in Jobber")</f>
        <v>Basis mismatch</v>
      </c>
      <c r="K358" s="9" t="n">
        <v>-62.33</v>
      </c>
    </row>
    <row r="359">
      <c r="A359" t="inlineStr">
        <is>
          <t>J1119</t>
        </is>
      </c>
      <c r="B359" t="inlineStr">
        <is>
          <t>2026-08</t>
        </is>
      </c>
      <c r="C359" t="str">
        <f>IF(LEFT(A359,1)="T","QBO only",INDEX('Jobber Jobs'!$F$5:$F$367,MATCH(A359,'Jobber Jobs'!$A$5:$A$367,0)))</f>
        <v>Every 4 weeks</v>
      </c>
      <c r="D359" t="n">
        <v>1</v>
      </c>
      <c r="E359" s="9">
        <f>IF(LEFT(A359,1)="T",0,IF(INDEX('Jobber Jobs'!$O$5:$O$367,MATCH(A359,'Jobber Jobs'!$A$5:$A$367,0))&lt;&gt;"Active",0,IF(C359="Every 4 weeks",D359*INDEX('Jobber Jobs'!$L$5:$L$367,MATCH(A359,'Jobber Jobs'!$A$5:$A$367,0)),INDEX('Jobber Jobs'!$Q$5:$Q$367,MATCH(A359,'Jobber Jobs'!$A$5:$A$367,0)))))</f>
        <v>116</v>
      </c>
      <c r="F359" s="9">
        <f>SUMIFS('Jobber Invoices'!$F$5:$F$235,'Jobber Invoices'!$B$5:$B$235,A359,'Jobber Invoices'!$G$5:$G$235,B359)</f>
        <v>0</v>
      </c>
      <c r="G359" s="9">
        <f>SUMIFS('QBO Invoices'!$E$5:$E$888,'QBO Invoices'!$G$5:$G$888,A359,'QBO Invoices'!$F$5:$F$888,B359)</f>
        <v>116</v>
      </c>
      <c r="H359" s="9">
        <f>ROUND(F359+G359-E359,2)</f>
        <v>0</v>
      </c>
      <c r="I359" t="str">
        <f>IF(ABS(H359)&lt;0.005,"Agrees",IF(H359&gt;0,"Over-billed","Under-billed"))</f>
        <v>Agrees</v>
      </c>
      <c r="J359" t="str">
        <f>IFERROR(INDEX('Rate Reconciliation'!$O$5:$O$373,MATCH(A359,'Rate Reconciliation'!$A$5:$A$373,0)),"Missing in Jobber")</f>
        <v>Matched</v>
      </c>
      <c r="K359" s="9" t="n">
        <v>0</v>
      </c>
    </row>
    <row r="360">
      <c r="A360" t="inlineStr">
        <is>
          <t>J1119</t>
        </is>
      </c>
      <c r="B360" t="inlineStr">
        <is>
          <t>2026-09</t>
        </is>
      </c>
      <c r="C360" t="str">
        <f>IF(LEFT(A360,1)="T","QBO only",INDEX('Jobber Jobs'!$F$5:$F$367,MATCH(A360,'Jobber Jobs'!$A$5:$A$367,0)))</f>
        <v>Every 4 weeks</v>
      </c>
      <c r="D360" t="n">
        <v>2</v>
      </c>
      <c r="E360" s="9">
        <f>IF(LEFT(A360,1)="T",0,IF(INDEX('Jobber Jobs'!$O$5:$O$367,MATCH(A360,'Jobber Jobs'!$A$5:$A$367,0))&lt;&gt;"Active",0,IF(C360="Every 4 weeks",D360*INDEX('Jobber Jobs'!$L$5:$L$367,MATCH(A360,'Jobber Jobs'!$A$5:$A$367,0)),INDEX('Jobber Jobs'!$Q$5:$Q$367,MATCH(A360,'Jobber Jobs'!$A$5:$A$367,0)))))</f>
        <v>232</v>
      </c>
      <c r="F360" s="9">
        <f>SUMIFS('Jobber Invoices'!$F$5:$F$235,'Jobber Invoices'!$B$5:$B$235,A360,'Jobber Invoices'!$G$5:$G$235,B360)</f>
        <v>0</v>
      </c>
      <c r="G360" s="9">
        <f>SUMIFS('QBO Invoices'!$E$5:$E$888,'QBO Invoices'!$G$5:$G$888,A360,'QBO Invoices'!$F$5:$F$888,B360)</f>
        <v>232</v>
      </c>
      <c r="H360" s="9">
        <f>ROUND(F360+G360-E360,2)</f>
        <v>0</v>
      </c>
      <c r="I360" t="str">
        <f>IF(ABS(H360)&lt;0.005,"Agrees",IF(H360&gt;0,"Over-billed","Under-billed"))</f>
        <v>Agrees</v>
      </c>
      <c r="J360" t="str">
        <f>IFERROR(INDEX('Rate Reconciliation'!$O$5:$O$373,MATCH(A360,'Rate Reconciliation'!$A$5:$A$373,0)),"Missing in Jobber")</f>
        <v>Matched</v>
      </c>
      <c r="K360" s="9" t="n">
        <v>0</v>
      </c>
    </row>
    <row r="361">
      <c r="A361" t="inlineStr">
        <is>
          <t>J1119</t>
        </is>
      </c>
      <c r="B361" t="inlineStr">
        <is>
          <t>2026-10</t>
        </is>
      </c>
      <c r="C361" t="str">
        <f>IF(LEFT(A361,1)="T","QBO only",INDEX('Jobber Jobs'!$F$5:$F$367,MATCH(A361,'Jobber Jobs'!$A$5:$A$367,0)))</f>
        <v>Every 4 weeks</v>
      </c>
      <c r="D361" t="n">
        <v>1</v>
      </c>
      <c r="E361" s="9">
        <f>IF(LEFT(A361,1)="T",0,IF(INDEX('Jobber Jobs'!$O$5:$O$367,MATCH(A361,'Jobber Jobs'!$A$5:$A$367,0))&lt;&gt;"Active",0,IF(C361="Every 4 weeks",D361*INDEX('Jobber Jobs'!$L$5:$L$367,MATCH(A361,'Jobber Jobs'!$A$5:$A$367,0)),INDEX('Jobber Jobs'!$Q$5:$Q$367,MATCH(A361,'Jobber Jobs'!$A$5:$A$367,0)))))</f>
        <v>116</v>
      </c>
      <c r="F361" s="9">
        <f>SUMIFS('Jobber Invoices'!$F$5:$F$235,'Jobber Invoices'!$B$5:$B$235,A361,'Jobber Invoices'!$G$5:$G$235,B361)</f>
        <v>0</v>
      </c>
      <c r="G361" s="9">
        <f>SUMIFS('QBO Invoices'!$E$5:$E$888,'QBO Invoices'!$G$5:$G$888,A361,'QBO Invoices'!$F$5:$F$888,B361)</f>
        <v>116</v>
      </c>
      <c r="H361" s="9">
        <f>ROUND(F361+G361-E361,2)</f>
        <v>0</v>
      </c>
      <c r="I361" t="str">
        <f>IF(ABS(H361)&lt;0.005,"Agrees",IF(H361&gt;0,"Over-billed","Under-billed"))</f>
        <v>Agrees</v>
      </c>
      <c r="J361" t="str">
        <f>IFERROR(INDEX('Rate Reconciliation'!$O$5:$O$373,MATCH(A361,'Rate Reconciliation'!$A$5:$A$373,0)),"Missing in Jobber")</f>
        <v>Matched</v>
      </c>
      <c r="K361" s="9" t="n">
        <v>0</v>
      </c>
    </row>
    <row r="362">
      <c r="A362" t="inlineStr">
        <is>
          <t>J1120</t>
        </is>
      </c>
      <c r="B362" t="inlineStr">
        <is>
          <t>2026-08</t>
        </is>
      </c>
      <c r="C362" t="str">
        <f>IF(LEFT(A362,1)="T","QBO only",INDEX('Jobber Jobs'!$F$5:$F$367,MATCH(A362,'Jobber Jobs'!$A$5:$A$367,0)))</f>
        <v>Weekly</v>
      </c>
      <c r="D362" t="inlineStr"/>
      <c r="E362" s="9">
        <f>IF(LEFT(A362,1)="T",0,IF(INDEX('Jobber Jobs'!$O$5:$O$367,MATCH(A362,'Jobber Jobs'!$A$5:$A$367,0))&lt;&gt;"Active",0,IF(C362="Every 4 weeks",D362*INDEX('Jobber Jobs'!$L$5:$L$367,MATCH(A362,'Jobber Jobs'!$A$5:$A$367,0)),INDEX('Jobber Jobs'!$Q$5:$Q$367,MATCH(A362,'Jobber Jobs'!$A$5:$A$367,0)))))</f>
        <v>502.67</v>
      </c>
      <c r="F362" s="9">
        <f>SUMIFS('Jobber Invoices'!$F$5:$F$235,'Jobber Invoices'!$B$5:$B$235,A362,'Jobber Invoices'!$G$5:$G$235,B362)</f>
        <v>0</v>
      </c>
      <c r="G362" s="9">
        <f>SUMIFS('QBO Invoices'!$E$5:$E$888,'QBO Invoices'!$G$5:$G$888,A362,'QBO Invoices'!$F$5:$F$888,B362)</f>
        <v>502.67</v>
      </c>
      <c r="H362" s="9">
        <f>ROUND(F362+G362-E362,2)</f>
        <v>0</v>
      </c>
      <c r="I362" t="str">
        <f>IF(ABS(H362)&lt;0.005,"Agrees",IF(H362&gt;0,"Over-billed","Under-billed"))</f>
        <v>Agrees</v>
      </c>
      <c r="J362" t="str">
        <f>IFERROR(INDEX('Rate Reconciliation'!$O$5:$O$373,MATCH(A362,'Rate Reconciliation'!$A$5:$A$373,0)),"Missing in Jobber")</f>
        <v>Matched</v>
      </c>
      <c r="K362" s="9" t="n">
        <v>0</v>
      </c>
    </row>
    <row r="363">
      <c r="A363" t="inlineStr">
        <is>
          <t>J1120</t>
        </is>
      </c>
      <c r="B363" t="inlineStr">
        <is>
          <t>2026-09</t>
        </is>
      </c>
      <c r="C363" t="str">
        <f>IF(LEFT(A363,1)="T","QBO only",INDEX('Jobber Jobs'!$F$5:$F$367,MATCH(A363,'Jobber Jobs'!$A$5:$A$367,0)))</f>
        <v>Weekly</v>
      </c>
      <c r="D363" t="inlineStr"/>
      <c r="E363" s="9">
        <f>IF(LEFT(A363,1)="T",0,IF(INDEX('Jobber Jobs'!$O$5:$O$367,MATCH(A363,'Jobber Jobs'!$A$5:$A$367,0))&lt;&gt;"Active",0,IF(C363="Every 4 weeks",D363*INDEX('Jobber Jobs'!$L$5:$L$367,MATCH(A363,'Jobber Jobs'!$A$5:$A$367,0)),INDEX('Jobber Jobs'!$Q$5:$Q$367,MATCH(A363,'Jobber Jobs'!$A$5:$A$367,0)))))</f>
        <v>502.67</v>
      </c>
      <c r="F363" s="9">
        <f>SUMIFS('Jobber Invoices'!$F$5:$F$235,'Jobber Invoices'!$B$5:$B$235,A363,'Jobber Invoices'!$G$5:$G$235,B363)</f>
        <v>0</v>
      </c>
      <c r="G363" s="9">
        <f>SUMIFS('QBO Invoices'!$E$5:$E$888,'QBO Invoices'!$G$5:$G$888,A363,'QBO Invoices'!$F$5:$F$888,B363)</f>
        <v>502.67</v>
      </c>
      <c r="H363" s="9">
        <f>ROUND(F363+G363-E363,2)</f>
        <v>0</v>
      </c>
      <c r="I363" t="str">
        <f>IF(ABS(H363)&lt;0.005,"Agrees",IF(H363&gt;0,"Over-billed","Under-billed"))</f>
        <v>Agrees</v>
      </c>
      <c r="J363" t="str">
        <f>IFERROR(INDEX('Rate Reconciliation'!$O$5:$O$373,MATCH(A363,'Rate Reconciliation'!$A$5:$A$373,0)),"Missing in Jobber")</f>
        <v>Matched</v>
      </c>
      <c r="K363" s="9" t="n">
        <v>0</v>
      </c>
    </row>
    <row r="364">
      <c r="A364" t="inlineStr">
        <is>
          <t>J1120</t>
        </is>
      </c>
      <c r="B364" t="inlineStr">
        <is>
          <t>2026-10</t>
        </is>
      </c>
      <c r="C364" t="str">
        <f>IF(LEFT(A364,1)="T","QBO only",INDEX('Jobber Jobs'!$F$5:$F$367,MATCH(A364,'Jobber Jobs'!$A$5:$A$367,0)))</f>
        <v>Weekly</v>
      </c>
      <c r="D364" t="inlineStr"/>
      <c r="E364" s="9">
        <f>IF(LEFT(A364,1)="T",0,IF(INDEX('Jobber Jobs'!$O$5:$O$367,MATCH(A364,'Jobber Jobs'!$A$5:$A$367,0))&lt;&gt;"Active",0,IF(C364="Every 4 weeks",D364*INDEX('Jobber Jobs'!$L$5:$L$367,MATCH(A364,'Jobber Jobs'!$A$5:$A$367,0)),INDEX('Jobber Jobs'!$Q$5:$Q$367,MATCH(A364,'Jobber Jobs'!$A$5:$A$367,0)))))</f>
        <v>502.67</v>
      </c>
      <c r="F364" s="9">
        <f>SUMIFS('Jobber Invoices'!$F$5:$F$235,'Jobber Invoices'!$B$5:$B$235,A364,'Jobber Invoices'!$G$5:$G$235,B364)</f>
        <v>0</v>
      </c>
      <c r="G364" s="9">
        <f>SUMIFS('QBO Invoices'!$E$5:$E$888,'QBO Invoices'!$G$5:$G$888,A364,'QBO Invoices'!$F$5:$F$888,B364)</f>
        <v>502.67</v>
      </c>
      <c r="H364" s="9">
        <f>ROUND(F364+G364-E364,2)</f>
        <v>0</v>
      </c>
      <c r="I364" t="str">
        <f>IF(ABS(H364)&lt;0.005,"Agrees",IF(H364&gt;0,"Over-billed","Under-billed"))</f>
        <v>Agrees</v>
      </c>
      <c r="J364" t="str">
        <f>IFERROR(INDEX('Rate Reconciliation'!$O$5:$O$373,MATCH(A364,'Rate Reconciliation'!$A$5:$A$373,0)),"Missing in Jobber")</f>
        <v>Matched</v>
      </c>
      <c r="K364" s="9" t="n">
        <v>0</v>
      </c>
    </row>
    <row r="365">
      <c r="A365" t="inlineStr">
        <is>
          <t>J1121</t>
        </is>
      </c>
      <c r="B365" t="inlineStr">
        <is>
          <t>2026-08</t>
        </is>
      </c>
      <c r="C365" t="str">
        <f>IF(LEFT(A365,1)="T","QBO only",INDEX('Jobber Jobs'!$F$5:$F$367,MATCH(A365,'Jobber Jobs'!$A$5:$A$367,0)))</f>
        <v>Weekly</v>
      </c>
      <c r="D365" t="inlineStr"/>
      <c r="E365" s="9">
        <f>IF(LEFT(A365,1)="T",0,IF(INDEX('Jobber Jobs'!$O$5:$O$367,MATCH(A365,'Jobber Jobs'!$A$5:$A$367,0))&lt;&gt;"Active",0,IF(C365="Every 4 weeks",D365*INDEX('Jobber Jobs'!$L$5:$L$367,MATCH(A365,'Jobber Jobs'!$A$5:$A$367,0)),INDEX('Jobber Jobs'!$Q$5:$Q$367,MATCH(A365,'Jobber Jobs'!$A$5:$A$367,0)))))</f>
        <v>138.67</v>
      </c>
      <c r="F365" s="9">
        <f>SUMIFS('Jobber Invoices'!$F$5:$F$235,'Jobber Invoices'!$B$5:$B$235,A365,'Jobber Invoices'!$G$5:$G$235,B365)</f>
        <v>0</v>
      </c>
      <c r="G365" s="9">
        <f>SUMIFS('QBO Invoices'!$E$5:$E$888,'QBO Invoices'!$G$5:$G$888,A365,'QBO Invoices'!$F$5:$F$888,B365)</f>
        <v>134.33</v>
      </c>
      <c r="H365" s="9">
        <f>ROUND(F365+G365-E365,2)</f>
        <v>-4.34</v>
      </c>
      <c r="I365" t="str">
        <f>IF(ABS(H365)&lt;0.005,"Agrees",IF(H365&gt;0,"Over-billed","Under-billed"))</f>
        <v>Under-billed</v>
      </c>
      <c r="J365" t="str">
        <f>IFERROR(INDEX('Rate Reconciliation'!$O$5:$O$373,MATCH(A365,'Rate Reconciliation'!$A$5:$A$373,0)),"Missing in Jobber")</f>
        <v>Rate mismatch</v>
      </c>
      <c r="K365" s="9" t="n">
        <v>-4.34</v>
      </c>
    </row>
    <row r="366">
      <c r="A366" t="inlineStr">
        <is>
          <t>J1121</t>
        </is>
      </c>
      <c r="B366" t="inlineStr">
        <is>
          <t>2026-09</t>
        </is>
      </c>
      <c r="C366" t="str">
        <f>IF(LEFT(A366,1)="T","QBO only",INDEX('Jobber Jobs'!$F$5:$F$367,MATCH(A366,'Jobber Jobs'!$A$5:$A$367,0)))</f>
        <v>Weekly</v>
      </c>
      <c r="D366" t="inlineStr"/>
      <c r="E366" s="9">
        <f>IF(LEFT(A366,1)="T",0,IF(INDEX('Jobber Jobs'!$O$5:$O$367,MATCH(A366,'Jobber Jobs'!$A$5:$A$367,0))&lt;&gt;"Active",0,IF(C366="Every 4 weeks",D366*INDEX('Jobber Jobs'!$L$5:$L$367,MATCH(A366,'Jobber Jobs'!$A$5:$A$367,0)),INDEX('Jobber Jobs'!$Q$5:$Q$367,MATCH(A366,'Jobber Jobs'!$A$5:$A$367,0)))))</f>
        <v>138.67</v>
      </c>
      <c r="F366" s="9">
        <f>SUMIFS('Jobber Invoices'!$F$5:$F$235,'Jobber Invoices'!$B$5:$B$235,A366,'Jobber Invoices'!$G$5:$G$235,B366)</f>
        <v>0</v>
      </c>
      <c r="G366" s="9">
        <f>SUMIFS('QBO Invoices'!$E$5:$E$888,'QBO Invoices'!$G$5:$G$888,A366,'QBO Invoices'!$F$5:$F$888,B366)</f>
        <v>134.33</v>
      </c>
      <c r="H366" s="9">
        <f>ROUND(F366+G366-E366,2)</f>
        <v>-4.34</v>
      </c>
      <c r="I366" t="str">
        <f>IF(ABS(H366)&lt;0.005,"Agrees",IF(H366&gt;0,"Over-billed","Under-billed"))</f>
        <v>Under-billed</v>
      </c>
      <c r="J366" t="str">
        <f>IFERROR(INDEX('Rate Reconciliation'!$O$5:$O$373,MATCH(A366,'Rate Reconciliation'!$A$5:$A$373,0)),"Missing in Jobber")</f>
        <v>Rate mismatch</v>
      </c>
      <c r="K366" s="9" t="n">
        <v>-4.34</v>
      </c>
    </row>
    <row r="367">
      <c r="A367" t="inlineStr">
        <is>
          <t>J1121</t>
        </is>
      </c>
      <c r="B367" t="inlineStr">
        <is>
          <t>2026-10</t>
        </is>
      </c>
      <c r="C367" t="str">
        <f>IF(LEFT(A367,1)="T","QBO only",INDEX('Jobber Jobs'!$F$5:$F$367,MATCH(A367,'Jobber Jobs'!$A$5:$A$367,0)))</f>
        <v>Weekly</v>
      </c>
      <c r="D367" t="inlineStr"/>
      <c r="E367" s="9">
        <f>IF(LEFT(A367,1)="T",0,IF(INDEX('Jobber Jobs'!$O$5:$O$367,MATCH(A367,'Jobber Jobs'!$A$5:$A$367,0))&lt;&gt;"Active",0,IF(C367="Every 4 weeks",D367*INDEX('Jobber Jobs'!$L$5:$L$367,MATCH(A367,'Jobber Jobs'!$A$5:$A$367,0)),INDEX('Jobber Jobs'!$Q$5:$Q$367,MATCH(A367,'Jobber Jobs'!$A$5:$A$367,0)))))</f>
        <v>138.67</v>
      </c>
      <c r="F367" s="9">
        <f>SUMIFS('Jobber Invoices'!$F$5:$F$235,'Jobber Invoices'!$B$5:$B$235,A367,'Jobber Invoices'!$G$5:$G$235,B367)</f>
        <v>0</v>
      </c>
      <c r="G367" s="9">
        <f>SUMIFS('QBO Invoices'!$E$5:$E$888,'QBO Invoices'!$G$5:$G$888,A367,'QBO Invoices'!$F$5:$F$888,B367)</f>
        <v>134.33</v>
      </c>
      <c r="H367" s="9">
        <f>ROUND(F367+G367-E367,2)</f>
        <v>-4.34</v>
      </c>
      <c r="I367" t="str">
        <f>IF(ABS(H367)&lt;0.005,"Agrees",IF(H367&gt;0,"Over-billed","Under-billed"))</f>
        <v>Under-billed</v>
      </c>
      <c r="J367" t="str">
        <f>IFERROR(INDEX('Rate Reconciliation'!$O$5:$O$373,MATCH(A367,'Rate Reconciliation'!$A$5:$A$373,0)),"Missing in Jobber")</f>
        <v>Rate mismatch</v>
      </c>
      <c r="K367" s="9" t="n">
        <v>-4.34</v>
      </c>
    </row>
    <row r="368">
      <c r="A368" t="inlineStr">
        <is>
          <t>J1122</t>
        </is>
      </c>
      <c r="B368" t="inlineStr">
        <is>
          <t>2026-08</t>
        </is>
      </c>
      <c r="C368" t="str">
        <f>IF(LEFT(A368,1)="T","QBO only",INDEX('Jobber Jobs'!$F$5:$F$367,MATCH(A368,'Jobber Jobs'!$A$5:$A$367,0)))</f>
        <v>Weekly</v>
      </c>
      <c r="D368" t="inlineStr"/>
      <c r="E368" s="9">
        <f>IF(LEFT(A368,1)="T",0,IF(INDEX('Jobber Jobs'!$O$5:$O$367,MATCH(A368,'Jobber Jobs'!$A$5:$A$367,0))&lt;&gt;"Active",0,IF(C368="Every 4 weeks",D368*INDEX('Jobber Jobs'!$L$5:$L$367,MATCH(A368,'Jobber Jobs'!$A$5:$A$367,0)),INDEX('Jobber Jobs'!$Q$5:$Q$367,MATCH(A368,'Jobber Jobs'!$A$5:$A$367,0)))))</f>
        <v>559</v>
      </c>
      <c r="F368" s="9">
        <f>SUMIFS('Jobber Invoices'!$F$5:$F$235,'Jobber Invoices'!$B$5:$B$235,A368,'Jobber Invoices'!$G$5:$G$235,B368)</f>
        <v>0</v>
      </c>
      <c r="G368" s="9">
        <f>SUMIFS('QBO Invoices'!$E$5:$E$888,'QBO Invoices'!$G$5:$G$888,A368,'QBO Invoices'!$F$5:$F$888,B368)</f>
        <v>559</v>
      </c>
      <c r="H368" s="9">
        <f>ROUND(F368+G368-E368,2)</f>
        <v>0</v>
      </c>
      <c r="I368" t="str">
        <f>IF(ABS(H368)&lt;0.005,"Agrees",IF(H368&gt;0,"Over-billed","Under-billed"))</f>
        <v>Agrees</v>
      </c>
      <c r="J368" t="str">
        <f>IFERROR(INDEX('Rate Reconciliation'!$O$5:$O$373,MATCH(A368,'Rate Reconciliation'!$A$5:$A$373,0)),"Missing in Jobber")</f>
        <v>Matched</v>
      </c>
      <c r="K368" s="9" t="n">
        <v>0</v>
      </c>
    </row>
    <row r="369">
      <c r="A369" t="inlineStr">
        <is>
          <t>J1122</t>
        </is>
      </c>
      <c r="B369" t="inlineStr">
        <is>
          <t>2026-09</t>
        </is>
      </c>
      <c r="C369" t="str">
        <f>IF(LEFT(A369,1)="T","QBO only",INDEX('Jobber Jobs'!$F$5:$F$367,MATCH(A369,'Jobber Jobs'!$A$5:$A$367,0)))</f>
        <v>Weekly</v>
      </c>
      <c r="D369" t="inlineStr"/>
      <c r="E369" s="9">
        <f>IF(LEFT(A369,1)="T",0,IF(INDEX('Jobber Jobs'!$O$5:$O$367,MATCH(A369,'Jobber Jobs'!$A$5:$A$367,0))&lt;&gt;"Active",0,IF(C369="Every 4 weeks",D369*INDEX('Jobber Jobs'!$L$5:$L$367,MATCH(A369,'Jobber Jobs'!$A$5:$A$367,0)),INDEX('Jobber Jobs'!$Q$5:$Q$367,MATCH(A369,'Jobber Jobs'!$A$5:$A$367,0)))))</f>
        <v>559</v>
      </c>
      <c r="F369" s="9">
        <f>SUMIFS('Jobber Invoices'!$F$5:$F$235,'Jobber Invoices'!$B$5:$B$235,A369,'Jobber Invoices'!$G$5:$G$235,B369)</f>
        <v>0</v>
      </c>
      <c r="G369" s="9">
        <f>SUMIFS('QBO Invoices'!$E$5:$E$888,'QBO Invoices'!$G$5:$G$888,A369,'QBO Invoices'!$F$5:$F$888,B369)</f>
        <v>559</v>
      </c>
      <c r="H369" s="9">
        <f>ROUND(F369+G369-E369,2)</f>
        <v>0</v>
      </c>
      <c r="I369" t="str">
        <f>IF(ABS(H369)&lt;0.005,"Agrees",IF(H369&gt;0,"Over-billed","Under-billed"))</f>
        <v>Agrees</v>
      </c>
      <c r="J369" t="str">
        <f>IFERROR(INDEX('Rate Reconciliation'!$O$5:$O$373,MATCH(A369,'Rate Reconciliation'!$A$5:$A$373,0)),"Missing in Jobber")</f>
        <v>Matched</v>
      </c>
      <c r="K369" s="9" t="n">
        <v>0</v>
      </c>
    </row>
    <row r="370">
      <c r="A370" t="inlineStr">
        <is>
          <t>J1122</t>
        </is>
      </c>
      <c r="B370" t="inlineStr">
        <is>
          <t>2026-10</t>
        </is>
      </c>
      <c r="C370" t="str">
        <f>IF(LEFT(A370,1)="T","QBO only",INDEX('Jobber Jobs'!$F$5:$F$367,MATCH(A370,'Jobber Jobs'!$A$5:$A$367,0)))</f>
        <v>Weekly</v>
      </c>
      <c r="D370" t="inlineStr"/>
      <c r="E370" s="9">
        <f>IF(LEFT(A370,1)="T",0,IF(INDEX('Jobber Jobs'!$O$5:$O$367,MATCH(A370,'Jobber Jobs'!$A$5:$A$367,0))&lt;&gt;"Active",0,IF(C370="Every 4 weeks",D370*INDEX('Jobber Jobs'!$L$5:$L$367,MATCH(A370,'Jobber Jobs'!$A$5:$A$367,0)),INDEX('Jobber Jobs'!$Q$5:$Q$367,MATCH(A370,'Jobber Jobs'!$A$5:$A$367,0)))))</f>
        <v>559</v>
      </c>
      <c r="F370" s="9">
        <f>SUMIFS('Jobber Invoices'!$F$5:$F$235,'Jobber Invoices'!$B$5:$B$235,A370,'Jobber Invoices'!$G$5:$G$235,B370)</f>
        <v>0</v>
      </c>
      <c r="G370" s="9">
        <f>SUMIFS('QBO Invoices'!$E$5:$E$888,'QBO Invoices'!$G$5:$G$888,A370,'QBO Invoices'!$F$5:$F$888,B370)</f>
        <v>559</v>
      </c>
      <c r="H370" s="9">
        <f>ROUND(F370+G370-E370,2)</f>
        <v>0</v>
      </c>
      <c r="I370" t="str">
        <f>IF(ABS(H370)&lt;0.005,"Agrees",IF(H370&gt;0,"Over-billed","Under-billed"))</f>
        <v>Agrees</v>
      </c>
      <c r="J370" t="str">
        <f>IFERROR(INDEX('Rate Reconciliation'!$O$5:$O$373,MATCH(A370,'Rate Reconciliation'!$A$5:$A$373,0)),"Missing in Jobber")</f>
        <v>Matched</v>
      </c>
      <c r="K370" s="9" t="n">
        <v>0</v>
      </c>
    </row>
    <row r="371">
      <c r="A371" t="inlineStr">
        <is>
          <t>J1123</t>
        </is>
      </c>
      <c r="B371" t="inlineStr">
        <is>
          <t>2026-08</t>
        </is>
      </c>
      <c r="C371" t="str">
        <f>IF(LEFT(A371,1)="T","QBO only",INDEX('Jobber Jobs'!$F$5:$F$367,MATCH(A371,'Jobber Jobs'!$A$5:$A$367,0)))</f>
        <v>Every 4 weeks</v>
      </c>
      <c r="D371" t="n">
        <v>1</v>
      </c>
      <c r="E371" s="9">
        <f>IF(LEFT(A371,1)="T",0,IF(INDEX('Jobber Jobs'!$O$5:$O$367,MATCH(A371,'Jobber Jobs'!$A$5:$A$367,0))&lt;&gt;"Active",0,IF(C371="Every 4 weeks",D371*INDEX('Jobber Jobs'!$L$5:$L$367,MATCH(A371,'Jobber Jobs'!$A$5:$A$367,0)),INDEX('Jobber Jobs'!$Q$5:$Q$367,MATCH(A371,'Jobber Jobs'!$A$5:$A$367,0)))))</f>
        <v>135</v>
      </c>
      <c r="F371" s="9">
        <f>SUMIFS('Jobber Invoices'!$F$5:$F$235,'Jobber Invoices'!$B$5:$B$235,A371,'Jobber Invoices'!$G$5:$G$235,B371)</f>
        <v>135</v>
      </c>
      <c r="G371" s="9">
        <f>SUMIFS('QBO Invoices'!$E$5:$E$888,'QBO Invoices'!$G$5:$G$888,A371,'QBO Invoices'!$F$5:$F$888,B371)</f>
        <v>0</v>
      </c>
      <c r="H371" s="9">
        <f>ROUND(F371+G371-E371,2)</f>
        <v>0</v>
      </c>
      <c r="I371" t="str">
        <f>IF(ABS(H371)&lt;0.005,"Agrees",IF(H371&gt;0,"Over-billed","Under-billed"))</f>
        <v>Agrees</v>
      </c>
      <c r="J371" t="str">
        <f>IFERROR(INDEX('Rate Reconciliation'!$O$5:$O$373,MATCH(A371,'Rate Reconciliation'!$A$5:$A$373,0)),"Missing in Jobber")</f>
        <v>Billed in Jobber</v>
      </c>
      <c r="K371" s="9" t="n">
        <v>0</v>
      </c>
    </row>
    <row r="372">
      <c r="A372" t="inlineStr">
        <is>
          <t>J1123</t>
        </is>
      </c>
      <c r="B372" t="inlineStr">
        <is>
          <t>2026-09</t>
        </is>
      </c>
      <c r="C372" t="str">
        <f>IF(LEFT(A372,1)="T","QBO only",INDEX('Jobber Jobs'!$F$5:$F$367,MATCH(A372,'Jobber Jobs'!$A$5:$A$367,0)))</f>
        <v>Every 4 weeks</v>
      </c>
      <c r="D372" t="n">
        <v>1</v>
      </c>
      <c r="E372" s="9">
        <f>IF(LEFT(A372,1)="T",0,IF(INDEX('Jobber Jobs'!$O$5:$O$367,MATCH(A372,'Jobber Jobs'!$A$5:$A$367,0))&lt;&gt;"Active",0,IF(C372="Every 4 weeks",D372*INDEX('Jobber Jobs'!$L$5:$L$367,MATCH(A372,'Jobber Jobs'!$A$5:$A$367,0)),INDEX('Jobber Jobs'!$Q$5:$Q$367,MATCH(A372,'Jobber Jobs'!$A$5:$A$367,0)))))</f>
        <v>135</v>
      </c>
      <c r="F372" s="9">
        <f>SUMIFS('Jobber Invoices'!$F$5:$F$235,'Jobber Invoices'!$B$5:$B$235,A372,'Jobber Invoices'!$G$5:$G$235,B372)</f>
        <v>135</v>
      </c>
      <c r="G372" s="9">
        <f>SUMIFS('QBO Invoices'!$E$5:$E$888,'QBO Invoices'!$G$5:$G$888,A372,'QBO Invoices'!$F$5:$F$888,B372)</f>
        <v>0</v>
      </c>
      <c r="H372" s="9">
        <f>ROUND(F372+G372-E372,2)</f>
        <v>0</v>
      </c>
      <c r="I372" t="str">
        <f>IF(ABS(H372)&lt;0.005,"Agrees",IF(H372&gt;0,"Over-billed","Under-billed"))</f>
        <v>Agrees</v>
      </c>
      <c r="J372" t="str">
        <f>IFERROR(INDEX('Rate Reconciliation'!$O$5:$O$373,MATCH(A372,'Rate Reconciliation'!$A$5:$A$373,0)),"Missing in Jobber")</f>
        <v>Billed in Jobber</v>
      </c>
      <c r="K372" s="9" t="n">
        <v>0</v>
      </c>
    </row>
    <row r="373">
      <c r="A373" t="inlineStr">
        <is>
          <t>J1123</t>
        </is>
      </c>
      <c r="B373" t="inlineStr">
        <is>
          <t>2026-10</t>
        </is>
      </c>
      <c r="C373" t="str">
        <f>IF(LEFT(A373,1)="T","QBO only",INDEX('Jobber Jobs'!$F$5:$F$367,MATCH(A373,'Jobber Jobs'!$A$5:$A$367,0)))</f>
        <v>Every 4 weeks</v>
      </c>
      <c r="D373" t="n">
        <v>1</v>
      </c>
      <c r="E373" s="9">
        <f>IF(LEFT(A373,1)="T",0,IF(INDEX('Jobber Jobs'!$O$5:$O$367,MATCH(A373,'Jobber Jobs'!$A$5:$A$367,0))&lt;&gt;"Active",0,IF(C373="Every 4 weeks",D373*INDEX('Jobber Jobs'!$L$5:$L$367,MATCH(A373,'Jobber Jobs'!$A$5:$A$367,0)),INDEX('Jobber Jobs'!$Q$5:$Q$367,MATCH(A373,'Jobber Jobs'!$A$5:$A$367,0)))))</f>
        <v>135</v>
      </c>
      <c r="F373" s="9">
        <f>SUMIFS('Jobber Invoices'!$F$5:$F$235,'Jobber Invoices'!$B$5:$B$235,A373,'Jobber Invoices'!$G$5:$G$235,B373)</f>
        <v>135</v>
      </c>
      <c r="G373" s="9">
        <f>SUMIFS('QBO Invoices'!$E$5:$E$888,'QBO Invoices'!$G$5:$G$888,A373,'QBO Invoices'!$F$5:$F$888,B373)</f>
        <v>0</v>
      </c>
      <c r="H373" s="9">
        <f>ROUND(F373+G373-E373,2)</f>
        <v>0</v>
      </c>
      <c r="I373" t="str">
        <f>IF(ABS(H373)&lt;0.005,"Agrees",IF(H373&gt;0,"Over-billed","Under-billed"))</f>
        <v>Agrees</v>
      </c>
      <c r="J373" t="str">
        <f>IFERROR(INDEX('Rate Reconciliation'!$O$5:$O$373,MATCH(A373,'Rate Reconciliation'!$A$5:$A$373,0)),"Missing in Jobber")</f>
        <v>Billed in Jobber</v>
      </c>
      <c r="K373" s="9" t="n">
        <v>0</v>
      </c>
    </row>
    <row r="374">
      <c r="A374" t="inlineStr">
        <is>
          <t>J1124</t>
        </is>
      </c>
      <c r="B374" t="inlineStr">
        <is>
          <t>2026-08</t>
        </is>
      </c>
      <c r="C374" t="str">
        <f>IF(LEFT(A374,1)="T","QBO only",INDEX('Jobber Jobs'!$F$5:$F$367,MATCH(A374,'Jobber Jobs'!$A$5:$A$367,0)))</f>
        <v>Weekly</v>
      </c>
      <c r="D374" t="inlineStr"/>
      <c r="E374" s="9">
        <f>IF(LEFT(A374,1)="T",0,IF(INDEX('Jobber Jobs'!$O$5:$O$367,MATCH(A374,'Jobber Jobs'!$A$5:$A$367,0))&lt;&gt;"Active",0,IF(C374="Every 4 weeks",D374*INDEX('Jobber Jobs'!$L$5:$L$367,MATCH(A374,'Jobber Jobs'!$A$5:$A$367,0)),INDEX('Jobber Jobs'!$Q$5:$Q$367,MATCH(A374,'Jobber Jobs'!$A$5:$A$367,0)))))</f>
        <v>580.67</v>
      </c>
      <c r="F374" s="9">
        <f>SUMIFS('Jobber Invoices'!$F$5:$F$235,'Jobber Invoices'!$B$5:$B$235,A374,'Jobber Invoices'!$G$5:$G$235,B374)</f>
        <v>0</v>
      </c>
      <c r="G374" s="9">
        <f>SUMIFS('QBO Invoices'!$E$5:$E$888,'QBO Invoices'!$G$5:$G$888,A374,'QBO Invoices'!$F$5:$F$888,B374)</f>
        <v>580.67</v>
      </c>
      <c r="H374" s="9">
        <f>ROUND(F374+G374-E374,2)</f>
        <v>0</v>
      </c>
      <c r="I374" t="str">
        <f>IF(ABS(H374)&lt;0.005,"Agrees",IF(H374&gt;0,"Over-billed","Under-billed"))</f>
        <v>Agrees</v>
      </c>
      <c r="J374" t="str">
        <f>IFERROR(INDEX('Rate Reconciliation'!$O$5:$O$373,MATCH(A374,'Rate Reconciliation'!$A$5:$A$373,0)),"Missing in Jobber")</f>
        <v>Matched</v>
      </c>
      <c r="K374" s="9" t="n">
        <v>0</v>
      </c>
    </row>
    <row r="375">
      <c r="A375" t="inlineStr">
        <is>
          <t>J1124</t>
        </is>
      </c>
      <c r="B375" t="inlineStr">
        <is>
          <t>2026-09</t>
        </is>
      </c>
      <c r="C375" t="str">
        <f>IF(LEFT(A375,1)="T","QBO only",INDEX('Jobber Jobs'!$F$5:$F$367,MATCH(A375,'Jobber Jobs'!$A$5:$A$367,0)))</f>
        <v>Weekly</v>
      </c>
      <c r="D375" t="inlineStr"/>
      <c r="E375" s="9">
        <f>IF(LEFT(A375,1)="T",0,IF(INDEX('Jobber Jobs'!$O$5:$O$367,MATCH(A375,'Jobber Jobs'!$A$5:$A$367,0))&lt;&gt;"Active",0,IF(C375="Every 4 weeks",D375*INDEX('Jobber Jobs'!$L$5:$L$367,MATCH(A375,'Jobber Jobs'!$A$5:$A$367,0)),INDEX('Jobber Jobs'!$Q$5:$Q$367,MATCH(A375,'Jobber Jobs'!$A$5:$A$367,0)))))</f>
        <v>580.67</v>
      </c>
      <c r="F375" s="9">
        <f>SUMIFS('Jobber Invoices'!$F$5:$F$235,'Jobber Invoices'!$B$5:$B$235,A375,'Jobber Invoices'!$G$5:$G$235,B375)</f>
        <v>0</v>
      </c>
      <c r="G375" s="9">
        <f>SUMIFS('QBO Invoices'!$E$5:$E$888,'QBO Invoices'!$G$5:$G$888,A375,'QBO Invoices'!$F$5:$F$888,B375)</f>
        <v>580.67</v>
      </c>
      <c r="H375" s="9">
        <f>ROUND(F375+G375-E375,2)</f>
        <v>0</v>
      </c>
      <c r="I375" t="str">
        <f>IF(ABS(H375)&lt;0.005,"Agrees",IF(H375&gt;0,"Over-billed","Under-billed"))</f>
        <v>Agrees</v>
      </c>
      <c r="J375" t="str">
        <f>IFERROR(INDEX('Rate Reconciliation'!$O$5:$O$373,MATCH(A375,'Rate Reconciliation'!$A$5:$A$373,0)),"Missing in Jobber")</f>
        <v>Matched</v>
      </c>
      <c r="K375" s="9" t="n">
        <v>0</v>
      </c>
    </row>
    <row r="376">
      <c r="A376" t="inlineStr">
        <is>
          <t>J1124</t>
        </is>
      </c>
      <c r="B376" t="inlineStr">
        <is>
          <t>2026-10</t>
        </is>
      </c>
      <c r="C376" t="str">
        <f>IF(LEFT(A376,1)="T","QBO only",INDEX('Jobber Jobs'!$F$5:$F$367,MATCH(A376,'Jobber Jobs'!$A$5:$A$367,0)))</f>
        <v>Weekly</v>
      </c>
      <c r="D376" t="inlineStr"/>
      <c r="E376" s="9">
        <f>IF(LEFT(A376,1)="T",0,IF(INDEX('Jobber Jobs'!$O$5:$O$367,MATCH(A376,'Jobber Jobs'!$A$5:$A$367,0))&lt;&gt;"Active",0,IF(C376="Every 4 weeks",D376*INDEX('Jobber Jobs'!$L$5:$L$367,MATCH(A376,'Jobber Jobs'!$A$5:$A$367,0)),INDEX('Jobber Jobs'!$Q$5:$Q$367,MATCH(A376,'Jobber Jobs'!$A$5:$A$367,0)))))</f>
        <v>580.67</v>
      </c>
      <c r="F376" s="9">
        <f>SUMIFS('Jobber Invoices'!$F$5:$F$235,'Jobber Invoices'!$B$5:$B$235,A376,'Jobber Invoices'!$G$5:$G$235,B376)</f>
        <v>0</v>
      </c>
      <c r="G376" s="9">
        <f>SUMIFS('QBO Invoices'!$E$5:$E$888,'QBO Invoices'!$G$5:$G$888,A376,'QBO Invoices'!$F$5:$F$888,B376)</f>
        <v>580.67</v>
      </c>
      <c r="H376" s="9">
        <f>ROUND(F376+G376-E376,2)</f>
        <v>0</v>
      </c>
      <c r="I376" t="str">
        <f>IF(ABS(H376)&lt;0.005,"Agrees",IF(H376&gt;0,"Over-billed","Under-billed"))</f>
        <v>Agrees</v>
      </c>
      <c r="J376" t="str">
        <f>IFERROR(INDEX('Rate Reconciliation'!$O$5:$O$373,MATCH(A376,'Rate Reconciliation'!$A$5:$A$373,0)),"Missing in Jobber")</f>
        <v>Matched</v>
      </c>
      <c r="K376" s="9" t="n">
        <v>0</v>
      </c>
    </row>
    <row r="377">
      <c r="A377" t="inlineStr">
        <is>
          <t>J1125</t>
        </is>
      </c>
      <c r="B377" t="inlineStr">
        <is>
          <t>2026-08</t>
        </is>
      </c>
      <c r="C377" t="str">
        <f>IF(LEFT(A377,1)="T","QBO only",INDEX('Jobber Jobs'!$F$5:$F$367,MATCH(A377,'Jobber Jobs'!$A$5:$A$367,0)))</f>
        <v>Weekly</v>
      </c>
      <c r="D377" t="inlineStr"/>
      <c r="E377" s="9">
        <f>IF(LEFT(A377,1)="T",0,IF(INDEX('Jobber Jobs'!$O$5:$O$367,MATCH(A377,'Jobber Jobs'!$A$5:$A$367,0))&lt;&gt;"Active",0,IF(C377="Every 4 weeks",D377*INDEX('Jobber Jobs'!$L$5:$L$367,MATCH(A377,'Jobber Jobs'!$A$5:$A$367,0)),INDEX('Jobber Jobs'!$Q$5:$Q$367,MATCH(A377,'Jobber Jobs'!$A$5:$A$367,0)))))</f>
        <v>1352</v>
      </c>
      <c r="F377" s="9">
        <f>SUMIFS('Jobber Invoices'!$F$5:$F$235,'Jobber Invoices'!$B$5:$B$235,A377,'Jobber Invoices'!$G$5:$G$235,B377)</f>
        <v>0</v>
      </c>
      <c r="G377" s="9">
        <f>SUMIFS('QBO Invoices'!$E$5:$E$888,'QBO Invoices'!$G$5:$G$888,A377,'QBO Invoices'!$F$5:$F$888,B377)</f>
        <v>1300</v>
      </c>
      <c r="H377" s="9">
        <f>ROUND(F377+G377-E377,2)</f>
        <v>-52</v>
      </c>
      <c r="I377" t="str">
        <f>IF(ABS(H377)&lt;0.005,"Agrees",IF(H377&gt;0,"Over-billed","Under-billed"))</f>
        <v>Under-billed</v>
      </c>
      <c r="J377" t="str">
        <f>IFERROR(INDEX('Rate Reconciliation'!$O$5:$O$373,MATCH(A377,'Rate Reconciliation'!$A$5:$A$373,0)),"Missing in Jobber")</f>
        <v>Rate mismatch</v>
      </c>
      <c r="K377" s="9" t="n">
        <v>-52</v>
      </c>
    </row>
    <row r="378">
      <c r="A378" t="inlineStr">
        <is>
          <t>J1125</t>
        </is>
      </c>
      <c r="B378" t="inlineStr">
        <is>
          <t>2026-09</t>
        </is>
      </c>
      <c r="C378" t="str">
        <f>IF(LEFT(A378,1)="T","QBO only",INDEX('Jobber Jobs'!$F$5:$F$367,MATCH(A378,'Jobber Jobs'!$A$5:$A$367,0)))</f>
        <v>Weekly</v>
      </c>
      <c r="D378" t="inlineStr"/>
      <c r="E378" s="9">
        <f>IF(LEFT(A378,1)="T",0,IF(INDEX('Jobber Jobs'!$O$5:$O$367,MATCH(A378,'Jobber Jobs'!$A$5:$A$367,0))&lt;&gt;"Active",0,IF(C378="Every 4 weeks",D378*INDEX('Jobber Jobs'!$L$5:$L$367,MATCH(A378,'Jobber Jobs'!$A$5:$A$367,0)),INDEX('Jobber Jobs'!$Q$5:$Q$367,MATCH(A378,'Jobber Jobs'!$A$5:$A$367,0)))))</f>
        <v>1352</v>
      </c>
      <c r="F378" s="9">
        <f>SUMIFS('Jobber Invoices'!$F$5:$F$235,'Jobber Invoices'!$B$5:$B$235,A378,'Jobber Invoices'!$G$5:$G$235,B378)</f>
        <v>0</v>
      </c>
      <c r="G378" s="9">
        <f>SUMIFS('QBO Invoices'!$E$5:$E$888,'QBO Invoices'!$G$5:$G$888,A378,'QBO Invoices'!$F$5:$F$888,B378)</f>
        <v>1300</v>
      </c>
      <c r="H378" s="9">
        <f>ROUND(F378+G378-E378,2)</f>
        <v>-52</v>
      </c>
      <c r="I378" t="str">
        <f>IF(ABS(H378)&lt;0.005,"Agrees",IF(H378&gt;0,"Over-billed","Under-billed"))</f>
        <v>Under-billed</v>
      </c>
      <c r="J378" t="str">
        <f>IFERROR(INDEX('Rate Reconciliation'!$O$5:$O$373,MATCH(A378,'Rate Reconciliation'!$A$5:$A$373,0)),"Missing in Jobber")</f>
        <v>Rate mismatch</v>
      </c>
      <c r="K378" s="9" t="n">
        <v>-52</v>
      </c>
    </row>
    <row r="379">
      <c r="A379" t="inlineStr">
        <is>
          <t>J1125</t>
        </is>
      </c>
      <c r="B379" t="inlineStr">
        <is>
          <t>2026-10</t>
        </is>
      </c>
      <c r="C379" t="str">
        <f>IF(LEFT(A379,1)="T","QBO only",INDEX('Jobber Jobs'!$F$5:$F$367,MATCH(A379,'Jobber Jobs'!$A$5:$A$367,0)))</f>
        <v>Weekly</v>
      </c>
      <c r="D379" t="inlineStr"/>
      <c r="E379" s="9">
        <f>IF(LEFT(A379,1)="T",0,IF(INDEX('Jobber Jobs'!$O$5:$O$367,MATCH(A379,'Jobber Jobs'!$A$5:$A$367,0))&lt;&gt;"Active",0,IF(C379="Every 4 weeks",D379*INDEX('Jobber Jobs'!$L$5:$L$367,MATCH(A379,'Jobber Jobs'!$A$5:$A$367,0)),INDEX('Jobber Jobs'!$Q$5:$Q$367,MATCH(A379,'Jobber Jobs'!$A$5:$A$367,0)))))</f>
        <v>1352</v>
      </c>
      <c r="F379" s="9">
        <f>SUMIFS('Jobber Invoices'!$F$5:$F$235,'Jobber Invoices'!$B$5:$B$235,A379,'Jobber Invoices'!$G$5:$G$235,B379)</f>
        <v>0</v>
      </c>
      <c r="G379" s="9">
        <f>SUMIFS('QBO Invoices'!$E$5:$E$888,'QBO Invoices'!$G$5:$G$888,A379,'QBO Invoices'!$F$5:$F$888,B379)</f>
        <v>1300</v>
      </c>
      <c r="H379" s="9">
        <f>ROUND(F379+G379-E379,2)</f>
        <v>-52</v>
      </c>
      <c r="I379" t="str">
        <f>IF(ABS(H379)&lt;0.005,"Agrees",IF(H379&gt;0,"Over-billed","Under-billed"))</f>
        <v>Under-billed</v>
      </c>
      <c r="J379" t="str">
        <f>IFERROR(INDEX('Rate Reconciliation'!$O$5:$O$373,MATCH(A379,'Rate Reconciliation'!$A$5:$A$373,0)),"Missing in Jobber")</f>
        <v>Rate mismatch</v>
      </c>
      <c r="K379" s="9" t="n">
        <v>-52</v>
      </c>
    </row>
    <row r="380">
      <c r="A380" t="inlineStr">
        <is>
          <t>J1126</t>
        </is>
      </c>
      <c r="B380" t="inlineStr">
        <is>
          <t>2026-08</t>
        </is>
      </c>
      <c r="C380" t="str">
        <f>IF(LEFT(A380,1)="T","QBO only",INDEX('Jobber Jobs'!$F$5:$F$367,MATCH(A380,'Jobber Jobs'!$A$5:$A$367,0)))</f>
        <v>Every 4 weeks</v>
      </c>
      <c r="D380" t="n">
        <v>2</v>
      </c>
      <c r="E380" s="9">
        <f>IF(LEFT(A380,1)="T",0,IF(INDEX('Jobber Jobs'!$O$5:$O$367,MATCH(A380,'Jobber Jobs'!$A$5:$A$367,0))&lt;&gt;"Active",0,IF(C380="Every 4 weeks",D380*INDEX('Jobber Jobs'!$L$5:$L$367,MATCH(A380,'Jobber Jobs'!$A$5:$A$367,0)),INDEX('Jobber Jobs'!$Q$5:$Q$367,MATCH(A380,'Jobber Jobs'!$A$5:$A$367,0)))))</f>
        <v>232</v>
      </c>
      <c r="F380" s="9">
        <f>SUMIFS('Jobber Invoices'!$F$5:$F$235,'Jobber Invoices'!$B$5:$B$235,A380,'Jobber Invoices'!$G$5:$G$235,B380)</f>
        <v>232</v>
      </c>
      <c r="G380" s="9">
        <f>SUMIFS('QBO Invoices'!$E$5:$E$888,'QBO Invoices'!$G$5:$G$888,A380,'QBO Invoices'!$F$5:$F$888,B380)</f>
        <v>0</v>
      </c>
      <c r="H380" s="9">
        <f>ROUND(F380+G380-E380,2)</f>
        <v>0</v>
      </c>
      <c r="I380" t="str">
        <f>IF(ABS(H380)&lt;0.005,"Agrees",IF(H380&gt;0,"Over-billed","Under-billed"))</f>
        <v>Agrees</v>
      </c>
      <c r="J380" t="str">
        <f>IFERROR(INDEX('Rate Reconciliation'!$O$5:$O$373,MATCH(A380,'Rate Reconciliation'!$A$5:$A$373,0)),"Missing in Jobber")</f>
        <v>Billed in Jobber</v>
      </c>
      <c r="K380" s="9" t="n">
        <v>0</v>
      </c>
    </row>
    <row r="381">
      <c r="A381" t="inlineStr">
        <is>
          <t>J1126</t>
        </is>
      </c>
      <c r="B381" t="inlineStr">
        <is>
          <t>2026-09</t>
        </is>
      </c>
      <c r="C381" t="str">
        <f>IF(LEFT(A381,1)="T","QBO only",INDEX('Jobber Jobs'!$F$5:$F$367,MATCH(A381,'Jobber Jobs'!$A$5:$A$367,0)))</f>
        <v>Every 4 weeks</v>
      </c>
      <c r="D381" t="n">
        <v>1</v>
      </c>
      <c r="E381" s="9">
        <f>IF(LEFT(A381,1)="T",0,IF(INDEX('Jobber Jobs'!$O$5:$O$367,MATCH(A381,'Jobber Jobs'!$A$5:$A$367,0))&lt;&gt;"Active",0,IF(C381="Every 4 weeks",D381*INDEX('Jobber Jobs'!$L$5:$L$367,MATCH(A381,'Jobber Jobs'!$A$5:$A$367,0)),INDEX('Jobber Jobs'!$Q$5:$Q$367,MATCH(A381,'Jobber Jobs'!$A$5:$A$367,0)))))</f>
        <v>116</v>
      </c>
      <c r="F381" s="9">
        <f>SUMIFS('Jobber Invoices'!$F$5:$F$235,'Jobber Invoices'!$B$5:$B$235,A381,'Jobber Invoices'!$G$5:$G$235,B381)</f>
        <v>116</v>
      </c>
      <c r="G381" s="9">
        <f>SUMIFS('QBO Invoices'!$E$5:$E$888,'QBO Invoices'!$G$5:$G$888,A381,'QBO Invoices'!$F$5:$F$888,B381)</f>
        <v>0</v>
      </c>
      <c r="H381" s="9">
        <f>ROUND(F381+G381-E381,2)</f>
        <v>0</v>
      </c>
      <c r="I381" t="str">
        <f>IF(ABS(H381)&lt;0.005,"Agrees",IF(H381&gt;0,"Over-billed","Under-billed"))</f>
        <v>Agrees</v>
      </c>
      <c r="J381" t="str">
        <f>IFERROR(INDEX('Rate Reconciliation'!$O$5:$O$373,MATCH(A381,'Rate Reconciliation'!$A$5:$A$373,0)),"Missing in Jobber")</f>
        <v>Billed in Jobber</v>
      </c>
      <c r="K381" s="9" t="n">
        <v>0</v>
      </c>
    </row>
    <row r="382">
      <c r="A382" t="inlineStr">
        <is>
          <t>J1126</t>
        </is>
      </c>
      <c r="B382" t="inlineStr">
        <is>
          <t>2026-10</t>
        </is>
      </c>
      <c r="C382" t="str">
        <f>IF(LEFT(A382,1)="T","QBO only",INDEX('Jobber Jobs'!$F$5:$F$367,MATCH(A382,'Jobber Jobs'!$A$5:$A$367,0)))</f>
        <v>Every 4 weeks</v>
      </c>
      <c r="D382" t="n">
        <v>1</v>
      </c>
      <c r="E382" s="9">
        <f>IF(LEFT(A382,1)="T",0,IF(INDEX('Jobber Jobs'!$O$5:$O$367,MATCH(A382,'Jobber Jobs'!$A$5:$A$367,0))&lt;&gt;"Active",0,IF(C382="Every 4 weeks",D382*INDEX('Jobber Jobs'!$L$5:$L$367,MATCH(A382,'Jobber Jobs'!$A$5:$A$367,0)),INDEX('Jobber Jobs'!$Q$5:$Q$367,MATCH(A382,'Jobber Jobs'!$A$5:$A$367,0)))))</f>
        <v>116</v>
      </c>
      <c r="F382" s="9">
        <f>SUMIFS('Jobber Invoices'!$F$5:$F$235,'Jobber Invoices'!$B$5:$B$235,A382,'Jobber Invoices'!$G$5:$G$235,B382)</f>
        <v>116</v>
      </c>
      <c r="G382" s="9">
        <f>SUMIFS('QBO Invoices'!$E$5:$E$888,'QBO Invoices'!$G$5:$G$888,A382,'QBO Invoices'!$F$5:$F$888,B382)</f>
        <v>0</v>
      </c>
      <c r="H382" s="9">
        <f>ROUND(F382+G382-E382,2)</f>
        <v>0</v>
      </c>
      <c r="I382" t="str">
        <f>IF(ABS(H382)&lt;0.005,"Agrees",IF(H382&gt;0,"Over-billed","Under-billed"))</f>
        <v>Agrees</v>
      </c>
      <c r="J382" t="str">
        <f>IFERROR(INDEX('Rate Reconciliation'!$O$5:$O$373,MATCH(A382,'Rate Reconciliation'!$A$5:$A$373,0)),"Missing in Jobber")</f>
        <v>Billed in Jobber</v>
      </c>
      <c r="K382" s="9" t="n">
        <v>0</v>
      </c>
    </row>
    <row r="383">
      <c r="A383" t="inlineStr">
        <is>
          <t>J1127</t>
        </is>
      </c>
      <c r="B383" t="inlineStr">
        <is>
          <t>2026-08</t>
        </is>
      </c>
      <c r="C383" t="str">
        <f>IF(LEFT(A383,1)="T","QBO only",INDEX('Jobber Jobs'!$F$5:$F$367,MATCH(A383,'Jobber Jobs'!$A$5:$A$367,0)))</f>
        <v>Weekly</v>
      </c>
      <c r="D383" t="inlineStr"/>
      <c r="E383" s="9">
        <f>IF(LEFT(A383,1)="T",0,IF(INDEX('Jobber Jobs'!$O$5:$O$367,MATCH(A383,'Jobber Jobs'!$A$5:$A$367,0))&lt;&gt;"Active",0,IF(C383="Every 4 weeks",D383*INDEX('Jobber Jobs'!$L$5:$L$367,MATCH(A383,'Jobber Jobs'!$A$5:$A$367,0)),INDEX('Jobber Jobs'!$Q$5:$Q$367,MATCH(A383,'Jobber Jobs'!$A$5:$A$367,0)))))</f>
        <v>1395.33</v>
      </c>
      <c r="F383" s="9">
        <f>SUMIFS('Jobber Invoices'!$F$5:$F$235,'Jobber Invoices'!$B$5:$B$235,A383,'Jobber Invoices'!$G$5:$G$235,B383)</f>
        <v>0</v>
      </c>
      <c r="G383" s="9">
        <f>SUMIFS('QBO Invoices'!$E$5:$E$888,'QBO Invoices'!$G$5:$G$888,A383,'QBO Invoices'!$F$5:$F$888,B383)</f>
        <v>1395.33</v>
      </c>
      <c r="H383" s="9">
        <f>ROUND(F383+G383-E383,2)</f>
        <v>0</v>
      </c>
      <c r="I383" t="str">
        <f>IF(ABS(H383)&lt;0.005,"Agrees",IF(H383&gt;0,"Over-billed","Under-billed"))</f>
        <v>Agrees</v>
      </c>
      <c r="J383" t="str">
        <f>IFERROR(INDEX('Rate Reconciliation'!$O$5:$O$373,MATCH(A383,'Rate Reconciliation'!$A$5:$A$373,0)),"Missing in Jobber")</f>
        <v>Matched</v>
      </c>
      <c r="K383" s="9" t="n">
        <v>0</v>
      </c>
    </row>
    <row r="384">
      <c r="A384" t="inlineStr">
        <is>
          <t>J1127</t>
        </is>
      </c>
      <c r="B384" t="inlineStr">
        <is>
          <t>2026-09</t>
        </is>
      </c>
      <c r="C384" t="str">
        <f>IF(LEFT(A384,1)="T","QBO only",INDEX('Jobber Jobs'!$F$5:$F$367,MATCH(A384,'Jobber Jobs'!$A$5:$A$367,0)))</f>
        <v>Weekly</v>
      </c>
      <c r="D384" t="inlineStr"/>
      <c r="E384" s="9">
        <f>IF(LEFT(A384,1)="T",0,IF(INDEX('Jobber Jobs'!$O$5:$O$367,MATCH(A384,'Jobber Jobs'!$A$5:$A$367,0))&lt;&gt;"Active",0,IF(C384="Every 4 weeks",D384*INDEX('Jobber Jobs'!$L$5:$L$367,MATCH(A384,'Jobber Jobs'!$A$5:$A$367,0)),INDEX('Jobber Jobs'!$Q$5:$Q$367,MATCH(A384,'Jobber Jobs'!$A$5:$A$367,0)))))</f>
        <v>1395.33</v>
      </c>
      <c r="F384" s="9">
        <f>SUMIFS('Jobber Invoices'!$F$5:$F$235,'Jobber Invoices'!$B$5:$B$235,A384,'Jobber Invoices'!$G$5:$G$235,B384)</f>
        <v>0</v>
      </c>
      <c r="G384" s="9">
        <f>SUMIFS('QBO Invoices'!$E$5:$E$888,'QBO Invoices'!$G$5:$G$888,A384,'QBO Invoices'!$F$5:$F$888,B384)</f>
        <v>1395.33</v>
      </c>
      <c r="H384" s="9">
        <f>ROUND(F384+G384-E384,2)</f>
        <v>0</v>
      </c>
      <c r="I384" t="str">
        <f>IF(ABS(H384)&lt;0.005,"Agrees",IF(H384&gt;0,"Over-billed","Under-billed"))</f>
        <v>Agrees</v>
      </c>
      <c r="J384" t="str">
        <f>IFERROR(INDEX('Rate Reconciliation'!$O$5:$O$373,MATCH(A384,'Rate Reconciliation'!$A$5:$A$373,0)),"Missing in Jobber")</f>
        <v>Matched</v>
      </c>
      <c r="K384" s="9" t="n">
        <v>0</v>
      </c>
    </row>
    <row r="385">
      <c r="A385" t="inlineStr">
        <is>
          <t>J1127</t>
        </is>
      </c>
      <c r="B385" t="inlineStr">
        <is>
          <t>2026-10</t>
        </is>
      </c>
      <c r="C385" t="str">
        <f>IF(LEFT(A385,1)="T","QBO only",INDEX('Jobber Jobs'!$F$5:$F$367,MATCH(A385,'Jobber Jobs'!$A$5:$A$367,0)))</f>
        <v>Weekly</v>
      </c>
      <c r="D385" t="inlineStr"/>
      <c r="E385" s="9">
        <f>IF(LEFT(A385,1)="T",0,IF(INDEX('Jobber Jobs'!$O$5:$O$367,MATCH(A385,'Jobber Jobs'!$A$5:$A$367,0))&lt;&gt;"Active",0,IF(C385="Every 4 weeks",D385*INDEX('Jobber Jobs'!$L$5:$L$367,MATCH(A385,'Jobber Jobs'!$A$5:$A$367,0)),INDEX('Jobber Jobs'!$Q$5:$Q$367,MATCH(A385,'Jobber Jobs'!$A$5:$A$367,0)))))</f>
        <v>1395.33</v>
      </c>
      <c r="F385" s="9">
        <f>SUMIFS('Jobber Invoices'!$F$5:$F$235,'Jobber Invoices'!$B$5:$B$235,A385,'Jobber Invoices'!$G$5:$G$235,B385)</f>
        <v>0</v>
      </c>
      <c r="G385" s="9">
        <f>SUMIFS('QBO Invoices'!$E$5:$E$888,'QBO Invoices'!$G$5:$G$888,A385,'QBO Invoices'!$F$5:$F$888,B385)</f>
        <v>1395.33</v>
      </c>
      <c r="H385" s="9">
        <f>ROUND(F385+G385-E385,2)</f>
        <v>0</v>
      </c>
      <c r="I385" t="str">
        <f>IF(ABS(H385)&lt;0.005,"Agrees",IF(H385&gt;0,"Over-billed","Under-billed"))</f>
        <v>Agrees</v>
      </c>
      <c r="J385" t="str">
        <f>IFERROR(INDEX('Rate Reconciliation'!$O$5:$O$373,MATCH(A385,'Rate Reconciliation'!$A$5:$A$373,0)),"Missing in Jobber")</f>
        <v>Matched</v>
      </c>
      <c r="K385" s="9" t="n">
        <v>0</v>
      </c>
    </row>
    <row r="386">
      <c r="A386" t="inlineStr">
        <is>
          <t>J1128</t>
        </is>
      </c>
      <c r="B386" t="inlineStr">
        <is>
          <t>2026-08</t>
        </is>
      </c>
      <c r="C386" t="str">
        <f>IF(LEFT(A386,1)="T","QBO only",INDEX('Jobber Jobs'!$F$5:$F$367,MATCH(A386,'Jobber Jobs'!$A$5:$A$367,0)))</f>
        <v>Weekly</v>
      </c>
      <c r="D386" t="inlineStr"/>
      <c r="E386" s="9">
        <f>IF(LEFT(A386,1)="T",0,IF(INDEX('Jobber Jobs'!$O$5:$O$367,MATCH(A386,'Jobber Jobs'!$A$5:$A$367,0))&lt;&gt;"Active",0,IF(C386="Every 4 weeks",D386*INDEX('Jobber Jobs'!$L$5:$L$367,MATCH(A386,'Jobber Jobs'!$A$5:$A$367,0)),INDEX('Jobber Jobs'!$Q$5:$Q$367,MATCH(A386,'Jobber Jobs'!$A$5:$A$367,0)))))</f>
        <v>650</v>
      </c>
      <c r="F386" s="9">
        <f>SUMIFS('Jobber Invoices'!$F$5:$F$235,'Jobber Invoices'!$B$5:$B$235,A386,'Jobber Invoices'!$G$5:$G$235,B386)</f>
        <v>0</v>
      </c>
      <c r="G386" s="9">
        <f>SUMIFS('QBO Invoices'!$E$5:$E$888,'QBO Invoices'!$G$5:$G$888,A386,'QBO Invoices'!$F$5:$F$888,B386)</f>
        <v>650</v>
      </c>
      <c r="H386" s="9">
        <f>ROUND(F386+G386-E386,2)</f>
        <v>0</v>
      </c>
      <c r="I386" t="str">
        <f>IF(ABS(H386)&lt;0.005,"Agrees",IF(H386&gt;0,"Over-billed","Under-billed"))</f>
        <v>Agrees</v>
      </c>
      <c r="J386" t="str">
        <f>IFERROR(INDEX('Rate Reconciliation'!$O$5:$O$373,MATCH(A386,'Rate Reconciliation'!$A$5:$A$373,0)),"Missing in Jobber")</f>
        <v>Matched</v>
      </c>
      <c r="K386" s="9" t="n">
        <v>0</v>
      </c>
    </row>
    <row r="387">
      <c r="A387" t="inlineStr">
        <is>
          <t>J1128</t>
        </is>
      </c>
      <c r="B387" t="inlineStr">
        <is>
          <t>2026-09</t>
        </is>
      </c>
      <c r="C387" t="str">
        <f>IF(LEFT(A387,1)="T","QBO only",INDEX('Jobber Jobs'!$F$5:$F$367,MATCH(A387,'Jobber Jobs'!$A$5:$A$367,0)))</f>
        <v>Weekly</v>
      </c>
      <c r="D387" t="inlineStr"/>
      <c r="E387" s="9">
        <f>IF(LEFT(A387,1)="T",0,IF(INDEX('Jobber Jobs'!$O$5:$O$367,MATCH(A387,'Jobber Jobs'!$A$5:$A$367,0))&lt;&gt;"Active",0,IF(C387="Every 4 weeks",D387*INDEX('Jobber Jobs'!$L$5:$L$367,MATCH(A387,'Jobber Jobs'!$A$5:$A$367,0)),INDEX('Jobber Jobs'!$Q$5:$Q$367,MATCH(A387,'Jobber Jobs'!$A$5:$A$367,0)))))</f>
        <v>650</v>
      </c>
      <c r="F387" s="9">
        <f>SUMIFS('Jobber Invoices'!$F$5:$F$235,'Jobber Invoices'!$B$5:$B$235,A387,'Jobber Invoices'!$G$5:$G$235,B387)</f>
        <v>0</v>
      </c>
      <c r="G387" s="9">
        <f>SUMIFS('QBO Invoices'!$E$5:$E$888,'QBO Invoices'!$G$5:$G$888,A387,'QBO Invoices'!$F$5:$F$888,B387)</f>
        <v>650</v>
      </c>
      <c r="H387" s="9">
        <f>ROUND(F387+G387-E387,2)</f>
        <v>0</v>
      </c>
      <c r="I387" t="str">
        <f>IF(ABS(H387)&lt;0.005,"Agrees",IF(H387&gt;0,"Over-billed","Under-billed"))</f>
        <v>Agrees</v>
      </c>
      <c r="J387" t="str">
        <f>IFERROR(INDEX('Rate Reconciliation'!$O$5:$O$373,MATCH(A387,'Rate Reconciliation'!$A$5:$A$373,0)),"Missing in Jobber")</f>
        <v>Matched</v>
      </c>
      <c r="K387" s="9" t="n">
        <v>0</v>
      </c>
    </row>
    <row r="388">
      <c r="A388" t="inlineStr">
        <is>
          <t>J1128</t>
        </is>
      </c>
      <c r="B388" t="inlineStr">
        <is>
          <t>2026-10</t>
        </is>
      </c>
      <c r="C388" t="str">
        <f>IF(LEFT(A388,1)="T","QBO only",INDEX('Jobber Jobs'!$F$5:$F$367,MATCH(A388,'Jobber Jobs'!$A$5:$A$367,0)))</f>
        <v>Weekly</v>
      </c>
      <c r="D388" t="inlineStr"/>
      <c r="E388" s="9">
        <f>IF(LEFT(A388,1)="T",0,IF(INDEX('Jobber Jobs'!$O$5:$O$367,MATCH(A388,'Jobber Jobs'!$A$5:$A$367,0))&lt;&gt;"Active",0,IF(C388="Every 4 weeks",D388*INDEX('Jobber Jobs'!$L$5:$L$367,MATCH(A388,'Jobber Jobs'!$A$5:$A$367,0)),INDEX('Jobber Jobs'!$Q$5:$Q$367,MATCH(A388,'Jobber Jobs'!$A$5:$A$367,0)))))</f>
        <v>650</v>
      </c>
      <c r="F388" s="9">
        <f>SUMIFS('Jobber Invoices'!$F$5:$F$235,'Jobber Invoices'!$B$5:$B$235,A388,'Jobber Invoices'!$G$5:$G$235,B388)</f>
        <v>0</v>
      </c>
      <c r="G388" s="9">
        <f>SUMIFS('QBO Invoices'!$E$5:$E$888,'QBO Invoices'!$G$5:$G$888,A388,'QBO Invoices'!$F$5:$F$888,B388)</f>
        <v>650</v>
      </c>
      <c r="H388" s="9">
        <f>ROUND(F388+G388-E388,2)</f>
        <v>0</v>
      </c>
      <c r="I388" t="str">
        <f>IF(ABS(H388)&lt;0.005,"Agrees",IF(H388&gt;0,"Over-billed","Under-billed"))</f>
        <v>Agrees</v>
      </c>
      <c r="J388" t="str">
        <f>IFERROR(INDEX('Rate Reconciliation'!$O$5:$O$373,MATCH(A388,'Rate Reconciliation'!$A$5:$A$373,0)),"Missing in Jobber")</f>
        <v>Matched</v>
      </c>
      <c r="K388" s="9" t="n">
        <v>0</v>
      </c>
    </row>
    <row r="389">
      <c r="A389" t="inlineStr">
        <is>
          <t>J1129</t>
        </is>
      </c>
      <c r="B389" t="inlineStr">
        <is>
          <t>2026-08</t>
        </is>
      </c>
      <c r="C389" t="str">
        <f>IF(LEFT(A389,1)="T","QBO only",INDEX('Jobber Jobs'!$F$5:$F$367,MATCH(A389,'Jobber Jobs'!$A$5:$A$367,0)))</f>
        <v>Weekly</v>
      </c>
      <c r="D389" t="inlineStr"/>
      <c r="E389" s="9">
        <f>IF(LEFT(A389,1)="T",0,IF(INDEX('Jobber Jobs'!$O$5:$O$367,MATCH(A389,'Jobber Jobs'!$A$5:$A$367,0))&lt;&gt;"Active",0,IF(C389="Every 4 weeks",D389*INDEX('Jobber Jobs'!$L$5:$L$367,MATCH(A389,'Jobber Jobs'!$A$5:$A$367,0)),INDEX('Jobber Jobs'!$Q$5:$Q$367,MATCH(A389,'Jobber Jobs'!$A$5:$A$367,0)))))</f>
        <v>550.33</v>
      </c>
      <c r="F389" s="9">
        <f>SUMIFS('Jobber Invoices'!$F$5:$F$235,'Jobber Invoices'!$B$5:$B$235,A389,'Jobber Invoices'!$G$5:$G$235,B389)</f>
        <v>0</v>
      </c>
      <c r="G389" s="9">
        <f>SUMIFS('QBO Invoices'!$E$5:$E$888,'QBO Invoices'!$G$5:$G$888,A389,'QBO Invoices'!$F$5:$F$888,B389)</f>
        <v>550.33</v>
      </c>
      <c r="H389" s="9">
        <f>ROUND(F389+G389-E389,2)</f>
        <v>0</v>
      </c>
      <c r="I389" t="str">
        <f>IF(ABS(H389)&lt;0.005,"Agrees",IF(H389&gt;0,"Over-billed","Under-billed"))</f>
        <v>Agrees</v>
      </c>
      <c r="J389" t="str">
        <f>IFERROR(INDEX('Rate Reconciliation'!$O$5:$O$373,MATCH(A389,'Rate Reconciliation'!$A$5:$A$373,0)),"Missing in Jobber")</f>
        <v>Matched</v>
      </c>
      <c r="K389" s="9" t="n">
        <v>0</v>
      </c>
    </row>
    <row r="390">
      <c r="A390" t="inlineStr">
        <is>
          <t>J1129</t>
        </is>
      </c>
      <c r="B390" t="inlineStr">
        <is>
          <t>2026-09</t>
        </is>
      </c>
      <c r="C390" t="str">
        <f>IF(LEFT(A390,1)="T","QBO only",INDEX('Jobber Jobs'!$F$5:$F$367,MATCH(A390,'Jobber Jobs'!$A$5:$A$367,0)))</f>
        <v>Weekly</v>
      </c>
      <c r="D390" t="inlineStr"/>
      <c r="E390" s="9">
        <f>IF(LEFT(A390,1)="T",0,IF(INDEX('Jobber Jobs'!$O$5:$O$367,MATCH(A390,'Jobber Jobs'!$A$5:$A$367,0))&lt;&gt;"Active",0,IF(C390="Every 4 weeks",D390*INDEX('Jobber Jobs'!$L$5:$L$367,MATCH(A390,'Jobber Jobs'!$A$5:$A$367,0)),INDEX('Jobber Jobs'!$Q$5:$Q$367,MATCH(A390,'Jobber Jobs'!$A$5:$A$367,0)))))</f>
        <v>550.33</v>
      </c>
      <c r="F390" s="9">
        <f>SUMIFS('Jobber Invoices'!$F$5:$F$235,'Jobber Invoices'!$B$5:$B$235,A390,'Jobber Invoices'!$G$5:$G$235,B390)</f>
        <v>0</v>
      </c>
      <c r="G390" s="9">
        <f>SUMIFS('QBO Invoices'!$E$5:$E$888,'QBO Invoices'!$G$5:$G$888,A390,'QBO Invoices'!$F$5:$F$888,B390)</f>
        <v>550.33</v>
      </c>
      <c r="H390" s="9">
        <f>ROUND(F390+G390-E390,2)</f>
        <v>0</v>
      </c>
      <c r="I390" t="str">
        <f>IF(ABS(H390)&lt;0.005,"Agrees",IF(H390&gt;0,"Over-billed","Under-billed"))</f>
        <v>Agrees</v>
      </c>
      <c r="J390" t="str">
        <f>IFERROR(INDEX('Rate Reconciliation'!$O$5:$O$373,MATCH(A390,'Rate Reconciliation'!$A$5:$A$373,0)),"Missing in Jobber")</f>
        <v>Matched</v>
      </c>
      <c r="K390" s="9" t="n">
        <v>0</v>
      </c>
    </row>
    <row r="391">
      <c r="A391" t="inlineStr">
        <is>
          <t>J1129</t>
        </is>
      </c>
      <c r="B391" t="inlineStr">
        <is>
          <t>2026-10</t>
        </is>
      </c>
      <c r="C391" t="str">
        <f>IF(LEFT(A391,1)="T","QBO only",INDEX('Jobber Jobs'!$F$5:$F$367,MATCH(A391,'Jobber Jobs'!$A$5:$A$367,0)))</f>
        <v>Weekly</v>
      </c>
      <c r="D391" t="inlineStr"/>
      <c r="E391" s="9">
        <f>IF(LEFT(A391,1)="T",0,IF(INDEX('Jobber Jobs'!$O$5:$O$367,MATCH(A391,'Jobber Jobs'!$A$5:$A$367,0))&lt;&gt;"Active",0,IF(C391="Every 4 weeks",D391*INDEX('Jobber Jobs'!$L$5:$L$367,MATCH(A391,'Jobber Jobs'!$A$5:$A$367,0)),INDEX('Jobber Jobs'!$Q$5:$Q$367,MATCH(A391,'Jobber Jobs'!$A$5:$A$367,0)))))</f>
        <v>550.33</v>
      </c>
      <c r="F391" s="9">
        <f>SUMIFS('Jobber Invoices'!$F$5:$F$235,'Jobber Invoices'!$B$5:$B$235,A391,'Jobber Invoices'!$G$5:$G$235,B391)</f>
        <v>0</v>
      </c>
      <c r="G391" s="9">
        <f>SUMIFS('QBO Invoices'!$E$5:$E$888,'QBO Invoices'!$G$5:$G$888,A391,'QBO Invoices'!$F$5:$F$888,B391)</f>
        <v>550.33</v>
      </c>
      <c r="H391" s="9">
        <f>ROUND(F391+G391-E391,2)</f>
        <v>0</v>
      </c>
      <c r="I391" t="str">
        <f>IF(ABS(H391)&lt;0.005,"Agrees",IF(H391&gt;0,"Over-billed","Under-billed"))</f>
        <v>Agrees</v>
      </c>
      <c r="J391" t="str">
        <f>IFERROR(INDEX('Rate Reconciliation'!$O$5:$O$373,MATCH(A391,'Rate Reconciliation'!$A$5:$A$373,0)),"Missing in Jobber")</f>
        <v>Matched</v>
      </c>
      <c r="K391" s="9" t="n">
        <v>0</v>
      </c>
    </row>
    <row r="392">
      <c r="A392" t="inlineStr">
        <is>
          <t>J1130</t>
        </is>
      </c>
      <c r="B392" t="inlineStr">
        <is>
          <t>2026-08</t>
        </is>
      </c>
      <c r="C392" t="str">
        <f>IF(LEFT(A392,1)="T","QBO only",INDEX('Jobber Jobs'!$F$5:$F$367,MATCH(A392,'Jobber Jobs'!$A$5:$A$367,0)))</f>
        <v>Every 4 weeks</v>
      </c>
      <c r="D392" t="n">
        <v>2</v>
      </c>
      <c r="E392" s="9">
        <f>IF(LEFT(A392,1)="T",0,IF(INDEX('Jobber Jobs'!$O$5:$O$367,MATCH(A392,'Jobber Jobs'!$A$5:$A$367,0))&lt;&gt;"Active",0,IF(C392="Every 4 weeks",D392*INDEX('Jobber Jobs'!$L$5:$L$367,MATCH(A392,'Jobber Jobs'!$A$5:$A$367,0)),INDEX('Jobber Jobs'!$Q$5:$Q$367,MATCH(A392,'Jobber Jobs'!$A$5:$A$367,0)))))</f>
        <v>406</v>
      </c>
      <c r="F392" s="9">
        <f>SUMIFS('Jobber Invoices'!$F$5:$F$235,'Jobber Invoices'!$B$5:$B$235,A392,'Jobber Invoices'!$G$5:$G$235,B392)</f>
        <v>0</v>
      </c>
      <c r="G392" s="9">
        <f>SUMIFS('QBO Invoices'!$E$5:$E$888,'QBO Invoices'!$G$5:$G$888,A392,'QBO Invoices'!$F$5:$F$888,B392)</f>
        <v>406</v>
      </c>
      <c r="H392" s="9">
        <f>ROUND(F392+G392-E392,2)</f>
        <v>0</v>
      </c>
      <c r="I392" t="str">
        <f>IF(ABS(H392)&lt;0.005,"Agrees",IF(H392&gt;0,"Over-billed","Under-billed"))</f>
        <v>Agrees</v>
      </c>
      <c r="J392" t="str">
        <f>IFERROR(INDEX('Rate Reconciliation'!$O$5:$O$373,MATCH(A392,'Rate Reconciliation'!$A$5:$A$373,0)),"Missing in Jobber")</f>
        <v>Matched</v>
      </c>
      <c r="K392" s="9" t="n">
        <v>0</v>
      </c>
    </row>
    <row r="393">
      <c r="A393" t="inlineStr">
        <is>
          <t>J1130</t>
        </is>
      </c>
      <c r="B393" t="inlineStr">
        <is>
          <t>2026-09</t>
        </is>
      </c>
      <c r="C393" t="str">
        <f>IF(LEFT(A393,1)="T","QBO only",INDEX('Jobber Jobs'!$F$5:$F$367,MATCH(A393,'Jobber Jobs'!$A$5:$A$367,0)))</f>
        <v>Every 4 weeks</v>
      </c>
      <c r="D393" t="n">
        <v>1</v>
      </c>
      <c r="E393" s="9">
        <f>IF(LEFT(A393,1)="T",0,IF(INDEX('Jobber Jobs'!$O$5:$O$367,MATCH(A393,'Jobber Jobs'!$A$5:$A$367,0))&lt;&gt;"Active",0,IF(C393="Every 4 weeks",D393*INDEX('Jobber Jobs'!$L$5:$L$367,MATCH(A393,'Jobber Jobs'!$A$5:$A$367,0)),INDEX('Jobber Jobs'!$Q$5:$Q$367,MATCH(A393,'Jobber Jobs'!$A$5:$A$367,0)))))</f>
        <v>203</v>
      </c>
      <c r="F393" s="9">
        <f>SUMIFS('Jobber Invoices'!$F$5:$F$235,'Jobber Invoices'!$B$5:$B$235,A393,'Jobber Invoices'!$G$5:$G$235,B393)</f>
        <v>0</v>
      </c>
      <c r="G393" s="9">
        <f>SUMIFS('QBO Invoices'!$E$5:$E$888,'QBO Invoices'!$G$5:$G$888,A393,'QBO Invoices'!$F$5:$F$888,B393)</f>
        <v>203</v>
      </c>
      <c r="H393" s="9">
        <f>ROUND(F393+G393-E393,2)</f>
        <v>0</v>
      </c>
      <c r="I393" t="str">
        <f>IF(ABS(H393)&lt;0.005,"Agrees",IF(H393&gt;0,"Over-billed","Under-billed"))</f>
        <v>Agrees</v>
      </c>
      <c r="J393" t="str">
        <f>IFERROR(INDEX('Rate Reconciliation'!$O$5:$O$373,MATCH(A393,'Rate Reconciliation'!$A$5:$A$373,0)),"Missing in Jobber")</f>
        <v>Matched</v>
      </c>
      <c r="K393" s="9" t="n">
        <v>0</v>
      </c>
    </row>
    <row r="394">
      <c r="A394" t="inlineStr">
        <is>
          <t>J1130</t>
        </is>
      </c>
      <c r="B394" t="inlineStr">
        <is>
          <t>2026-10</t>
        </is>
      </c>
      <c r="C394" t="str">
        <f>IF(LEFT(A394,1)="T","QBO only",INDEX('Jobber Jobs'!$F$5:$F$367,MATCH(A394,'Jobber Jobs'!$A$5:$A$367,0)))</f>
        <v>Every 4 weeks</v>
      </c>
      <c r="D394" t="n">
        <v>1</v>
      </c>
      <c r="E394" s="9">
        <f>IF(LEFT(A394,1)="T",0,IF(INDEX('Jobber Jobs'!$O$5:$O$367,MATCH(A394,'Jobber Jobs'!$A$5:$A$367,0))&lt;&gt;"Active",0,IF(C394="Every 4 weeks",D394*INDEX('Jobber Jobs'!$L$5:$L$367,MATCH(A394,'Jobber Jobs'!$A$5:$A$367,0)),INDEX('Jobber Jobs'!$Q$5:$Q$367,MATCH(A394,'Jobber Jobs'!$A$5:$A$367,0)))))</f>
        <v>203</v>
      </c>
      <c r="F394" s="9">
        <f>SUMIFS('Jobber Invoices'!$F$5:$F$235,'Jobber Invoices'!$B$5:$B$235,A394,'Jobber Invoices'!$G$5:$G$235,B394)</f>
        <v>0</v>
      </c>
      <c r="G394" s="9">
        <f>SUMIFS('QBO Invoices'!$E$5:$E$888,'QBO Invoices'!$G$5:$G$888,A394,'QBO Invoices'!$F$5:$F$888,B394)</f>
        <v>203</v>
      </c>
      <c r="H394" s="9">
        <f>ROUND(F394+G394-E394,2)</f>
        <v>0</v>
      </c>
      <c r="I394" t="str">
        <f>IF(ABS(H394)&lt;0.005,"Agrees",IF(H394&gt;0,"Over-billed","Under-billed"))</f>
        <v>Agrees</v>
      </c>
      <c r="J394" t="str">
        <f>IFERROR(INDEX('Rate Reconciliation'!$O$5:$O$373,MATCH(A394,'Rate Reconciliation'!$A$5:$A$373,0)),"Missing in Jobber")</f>
        <v>Matched</v>
      </c>
      <c r="K394" s="9" t="n">
        <v>0</v>
      </c>
    </row>
    <row r="395">
      <c r="A395" t="inlineStr">
        <is>
          <t>J1131</t>
        </is>
      </c>
      <c r="B395" t="inlineStr">
        <is>
          <t>2026-08</t>
        </is>
      </c>
      <c r="C395" t="str">
        <f>IF(LEFT(A395,1)="T","QBO only",INDEX('Jobber Jobs'!$F$5:$F$367,MATCH(A395,'Jobber Jobs'!$A$5:$A$367,0)))</f>
        <v>Weekly</v>
      </c>
      <c r="D395" t="inlineStr"/>
      <c r="E395" s="9">
        <f>IF(LEFT(A395,1)="T",0,IF(INDEX('Jobber Jobs'!$O$5:$O$367,MATCH(A395,'Jobber Jobs'!$A$5:$A$367,0))&lt;&gt;"Active",0,IF(C395="Every 4 weeks",D395*INDEX('Jobber Jobs'!$L$5:$L$367,MATCH(A395,'Jobber Jobs'!$A$5:$A$367,0)),INDEX('Jobber Jobs'!$Q$5:$Q$367,MATCH(A395,'Jobber Jobs'!$A$5:$A$367,0)))))</f>
        <v>589.33</v>
      </c>
      <c r="F395" s="9">
        <f>SUMIFS('Jobber Invoices'!$F$5:$F$235,'Jobber Invoices'!$B$5:$B$235,A395,'Jobber Invoices'!$G$5:$G$235,B395)</f>
        <v>0</v>
      </c>
      <c r="G395" s="9">
        <f>SUMIFS('QBO Invoices'!$E$5:$E$888,'QBO Invoices'!$G$5:$G$888,A395,'QBO Invoices'!$F$5:$F$888,B395)</f>
        <v>589.33</v>
      </c>
      <c r="H395" s="9">
        <f>ROUND(F395+G395-E395,2)</f>
        <v>0</v>
      </c>
      <c r="I395" t="str">
        <f>IF(ABS(H395)&lt;0.005,"Agrees",IF(H395&gt;0,"Over-billed","Under-billed"))</f>
        <v>Agrees</v>
      </c>
      <c r="J395" t="str">
        <f>IFERROR(INDEX('Rate Reconciliation'!$O$5:$O$373,MATCH(A395,'Rate Reconciliation'!$A$5:$A$373,0)),"Missing in Jobber")</f>
        <v>Matched</v>
      </c>
      <c r="K395" s="9" t="n">
        <v>0</v>
      </c>
    </row>
    <row r="396">
      <c r="A396" t="inlineStr">
        <is>
          <t>J1131</t>
        </is>
      </c>
      <c r="B396" t="inlineStr">
        <is>
          <t>2026-09</t>
        </is>
      </c>
      <c r="C396" t="str">
        <f>IF(LEFT(A396,1)="T","QBO only",INDEX('Jobber Jobs'!$F$5:$F$367,MATCH(A396,'Jobber Jobs'!$A$5:$A$367,0)))</f>
        <v>Weekly</v>
      </c>
      <c r="D396" t="inlineStr"/>
      <c r="E396" s="9">
        <f>IF(LEFT(A396,1)="T",0,IF(INDEX('Jobber Jobs'!$O$5:$O$367,MATCH(A396,'Jobber Jobs'!$A$5:$A$367,0))&lt;&gt;"Active",0,IF(C396="Every 4 weeks",D396*INDEX('Jobber Jobs'!$L$5:$L$367,MATCH(A396,'Jobber Jobs'!$A$5:$A$367,0)),INDEX('Jobber Jobs'!$Q$5:$Q$367,MATCH(A396,'Jobber Jobs'!$A$5:$A$367,0)))))</f>
        <v>589.33</v>
      </c>
      <c r="F396" s="9">
        <f>SUMIFS('Jobber Invoices'!$F$5:$F$235,'Jobber Invoices'!$B$5:$B$235,A396,'Jobber Invoices'!$G$5:$G$235,B396)</f>
        <v>0</v>
      </c>
      <c r="G396" s="9">
        <f>SUMIFS('QBO Invoices'!$E$5:$E$888,'QBO Invoices'!$G$5:$G$888,A396,'QBO Invoices'!$F$5:$F$888,B396)</f>
        <v>589.33</v>
      </c>
      <c r="H396" s="9">
        <f>ROUND(F396+G396-E396,2)</f>
        <v>0</v>
      </c>
      <c r="I396" t="str">
        <f>IF(ABS(H396)&lt;0.005,"Agrees",IF(H396&gt;0,"Over-billed","Under-billed"))</f>
        <v>Agrees</v>
      </c>
      <c r="J396" t="str">
        <f>IFERROR(INDEX('Rate Reconciliation'!$O$5:$O$373,MATCH(A396,'Rate Reconciliation'!$A$5:$A$373,0)),"Missing in Jobber")</f>
        <v>Matched</v>
      </c>
      <c r="K396" s="9" t="n">
        <v>0</v>
      </c>
    </row>
    <row r="397">
      <c r="A397" t="inlineStr">
        <is>
          <t>J1131</t>
        </is>
      </c>
      <c r="B397" t="inlineStr">
        <is>
          <t>2026-10</t>
        </is>
      </c>
      <c r="C397" t="str">
        <f>IF(LEFT(A397,1)="T","QBO only",INDEX('Jobber Jobs'!$F$5:$F$367,MATCH(A397,'Jobber Jobs'!$A$5:$A$367,0)))</f>
        <v>Weekly</v>
      </c>
      <c r="D397" t="inlineStr"/>
      <c r="E397" s="9">
        <f>IF(LEFT(A397,1)="T",0,IF(INDEX('Jobber Jobs'!$O$5:$O$367,MATCH(A397,'Jobber Jobs'!$A$5:$A$367,0))&lt;&gt;"Active",0,IF(C397="Every 4 weeks",D397*INDEX('Jobber Jobs'!$L$5:$L$367,MATCH(A397,'Jobber Jobs'!$A$5:$A$367,0)),INDEX('Jobber Jobs'!$Q$5:$Q$367,MATCH(A397,'Jobber Jobs'!$A$5:$A$367,0)))))</f>
        <v>589.33</v>
      </c>
      <c r="F397" s="9">
        <f>SUMIFS('Jobber Invoices'!$F$5:$F$235,'Jobber Invoices'!$B$5:$B$235,A397,'Jobber Invoices'!$G$5:$G$235,B397)</f>
        <v>0</v>
      </c>
      <c r="G397" s="9">
        <f>SUMIFS('QBO Invoices'!$E$5:$E$888,'QBO Invoices'!$G$5:$G$888,A397,'QBO Invoices'!$F$5:$F$888,B397)</f>
        <v>589.33</v>
      </c>
      <c r="H397" s="9">
        <f>ROUND(F397+G397-E397,2)</f>
        <v>0</v>
      </c>
      <c r="I397" t="str">
        <f>IF(ABS(H397)&lt;0.005,"Agrees",IF(H397&gt;0,"Over-billed","Under-billed"))</f>
        <v>Agrees</v>
      </c>
      <c r="J397" t="str">
        <f>IFERROR(INDEX('Rate Reconciliation'!$O$5:$O$373,MATCH(A397,'Rate Reconciliation'!$A$5:$A$373,0)),"Missing in Jobber")</f>
        <v>Matched</v>
      </c>
      <c r="K397" s="9" t="n">
        <v>0</v>
      </c>
    </row>
    <row r="398">
      <c r="A398" t="inlineStr">
        <is>
          <t>J1132</t>
        </is>
      </c>
      <c r="B398" t="inlineStr">
        <is>
          <t>2026-08</t>
        </is>
      </c>
      <c r="C398" t="str">
        <f>IF(LEFT(A398,1)="T","QBO only",INDEX('Jobber Jobs'!$F$5:$F$367,MATCH(A398,'Jobber Jobs'!$A$5:$A$367,0)))</f>
        <v>Weekly</v>
      </c>
      <c r="D398" t="inlineStr"/>
      <c r="E398" s="9">
        <f>IF(LEFT(A398,1)="T",0,IF(INDEX('Jobber Jobs'!$O$5:$O$367,MATCH(A398,'Jobber Jobs'!$A$5:$A$367,0))&lt;&gt;"Active",0,IF(C398="Every 4 weeks",D398*INDEX('Jobber Jobs'!$L$5:$L$367,MATCH(A398,'Jobber Jobs'!$A$5:$A$367,0)),INDEX('Jobber Jobs'!$Q$5:$Q$367,MATCH(A398,'Jobber Jobs'!$A$5:$A$367,0)))))</f>
        <v>1135.33</v>
      </c>
      <c r="F398" s="9">
        <f>SUMIFS('Jobber Invoices'!$F$5:$F$235,'Jobber Invoices'!$B$5:$B$235,A398,'Jobber Invoices'!$G$5:$G$235,B398)</f>
        <v>1135.33</v>
      </c>
      <c r="G398" s="9">
        <f>SUMIFS('QBO Invoices'!$E$5:$E$888,'QBO Invoices'!$G$5:$G$888,A398,'QBO Invoices'!$F$5:$F$888,B398)</f>
        <v>0</v>
      </c>
      <c r="H398" s="9">
        <f>ROUND(F398+G398-E398,2)</f>
        <v>0</v>
      </c>
      <c r="I398" t="str">
        <f>IF(ABS(H398)&lt;0.005,"Agrees",IF(H398&gt;0,"Over-billed","Under-billed"))</f>
        <v>Agrees</v>
      </c>
      <c r="J398" t="str">
        <f>IFERROR(INDEX('Rate Reconciliation'!$O$5:$O$373,MATCH(A398,'Rate Reconciliation'!$A$5:$A$373,0)),"Missing in Jobber")</f>
        <v>Billed in Jobber</v>
      </c>
      <c r="K398" s="9" t="n">
        <v>0</v>
      </c>
    </row>
    <row r="399">
      <c r="A399" t="inlineStr">
        <is>
          <t>J1132</t>
        </is>
      </c>
      <c r="B399" t="inlineStr">
        <is>
          <t>2026-09</t>
        </is>
      </c>
      <c r="C399" t="str">
        <f>IF(LEFT(A399,1)="T","QBO only",INDEX('Jobber Jobs'!$F$5:$F$367,MATCH(A399,'Jobber Jobs'!$A$5:$A$367,0)))</f>
        <v>Weekly</v>
      </c>
      <c r="D399" t="inlineStr"/>
      <c r="E399" s="9">
        <f>IF(LEFT(A399,1)="T",0,IF(INDEX('Jobber Jobs'!$O$5:$O$367,MATCH(A399,'Jobber Jobs'!$A$5:$A$367,0))&lt;&gt;"Active",0,IF(C399="Every 4 weeks",D399*INDEX('Jobber Jobs'!$L$5:$L$367,MATCH(A399,'Jobber Jobs'!$A$5:$A$367,0)),INDEX('Jobber Jobs'!$Q$5:$Q$367,MATCH(A399,'Jobber Jobs'!$A$5:$A$367,0)))))</f>
        <v>1135.33</v>
      </c>
      <c r="F399" s="9">
        <f>SUMIFS('Jobber Invoices'!$F$5:$F$235,'Jobber Invoices'!$B$5:$B$235,A399,'Jobber Invoices'!$G$5:$G$235,B399)</f>
        <v>1135.33</v>
      </c>
      <c r="G399" s="9">
        <f>SUMIFS('QBO Invoices'!$E$5:$E$888,'QBO Invoices'!$G$5:$G$888,A399,'QBO Invoices'!$F$5:$F$888,B399)</f>
        <v>0</v>
      </c>
      <c r="H399" s="9">
        <f>ROUND(F399+G399-E399,2)</f>
        <v>0</v>
      </c>
      <c r="I399" t="str">
        <f>IF(ABS(H399)&lt;0.005,"Agrees",IF(H399&gt;0,"Over-billed","Under-billed"))</f>
        <v>Agrees</v>
      </c>
      <c r="J399" t="str">
        <f>IFERROR(INDEX('Rate Reconciliation'!$O$5:$O$373,MATCH(A399,'Rate Reconciliation'!$A$5:$A$373,0)),"Missing in Jobber")</f>
        <v>Billed in Jobber</v>
      </c>
      <c r="K399" s="9" t="n">
        <v>0</v>
      </c>
    </row>
    <row r="400">
      <c r="A400" t="inlineStr">
        <is>
          <t>J1132</t>
        </is>
      </c>
      <c r="B400" t="inlineStr">
        <is>
          <t>2026-10</t>
        </is>
      </c>
      <c r="C400" t="str">
        <f>IF(LEFT(A400,1)="T","QBO only",INDEX('Jobber Jobs'!$F$5:$F$367,MATCH(A400,'Jobber Jobs'!$A$5:$A$367,0)))</f>
        <v>Weekly</v>
      </c>
      <c r="D400" t="inlineStr"/>
      <c r="E400" s="9">
        <f>IF(LEFT(A400,1)="T",0,IF(INDEX('Jobber Jobs'!$O$5:$O$367,MATCH(A400,'Jobber Jobs'!$A$5:$A$367,0))&lt;&gt;"Active",0,IF(C400="Every 4 weeks",D400*INDEX('Jobber Jobs'!$L$5:$L$367,MATCH(A400,'Jobber Jobs'!$A$5:$A$367,0)),INDEX('Jobber Jobs'!$Q$5:$Q$367,MATCH(A400,'Jobber Jobs'!$A$5:$A$367,0)))))</f>
        <v>1135.33</v>
      </c>
      <c r="F400" s="9">
        <f>SUMIFS('Jobber Invoices'!$F$5:$F$235,'Jobber Invoices'!$B$5:$B$235,A400,'Jobber Invoices'!$G$5:$G$235,B400)</f>
        <v>1135.33</v>
      </c>
      <c r="G400" s="9">
        <f>SUMIFS('QBO Invoices'!$E$5:$E$888,'QBO Invoices'!$G$5:$G$888,A400,'QBO Invoices'!$F$5:$F$888,B400)</f>
        <v>0</v>
      </c>
      <c r="H400" s="9">
        <f>ROUND(F400+G400-E400,2)</f>
        <v>0</v>
      </c>
      <c r="I400" t="str">
        <f>IF(ABS(H400)&lt;0.005,"Agrees",IF(H400&gt;0,"Over-billed","Under-billed"))</f>
        <v>Agrees</v>
      </c>
      <c r="J400" t="str">
        <f>IFERROR(INDEX('Rate Reconciliation'!$O$5:$O$373,MATCH(A400,'Rate Reconciliation'!$A$5:$A$373,0)),"Missing in Jobber")</f>
        <v>Billed in Jobber</v>
      </c>
      <c r="K400" s="9" t="n">
        <v>0</v>
      </c>
    </row>
    <row r="401">
      <c r="A401" t="inlineStr">
        <is>
          <t>J1133</t>
        </is>
      </c>
      <c r="B401" t="inlineStr">
        <is>
          <t>2026-08</t>
        </is>
      </c>
      <c r="C401" t="str">
        <f>IF(LEFT(A401,1)="T","QBO only",INDEX('Jobber Jobs'!$F$5:$F$367,MATCH(A401,'Jobber Jobs'!$A$5:$A$367,0)))</f>
        <v>Every 4 weeks</v>
      </c>
      <c r="D401" t="n">
        <v>1</v>
      </c>
      <c r="E401" s="9">
        <f>IF(LEFT(A401,1)="T",0,IF(INDEX('Jobber Jobs'!$O$5:$O$367,MATCH(A401,'Jobber Jobs'!$A$5:$A$367,0))&lt;&gt;"Active",0,IF(C401="Every 4 weeks",D401*INDEX('Jobber Jobs'!$L$5:$L$367,MATCH(A401,'Jobber Jobs'!$A$5:$A$367,0)),INDEX('Jobber Jobs'!$Q$5:$Q$367,MATCH(A401,'Jobber Jobs'!$A$5:$A$367,0)))))</f>
        <v>218</v>
      </c>
      <c r="F401" s="9">
        <f>SUMIFS('Jobber Invoices'!$F$5:$F$235,'Jobber Invoices'!$B$5:$B$235,A401,'Jobber Invoices'!$G$5:$G$235,B401)</f>
        <v>0</v>
      </c>
      <c r="G401" s="9">
        <f>SUMIFS('QBO Invoices'!$E$5:$E$888,'QBO Invoices'!$G$5:$G$888,A401,'QBO Invoices'!$F$5:$F$888,B401)</f>
        <v>218</v>
      </c>
      <c r="H401" s="9">
        <f>ROUND(F401+G401-E401,2)</f>
        <v>0</v>
      </c>
      <c r="I401" t="str">
        <f>IF(ABS(H401)&lt;0.005,"Agrees",IF(H401&gt;0,"Over-billed","Under-billed"))</f>
        <v>Agrees</v>
      </c>
      <c r="J401" t="str">
        <f>IFERROR(INDEX('Rate Reconciliation'!$O$5:$O$373,MATCH(A401,'Rate Reconciliation'!$A$5:$A$373,0)),"Missing in Jobber")</f>
        <v>Matched</v>
      </c>
      <c r="K401" s="9" t="n">
        <v>0</v>
      </c>
    </row>
    <row r="402">
      <c r="A402" t="inlineStr">
        <is>
          <t>J1133</t>
        </is>
      </c>
      <c r="B402" t="inlineStr">
        <is>
          <t>2026-09</t>
        </is>
      </c>
      <c r="C402" t="str">
        <f>IF(LEFT(A402,1)="T","QBO only",INDEX('Jobber Jobs'!$F$5:$F$367,MATCH(A402,'Jobber Jobs'!$A$5:$A$367,0)))</f>
        <v>Every 4 weeks</v>
      </c>
      <c r="D402" t="n">
        <v>1</v>
      </c>
      <c r="E402" s="9">
        <f>IF(LEFT(A402,1)="T",0,IF(INDEX('Jobber Jobs'!$O$5:$O$367,MATCH(A402,'Jobber Jobs'!$A$5:$A$367,0))&lt;&gt;"Active",0,IF(C402="Every 4 weeks",D402*INDEX('Jobber Jobs'!$L$5:$L$367,MATCH(A402,'Jobber Jobs'!$A$5:$A$367,0)),INDEX('Jobber Jobs'!$Q$5:$Q$367,MATCH(A402,'Jobber Jobs'!$A$5:$A$367,0)))))</f>
        <v>218</v>
      </c>
      <c r="F402" s="9">
        <f>SUMIFS('Jobber Invoices'!$F$5:$F$235,'Jobber Invoices'!$B$5:$B$235,A402,'Jobber Invoices'!$G$5:$G$235,B402)</f>
        <v>0</v>
      </c>
      <c r="G402" s="9">
        <f>SUMIFS('QBO Invoices'!$E$5:$E$888,'QBO Invoices'!$G$5:$G$888,A402,'QBO Invoices'!$F$5:$F$888,B402)</f>
        <v>218</v>
      </c>
      <c r="H402" s="9">
        <f>ROUND(F402+G402-E402,2)</f>
        <v>0</v>
      </c>
      <c r="I402" t="str">
        <f>IF(ABS(H402)&lt;0.005,"Agrees",IF(H402&gt;0,"Over-billed","Under-billed"))</f>
        <v>Agrees</v>
      </c>
      <c r="J402" t="str">
        <f>IFERROR(INDEX('Rate Reconciliation'!$O$5:$O$373,MATCH(A402,'Rate Reconciliation'!$A$5:$A$373,0)),"Missing in Jobber")</f>
        <v>Matched</v>
      </c>
      <c r="K402" s="9" t="n">
        <v>0</v>
      </c>
    </row>
    <row r="403">
      <c r="A403" t="inlineStr">
        <is>
          <t>J1133</t>
        </is>
      </c>
      <c r="B403" t="inlineStr">
        <is>
          <t>2026-10</t>
        </is>
      </c>
      <c r="C403" t="str">
        <f>IF(LEFT(A403,1)="T","QBO only",INDEX('Jobber Jobs'!$F$5:$F$367,MATCH(A403,'Jobber Jobs'!$A$5:$A$367,0)))</f>
        <v>Every 4 weeks</v>
      </c>
      <c r="D403" t="n">
        <v>1</v>
      </c>
      <c r="E403" s="9">
        <f>IF(LEFT(A403,1)="T",0,IF(INDEX('Jobber Jobs'!$O$5:$O$367,MATCH(A403,'Jobber Jobs'!$A$5:$A$367,0))&lt;&gt;"Active",0,IF(C403="Every 4 weeks",D403*INDEX('Jobber Jobs'!$L$5:$L$367,MATCH(A403,'Jobber Jobs'!$A$5:$A$367,0)),INDEX('Jobber Jobs'!$Q$5:$Q$367,MATCH(A403,'Jobber Jobs'!$A$5:$A$367,0)))))</f>
        <v>218</v>
      </c>
      <c r="F403" s="9">
        <f>SUMIFS('Jobber Invoices'!$F$5:$F$235,'Jobber Invoices'!$B$5:$B$235,A403,'Jobber Invoices'!$G$5:$G$235,B403)</f>
        <v>0</v>
      </c>
      <c r="G403" s="9">
        <f>SUMIFS('QBO Invoices'!$E$5:$E$888,'QBO Invoices'!$G$5:$G$888,A403,'QBO Invoices'!$F$5:$F$888,B403)</f>
        <v>218</v>
      </c>
      <c r="H403" s="9">
        <f>ROUND(F403+G403-E403,2)</f>
        <v>0</v>
      </c>
      <c r="I403" t="str">
        <f>IF(ABS(H403)&lt;0.005,"Agrees",IF(H403&gt;0,"Over-billed","Under-billed"))</f>
        <v>Agrees</v>
      </c>
      <c r="J403" t="str">
        <f>IFERROR(INDEX('Rate Reconciliation'!$O$5:$O$373,MATCH(A403,'Rate Reconciliation'!$A$5:$A$373,0)),"Missing in Jobber")</f>
        <v>Matched</v>
      </c>
      <c r="K403" s="9" t="n">
        <v>0</v>
      </c>
    </row>
    <row r="404">
      <c r="A404" t="inlineStr">
        <is>
          <t>J1134</t>
        </is>
      </c>
      <c r="B404" t="inlineStr">
        <is>
          <t>2026-08</t>
        </is>
      </c>
      <c r="C404" t="str">
        <f>IF(LEFT(A404,1)="T","QBO only",INDEX('Jobber Jobs'!$F$5:$F$367,MATCH(A404,'Jobber Jobs'!$A$5:$A$367,0)))</f>
        <v>Weekly</v>
      </c>
      <c r="D404" t="inlineStr"/>
      <c r="E404" s="9">
        <f>IF(LEFT(A404,1)="T",0,IF(INDEX('Jobber Jobs'!$O$5:$O$367,MATCH(A404,'Jobber Jobs'!$A$5:$A$367,0))&lt;&gt;"Active",0,IF(C404="Every 4 weeks",D404*INDEX('Jobber Jobs'!$L$5:$L$367,MATCH(A404,'Jobber Jobs'!$A$5:$A$367,0)),INDEX('Jobber Jobs'!$Q$5:$Q$367,MATCH(A404,'Jobber Jobs'!$A$5:$A$367,0)))))</f>
        <v>251.33</v>
      </c>
      <c r="F404" s="9">
        <f>SUMIFS('Jobber Invoices'!$F$5:$F$235,'Jobber Invoices'!$B$5:$B$235,A404,'Jobber Invoices'!$G$5:$G$235,B404)</f>
        <v>0</v>
      </c>
      <c r="G404" s="9">
        <f>SUMIFS('QBO Invoices'!$E$5:$E$888,'QBO Invoices'!$G$5:$G$888,A404,'QBO Invoices'!$F$5:$F$888,B404)</f>
        <v>251.33</v>
      </c>
      <c r="H404" s="9">
        <f>ROUND(F404+G404-E404,2)</f>
        <v>0</v>
      </c>
      <c r="I404" t="str">
        <f>IF(ABS(H404)&lt;0.005,"Agrees",IF(H404&gt;0,"Over-billed","Under-billed"))</f>
        <v>Agrees</v>
      </c>
      <c r="J404" t="str">
        <f>IFERROR(INDEX('Rate Reconciliation'!$O$5:$O$373,MATCH(A404,'Rate Reconciliation'!$A$5:$A$373,0)),"Missing in Jobber")</f>
        <v>Matched</v>
      </c>
      <c r="K404" s="9" t="n">
        <v>0</v>
      </c>
    </row>
    <row r="405">
      <c r="A405" t="inlineStr">
        <is>
          <t>J1134</t>
        </is>
      </c>
      <c r="B405" t="inlineStr">
        <is>
          <t>2026-09</t>
        </is>
      </c>
      <c r="C405" t="str">
        <f>IF(LEFT(A405,1)="T","QBO only",INDEX('Jobber Jobs'!$F$5:$F$367,MATCH(A405,'Jobber Jobs'!$A$5:$A$367,0)))</f>
        <v>Weekly</v>
      </c>
      <c r="D405" t="inlineStr"/>
      <c r="E405" s="9">
        <f>IF(LEFT(A405,1)="T",0,IF(INDEX('Jobber Jobs'!$O$5:$O$367,MATCH(A405,'Jobber Jobs'!$A$5:$A$367,0))&lt;&gt;"Active",0,IF(C405="Every 4 weeks",D405*INDEX('Jobber Jobs'!$L$5:$L$367,MATCH(A405,'Jobber Jobs'!$A$5:$A$367,0)),INDEX('Jobber Jobs'!$Q$5:$Q$367,MATCH(A405,'Jobber Jobs'!$A$5:$A$367,0)))))</f>
        <v>251.33</v>
      </c>
      <c r="F405" s="9">
        <f>SUMIFS('Jobber Invoices'!$F$5:$F$235,'Jobber Invoices'!$B$5:$B$235,A405,'Jobber Invoices'!$G$5:$G$235,B405)</f>
        <v>0</v>
      </c>
      <c r="G405" s="9">
        <f>SUMIFS('QBO Invoices'!$E$5:$E$888,'QBO Invoices'!$G$5:$G$888,A405,'QBO Invoices'!$F$5:$F$888,B405)</f>
        <v>251.33</v>
      </c>
      <c r="H405" s="9">
        <f>ROUND(F405+G405-E405,2)</f>
        <v>0</v>
      </c>
      <c r="I405" t="str">
        <f>IF(ABS(H405)&lt;0.005,"Agrees",IF(H405&gt;0,"Over-billed","Under-billed"))</f>
        <v>Agrees</v>
      </c>
      <c r="J405" t="str">
        <f>IFERROR(INDEX('Rate Reconciliation'!$O$5:$O$373,MATCH(A405,'Rate Reconciliation'!$A$5:$A$373,0)),"Missing in Jobber")</f>
        <v>Matched</v>
      </c>
      <c r="K405" s="9" t="n">
        <v>0</v>
      </c>
    </row>
    <row r="406">
      <c r="A406" t="inlineStr">
        <is>
          <t>J1134</t>
        </is>
      </c>
      <c r="B406" t="inlineStr">
        <is>
          <t>2026-10</t>
        </is>
      </c>
      <c r="C406" t="str">
        <f>IF(LEFT(A406,1)="T","QBO only",INDEX('Jobber Jobs'!$F$5:$F$367,MATCH(A406,'Jobber Jobs'!$A$5:$A$367,0)))</f>
        <v>Weekly</v>
      </c>
      <c r="D406" t="inlineStr"/>
      <c r="E406" s="9">
        <f>IF(LEFT(A406,1)="T",0,IF(INDEX('Jobber Jobs'!$O$5:$O$367,MATCH(A406,'Jobber Jobs'!$A$5:$A$367,0))&lt;&gt;"Active",0,IF(C406="Every 4 weeks",D406*INDEX('Jobber Jobs'!$L$5:$L$367,MATCH(A406,'Jobber Jobs'!$A$5:$A$367,0)),INDEX('Jobber Jobs'!$Q$5:$Q$367,MATCH(A406,'Jobber Jobs'!$A$5:$A$367,0)))))</f>
        <v>251.33</v>
      </c>
      <c r="F406" s="9">
        <f>SUMIFS('Jobber Invoices'!$F$5:$F$235,'Jobber Invoices'!$B$5:$B$235,A406,'Jobber Invoices'!$G$5:$G$235,B406)</f>
        <v>0</v>
      </c>
      <c r="G406" s="9">
        <f>SUMIFS('QBO Invoices'!$E$5:$E$888,'QBO Invoices'!$G$5:$G$888,A406,'QBO Invoices'!$F$5:$F$888,B406)</f>
        <v>251.33</v>
      </c>
      <c r="H406" s="9">
        <f>ROUND(F406+G406-E406,2)</f>
        <v>0</v>
      </c>
      <c r="I406" t="str">
        <f>IF(ABS(H406)&lt;0.005,"Agrees",IF(H406&gt;0,"Over-billed","Under-billed"))</f>
        <v>Agrees</v>
      </c>
      <c r="J406" t="str">
        <f>IFERROR(INDEX('Rate Reconciliation'!$O$5:$O$373,MATCH(A406,'Rate Reconciliation'!$A$5:$A$373,0)),"Missing in Jobber")</f>
        <v>Matched</v>
      </c>
      <c r="K406" s="9" t="n">
        <v>0</v>
      </c>
    </row>
    <row r="407">
      <c r="A407" t="inlineStr">
        <is>
          <t>J1135</t>
        </is>
      </c>
      <c r="B407" t="inlineStr">
        <is>
          <t>2026-08</t>
        </is>
      </c>
      <c r="C407" t="str">
        <f>IF(LEFT(A407,1)="T","QBO only",INDEX('Jobber Jobs'!$F$5:$F$367,MATCH(A407,'Jobber Jobs'!$A$5:$A$367,0)))</f>
        <v>Weekly</v>
      </c>
      <c r="D407" t="inlineStr"/>
      <c r="E407" s="9">
        <f>IF(LEFT(A407,1)="T",0,IF(INDEX('Jobber Jobs'!$O$5:$O$367,MATCH(A407,'Jobber Jobs'!$A$5:$A$367,0))&lt;&gt;"Active",0,IF(C407="Every 4 weeks",D407*INDEX('Jobber Jobs'!$L$5:$L$367,MATCH(A407,'Jobber Jobs'!$A$5:$A$367,0)),INDEX('Jobber Jobs'!$Q$5:$Q$367,MATCH(A407,'Jobber Jobs'!$A$5:$A$367,0)))))</f>
        <v>1438.67</v>
      </c>
      <c r="F407" s="9">
        <f>SUMIFS('Jobber Invoices'!$F$5:$F$235,'Jobber Invoices'!$B$5:$B$235,A407,'Jobber Invoices'!$G$5:$G$235,B407)</f>
        <v>0</v>
      </c>
      <c r="G407" s="9">
        <f>SUMIFS('QBO Invoices'!$E$5:$E$888,'QBO Invoices'!$G$5:$G$888,A407,'QBO Invoices'!$F$5:$F$888,B407)</f>
        <v>1438.67</v>
      </c>
      <c r="H407" s="9">
        <f>ROUND(F407+G407-E407,2)</f>
        <v>0</v>
      </c>
      <c r="I407" t="str">
        <f>IF(ABS(H407)&lt;0.005,"Agrees",IF(H407&gt;0,"Over-billed","Under-billed"))</f>
        <v>Agrees</v>
      </c>
      <c r="J407" t="str">
        <f>IFERROR(INDEX('Rate Reconciliation'!$O$5:$O$373,MATCH(A407,'Rate Reconciliation'!$A$5:$A$373,0)),"Missing in Jobber")</f>
        <v>Matched</v>
      </c>
      <c r="K407" s="9" t="n">
        <v>0</v>
      </c>
    </row>
    <row r="408">
      <c r="A408" t="inlineStr">
        <is>
          <t>J1135</t>
        </is>
      </c>
      <c r="B408" t="inlineStr">
        <is>
          <t>2026-09</t>
        </is>
      </c>
      <c r="C408" t="str">
        <f>IF(LEFT(A408,1)="T","QBO only",INDEX('Jobber Jobs'!$F$5:$F$367,MATCH(A408,'Jobber Jobs'!$A$5:$A$367,0)))</f>
        <v>Weekly</v>
      </c>
      <c r="D408" t="inlineStr"/>
      <c r="E408" s="9">
        <f>IF(LEFT(A408,1)="T",0,IF(INDEX('Jobber Jobs'!$O$5:$O$367,MATCH(A408,'Jobber Jobs'!$A$5:$A$367,0))&lt;&gt;"Active",0,IF(C408="Every 4 weeks",D408*INDEX('Jobber Jobs'!$L$5:$L$367,MATCH(A408,'Jobber Jobs'!$A$5:$A$367,0)),INDEX('Jobber Jobs'!$Q$5:$Q$367,MATCH(A408,'Jobber Jobs'!$A$5:$A$367,0)))))</f>
        <v>1438.67</v>
      </c>
      <c r="F408" s="9">
        <f>SUMIFS('Jobber Invoices'!$F$5:$F$235,'Jobber Invoices'!$B$5:$B$235,A408,'Jobber Invoices'!$G$5:$G$235,B408)</f>
        <v>0</v>
      </c>
      <c r="G408" s="9">
        <f>SUMIFS('QBO Invoices'!$E$5:$E$888,'QBO Invoices'!$G$5:$G$888,A408,'QBO Invoices'!$F$5:$F$888,B408)</f>
        <v>1438.67</v>
      </c>
      <c r="H408" s="9">
        <f>ROUND(F408+G408-E408,2)</f>
        <v>0</v>
      </c>
      <c r="I408" t="str">
        <f>IF(ABS(H408)&lt;0.005,"Agrees",IF(H408&gt;0,"Over-billed","Under-billed"))</f>
        <v>Agrees</v>
      </c>
      <c r="J408" t="str">
        <f>IFERROR(INDEX('Rate Reconciliation'!$O$5:$O$373,MATCH(A408,'Rate Reconciliation'!$A$5:$A$373,0)),"Missing in Jobber")</f>
        <v>Matched</v>
      </c>
      <c r="K408" s="9" t="n">
        <v>0</v>
      </c>
    </row>
    <row r="409">
      <c r="A409" t="inlineStr">
        <is>
          <t>J1135</t>
        </is>
      </c>
      <c r="B409" t="inlineStr">
        <is>
          <t>2026-10</t>
        </is>
      </c>
      <c r="C409" t="str">
        <f>IF(LEFT(A409,1)="T","QBO only",INDEX('Jobber Jobs'!$F$5:$F$367,MATCH(A409,'Jobber Jobs'!$A$5:$A$367,0)))</f>
        <v>Weekly</v>
      </c>
      <c r="D409" t="inlineStr"/>
      <c r="E409" s="9">
        <f>IF(LEFT(A409,1)="T",0,IF(INDEX('Jobber Jobs'!$O$5:$O$367,MATCH(A409,'Jobber Jobs'!$A$5:$A$367,0))&lt;&gt;"Active",0,IF(C409="Every 4 weeks",D409*INDEX('Jobber Jobs'!$L$5:$L$367,MATCH(A409,'Jobber Jobs'!$A$5:$A$367,0)),INDEX('Jobber Jobs'!$Q$5:$Q$367,MATCH(A409,'Jobber Jobs'!$A$5:$A$367,0)))))</f>
        <v>1438.67</v>
      </c>
      <c r="F409" s="9">
        <f>SUMIFS('Jobber Invoices'!$F$5:$F$235,'Jobber Invoices'!$B$5:$B$235,A409,'Jobber Invoices'!$G$5:$G$235,B409)</f>
        <v>0</v>
      </c>
      <c r="G409" s="9">
        <f>SUMIFS('QBO Invoices'!$E$5:$E$888,'QBO Invoices'!$G$5:$G$888,A409,'QBO Invoices'!$F$5:$F$888,B409)</f>
        <v>1438.67</v>
      </c>
      <c r="H409" s="9">
        <f>ROUND(F409+G409-E409,2)</f>
        <v>0</v>
      </c>
      <c r="I409" t="str">
        <f>IF(ABS(H409)&lt;0.005,"Agrees",IF(H409&gt;0,"Over-billed","Under-billed"))</f>
        <v>Agrees</v>
      </c>
      <c r="J409" t="str">
        <f>IFERROR(INDEX('Rate Reconciliation'!$O$5:$O$373,MATCH(A409,'Rate Reconciliation'!$A$5:$A$373,0)),"Missing in Jobber")</f>
        <v>Matched</v>
      </c>
      <c r="K409" s="9" t="n">
        <v>0</v>
      </c>
    </row>
    <row r="410">
      <c r="A410" t="inlineStr">
        <is>
          <t>J1136</t>
        </is>
      </c>
      <c r="B410" t="inlineStr">
        <is>
          <t>2026-08</t>
        </is>
      </c>
      <c r="C410" t="str">
        <f>IF(LEFT(A410,1)="T","QBO only",INDEX('Jobber Jobs'!$F$5:$F$367,MATCH(A410,'Jobber Jobs'!$A$5:$A$367,0)))</f>
        <v>Every 4 weeks</v>
      </c>
      <c r="D410" t="n">
        <v>1</v>
      </c>
      <c r="E410" s="9">
        <f>IF(LEFT(A410,1)="T",0,IF(INDEX('Jobber Jobs'!$O$5:$O$367,MATCH(A410,'Jobber Jobs'!$A$5:$A$367,0))&lt;&gt;"Active",0,IF(C410="Every 4 weeks",D410*INDEX('Jobber Jobs'!$L$5:$L$367,MATCH(A410,'Jobber Jobs'!$A$5:$A$367,0)),INDEX('Jobber Jobs'!$Q$5:$Q$367,MATCH(A410,'Jobber Jobs'!$A$5:$A$367,0)))))</f>
        <v>156</v>
      </c>
      <c r="F410" s="9">
        <f>SUMIFS('Jobber Invoices'!$F$5:$F$235,'Jobber Invoices'!$B$5:$B$235,A410,'Jobber Invoices'!$G$5:$G$235,B410)</f>
        <v>0</v>
      </c>
      <c r="G410" s="9">
        <f>SUMIFS('QBO Invoices'!$E$5:$E$888,'QBO Invoices'!$G$5:$G$888,A410,'QBO Invoices'!$F$5:$F$888,B410)</f>
        <v>156</v>
      </c>
      <c r="H410" s="9">
        <f>ROUND(F410+G410-E410,2)</f>
        <v>0</v>
      </c>
      <c r="I410" t="str">
        <f>IF(ABS(H410)&lt;0.005,"Agrees",IF(H410&gt;0,"Over-billed","Under-billed"))</f>
        <v>Agrees</v>
      </c>
      <c r="J410" t="str">
        <f>IFERROR(INDEX('Rate Reconciliation'!$O$5:$O$373,MATCH(A410,'Rate Reconciliation'!$A$5:$A$373,0)),"Missing in Jobber")</f>
        <v>Matched</v>
      </c>
      <c r="K410" s="9" t="n">
        <v>0</v>
      </c>
    </row>
    <row r="411">
      <c r="A411" t="inlineStr">
        <is>
          <t>J1136</t>
        </is>
      </c>
      <c r="B411" t="inlineStr">
        <is>
          <t>2026-09</t>
        </is>
      </c>
      <c r="C411" t="str">
        <f>IF(LEFT(A411,1)="T","QBO only",INDEX('Jobber Jobs'!$F$5:$F$367,MATCH(A411,'Jobber Jobs'!$A$5:$A$367,0)))</f>
        <v>Every 4 weeks</v>
      </c>
      <c r="D411" t="n">
        <v>1</v>
      </c>
      <c r="E411" s="9">
        <f>IF(LEFT(A411,1)="T",0,IF(INDEX('Jobber Jobs'!$O$5:$O$367,MATCH(A411,'Jobber Jobs'!$A$5:$A$367,0))&lt;&gt;"Active",0,IF(C411="Every 4 weeks",D411*INDEX('Jobber Jobs'!$L$5:$L$367,MATCH(A411,'Jobber Jobs'!$A$5:$A$367,0)),INDEX('Jobber Jobs'!$Q$5:$Q$367,MATCH(A411,'Jobber Jobs'!$A$5:$A$367,0)))))</f>
        <v>156</v>
      </c>
      <c r="F411" s="9">
        <f>SUMIFS('Jobber Invoices'!$F$5:$F$235,'Jobber Invoices'!$B$5:$B$235,A411,'Jobber Invoices'!$G$5:$G$235,B411)</f>
        <v>0</v>
      </c>
      <c r="G411" s="9">
        <f>SUMIFS('QBO Invoices'!$E$5:$E$888,'QBO Invoices'!$G$5:$G$888,A411,'QBO Invoices'!$F$5:$F$888,B411)</f>
        <v>156</v>
      </c>
      <c r="H411" s="9">
        <f>ROUND(F411+G411-E411,2)</f>
        <v>0</v>
      </c>
      <c r="I411" t="str">
        <f>IF(ABS(H411)&lt;0.005,"Agrees",IF(H411&gt;0,"Over-billed","Under-billed"))</f>
        <v>Agrees</v>
      </c>
      <c r="J411" t="str">
        <f>IFERROR(INDEX('Rate Reconciliation'!$O$5:$O$373,MATCH(A411,'Rate Reconciliation'!$A$5:$A$373,0)),"Missing in Jobber")</f>
        <v>Matched</v>
      </c>
      <c r="K411" s="9" t="n">
        <v>0</v>
      </c>
    </row>
    <row r="412">
      <c r="A412" t="inlineStr">
        <is>
          <t>J1136</t>
        </is>
      </c>
      <c r="B412" t="inlineStr">
        <is>
          <t>2026-10</t>
        </is>
      </c>
      <c r="C412" t="str">
        <f>IF(LEFT(A412,1)="T","QBO only",INDEX('Jobber Jobs'!$F$5:$F$367,MATCH(A412,'Jobber Jobs'!$A$5:$A$367,0)))</f>
        <v>Every 4 weeks</v>
      </c>
      <c r="D412" t="n">
        <v>1</v>
      </c>
      <c r="E412" s="9">
        <f>IF(LEFT(A412,1)="T",0,IF(INDEX('Jobber Jobs'!$O$5:$O$367,MATCH(A412,'Jobber Jobs'!$A$5:$A$367,0))&lt;&gt;"Active",0,IF(C412="Every 4 weeks",D412*INDEX('Jobber Jobs'!$L$5:$L$367,MATCH(A412,'Jobber Jobs'!$A$5:$A$367,0)),INDEX('Jobber Jobs'!$Q$5:$Q$367,MATCH(A412,'Jobber Jobs'!$A$5:$A$367,0)))))</f>
        <v>156</v>
      </c>
      <c r="F412" s="9">
        <f>SUMIFS('Jobber Invoices'!$F$5:$F$235,'Jobber Invoices'!$B$5:$B$235,A412,'Jobber Invoices'!$G$5:$G$235,B412)</f>
        <v>0</v>
      </c>
      <c r="G412" s="9">
        <f>SUMIFS('QBO Invoices'!$E$5:$E$888,'QBO Invoices'!$G$5:$G$888,A412,'QBO Invoices'!$F$5:$F$888,B412)</f>
        <v>156</v>
      </c>
      <c r="H412" s="9">
        <f>ROUND(F412+G412-E412,2)</f>
        <v>0</v>
      </c>
      <c r="I412" t="str">
        <f>IF(ABS(H412)&lt;0.005,"Agrees",IF(H412&gt;0,"Over-billed","Under-billed"))</f>
        <v>Agrees</v>
      </c>
      <c r="J412" t="str">
        <f>IFERROR(INDEX('Rate Reconciliation'!$O$5:$O$373,MATCH(A412,'Rate Reconciliation'!$A$5:$A$373,0)),"Missing in Jobber")</f>
        <v>Matched</v>
      </c>
      <c r="K412" s="9" t="n">
        <v>0</v>
      </c>
    </row>
    <row r="413">
      <c r="A413" t="inlineStr">
        <is>
          <t>J1137</t>
        </is>
      </c>
      <c r="B413" t="inlineStr">
        <is>
          <t>2026-08</t>
        </is>
      </c>
      <c r="C413" t="str">
        <f>IF(LEFT(A413,1)="T","QBO only",INDEX('Jobber Jobs'!$F$5:$F$367,MATCH(A413,'Jobber Jobs'!$A$5:$A$367,0)))</f>
        <v>Weekly</v>
      </c>
      <c r="D413" t="inlineStr"/>
      <c r="E413" s="9">
        <f>IF(LEFT(A413,1)="T",0,IF(INDEX('Jobber Jobs'!$O$5:$O$367,MATCH(A413,'Jobber Jobs'!$A$5:$A$367,0))&lt;&gt;"Active",0,IF(C413="Every 4 weeks",D413*INDEX('Jobber Jobs'!$L$5:$L$367,MATCH(A413,'Jobber Jobs'!$A$5:$A$367,0)),INDEX('Jobber Jobs'!$Q$5:$Q$367,MATCH(A413,'Jobber Jobs'!$A$5:$A$367,0)))))</f>
        <v>524.33</v>
      </c>
      <c r="F413" s="9">
        <f>SUMIFS('Jobber Invoices'!$F$5:$F$235,'Jobber Invoices'!$B$5:$B$235,A413,'Jobber Invoices'!$G$5:$G$235,B413)</f>
        <v>0</v>
      </c>
      <c r="G413" s="9">
        <f>SUMIFS('QBO Invoices'!$E$5:$E$888,'QBO Invoices'!$G$5:$G$888,A413,'QBO Invoices'!$F$5:$F$888,B413)</f>
        <v>502.67</v>
      </c>
      <c r="H413" s="9">
        <f>ROUND(F413+G413-E413,2)</f>
        <v>-21.66</v>
      </c>
      <c r="I413" t="str">
        <f>IF(ABS(H413)&lt;0.005,"Agrees",IF(H413&gt;0,"Over-billed","Under-billed"))</f>
        <v>Under-billed</v>
      </c>
      <c r="J413" t="str">
        <f>IFERROR(INDEX('Rate Reconciliation'!$O$5:$O$373,MATCH(A413,'Rate Reconciliation'!$A$5:$A$373,0)),"Missing in Jobber")</f>
        <v>Rate mismatch</v>
      </c>
      <c r="K413" s="9" t="n">
        <v>-21.66</v>
      </c>
    </row>
    <row r="414">
      <c r="A414" t="inlineStr">
        <is>
          <t>J1137</t>
        </is>
      </c>
      <c r="B414" t="inlineStr">
        <is>
          <t>2026-09</t>
        </is>
      </c>
      <c r="C414" t="str">
        <f>IF(LEFT(A414,1)="T","QBO only",INDEX('Jobber Jobs'!$F$5:$F$367,MATCH(A414,'Jobber Jobs'!$A$5:$A$367,0)))</f>
        <v>Weekly</v>
      </c>
      <c r="D414" t="inlineStr"/>
      <c r="E414" s="9">
        <f>IF(LEFT(A414,1)="T",0,IF(INDEX('Jobber Jobs'!$O$5:$O$367,MATCH(A414,'Jobber Jobs'!$A$5:$A$367,0))&lt;&gt;"Active",0,IF(C414="Every 4 weeks",D414*INDEX('Jobber Jobs'!$L$5:$L$367,MATCH(A414,'Jobber Jobs'!$A$5:$A$367,0)),INDEX('Jobber Jobs'!$Q$5:$Q$367,MATCH(A414,'Jobber Jobs'!$A$5:$A$367,0)))))</f>
        <v>524.33</v>
      </c>
      <c r="F414" s="9">
        <f>SUMIFS('Jobber Invoices'!$F$5:$F$235,'Jobber Invoices'!$B$5:$B$235,A414,'Jobber Invoices'!$G$5:$G$235,B414)</f>
        <v>0</v>
      </c>
      <c r="G414" s="9">
        <f>SUMIFS('QBO Invoices'!$E$5:$E$888,'QBO Invoices'!$G$5:$G$888,A414,'QBO Invoices'!$F$5:$F$888,B414)</f>
        <v>502.67</v>
      </c>
      <c r="H414" s="9">
        <f>ROUND(F414+G414-E414,2)</f>
        <v>-21.66</v>
      </c>
      <c r="I414" t="str">
        <f>IF(ABS(H414)&lt;0.005,"Agrees",IF(H414&gt;0,"Over-billed","Under-billed"))</f>
        <v>Under-billed</v>
      </c>
      <c r="J414" t="str">
        <f>IFERROR(INDEX('Rate Reconciliation'!$O$5:$O$373,MATCH(A414,'Rate Reconciliation'!$A$5:$A$373,0)),"Missing in Jobber")</f>
        <v>Rate mismatch</v>
      </c>
      <c r="K414" s="9" t="n">
        <v>-21.66</v>
      </c>
    </row>
    <row r="415">
      <c r="A415" t="inlineStr">
        <is>
          <t>J1137</t>
        </is>
      </c>
      <c r="B415" t="inlineStr">
        <is>
          <t>2026-10</t>
        </is>
      </c>
      <c r="C415" t="str">
        <f>IF(LEFT(A415,1)="T","QBO only",INDEX('Jobber Jobs'!$F$5:$F$367,MATCH(A415,'Jobber Jobs'!$A$5:$A$367,0)))</f>
        <v>Weekly</v>
      </c>
      <c r="D415" t="inlineStr"/>
      <c r="E415" s="9">
        <f>IF(LEFT(A415,1)="T",0,IF(INDEX('Jobber Jobs'!$O$5:$O$367,MATCH(A415,'Jobber Jobs'!$A$5:$A$367,0))&lt;&gt;"Active",0,IF(C415="Every 4 weeks",D415*INDEX('Jobber Jobs'!$L$5:$L$367,MATCH(A415,'Jobber Jobs'!$A$5:$A$367,0)),INDEX('Jobber Jobs'!$Q$5:$Q$367,MATCH(A415,'Jobber Jobs'!$A$5:$A$367,0)))))</f>
        <v>524.33</v>
      </c>
      <c r="F415" s="9">
        <f>SUMIFS('Jobber Invoices'!$F$5:$F$235,'Jobber Invoices'!$B$5:$B$235,A415,'Jobber Invoices'!$G$5:$G$235,B415)</f>
        <v>0</v>
      </c>
      <c r="G415" s="9">
        <f>SUMIFS('QBO Invoices'!$E$5:$E$888,'QBO Invoices'!$G$5:$G$888,A415,'QBO Invoices'!$F$5:$F$888,B415)</f>
        <v>502.67</v>
      </c>
      <c r="H415" s="9">
        <f>ROUND(F415+G415-E415,2)</f>
        <v>-21.66</v>
      </c>
      <c r="I415" t="str">
        <f>IF(ABS(H415)&lt;0.005,"Agrees",IF(H415&gt;0,"Over-billed","Under-billed"))</f>
        <v>Under-billed</v>
      </c>
      <c r="J415" t="str">
        <f>IFERROR(INDEX('Rate Reconciliation'!$O$5:$O$373,MATCH(A415,'Rate Reconciliation'!$A$5:$A$373,0)),"Missing in Jobber")</f>
        <v>Rate mismatch</v>
      </c>
      <c r="K415" s="9" t="n">
        <v>-21.66</v>
      </c>
    </row>
    <row r="416">
      <c r="A416" t="inlineStr">
        <is>
          <t>J1138</t>
        </is>
      </c>
      <c r="B416" t="inlineStr">
        <is>
          <t>2026-08</t>
        </is>
      </c>
      <c r="C416" t="str">
        <f>IF(LEFT(A416,1)="T","QBO only",INDEX('Jobber Jobs'!$F$5:$F$367,MATCH(A416,'Jobber Jobs'!$A$5:$A$367,0)))</f>
        <v>Weekly</v>
      </c>
      <c r="D416" t="inlineStr"/>
      <c r="E416" s="9">
        <f>IF(LEFT(A416,1)="T",0,IF(INDEX('Jobber Jobs'!$O$5:$O$367,MATCH(A416,'Jobber Jobs'!$A$5:$A$367,0))&lt;&gt;"Active",0,IF(C416="Every 4 weeks",D416*INDEX('Jobber Jobs'!$L$5:$L$367,MATCH(A416,'Jobber Jobs'!$A$5:$A$367,0)),INDEX('Jobber Jobs'!$Q$5:$Q$367,MATCH(A416,'Jobber Jobs'!$A$5:$A$367,0)))))</f>
        <v>632.67</v>
      </c>
      <c r="F416" s="9">
        <f>SUMIFS('Jobber Invoices'!$F$5:$F$235,'Jobber Invoices'!$B$5:$B$235,A416,'Jobber Invoices'!$G$5:$G$235,B416)</f>
        <v>0</v>
      </c>
      <c r="G416" s="9">
        <f>SUMIFS('QBO Invoices'!$E$5:$E$888,'QBO Invoices'!$G$5:$G$888,A416,'QBO Invoices'!$F$5:$F$888,B416)</f>
        <v>632.67</v>
      </c>
      <c r="H416" s="9">
        <f>ROUND(F416+G416-E416,2)</f>
        <v>0</v>
      </c>
      <c r="I416" t="str">
        <f>IF(ABS(H416)&lt;0.005,"Agrees",IF(H416&gt;0,"Over-billed","Under-billed"))</f>
        <v>Agrees</v>
      </c>
      <c r="J416" t="str">
        <f>IFERROR(INDEX('Rate Reconciliation'!$O$5:$O$373,MATCH(A416,'Rate Reconciliation'!$A$5:$A$373,0)),"Missing in Jobber")</f>
        <v>Matched</v>
      </c>
      <c r="K416" s="9" t="n">
        <v>0</v>
      </c>
    </row>
    <row r="417">
      <c r="A417" t="inlineStr">
        <is>
          <t>J1138</t>
        </is>
      </c>
      <c r="B417" t="inlineStr">
        <is>
          <t>2026-09</t>
        </is>
      </c>
      <c r="C417" t="str">
        <f>IF(LEFT(A417,1)="T","QBO only",INDEX('Jobber Jobs'!$F$5:$F$367,MATCH(A417,'Jobber Jobs'!$A$5:$A$367,0)))</f>
        <v>Weekly</v>
      </c>
      <c r="D417" t="inlineStr"/>
      <c r="E417" s="9">
        <f>IF(LEFT(A417,1)="T",0,IF(INDEX('Jobber Jobs'!$O$5:$O$367,MATCH(A417,'Jobber Jobs'!$A$5:$A$367,0))&lt;&gt;"Active",0,IF(C417="Every 4 weeks",D417*INDEX('Jobber Jobs'!$L$5:$L$367,MATCH(A417,'Jobber Jobs'!$A$5:$A$367,0)),INDEX('Jobber Jobs'!$Q$5:$Q$367,MATCH(A417,'Jobber Jobs'!$A$5:$A$367,0)))))</f>
        <v>632.67</v>
      </c>
      <c r="F417" s="9">
        <f>SUMIFS('Jobber Invoices'!$F$5:$F$235,'Jobber Invoices'!$B$5:$B$235,A417,'Jobber Invoices'!$G$5:$G$235,B417)</f>
        <v>0</v>
      </c>
      <c r="G417" s="9">
        <f>SUMIFS('QBO Invoices'!$E$5:$E$888,'QBO Invoices'!$G$5:$G$888,A417,'QBO Invoices'!$F$5:$F$888,B417)</f>
        <v>632.67</v>
      </c>
      <c r="H417" s="9">
        <f>ROUND(F417+G417-E417,2)</f>
        <v>0</v>
      </c>
      <c r="I417" t="str">
        <f>IF(ABS(H417)&lt;0.005,"Agrees",IF(H417&gt;0,"Over-billed","Under-billed"))</f>
        <v>Agrees</v>
      </c>
      <c r="J417" t="str">
        <f>IFERROR(INDEX('Rate Reconciliation'!$O$5:$O$373,MATCH(A417,'Rate Reconciliation'!$A$5:$A$373,0)),"Missing in Jobber")</f>
        <v>Matched</v>
      </c>
      <c r="K417" s="9" t="n">
        <v>0</v>
      </c>
    </row>
    <row r="418">
      <c r="A418" t="inlineStr">
        <is>
          <t>J1138</t>
        </is>
      </c>
      <c r="B418" t="inlineStr">
        <is>
          <t>2026-10</t>
        </is>
      </c>
      <c r="C418" t="str">
        <f>IF(LEFT(A418,1)="T","QBO only",INDEX('Jobber Jobs'!$F$5:$F$367,MATCH(A418,'Jobber Jobs'!$A$5:$A$367,0)))</f>
        <v>Weekly</v>
      </c>
      <c r="D418" t="inlineStr"/>
      <c r="E418" s="9">
        <f>IF(LEFT(A418,1)="T",0,IF(INDEX('Jobber Jobs'!$O$5:$O$367,MATCH(A418,'Jobber Jobs'!$A$5:$A$367,0))&lt;&gt;"Active",0,IF(C418="Every 4 weeks",D418*INDEX('Jobber Jobs'!$L$5:$L$367,MATCH(A418,'Jobber Jobs'!$A$5:$A$367,0)),INDEX('Jobber Jobs'!$Q$5:$Q$367,MATCH(A418,'Jobber Jobs'!$A$5:$A$367,0)))))</f>
        <v>632.67</v>
      </c>
      <c r="F418" s="9">
        <f>SUMIFS('Jobber Invoices'!$F$5:$F$235,'Jobber Invoices'!$B$5:$B$235,A418,'Jobber Invoices'!$G$5:$G$235,B418)</f>
        <v>0</v>
      </c>
      <c r="G418" s="9">
        <f>SUMIFS('QBO Invoices'!$E$5:$E$888,'QBO Invoices'!$G$5:$G$888,A418,'QBO Invoices'!$F$5:$F$888,B418)</f>
        <v>632.67</v>
      </c>
      <c r="H418" s="9">
        <f>ROUND(F418+G418-E418,2)</f>
        <v>0</v>
      </c>
      <c r="I418" t="str">
        <f>IF(ABS(H418)&lt;0.005,"Agrees",IF(H418&gt;0,"Over-billed","Under-billed"))</f>
        <v>Agrees</v>
      </c>
      <c r="J418" t="str">
        <f>IFERROR(INDEX('Rate Reconciliation'!$O$5:$O$373,MATCH(A418,'Rate Reconciliation'!$A$5:$A$373,0)),"Missing in Jobber")</f>
        <v>Matched</v>
      </c>
      <c r="K418" s="9" t="n">
        <v>0</v>
      </c>
    </row>
    <row r="419">
      <c r="A419" t="inlineStr">
        <is>
          <t>J1139</t>
        </is>
      </c>
      <c r="B419" t="inlineStr">
        <is>
          <t>2026-08</t>
        </is>
      </c>
      <c r="C419" t="str">
        <f>IF(LEFT(A419,1)="T","QBO only",INDEX('Jobber Jobs'!$F$5:$F$367,MATCH(A419,'Jobber Jobs'!$A$5:$A$367,0)))</f>
        <v>Weekly</v>
      </c>
      <c r="D419" t="inlineStr"/>
      <c r="E419" s="9">
        <f>IF(LEFT(A419,1)="T",0,IF(INDEX('Jobber Jobs'!$O$5:$O$367,MATCH(A419,'Jobber Jobs'!$A$5:$A$367,0))&lt;&gt;"Active",0,IF(C419="Every 4 weeks",D419*INDEX('Jobber Jobs'!$L$5:$L$367,MATCH(A419,'Jobber Jobs'!$A$5:$A$367,0)),INDEX('Jobber Jobs'!$Q$5:$Q$367,MATCH(A419,'Jobber Jobs'!$A$5:$A$367,0)))))</f>
        <v>1170</v>
      </c>
      <c r="F419" s="9">
        <f>SUMIFS('Jobber Invoices'!$F$5:$F$235,'Jobber Invoices'!$B$5:$B$235,A419,'Jobber Invoices'!$G$5:$G$235,B419)</f>
        <v>0</v>
      </c>
      <c r="G419" s="9">
        <f>SUMIFS('QBO Invoices'!$E$5:$E$888,'QBO Invoices'!$G$5:$G$888,A419,'QBO Invoices'!$F$5:$F$888,B419)</f>
        <v>1170</v>
      </c>
      <c r="H419" s="9">
        <f>ROUND(F419+G419-E419,2)</f>
        <v>0</v>
      </c>
      <c r="I419" t="str">
        <f>IF(ABS(H419)&lt;0.005,"Agrees",IF(H419&gt;0,"Over-billed","Under-billed"))</f>
        <v>Agrees</v>
      </c>
      <c r="J419" t="str">
        <f>IFERROR(INDEX('Rate Reconciliation'!$O$5:$O$373,MATCH(A419,'Rate Reconciliation'!$A$5:$A$373,0)),"Missing in Jobber")</f>
        <v>Matched</v>
      </c>
      <c r="K419" s="9" t="n">
        <v>0</v>
      </c>
    </row>
    <row r="420">
      <c r="A420" t="inlineStr">
        <is>
          <t>J1139</t>
        </is>
      </c>
      <c r="B420" t="inlineStr">
        <is>
          <t>2026-09</t>
        </is>
      </c>
      <c r="C420" t="str">
        <f>IF(LEFT(A420,1)="T","QBO only",INDEX('Jobber Jobs'!$F$5:$F$367,MATCH(A420,'Jobber Jobs'!$A$5:$A$367,0)))</f>
        <v>Weekly</v>
      </c>
      <c r="D420" t="inlineStr"/>
      <c r="E420" s="9">
        <f>IF(LEFT(A420,1)="T",0,IF(INDEX('Jobber Jobs'!$O$5:$O$367,MATCH(A420,'Jobber Jobs'!$A$5:$A$367,0))&lt;&gt;"Active",0,IF(C420="Every 4 weeks",D420*INDEX('Jobber Jobs'!$L$5:$L$367,MATCH(A420,'Jobber Jobs'!$A$5:$A$367,0)),INDEX('Jobber Jobs'!$Q$5:$Q$367,MATCH(A420,'Jobber Jobs'!$A$5:$A$367,0)))))</f>
        <v>1170</v>
      </c>
      <c r="F420" s="9">
        <f>SUMIFS('Jobber Invoices'!$F$5:$F$235,'Jobber Invoices'!$B$5:$B$235,A420,'Jobber Invoices'!$G$5:$G$235,B420)</f>
        <v>0</v>
      </c>
      <c r="G420" s="9">
        <f>SUMIFS('QBO Invoices'!$E$5:$E$888,'QBO Invoices'!$G$5:$G$888,A420,'QBO Invoices'!$F$5:$F$888,B420)</f>
        <v>1170</v>
      </c>
      <c r="H420" s="9">
        <f>ROUND(F420+G420-E420,2)</f>
        <v>0</v>
      </c>
      <c r="I420" t="str">
        <f>IF(ABS(H420)&lt;0.005,"Agrees",IF(H420&gt;0,"Over-billed","Under-billed"))</f>
        <v>Agrees</v>
      </c>
      <c r="J420" t="str">
        <f>IFERROR(INDEX('Rate Reconciliation'!$O$5:$O$373,MATCH(A420,'Rate Reconciliation'!$A$5:$A$373,0)),"Missing in Jobber")</f>
        <v>Matched</v>
      </c>
      <c r="K420" s="9" t="n">
        <v>0</v>
      </c>
    </row>
    <row r="421">
      <c r="A421" t="inlineStr">
        <is>
          <t>J1139</t>
        </is>
      </c>
      <c r="B421" t="inlineStr">
        <is>
          <t>2026-10</t>
        </is>
      </c>
      <c r="C421" t="str">
        <f>IF(LEFT(A421,1)="T","QBO only",INDEX('Jobber Jobs'!$F$5:$F$367,MATCH(A421,'Jobber Jobs'!$A$5:$A$367,0)))</f>
        <v>Weekly</v>
      </c>
      <c r="D421" t="inlineStr"/>
      <c r="E421" s="9">
        <f>IF(LEFT(A421,1)="T",0,IF(INDEX('Jobber Jobs'!$O$5:$O$367,MATCH(A421,'Jobber Jobs'!$A$5:$A$367,0))&lt;&gt;"Active",0,IF(C421="Every 4 weeks",D421*INDEX('Jobber Jobs'!$L$5:$L$367,MATCH(A421,'Jobber Jobs'!$A$5:$A$367,0)),INDEX('Jobber Jobs'!$Q$5:$Q$367,MATCH(A421,'Jobber Jobs'!$A$5:$A$367,0)))))</f>
        <v>1170</v>
      </c>
      <c r="F421" s="9">
        <f>SUMIFS('Jobber Invoices'!$F$5:$F$235,'Jobber Invoices'!$B$5:$B$235,A421,'Jobber Invoices'!$G$5:$G$235,B421)</f>
        <v>0</v>
      </c>
      <c r="G421" s="9">
        <f>SUMIFS('QBO Invoices'!$E$5:$E$888,'QBO Invoices'!$G$5:$G$888,A421,'QBO Invoices'!$F$5:$F$888,B421)</f>
        <v>1170</v>
      </c>
      <c r="H421" s="9">
        <f>ROUND(F421+G421-E421,2)</f>
        <v>0</v>
      </c>
      <c r="I421" t="str">
        <f>IF(ABS(H421)&lt;0.005,"Agrees",IF(H421&gt;0,"Over-billed","Under-billed"))</f>
        <v>Agrees</v>
      </c>
      <c r="J421" t="str">
        <f>IFERROR(INDEX('Rate Reconciliation'!$O$5:$O$373,MATCH(A421,'Rate Reconciliation'!$A$5:$A$373,0)),"Missing in Jobber")</f>
        <v>Matched</v>
      </c>
      <c r="K421" s="9" t="n">
        <v>0</v>
      </c>
    </row>
    <row r="422">
      <c r="A422" t="inlineStr">
        <is>
          <t>J1140</t>
        </is>
      </c>
      <c r="B422" t="inlineStr">
        <is>
          <t>2026-08</t>
        </is>
      </c>
      <c r="C422" t="str">
        <f>IF(LEFT(A422,1)="T","QBO only",INDEX('Jobber Jobs'!$F$5:$F$367,MATCH(A422,'Jobber Jobs'!$A$5:$A$367,0)))</f>
        <v>Weekly</v>
      </c>
      <c r="D422" t="inlineStr"/>
      <c r="E422" s="9">
        <f>IF(LEFT(A422,1)="T",0,IF(INDEX('Jobber Jobs'!$O$5:$O$367,MATCH(A422,'Jobber Jobs'!$A$5:$A$367,0))&lt;&gt;"Active",0,IF(C422="Every 4 weeks",D422*INDEX('Jobber Jobs'!$L$5:$L$367,MATCH(A422,'Jobber Jobs'!$A$5:$A$367,0)),INDEX('Jobber Jobs'!$Q$5:$Q$367,MATCH(A422,'Jobber Jobs'!$A$5:$A$367,0)))))</f>
        <v>650</v>
      </c>
      <c r="F422" s="9">
        <f>SUMIFS('Jobber Invoices'!$F$5:$F$235,'Jobber Invoices'!$B$5:$B$235,A422,'Jobber Invoices'!$G$5:$G$235,B422)</f>
        <v>650</v>
      </c>
      <c r="G422" s="9">
        <f>SUMIFS('QBO Invoices'!$E$5:$E$888,'QBO Invoices'!$G$5:$G$888,A422,'QBO Invoices'!$F$5:$F$888,B422)</f>
        <v>650</v>
      </c>
      <c r="H422" s="9">
        <f>ROUND(F422+G422-E422,2)</f>
        <v>650</v>
      </c>
      <c r="I422" t="str">
        <f>IF(ABS(H422)&lt;0.005,"Agrees",IF(H422&gt;0,"Over-billed","Under-billed"))</f>
        <v>Over-billed</v>
      </c>
      <c r="J422" t="str">
        <f>IFERROR(INDEX('Rate Reconciliation'!$O$5:$O$373,MATCH(A422,'Rate Reconciliation'!$A$5:$A$373,0)),"Missing in Jobber")</f>
        <v>Double-billing risk</v>
      </c>
      <c r="K422" s="9" t="n">
        <v>650</v>
      </c>
    </row>
    <row r="423">
      <c r="A423" t="inlineStr">
        <is>
          <t>J1140</t>
        </is>
      </c>
      <c r="B423" t="inlineStr">
        <is>
          <t>2026-09</t>
        </is>
      </c>
      <c r="C423" t="str">
        <f>IF(LEFT(A423,1)="T","QBO only",INDEX('Jobber Jobs'!$F$5:$F$367,MATCH(A423,'Jobber Jobs'!$A$5:$A$367,0)))</f>
        <v>Weekly</v>
      </c>
      <c r="D423" t="inlineStr"/>
      <c r="E423" s="9">
        <f>IF(LEFT(A423,1)="T",0,IF(INDEX('Jobber Jobs'!$O$5:$O$367,MATCH(A423,'Jobber Jobs'!$A$5:$A$367,0))&lt;&gt;"Active",0,IF(C423="Every 4 weeks",D423*INDEX('Jobber Jobs'!$L$5:$L$367,MATCH(A423,'Jobber Jobs'!$A$5:$A$367,0)),INDEX('Jobber Jobs'!$Q$5:$Q$367,MATCH(A423,'Jobber Jobs'!$A$5:$A$367,0)))))</f>
        <v>650</v>
      </c>
      <c r="F423" s="9">
        <f>SUMIFS('Jobber Invoices'!$F$5:$F$235,'Jobber Invoices'!$B$5:$B$235,A423,'Jobber Invoices'!$G$5:$G$235,B423)</f>
        <v>650</v>
      </c>
      <c r="G423" s="9">
        <f>SUMIFS('QBO Invoices'!$E$5:$E$888,'QBO Invoices'!$G$5:$G$888,A423,'QBO Invoices'!$F$5:$F$888,B423)</f>
        <v>650</v>
      </c>
      <c r="H423" s="9">
        <f>ROUND(F423+G423-E423,2)</f>
        <v>650</v>
      </c>
      <c r="I423" t="str">
        <f>IF(ABS(H423)&lt;0.005,"Agrees",IF(H423&gt;0,"Over-billed","Under-billed"))</f>
        <v>Over-billed</v>
      </c>
      <c r="J423" t="str">
        <f>IFERROR(INDEX('Rate Reconciliation'!$O$5:$O$373,MATCH(A423,'Rate Reconciliation'!$A$5:$A$373,0)),"Missing in Jobber")</f>
        <v>Double-billing risk</v>
      </c>
      <c r="K423" s="9" t="n">
        <v>650</v>
      </c>
    </row>
    <row r="424">
      <c r="A424" t="inlineStr">
        <is>
          <t>J1140</t>
        </is>
      </c>
      <c r="B424" t="inlineStr">
        <is>
          <t>2026-10</t>
        </is>
      </c>
      <c r="C424" t="str">
        <f>IF(LEFT(A424,1)="T","QBO only",INDEX('Jobber Jobs'!$F$5:$F$367,MATCH(A424,'Jobber Jobs'!$A$5:$A$367,0)))</f>
        <v>Weekly</v>
      </c>
      <c r="D424" t="inlineStr"/>
      <c r="E424" s="9">
        <f>IF(LEFT(A424,1)="T",0,IF(INDEX('Jobber Jobs'!$O$5:$O$367,MATCH(A424,'Jobber Jobs'!$A$5:$A$367,0))&lt;&gt;"Active",0,IF(C424="Every 4 weeks",D424*INDEX('Jobber Jobs'!$L$5:$L$367,MATCH(A424,'Jobber Jobs'!$A$5:$A$367,0)),INDEX('Jobber Jobs'!$Q$5:$Q$367,MATCH(A424,'Jobber Jobs'!$A$5:$A$367,0)))))</f>
        <v>650</v>
      </c>
      <c r="F424" s="9">
        <f>SUMIFS('Jobber Invoices'!$F$5:$F$235,'Jobber Invoices'!$B$5:$B$235,A424,'Jobber Invoices'!$G$5:$G$235,B424)</f>
        <v>650</v>
      </c>
      <c r="G424" s="9">
        <f>SUMIFS('QBO Invoices'!$E$5:$E$888,'QBO Invoices'!$G$5:$G$888,A424,'QBO Invoices'!$F$5:$F$888,B424)</f>
        <v>650</v>
      </c>
      <c r="H424" s="9">
        <f>ROUND(F424+G424-E424,2)</f>
        <v>650</v>
      </c>
      <c r="I424" t="str">
        <f>IF(ABS(H424)&lt;0.005,"Agrees",IF(H424&gt;0,"Over-billed","Under-billed"))</f>
        <v>Over-billed</v>
      </c>
      <c r="J424" t="str">
        <f>IFERROR(INDEX('Rate Reconciliation'!$O$5:$O$373,MATCH(A424,'Rate Reconciliation'!$A$5:$A$373,0)),"Missing in Jobber")</f>
        <v>Double-billing risk</v>
      </c>
      <c r="K424" s="9" t="n">
        <v>650</v>
      </c>
    </row>
    <row r="425">
      <c r="A425" t="inlineStr">
        <is>
          <t>J1141</t>
        </is>
      </c>
      <c r="B425" t="inlineStr">
        <is>
          <t>2026-08</t>
        </is>
      </c>
      <c r="C425" t="str">
        <f>IF(LEFT(A425,1)="T","QBO only",INDEX('Jobber Jobs'!$F$5:$F$367,MATCH(A425,'Jobber Jobs'!$A$5:$A$367,0)))</f>
        <v>Weekly</v>
      </c>
      <c r="D425" t="inlineStr"/>
      <c r="E425" s="9">
        <f>IF(LEFT(A425,1)="T",0,IF(INDEX('Jobber Jobs'!$O$5:$O$367,MATCH(A425,'Jobber Jobs'!$A$5:$A$367,0))&lt;&gt;"Active",0,IF(C425="Every 4 weeks",D425*INDEX('Jobber Jobs'!$L$5:$L$367,MATCH(A425,'Jobber Jobs'!$A$5:$A$367,0)),INDEX('Jobber Jobs'!$Q$5:$Q$367,MATCH(A425,'Jobber Jobs'!$A$5:$A$367,0)))))</f>
        <v>294.67</v>
      </c>
      <c r="F425" s="9">
        <f>SUMIFS('Jobber Invoices'!$F$5:$F$235,'Jobber Invoices'!$B$5:$B$235,A425,'Jobber Invoices'!$G$5:$G$235,B425)</f>
        <v>0</v>
      </c>
      <c r="G425" s="9">
        <f>SUMIFS('QBO Invoices'!$E$5:$E$888,'QBO Invoices'!$G$5:$G$888,A425,'QBO Invoices'!$F$5:$F$888,B425)</f>
        <v>294.67</v>
      </c>
      <c r="H425" s="9">
        <f>ROUND(F425+G425-E425,2)</f>
        <v>0</v>
      </c>
      <c r="I425" t="str">
        <f>IF(ABS(H425)&lt;0.005,"Agrees",IF(H425&gt;0,"Over-billed","Under-billed"))</f>
        <v>Agrees</v>
      </c>
      <c r="J425" t="str">
        <f>IFERROR(INDEX('Rate Reconciliation'!$O$5:$O$373,MATCH(A425,'Rate Reconciliation'!$A$5:$A$373,0)),"Missing in Jobber")</f>
        <v>Matched</v>
      </c>
      <c r="K425" s="9" t="n">
        <v>0</v>
      </c>
    </row>
    <row r="426">
      <c r="A426" t="inlineStr">
        <is>
          <t>J1141</t>
        </is>
      </c>
      <c r="B426" t="inlineStr">
        <is>
          <t>2026-09</t>
        </is>
      </c>
      <c r="C426" t="str">
        <f>IF(LEFT(A426,1)="T","QBO only",INDEX('Jobber Jobs'!$F$5:$F$367,MATCH(A426,'Jobber Jobs'!$A$5:$A$367,0)))</f>
        <v>Weekly</v>
      </c>
      <c r="D426" t="inlineStr"/>
      <c r="E426" s="9">
        <f>IF(LEFT(A426,1)="T",0,IF(INDEX('Jobber Jobs'!$O$5:$O$367,MATCH(A426,'Jobber Jobs'!$A$5:$A$367,0))&lt;&gt;"Active",0,IF(C426="Every 4 weeks",D426*INDEX('Jobber Jobs'!$L$5:$L$367,MATCH(A426,'Jobber Jobs'!$A$5:$A$367,0)),INDEX('Jobber Jobs'!$Q$5:$Q$367,MATCH(A426,'Jobber Jobs'!$A$5:$A$367,0)))))</f>
        <v>294.67</v>
      </c>
      <c r="F426" s="9">
        <f>SUMIFS('Jobber Invoices'!$F$5:$F$235,'Jobber Invoices'!$B$5:$B$235,A426,'Jobber Invoices'!$G$5:$G$235,B426)</f>
        <v>0</v>
      </c>
      <c r="G426" s="9">
        <f>SUMIFS('QBO Invoices'!$E$5:$E$888,'QBO Invoices'!$G$5:$G$888,A426,'QBO Invoices'!$F$5:$F$888,B426)</f>
        <v>294.67</v>
      </c>
      <c r="H426" s="9">
        <f>ROUND(F426+G426-E426,2)</f>
        <v>0</v>
      </c>
      <c r="I426" t="str">
        <f>IF(ABS(H426)&lt;0.005,"Agrees",IF(H426&gt;0,"Over-billed","Under-billed"))</f>
        <v>Agrees</v>
      </c>
      <c r="J426" t="str">
        <f>IFERROR(INDEX('Rate Reconciliation'!$O$5:$O$373,MATCH(A426,'Rate Reconciliation'!$A$5:$A$373,0)),"Missing in Jobber")</f>
        <v>Matched</v>
      </c>
      <c r="K426" s="9" t="n">
        <v>0</v>
      </c>
    </row>
    <row r="427">
      <c r="A427" t="inlineStr">
        <is>
          <t>J1141</t>
        </is>
      </c>
      <c r="B427" t="inlineStr">
        <is>
          <t>2026-10</t>
        </is>
      </c>
      <c r="C427" t="str">
        <f>IF(LEFT(A427,1)="T","QBO only",INDEX('Jobber Jobs'!$F$5:$F$367,MATCH(A427,'Jobber Jobs'!$A$5:$A$367,0)))</f>
        <v>Weekly</v>
      </c>
      <c r="D427" t="inlineStr"/>
      <c r="E427" s="9">
        <f>IF(LEFT(A427,1)="T",0,IF(INDEX('Jobber Jobs'!$O$5:$O$367,MATCH(A427,'Jobber Jobs'!$A$5:$A$367,0))&lt;&gt;"Active",0,IF(C427="Every 4 weeks",D427*INDEX('Jobber Jobs'!$L$5:$L$367,MATCH(A427,'Jobber Jobs'!$A$5:$A$367,0)),INDEX('Jobber Jobs'!$Q$5:$Q$367,MATCH(A427,'Jobber Jobs'!$A$5:$A$367,0)))))</f>
        <v>294.67</v>
      </c>
      <c r="F427" s="9">
        <f>SUMIFS('Jobber Invoices'!$F$5:$F$235,'Jobber Invoices'!$B$5:$B$235,A427,'Jobber Invoices'!$G$5:$G$235,B427)</f>
        <v>0</v>
      </c>
      <c r="G427" s="9">
        <f>SUMIFS('QBO Invoices'!$E$5:$E$888,'QBO Invoices'!$G$5:$G$888,A427,'QBO Invoices'!$F$5:$F$888,B427)</f>
        <v>294.67</v>
      </c>
      <c r="H427" s="9">
        <f>ROUND(F427+G427-E427,2)</f>
        <v>0</v>
      </c>
      <c r="I427" t="str">
        <f>IF(ABS(H427)&lt;0.005,"Agrees",IF(H427&gt;0,"Over-billed","Under-billed"))</f>
        <v>Agrees</v>
      </c>
      <c r="J427" t="str">
        <f>IFERROR(INDEX('Rate Reconciliation'!$O$5:$O$373,MATCH(A427,'Rate Reconciliation'!$A$5:$A$373,0)),"Missing in Jobber")</f>
        <v>Matched</v>
      </c>
      <c r="K427" s="9" t="n">
        <v>0</v>
      </c>
    </row>
    <row r="428">
      <c r="A428" t="inlineStr">
        <is>
          <t>J1142</t>
        </is>
      </c>
      <c r="B428" t="inlineStr">
        <is>
          <t>2026-08</t>
        </is>
      </c>
      <c r="C428" t="str">
        <f>IF(LEFT(A428,1)="T","QBO only",INDEX('Jobber Jobs'!$F$5:$F$367,MATCH(A428,'Jobber Jobs'!$A$5:$A$367,0)))</f>
        <v>Monthly</v>
      </c>
      <c r="D428" t="inlineStr"/>
      <c r="E428" s="9">
        <f>IF(LEFT(A428,1)="T",0,IF(INDEX('Jobber Jobs'!$O$5:$O$367,MATCH(A428,'Jobber Jobs'!$A$5:$A$367,0))&lt;&gt;"Active",0,IF(C428="Every 4 weeks",D428*INDEX('Jobber Jobs'!$L$5:$L$367,MATCH(A428,'Jobber Jobs'!$A$5:$A$367,0)),INDEX('Jobber Jobs'!$Q$5:$Q$367,MATCH(A428,'Jobber Jobs'!$A$5:$A$367,0)))))</f>
        <v>99</v>
      </c>
      <c r="F428" s="9">
        <f>SUMIFS('Jobber Invoices'!$F$5:$F$235,'Jobber Invoices'!$B$5:$B$235,A428,'Jobber Invoices'!$G$5:$G$235,B428)</f>
        <v>0</v>
      </c>
      <c r="G428" s="9">
        <f>SUMIFS('QBO Invoices'!$E$5:$E$888,'QBO Invoices'!$G$5:$G$888,A428,'QBO Invoices'!$F$5:$F$888,B428)</f>
        <v>99</v>
      </c>
      <c r="H428" s="9">
        <f>ROUND(F428+G428-E428,2)</f>
        <v>0</v>
      </c>
      <c r="I428" t="str">
        <f>IF(ABS(H428)&lt;0.005,"Agrees",IF(H428&gt;0,"Over-billed","Under-billed"))</f>
        <v>Agrees</v>
      </c>
      <c r="J428" t="str">
        <f>IFERROR(INDEX('Rate Reconciliation'!$O$5:$O$373,MATCH(A428,'Rate Reconciliation'!$A$5:$A$373,0)),"Missing in Jobber")</f>
        <v>Matched</v>
      </c>
      <c r="K428" s="9" t="n">
        <v>0</v>
      </c>
    </row>
    <row r="429">
      <c r="A429" t="inlineStr">
        <is>
          <t>J1142</t>
        </is>
      </c>
      <c r="B429" t="inlineStr">
        <is>
          <t>2026-09</t>
        </is>
      </c>
      <c r="C429" t="str">
        <f>IF(LEFT(A429,1)="T","QBO only",INDEX('Jobber Jobs'!$F$5:$F$367,MATCH(A429,'Jobber Jobs'!$A$5:$A$367,0)))</f>
        <v>Monthly</v>
      </c>
      <c r="D429" t="inlineStr"/>
      <c r="E429" s="9">
        <f>IF(LEFT(A429,1)="T",0,IF(INDEX('Jobber Jobs'!$O$5:$O$367,MATCH(A429,'Jobber Jobs'!$A$5:$A$367,0))&lt;&gt;"Active",0,IF(C429="Every 4 weeks",D429*INDEX('Jobber Jobs'!$L$5:$L$367,MATCH(A429,'Jobber Jobs'!$A$5:$A$367,0)),INDEX('Jobber Jobs'!$Q$5:$Q$367,MATCH(A429,'Jobber Jobs'!$A$5:$A$367,0)))))</f>
        <v>99</v>
      </c>
      <c r="F429" s="9">
        <f>SUMIFS('Jobber Invoices'!$F$5:$F$235,'Jobber Invoices'!$B$5:$B$235,A429,'Jobber Invoices'!$G$5:$G$235,B429)</f>
        <v>0</v>
      </c>
      <c r="G429" s="9">
        <f>SUMIFS('QBO Invoices'!$E$5:$E$888,'QBO Invoices'!$G$5:$G$888,A429,'QBO Invoices'!$F$5:$F$888,B429)</f>
        <v>99</v>
      </c>
      <c r="H429" s="9">
        <f>ROUND(F429+G429-E429,2)</f>
        <v>0</v>
      </c>
      <c r="I429" t="str">
        <f>IF(ABS(H429)&lt;0.005,"Agrees",IF(H429&gt;0,"Over-billed","Under-billed"))</f>
        <v>Agrees</v>
      </c>
      <c r="J429" t="str">
        <f>IFERROR(INDEX('Rate Reconciliation'!$O$5:$O$373,MATCH(A429,'Rate Reconciliation'!$A$5:$A$373,0)),"Missing in Jobber")</f>
        <v>Matched</v>
      </c>
      <c r="K429" s="9" t="n">
        <v>0</v>
      </c>
    </row>
    <row r="430">
      <c r="A430" t="inlineStr">
        <is>
          <t>J1142</t>
        </is>
      </c>
      <c r="B430" t="inlineStr">
        <is>
          <t>2026-10</t>
        </is>
      </c>
      <c r="C430" t="str">
        <f>IF(LEFT(A430,1)="T","QBO only",INDEX('Jobber Jobs'!$F$5:$F$367,MATCH(A430,'Jobber Jobs'!$A$5:$A$367,0)))</f>
        <v>Monthly</v>
      </c>
      <c r="D430" t="inlineStr"/>
      <c r="E430" s="9">
        <f>IF(LEFT(A430,1)="T",0,IF(INDEX('Jobber Jobs'!$O$5:$O$367,MATCH(A430,'Jobber Jobs'!$A$5:$A$367,0))&lt;&gt;"Active",0,IF(C430="Every 4 weeks",D430*INDEX('Jobber Jobs'!$L$5:$L$367,MATCH(A430,'Jobber Jobs'!$A$5:$A$367,0)),INDEX('Jobber Jobs'!$Q$5:$Q$367,MATCH(A430,'Jobber Jobs'!$A$5:$A$367,0)))))</f>
        <v>99</v>
      </c>
      <c r="F430" s="9">
        <f>SUMIFS('Jobber Invoices'!$F$5:$F$235,'Jobber Invoices'!$B$5:$B$235,A430,'Jobber Invoices'!$G$5:$G$235,B430)</f>
        <v>0</v>
      </c>
      <c r="G430" s="9">
        <f>SUMIFS('QBO Invoices'!$E$5:$E$888,'QBO Invoices'!$G$5:$G$888,A430,'QBO Invoices'!$F$5:$F$888,B430)</f>
        <v>99</v>
      </c>
      <c r="H430" s="9">
        <f>ROUND(F430+G430-E430,2)</f>
        <v>0</v>
      </c>
      <c r="I430" t="str">
        <f>IF(ABS(H430)&lt;0.005,"Agrees",IF(H430&gt;0,"Over-billed","Under-billed"))</f>
        <v>Agrees</v>
      </c>
      <c r="J430" t="str">
        <f>IFERROR(INDEX('Rate Reconciliation'!$O$5:$O$373,MATCH(A430,'Rate Reconciliation'!$A$5:$A$373,0)),"Missing in Jobber")</f>
        <v>Matched</v>
      </c>
      <c r="K430" s="9" t="n">
        <v>0</v>
      </c>
    </row>
    <row r="431">
      <c r="A431" t="inlineStr">
        <is>
          <t>J1143</t>
        </is>
      </c>
      <c r="B431" t="inlineStr">
        <is>
          <t>2026-08</t>
        </is>
      </c>
      <c r="C431" t="str">
        <f>IF(LEFT(A431,1)="T","QBO only",INDEX('Jobber Jobs'!$F$5:$F$367,MATCH(A431,'Jobber Jobs'!$A$5:$A$367,0)))</f>
        <v>Weekly</v>
      </c>
      <c r="D431" t="inlineStr"/>
      <c r="E431" s="9">
        <f>IF(LEFT(A431,1)="T",0,IF(INDEX('Jobber Jobs'!$O$5:$O$367,MATCH(A431,'Jobber Jobs'!$A$5:$A$367,0))&lt;&gt;"Active",0,IF(C431="Every 4 weeks",D431*INDEX('Jobber Jobs'!$L$5:$L$367,MATCH(A431,'Jobber Jobs'!$A$5:$A$367,0)),INDEX('Jobber Jobs'!$Q$5:$Q$367,MATCH(A431,'Jobber Jobs'!$A$5:$A$367,0)))))</f>
        <v>1092</v>
      </c>
      <c r="F431" s="9">
        <f>SUMIFS('Jobber Invoices'!$F$5:$F$235,'Jobber Invoices'!$B$5:$B$235,A431,'Jobber Invoices'!$G$5:$G$235,B431)</f>
        <v>1092</v>
      </c>
      <c r="G431" s="9">
        <f>SUMIFS('QBO Invoices'!$E$5:$E$888,'QBO Invoices'!$G$5:$G$888,A431,'QBO Invoices'!$F$5:$F$888,B431)</f>
        <v>1092</v>
      </c>
      <c r="H431" s="9">
        <f>ROUND(F431+G431-E431,2)</f>
        <v>1092</v>
      </c>
      <c r="I431" t="str">
        <f>IF(ABS(H431)&lt;0.005,"Agrees",IF(H431&gt;0,"Over-billed","Under-billed"))</f>
        <v>Over-billed</v>
      </c>
      <c r="J431" t="str">
        <f>IFERROR(INDEX('Rate Reconciliation'!$O$5:$O$373,MATCH(A431,'Rate Reconciliation'!$A$5:$A$373,0)),"Missing in Jobber")</f>
        <v>Double-billing risk</v>
      </c>
      <c r="K431" s="9" t="n">
        <v>1092</v>
      </c>
    </row>
    <row r="432">
      <c r="A432" t="inlineStr">
        <is>
          <t>J1143</t>
        </is>
      </c>
      <c r="B432" t="inlineStr">
        <is>
          <t>2026-09</t>
        </is>
      </c>
      <c r="C432" t="str">
        <f>IF(LEFT(A432,1)="T","QBO only",INDEX('Jobber Jobs'!$F$5:$F$367,MATCH(A432,'Jobber Jobs'!$A$5:$A$367,0)))</f>
        <v>Weekly</v>
      </c>
      <c r="D432" t="inlineStr"/>
      <c r="E432" s="9">
        <f>IF(LEFT(A432,1)="T",0,IF(INDEX('Jobber Jobs'!$O$5:$O$367,MATCH(A432,'Jobber Jobs'!$A$5:$A$367,0))&lt;&gt;"Active",0,IF(C432="Every 4 weeks",D432*INDEX('Jobber Jobs'!$L$5:$L$367,MATCH(A432,'Jobber Jobs'!$A$5:$A$367,0)),INDEX('Jobber Jobs'!$Q$5:$Q$367,MATCH(A432,'Jobber Jobs'!$A$5:$A$367,0)))))</f>
        <v>1092</v>
      </c>
      <c r="F432" s="9">
        <f>SUMIFS('Jobber Invoices'!$F$5:$F$235,'Jobber Invoices'!$B$5:$B$235,A432,'Jobber Invoices'!$G$5:$G$235,B432)</f>
        <v>1092</v>
      </c>
      <c r="G432" s="9">
        <f>SUMIFS('QBO Invoices'!$E$5:$E$888,'QBO Invoices'!$G$5:$G$888,A432,'QBO Invoices'!$F$5:$F$888,B432)</f>
        <v>1092</v>
      </c>
      <c r="H432" s="9">
        <f>ROUND(F432+G432-E432,2)</f>
        <v>1092</v>
      </c>
      <c r="I432" t="str">
        <f>IF(ABS(H432)&lt;0.005,"Agrees",IF(H432&gt;0,"Over-billed","Under-billed"))</f>
        <v>Over-billed</v>
      </c>
      <c r="J432" t="str">
        <f>IFERROR(INDEX('Rate Reconciliation'!$O$5:$O$373,MATCH(A432,'Rate Reconciliation'!$A$5:$A$373,0)),"Missing in Jobber")</f>
        <v>Double-billing risk</v>
      </c>
      <c r="K432" s="9" t="n">
        <v>1092</v>
      </c>
    </row>
    <row r="433">
      <c r="A433" t="inlineStr">
        <is>
          <t>J1143</t>
        </is>
      </c>
      <c r="B433" t="inlineStr">
        <is>
          <t>2026-10</t>
        </is>
      </c>
      <c r="C433" t="str">
        <f>IF(LEFT(A433,1)="T","QBO only",INDEX('Jobber Jobs'!$F$5:$F$367,MATCH(A433,'Jobber Jobs'!$A$5:$A$367,0)))</f>
        <v>Weekly</v>
      </c>
      <c r="D433" t="inlineStr"/>
      <c r="E433" s="9">
        <f>IF(LEFT(A433,1)="T",0,IF(INDEX('Jobber Jobs'!$O$5:$O$367,MATCH(A433,'Jobber Jobs'!$A$5:$A$367,0))&lt;&gt;"Active",0,IF(C433="Every 4 weeks",D433*INDEX('Jobber Jobs'!$L$5:$L$367,MATCH(A433,'Jobber Jobs'!$A$5:$A$367,0)),INDEX('Jobber Jobs'!$Q$5:$Q$367,MATCH(A433,'Jobber Jobs'!$A$5:$A$367,0)))))</f>
        <v>1092</v>
      </c>
      <c r="F433" s="9">
        <f>SUMIFS('Jobber Invoices'!$F$5:$F$235,'Jobber Invoices'!$B$5:$B$235,A433,'Jobber Invoices'!$G$5:$G$235,B433)</f>
        <v>1092</v>
      </c>
      <c r="G433" s="9">
        <f>SUMIFS('QBO Invoices'!$E$5:$E$888,'QBO Invoices'!$G$5:$G$888,A433,'QBO Invoices'!$F$5:$F$888,B433)</f>
        <v>1092</v>
      </c>
      <c r="H433" s="9">
        <f>ROUND(F433+G433-E433,2)</f>
        <v>1092</v>
      </c>
      <c r="I433" t="str">
        <f>IF(ABS(H433)&lt;0.005,"Agrees",IF(H433&gt;0,"Over-billed","Under-billed"))</f>
        <v>Over-billed</v>
      </c>
      <c r="J433" t="str">
        <f>IFERROR(INDEX('Rate Reconciliation'!$O$5:$O$373,MATCH(A433,'Rate Reconciliation'!$A$5:$A$373,0)),"Missing in Jobber")</f>
        <v>Double-billing risk</v>
      </c>
      <c r="K433" s="9" t="n">
        <v>1092</v>
      </c>
    </row>
    <row r="434">
      <c r="A434" t="inlineStr">
        <is>
          <t>J1144</t>
        </is>
      </c>
      <c r="B434" t="inlineStr">
        <is>
          <t>2026-08</t>
        </is>
      </c>
      <c r="C434" t="str">
        <f>IF(LEFT(A434,1)="T","QBO only",INDEX('Jobber Jobs'!$F$5:$F$367,MATCH(A434,'Jobber Jobs'!$A$5:$A$367,0)))</f>
        <v>Weekly</v>
      </c>
      <c r="D434" t="inlineStr"/>
      <c r="E434" s="9">
        <f>IF(LEFT(A434,1)="T",0,IF(INDEX('Jobber Jobs'!$O$5:$O$367,MATCH(A434,'Jobber Jobs'!$A$5:$A$367,0))&lt;&gt;"Active",0,IF(C434="Every 4 weeks",D434*INDEX('Jobber Jobs'!$L$5:$L$367,MATCH(A434,'Jobber Jobs'!$A$5:$A$367,0)),INDEX('Jobber Jobs'!$Q$5:$Q$367,MATCH(A434,'Jobber Jobs'!$A$5:$A$367,0)))))</f>
        <v>676</v>
      </c>
      <c r="F434" s="9">
        <f>SUMIFS('Jobber Invoices'!$F$5:$F$235,'Jobber Invoices'!$B$5:$B$235,A434,'Jobber Invoices'!$G$5:$G$235,B434)</f>
        <v>0</v>
      </c>
      <c r="G434" s="9">
        <f>SUMIFS('QBO Invoices'!$E$5:$E$888,'QBO Invoices'!$G$5:$G$888,A434,'QBO Invoices'!$F$5:$F$888,B434)</f>
        <v>676</v>
      </c>
      <c r="H434" s="9">
        <f>ROUND(F434+G434-E434,2)</f>
        <v>0</v>
      </c>
      <c r="I434" t="str">
        <f>IF(ABS(H434)&lt;0.005,"Agrees",IF(H434&gt;0,"Over-billed","Under-billed"))</f>
        <v>Agrees</v>
      </c>
      <c r="J434" t="str">
        <f>IFERROR(INDEX('Rate Reconciliation'!$O$5:$O$373,MATCH(A434,'Rate Reconciliation'!$A$5:$A$373,0)),"Missing in Jobber")</f>
        <v>Matched</v>
      </c>
      <c r="K434" s="9" t="n">
        <v>0</v>
      </c>
    </row>
    <row r="435">
      <c r="A435" t="inlineStr">
        <is>
          <t>J1144</t>
        </is>
      </c>
      <c r="B435" t="inlineStr">
        <is>
          <t>2026-09</t>
        </is>
      </c>
      <c r="C435" t="str">
        <f>IF(LEFT(A435,1)="T","QBO only",INDEX('Jobber Jobs'!$F$5:$F$367,MATCH(A435,'Jobber Jobs'!$A$5:$A$367,0)))</f>
        <v>Weekly</v>
      </c>
      <c r="D435" t="inlineStr"/>
      <c r="E435" s="9">
        <f>IF(LEFT(A435,1)="T",0,IF(INDEX('Jobber Jobs'!$O$5:$O$367,MATCH(A435,'Jobber Jobs'!$A$5:$A$367,0))&lt;&gt;"Active",0,IF(C435="Every 4 weeks",D435*INDEX('Jobber Jobs'!$L$5:$L$367,MATCH(A435,'Jobber Jobs'!$A$5:$A$367,0)),INDEX('Jobber Jobs'!$Q$5:$Q$367,MATCH(A435,'Jobber Jobs'!$A$5:$A$367,0)))))</f>
        <v>676</v>
      </c>
      <c r="F435" s="9">
        <f>SUMIFS('Jobber Invoices'!$F$5:$F$235,'Jobber Invoices'!$B$5:$B$235,A435,'Jobber Invoices'!$G$5:$G$235,B435)</f>
        <v>0</v>
      </c>
      <c r="G435" s="9">
        <f>SUMIFS('QBO Invoices'!$E$5:$E$888,'QBO Invoices'!$G$5:$G$888,A435,'QBO Invoices'!$F$5:$F$888,B435)</f>
        <v>676</v>
      </c>
      <c r="H435" s="9">
        <f>ROUND(F435+G435-E435,2)</f>
        <v>0</v>
      </c>
      <c r="I435" t="str">
        <f>IF(ABS(H435)&lt;0.005,"Agrees",IF(H435&gt;0,"Over-billed","Under-billed"))</f>
        <v>Agrees</v>
      </c>
      <c r="J435" t="str">
        <f>IFERROR(INDEX('Rate Reconciliation'!$O$5:$O$373,MATCH(A435,'Rate Reconciliation'!$A$5:$A$373,0)),"Missing in Jobber")</f>
        <v>Matched</v>
      </c>
      <c r="K435" s="9" t="n">
        <v>0</v>
      </c>
    </row>
    <row r="436">
      <c r="A436" t="inlineStr">
        <is>
          <t>J1144</t>
        </is>
      </c>
      <c r="B436" t="inlineStr">
        <is>
          <t>2026-10</t>
        </is>
      </c>
      <c r="C436" t="str">
        <f>IF(LEFT(A436,1)="T","QBO only",INDEX('Jobber Jobs'!$F$5:$F$367,MATCH(A436,'Jobber Jobs'!$A$5:$A$367,0)))</f>
        <v>Weekly</v>
      </c>
      <c r="D436" t="inlineStr"/>
      <c r="E436" s="9">
        <f>IF(LEFT(A436,1)="T",0,IF(INDEX('Jobber Jobs'!$O$5:$O$367,MATCH(A436,'Jobber Jobs'!$A$5:$A$367,0))&lt;&gt;"Active",0,IF(C436="Every 4 weeks",D436*INDEX('Jobber Jobs'!$L$5:$L$367,MATCH(A436,'Jobber Jobs'!$A$5:$A$367,0)),INDEX('Jobber Jobs'!$Q$5:$Q$367,MATCH(A436,'Jobber Jobs'!$A$5:$A$367,0)))))</f>
        <v>676</v>
      </c>
      <c r="F436" s="9">
        <f>SUMIFS('Jobber Invoices'!$F$5:$F$235,'Jobber Invoices'!$B$5:$B$235,A436,'Jobber Invoices'!$G$5:$G$235,B436)</f>
        <v>0</v>
      </c>
      <c r="G436" s="9">
        <f>SUMIFS('QBO Invoices'!$E$5:$E$888,'QBO Invoices'!$G$5:$G$888,A436,'QBO Invoices'!$F$5:$F$888,B436)</f>
        <v>676</v>
      </c>
      <c r="H436" s="9">
        <f>ROUND(F436+G436-E436,2)</f>
        <v>0</v>
      </c>
      <c r="I436" t="str">
        <f>IF(ABS(H436)&lt;0.005,"Agrees",IF(H436&gt;0,"Over-billed","Under-billed"))</f>
        <v>Agrees</v>
      </c>
      <c r="J436" t="str">
        <f>IFERROR(INDEX('Rate Reconciliation'!$O$5:$O$373,MATCH(A436,'Rate Reconciliation'!$A$5:$A$373,0)),"Missing in Jobber")</f>
        <v>Matched</v>
      </c>
      <c r="K436" s="9" t="n">
        <v>0</v>
      </c>
    </row>
    <row r="437">
      <c r="A437" t="inlineStr">
        <is>
          <t>J1145</t>
        </is>
      </c>
      <c r="B437" t="inlineStr">
        <is>
          <t>2026-08</t>
        </is>
      </c>
      <c r="C437" t="str">
        <f>IF(LEFT(A437,1)="T","QBO only",INDEX('Jobber Jobs'!$F$5:$F$367,MATCH(A437,'Jobber Jobs'!$A$5:$A$367,0)))</f>
        <v>Every 4 weeks</v>
      </c>
      <c r="D437" t="n">
        <v>1</v>
      </c>
      <c r="E437" s="9">
        <f>IF(LEFT(A437,1)="T",0,IF(INDEX('Jobber Jobs'!$O$5:$O$367,MATCH(A437,'Jobber Jobs'!$A$5:$A$367,0))&lt;&gt;"Active",0,IF(C437="Every 4 weeks",D437*INDEX('Jobber Jobs'!$L$5:$L$367,MATCH(A437,'Jobber Jobs'!$A$5:$A$367,0)),INDEX('Jobber Jobs'!$Q$5:$Q$367,MATCH(A437,'Jobber Jobs'!$A$5:$A$367,0)))))</f>
        <v>109</v>
      </c>
      <c r="F437" s="9">
        <f>SUMIFS('Jobber Invoices'!$F$5:$F$235,'Jobber Invoices'!$B$5:$B$235,A437,'Jobber Invoices'!$G$5:$G$235,B437)</f>
        <v>0</v>
      </c>
      <c r="G437" s="9">
        <f>SUMIFS('QBO Invoices'!$E$5:$E$888,'QBO Invoices'!$G$5:$G$888,A437,'QBO Invoices'!$F$5:$F$888,B437)</f>
        <v>109</v>
      </c>
      <c r="H437" s="9">
        <f>ROUND(F437+G437-E437,2)</f>
        <v>0</v>
      </c>
      <c r="I437" t="str">
        <f>IF(ABS(H437)&lt;0.005,"Agrees",IF(H437&gt;0,"Over-billed","Under-billed"))</f>
        <v>Agrees</v>
      </c>
      <c r="J437" t="str">
        <f>IFERROR(INDEX('Rate Reconciliation'!$O$5:$O$373,MATCH(A437,'Rate Reconciliation'!$A$5:$A$373,0)),"Missing in Jobber")</f>
        <v>Matched</v>
      </c>
      <c r="K437" s="9" t="n">
        <v>0</v>
      </c>
    </row>
    <row r="438">
      <c r="A438" t="inlineStr">
        <is>
          <t>J1145</t>
        </is>
      </c>
      <c r="B438" t="inlineStr">
        <is>
          <t>2026-09</t>
        </is>
      </c>
      <c r="C438" t="str">
        <f>IF(LEFT(A438,1)="T","QBO only",INDEX('Jobber Jobs'!$F$5:$F$367,MATCH(A438,'Jobber Jobs'!$A$5:$A$367,0)))</f>
        <v>Every 4 weeks</v>
      </c>
      <c r="D438" t="n">
        <v>1</v>
      </c>
      <c r="E438" s="9">
        <f>IF(LEFT(A438,1)="T",0,IF(INDEX('Jobber Jobs'!$O$5:$O$367,MATCH(A438,'Jobber Jobs'!$A$5:$A$367,0))&lt;&gt;"Active",0,IF(C438="Every 4 weeks",D438*INDEX('Jobber Jobs'!$L$5:$L$367,MATCH(A438,'Jobber Jobs'!$A$5:$A$367,0)),INDEX('Jobber Jobs'!$Q$5:$Q$367,MATCH(A438,'Jobber Jobs'!$A$5:$A$367,0)))))</f>
        <v>109</v>
      </c>
      <c r="F438" s="9">
        <f>SUMIFS('Jobber Invoices'!$F$5:$F$235,'Jobber Invoices'!$B$5:$B$235,A438,'Jobber Invoices'!$G$5:$G$235,B438)</f>
        <v>0</v>
      </c>
      <c r="G438" s="9">
        <f>SUMIFS('QBO Invoices'!$E$5:$E$888,'QBO Invoices'!$G$5:$G$888,A438,'QBO Invoices'!$F$5:$F$888,B438)</f>
        <v>109</v>
      </c>
      <c r="H438" s="9">
        <f>ROUND(F438+G438-E438,2)</f>
        <v>0</v>
      </c>
      <c r="I438" t="str">
        <f>IF(ABS(H438)&lt;0.005,"Agrees",IF(H438&gt;0,"Over-billed","Under-billed"))</f>
        <v>Agrees</v>
      </c>
      <c r="J438" t="str">
        <f>IFERROR(INDEX('Rate Reconciliation'!$O$5:$O$373,MATCH(A438,'Rate Reconciliation'!$A$5:$A$373,0)),"Missing in Jobber")</f>
        <v>Matched</v>
      </c>
      <c r="K438" s="9" t="n">
        <v>0</v>
      </c>
    </row>
    <row r="439">
      <c r="A439" t="inlineStr">
        <is>
          <t>J1145</t>
        </is>
      </c>
      <c r="B439" t="inlineStr">
        <is>
          <t>2026-10</t>
        </is>
      </c>
      <c r="C439" t="str">
        <f>IF(LEFT(A439,1)="T","QBO only",INDEX('Jobber Jobs'!$F$5:$F$367,MATCH(A439,'Jobber Jobs'!$A$5:$A$367,0)))</f>
        <v>Every 4 weeks</v>
      </c>
      <c r="D439" t="n">
        <v>1</v>
      </c>
      <c r="E439" s="9">
        <f>IF(LEFT(A439,1)="T",0,IF(INDEX('Jobber Jobs'!$O$5:$O$367,MATCH(A439,'Jobber Jobs'!$A$5:$A$367,0))&lt;&gt;"Active",0,IF(C439="Every 4 weeks",D439*INDEX('Jobber Jobs'!$L$5:$L$367,MATCH(A439,'Jobber Jobs'!$A$5:$A$367,0)),INDEX('Jobber Jobs'!$Q$5:$Q$367,MATCH(A439,'Jobber Jobs'!$A$5:$A$367,0)))))</f>
        <v>109</v>
      </c>
      <c r="F439" s="9">
        <f>SUMIFS('Jobber Invoices'!$F$5:$F$235,'Jobber Invoices'!$B$5:$B$235,A439,'Jobber Invoices'!$G$5:$G$235,B439)</f>
        <v>0</v>
      </c>
      <c r="G439" s="9">
        <f>SUMIFS('QBO Invoices'!$E$5:$E$888,'QBO Invoices'!$G$5:$G$888,A439,'QBO Invoices'!$F$5:$F$888,B439)</f>
        <v>109</v>
      </c>
      <c r="H439" s="9">
        <f>ROUND(F439+G439-E439,2)</f>
        <v>0</v>
      </c>
      <c r="I439" t="str">
        <f>IF(ABS(H439)&lt;0.005,"Agrees",IF(H439&gt;0,"Over-billed","Under-billed"))</f>
        <v>Agrees</v>
      </c>
      <c r="J439" t="str">
        <f>IFERROR(INDEX('Rate Reconciliation'!$O$5:$O$373,MATCH(A439,'Rate Reconciliation'!$A$5:$A$373,0)),"Missing in Jobber")</f>
        <v>Matched</v>
      </c>
      <c r="K439" s="9" t="n">
        <v>0</v>
      </c>
    </row>
    <row r="440">
      <c r="A440" t="inlineStr">
        <is>
          <t>J1146</t>
        </is>
      </c>
      <c r="B440" t="inlineStr">
        <is>
          <t>2026-08</t>
        </is>
      </c>
      <c r="C440" t="str">
        <f>IF(LEFT(A440,1)="T","QBO only",INDEX('Jobber Jobs'!$F$5:$F$367,MATCH(A440,'Jobber Jobs'!$A$5:$A$367,0)))</f>
        <v>Weekly</v>
      </c>
      <c r="D440" t="inlineStr"/>
      <c r="E440" s="9">
        <f>IF(LEFT(A440,1)="T",0,IF(INDEX('Jobber Jobs'!$O$5:$O$367,MATCH(A440,'Jobber Jobs'!$A$5:$A$367,0))&lt;&gt;"Active",0,IF(C440="Every 4 weeks",D440*INDEX('Jobber Jobs'!$L$5:$L$367,MATCH(A440,'Jobber Jobs'!$A$5:$A$367,0)),INDEX('Jobber Jobs'!$Q$5:$Q$367,MATCH(A440,'Jobber Jobs'!$A$5:$A$367,0)))))</f>
        <v>260</v>
      </c>
      <c r="F440" s="9">
        <f>SUMIFS('Jobber Invoices'!$F$5:$F$235,'Jobber Invoices'!$B$5:$B$235,A440,'Jobber Invoices'!$G$5:$G$235,B440)</f>
        <v>0</v>
      </c>
      <c r="G440" s="9">
        <f>SUMIFS('QBO Invoices'!$E$5:$E$888,'QBO Invoices'!$G$5:$G$888,A440,'QBO Invoices'!$F$5:$F$888,B440)</f>
        <v>251.33</v>
      </c>
      <c r="H440" s="9">
        <f>ROUND(F440+G440-E440,2)</f>
        <v>-8.67</v>
      </c>
      <c r="I440" t="str">
        <f>IF(ABS(H440)&lt;0.005,"Agrees",IF(H440&gt;0,"Over-billed","Under-billed"))</f>
        <v>Under-billed</v>
      </c>
      <c r="J440" t="str">
        <f>IFERROR(INDEX('Rate Reconciliation'!$O$5:$O$373,MATCH(A440,'Rate Reconciliation'!$A$5:$A$373,0)),"Missing in Jobber")</f>
        <v>Rate mismatch</v>
      </c>
      <c r="K440" s="9" t="n">
        <v>-8.67</v>
      </c>
    </row>
    <row r="441">
      <c r="A441" t="inlineStr">
        <is>
          <t>J1146</t>
        </is>
      </c>
      <c r="B441" t="inlineStr">
        <is>
          <t>2026-09</t>
        </is>
      </c>
      <c r="C441" t="str">
        <f>IF(LEFT(A441,1)="T","QBO only",INDEX('Jobber Jobs'!$F$5:$F$367,MATCH(A441,'Jobber Jobs'!$A$5:$A$367,0)))</f>
        <v>Weekly</v>
      </c>
      <c r="D441" t="inlineStr"/>
      <c r="E441" s="9">
        <f>IF(LEFT(A441,1)="T",0,IF(INDEX('Jobber Jobs'!$O$5:$O$367,MATCH(A441,'Jobber Jobs'!$A$5:$A$367,0))&lt;&gt;"Active",0,IF(C441="Every 4 weeks",D441*INDEX('Jobber Jobs'!$L$5:$L$367,MATCH(A441,'Jobber Jobs'!$A$5:$A$367,0)),INDEX('Jobber Jobs'!$Q$5:$Q$367,MATCH(A441,'Jobber Jobs'!$A$5:$A$367,0)))))</f>
        <v>260</v>
      </c>
      <c r="F441" s="9">
        <f>SUMIFS('Jobber Invoices'!$F$5:$F$235,'Jobber Invoices'!$B$5:$B$235,A441,'Jobber Invoices'!$G$5:$G$235,B441)</f>
        <v>0</v>
      </c>
      <c r="G441" s="9">
        <f>SUMIFS('QBO Invoices'!$E$5:$E$888,'QBO Invoices'!$G$5:$G$888,A441,'QBO Invoices'!$F$5:$F$888,B441)</f>
        <v>251.33</v>
      </c>
      <c r="H441" s="9">
        <f>ROUND(F441+G441-E441,2)</f>
        <v>-8.67</v>
      </c>
      <c r="I441" t="str">
        <f>IF(ABS(H441)&lt;0.005,"Agrees",IF(H441&gt;0,"Over-billed","Under-billed"))</f>
        <v>Under-billed</v>
      </c>
      <c r="J441" t="str">
        <f>IFERROR(INDEX('Rate Reconciliation'!$O$5:$O$373,MATCH(A441,'Rate Reconciliation'!$A$5:$A$373,0)),"Missing in Jobber")</f>
        <v>Rate mismatch</v>
      </c>
      <c r="K441" s="9" t="n">
        <v>-8.67</v>
      </c>
    </row>
    <row r="442">
      <c r="A442" t="inlineStr">
        <is>
          <t>J1146</t>
        </is>
      </c>
      <c r="B442" t="inlineStr">
        <is>
          <t>2026-10</t>
        </is>
      </c>
      <c r="C442" t="str">
        <f>IF(LEFT(A442,1)="T","QBO only",INDEX('Jobber Jobs'!$F$5:$F$367,MATCH(A442,'Jobber Jobs'!$A$5:$A$367,0)))</f>
        <v>Weekly</v>
      </c>
      <c r="D442" t="inlineStr"/>
      <c r="E442" s="9">
        <f>IF(LEFT(A442,1)="T",0,IF(INDEX('Jobber Jobs'!$O$5:$O$367,MATCH(A442,'Jobber Jobs'!$A$5:$A$367,0))&lt;&gt;"Active",0,IF(C442="Every 4 weeks",D442*INDEX('Jobber Jobs'!$L$5:$L$367,MATCH(A442,'Jobber Jobs'!$A$5:$A$367,0)),INDEX('Jobber Jobs'!$Q$5:$Q$367,MATCH(A442,'Jobber Jobs'!$A$5:$A$367,0)))))</f>
        <v>260</v>
      </c>
      <c r="F442" s="9">
        <f>SUMIFS('Jobber Invoices'!$F$5:$F$235,'Jobber Invoices'!$B$5:$B$235,A442,'Jobber Invoices'!$G$5:$G$235,B442)</f>
        <v>0</v>
      </c>
      <c r="G442" s="9">
        <f>SUMIFS('QBO Invoices'!$E$5:$E$888,'QBO Invoices'!$G$5:$G$888,A442,'QBO Invoices'!$F$5:$F$888,B442)</f>
        <v>251.33</v>
      </c>
      <c r="H442" s="9">
        <f>ROUND(F442+G442-E442,2)</f>
        <v>-8.67</v>
      </c>
      <c r="I442" t="str">
        <f>IF(ABS(H442)&lt;0.005,"Agrees",IF(H442&gt;0,"Over-billed","Under-billed"))</f>
        <v>Under-billed</v>
      </c>
      <c r="J442" t="str">
        <f>IFERROR(INDEX('Rate Reconciliation'!$O$5:$O$373,MATCH(A442,'Rate Reconciliation'!$A$5:$A$373,0)),"Missing in Jobber")</f>
        <v>Rate mismatch</v>
      </c>
      <c r="K442" s="9" t="n">
        <v>-8.67</v>
      </c>
    </row>
    <row r="443">
      <c r="A443" t="inlineStr">
        <is>
          <t>J1147</t>
        </is>
      </c>
      <c r="B443" t="inlineStr">
        <is>
          <t>2026-08</t>
        </is>
      </c>
      <c r="C443" t="str">
        <f>IF(LEFT(A443,1)="T","QBO only",INDEX('Jobber Jobs'!$F$5:$F$367,MATCH(A443,'Jobber Jobs'!$A$5:$A$367,0)))</f>
        <v>Weekly</v>
      </c>
      <c r="D443" t="inlineStr"/>
      <c r="E443" s="9">
        <f>IF(LEFT(A443,1)="T",0,IF(INDEX('Jobber Jobs'!$O$5:$O$367,MATCH(A443,'Jobber Jobs'!$A$5:$A$367,0))&lt;&gt;"Active",0,IF(C443="Every 4 weeks",D443*INDEX('Jobber Jobs'!$L$5:$L$367,MATCH(A443,'Jobber Jobs'!$A$5:$A$367,0)),INDEX('Jobber Jobs'!$Q$5:$Q$367,MATCH(A443,'Jobber Jobs'!$A$5:$A$367,0)))))</f>
        <v>923</v>
      </c>
      <c r="F443" s="9">
        <f>SUMIFS('Jobber Invoices'!$F$5:$F$235,'Jobber Invoices'!$B$5:$B$235,A443,'Jobber Invoices'!$G$5:$G$235,B443)</f>
        <v>0</v>
      </c>
      <c r="G443" s="9">
        <f>SUMIFS('QBO Invoices'!$E$5:$E$888,'QBO Invoices'!$G$5:$G$888,A443,'QBO Invoices'!$F$5:$F$888,B443)</f>
        <v>923</v>
      </c>
      <c r="H443" s="9">
        <f>ROUND(F443+G443-E443,2)</f>
        <v>0</v>
      </c>
      <c r="I443" t="str">
        <f>IF(ABS(H443)&lt;0.005,"Agrees",IF(H443&gt;0,"Over-billed","Under-billed"))</f>
        <v>Agrees</v>
      </c>
      <c r="J443" t="str">
        <f>IFERROR(INDEX('Rate Reconciliation'!$O$5:$O$373,MATCH(A443,'Rate Reconciliation'!$A$5:$A$373,0)),"Missing in Jobber")</f>
        <v>Matched</v>
      </c>
      <c r="K443" s="9" t="n">
        <v>0</v>
      </c>
    </row>
    <row r="444">
      <c r="A444" t="inlineStr">
        <is>
          <t>J1147</t>
        </is>
      </c>
      <c r="B444" t="inlineStr">
        <is>
          <t>2026-09</t>
        </is>
      </c>
      <c r="C444" t="str">
        <f>IF(LEFT(A444,1)="T","QBO only",INDEX('Jobber Jobs'!$F$5:$F$367,MATCH(A444,'Jobber Jobs'!$A$5:$A$367,0)))</f>
        <v>Weekly</v>
      </c>
      <c r="D444" t="inlineStr"/>
      <c r="E444" s="9">
        <f>IF(LEFT(A444,1)="T",0,IF(INDEX('Jobber Jobs'!$O$5:$O$367,MATCH(A444,'Jobber Jobs'!$A$5:$A$367,0))&lt;&gt;"Active",0,IF(C444="Every 4 weeks",D444*INDEX('Jobber Jobs'!$L$5:$L$367,MATCH(A444,'Jobber Jobs'!$A$5:$A$367,0)),INDEX('Jobber Jobs'!$Q$5:$Q$367,MATCH(A444,'Jobber Jobs'!$A$5:$A$367,0)))))</f>
        <v>923</v>
      </c>
      <c r="F444" s="9">
        <f>SUMIFS('Jobber Invoices'!$F$5:$F$235,'Jobber Invoices'!$B$5:$B$235,A444,'Jobber Invoices'!$G$5:$G$235,B444)</f>
        <v>0</v>
      </c>
      <c r="G444" s="9">
        <f>SUMIFS('QBO Invoices'!$E$5:$E$888,'QBO Invoices'!$G$5:$G$888,A444,'QBO Invoices'!$F$5:$F$888,B444)</f>
        <v>923</v>
      </c>
      <c r="H444" s="9">
        <f>ROUND(F444+G444-E444,2)</f>
        <v>0</v>
      </c>
      <c r="I444" t="str">
        <f>IF(ABS(H444)&lt;0.005,"Agrees",IF(H444&gt;0,"Over-billed","Under-billed"))</f>
        <v>Agrees</v>
      </c>
      <c r="J444" t="str">
        <f>IFERROR(INDEX('Rate Reconciliation'!$O$5:$O$373,MATCH(A444,'Rate Reconciliation'!$A$5:$A$373,0)),"Missing in Jobber")</f>
        <v>Matched</v>
      </c>
      <c r="K444" s="9" t="n">
        <v>0</v>
      </c>
    </row>
    <row r="445">
      <c r="A445" t="inlineStr">
        <is>
          <t>J1147</t>
        </is>
      </c>
      <c r="B445" t="inlineStr">
        <is>
          <t>2026-10</t>
        </is>
      </c>
      <c r="C445" t="str">
        <f>IF(LEFT(A445,1)="T","QBO only",INDEX('Jobber Jobs'!$F$5:$F$367,MATCH(A445,'Jobber Jobs'!$A$5:$A$367,0)))</f>
        <v>Weekly</v>
      </c>
      <c r="D445" t="inlineStr"/>
      <c r="E445" s="9">
        <f>IF(LEFT(A445,1)="T",0,IF(INDEX('Jobber Jobs'!$O$5:$O$367,MATCH(A445,'Jobber Jobs'!$A$5:$A$367,0))&lt;&gt;"Active",0,IF(C445="Every 4 weeks",D445*INDEX('Jobber Jobs'!$L$5:$L$367,MATCH(A445,'Jobber Jobs'!$A$5:$A$367,0)),INDEX('Jobber Jobs'!$Q$5:$Q$367,MATCH(A445,'Jobber Jobs'!$A$5:$A$367,0)))))</f>
        <v>923</v>
      </c>
      <c r="F445" s="9">
        <f>SUMIFS('Jobber Invoices'!$F$5:$F$235,'Jobber Invoices'!$B$5:$B$235,A445,'Jobber Invoices'!$G$5:$G$235,B445)</f>
        <v>0</v>
      </c>
      <c r="G445" s="9">
        <f>SUMIFS('QBO Invoices'!$E$5:$E$888,'QBO Invoices'!$G$5:$G$888,A445,'QBO Invoices'!$F$5:$F$888,B445)</f>
        <v>923</v>
      </c>
      <c r="H445" s="9">
        <f>ROUND(F445+G445-E445,2)</f>
        <v>0</v>
      </c>
      <c r="I445" t="str">
        <f>IF(ABS(H445)&lt;0.005,"Agrees",IF(H445&gt;0,"Over-billed","Under-billed"))</f>
        <v>Agrees</v>
      </c>
      <c r="J445" t="str">
        <f>IFERROR(INDEX('Rate Reconciliation'!$O$5:$O$373,MATCH(A445,'Rate Reconciliation'!$A$5:$A$373,0)),"Missing in Jobber")</f>
        <v>Matched</v>
      </c>
      <c r="K445" s="9" t="n">
        <v>0</v>
      </c>
    </row>
    <row r="446">
      <c r="A446" t="inlineStr">
        <is>
          <t>J1148</t>
        </is>
      </c>
      <c r="B446" t="inlineStr">
        <is>
          <t>2026-08</t>
        </is>
      </c>
      <c r="C446" t="str">
        <f>IF(LEFT(A446,1)="T","QBO only",INDEX('Jobber Jobs'!$F$5:$F$367,MATCH(A446,'Jobber Jobs'!$A$5:$A$367,0)))</f>
        <v>Weekly</v>
      </c>
      <c r="D446" t="inlineStr"/>
      <c r="E446" s="9">
        <f>IF(LEFT(A446,1)="T",0,IF(INDEX('Jobber Jobs'!$O$5:$O$367,MATCH(A446,'Jobber Jobs'!$A$5:$A$367,0))&lt;&gt;"Active",0,IF(C446="Every 4 weeks",D446*INDEX('Jobber Jobs'!$L$5:$L$367,MATCH(A446,'Jobber Jobs'!$A$5:$A$367,0)),INDEX('Jobber Jobs'!$Q$5:$Q$367,MATCH(A446,'Jobber Jobs'!$A$5:$A$367,0)))))</f>
        <v>277.33</v>
      </c>
      <c r="F446" s="9">
        <f>SUMIFS('Jobber Invoices'!$F$5:$F$235,'Jobber Invoices'!$B$5:$B$235,A446,'Jobber Invoices'!$G$5:$G$235,B446)</f>
        <v>0</v>
      </c>
      <c r="G446" s="9">
        <f>SUMIFS('QBO Invoices'!$E$5:$E$888,'QBO Invoices'!$G$5:$G$888,A446,'QBO Invoices'!$F$5:$F$888,B446)</f>
        <v>277.33</v>
      </c>
      <c r="H446" s="9">
        <f>ROUND(F446+G446-E446,2)</f>
        <v>0</v>
      </c>
      <c r="I446" t="str">
        <f>IF(ABS(H446)&lt;0.005,"Agrees",IF(H446&gt;0,"Over-billed","Under-billed"))</f>
        <v>Agrees</v>
      </c>
      <c r="J446" t="str">
        <f>IFERROR(INDEX('Rate Reconciliation'!$O$5:$O$373,MATCH(A446,'Rate Reconciliation'!$A$5:$A$373,0)),"Missing in Jobber")</f>
        <v>Matched</v>
      </c>
      <c r="K446" s="9" t="n">
        <v>0</v>
      </c>
    </row>
    <row r="447">
      <c r="A447" t="inlineStr">
        <is>
          <t>J1148</t>
        </is>
      </c>
      <c r="B447" t="inlineStr">
        <is>
          <t>2026-09</t>
        </is>
      </c>
      <c r="C447" t="str">
        <f>IF(LEFT(A447,1)="T","QBO only",INDEX('Jobber Jobs'!$F$5:$F$367,MATCH(A447,'Jobber Jobs'!$A$5:$A$367,0)))</f>
        <v>Weekly</v>
      </c>
      <c r="D447" t="inlineStr"/>
      <c r="E447" s="9">
        <f>IF(LEFT(A447,1)="T",0,IF(INDEX('Jobber Jobs'!$O$5:$O$367,MATCH(A447,'Jobber Jobs'!$A$5:$A$367,0))&lt;&gt;"Active",0,IF(C447="Every 4 weeks",D447*INDEX('Jobber Jobs'!$L$5:$L$367,MATCH(A447,'Jobber Jobs'!$A$5:$A$367,0)),INDEX('Jobber Jobs'!$Q$5:$Q$367,MATCH(A447,'Jobber Jobs'!$A$5:$A$367,0)))))</f>
        <v>277.33</v>
      </c>
      <c r="F447" s="9">
        <f>SUMIFS('Jobber Invoices'!$F$5:$F$235,'Jobber Invoices'!$B$5:$B$235,A447,'Jobber Invoices'!$G$5:$G$235,B447)</f>
        <v>0</v>
      </c>
      <c r="G447" s="9">
        <f>SUMIFS('QBO Invoices'!$E$5:$E$888,'QBO Invoices'!$G$5:$G$888,A447,'QBO Invoices'!$F$5:$F$888,B447)</f>
        <v>277.33</v>
      </c>
      <c r="H447" s="9">
        <f>ROUND(F447+G447-E447,2)</f>
        <v>0</v>
      </c>
      <c r="I447" t="str">
        <f>IF(ABS(H447)&lt;0.005,"Agrees",IF(H447&gt;0,"Over-billed","Under-billed"))</f>
        <v>Agrees</v>
      </c>
      <c r="J447" t="str">
        <f>IFERROR(INDEX('Rate Reconciliation'!$O$5:$O$373,MATCH(A447,'Rate Reconciliation'!$A$5:$A$373,0)),"Missing in Jobber")</f>
        <v>Matched</v>
      </c>
      <c r="K447" s="9" t="n">
        <v>0</v>
      </c>
    </row>
    <row r="448">
      <c r="A448" t="inlineStr">
        <is>
          <t>J1148</t>
        </is>
      </c>
      <c r="B448" t="inlineStr">
        <is>
          <t>2026-10</t>
        </is>
      </c>
      <c r="C448" t="str">
        <f>IF(LEFT(A448,1)="T","QBO only",INDEX('Jobber Jobs'!$F$5:$F$367,MATCH(A448,'Jobber Jobs'!$A$5:$A$367,0)))</f>
        <v>Weekly</v>
      </c>
      <c r="D448" t="inlineStr"/>
      <c r="E448" s="9">
        <f>IF(LEFT(A448,1)="T",0,IF(INDEX('Jobber Jobs'!$O$5:$O$367,MATCH(A448,'Jobber Jobs'!$A$5:$A$367,0))&lt;&gt;"Active",0,IF(C448="Every 4 weeks",D448*INDEX('Jobber Jobs'!$L$5:$L$367,MATCH(A448,'Jobber Jobs'!$A$5:$A$367,0)),INDEX('Jobber Jobs'!$Q$5:$Q$367,MATCH(A448,'Jobber Jobs'!$A$5:$A$367,0)))))</f>
        <v>277.33</v>
      </c>
      <c r="F448" s="9">
        <f>SUMIFS('Jobber Invoices'!$F$5:$F$235,'Jobber Invoices'!$B$5:$B$235,A448,'Jobber Invoices'!$G$5:$G$235,B448)</f>
        <v>0</v>
      </c>
      <c r="G448" s="9">
        <f>SUMIFS('QBO Invoices'!$E$5:$E$888,'QBO Invoices'!$G$5:$G$888,A448,'QBO Invoices'!$F$5:$F$888,B448)</f>
        <v>277.33</v>
      </c>
      <c r="H448" s="9">
        <f>ROUND(F448+G448-E448,2)</f>
        <v>0</v>
      </c>
      <c r="I448" t="str">
        <f>IF(ABS(H448)&lt;0.005,"Agrees",IF(H448&gt;0,"Over-billed","Under-billed"))</f>
        <v>Agrees</v>
      </c>
      <c r="J448" t="str">
        <f>IFERROR(INDEX('Rate Reconciliation'!$O$5:$O$373,MATCH(A448,'Rate Reconciliation'!$A$5:$A$373,0)),"Missing in Jobber")</f>
        <v>Matched</v>
      </c>
      <c r="K448" s="9" t="n">
        <v>0</v>
      </c>
    </row>
    <row r="449">
      <c r="A449" t="inlineStr">
        <is>
          <t>J1149</t>
        </is>
      </c>
      <c r="B449" t="inlineStr">
        <is>
          <t>2026-08</t>
        </is>
      </c>
      <c r="C449" t="str">
        <f>IF(LEFT(A449,1)="T","QBO only",INDEX('Jobber Jobs'!$F$5:$F$367,MATCH(A449,'Jobber Jobs'!$A$5:$A$367,0)))</f>
        <v>Every 4 weeks</v>
      </c>
      <c r="D449" t="n">
        <v>1</v>
      </c>
      <c r="E449" s="9">
        <f>IF(LEFT(A449,1)="T",0,IF(INDEX('Jobber Jobs'!$O$5:$O$367,MATCH(A449,'Jobber Jobs'!$A$5:$A$367,0))&lt;&gt;"Active",0,IF(C449="Every 4 weeks",D449*INDEX('Jobber Jobs'!$L$5:$L$367,MATCH(A449,'Jobber Jobs'!$A$5:$A$367,0)),INDEX('Jobber Jobs'!$Q$5:$Q$367,MATCH(A449,'Jobber Jobs'!$A$5:$A$367,0)))))</f>
        <v>135</v>
      </c>
      <c r="F449" s="9">
        <f>SUMIFS('Jobber Invoices'!$F$5:$F$235,'Jobber Invoices'!$B$5:$B$235,A449,'Jobber Invoices'!$G$5:$G$235,B449)</f>
        <v>0</v>
      </c>
      <c r="G449" s="9">
        <f>SUMIFS('QBO Invoices'!$E$5:$E$888,'QBO Invoices'!$G$5:$G$888,A449,'QBO Invoices'!$F$5:$F$888,B449)</f>
        <v>135</v>
      </c>
      <c r="H449" s="9">
        <f>ROUND(F449+G449-E449,2)</f>
        <v>0</v>
      </c>
      <c r="I449" t="str">
        <f>IF(ABS(H449)&lt;0.005,"Agrees",IF(H449&gt;0,"Over-billed","Under-billed"))</f>
        <v>Agrees</v>
      </c>
      <c r="J449" t="str">
        <f>IFERROR(INDEX('Rate Reconciliation'!$O$5:$O$373,MATCH(A449,'Rate Reconciliation'!$A$5:$A$373,0)),"Missing in Jobber")</f>
        <v>Matched</v>
      </c>
      <c r="K449" s="9" t="n">
        <v>0</v>
      </c>
    </row>
    <row r="450">
      <c r="A450" t="inlineStr">
        <is>
          <t>J1149</t>
        </is>
      </c>
      <c r="B450" t="inlineStr">
        <is>
          <t>2026-09</t>
        </is>
      </c>
      <c r="C450" t="str">
        <f>IF(LEFT(A450,1)="T","QBO only",INDEX('Jobber Jobs'!$F$5:$F$367,MATCH(A450,'Jobber Jobs'!$A$5:$A$367,0)))</f>
        <v>Every 4 weeks</v>
      </c>
      <c r="D450" t="n">
        <v>1</v>
      </c>
      <c r="E450" s="9">
        <f>IF(LEFT(A450,1)="T",0,IF(INDEX('Jobber Jobs'!$O$5:$O$367,MATCH(A450,'Jobber Jobs'!$A$5:$A$367,0))&lt;&gt;"Active",0,IF(C450="Every 4 weeks",D450*INDEX('Jobber Jobs'!$L$5:$L$367,MATCH(A450,'Jobber Jobs'!$A$5:$A$367,0)),INDEX('Jobber Jobs'!$Q$5:$Q$367,MATCH(A450,'Jobber Jobs'!$A$5:$A$367,0)))))</f>
        <v>135</v>
      </c>
      <c r="F450" s="9">
        <f>SUMIFS('Jobber Invoices'!$F$5:$F$235,'Jobber Invoices'!$B$5:$B$235,A450,'Jobber Invoices'!$G$5:$G$235,B450)</f>
        <v>0</v>
      </c>
      <c r="G450" s="9">
        <f>SUMIFS('QBO Invoices'!$E$5:$E$888,'QBO Invoices'!$G$5:$G$888,A450,'QBO Invoices'!$F$5:$F$888,B450)</f>
        <v>135</v>
      </c>
      <c r="H450" s="9">
        <f>ROUND(F450+G450-E450,2)</f>
        <v>0</v>
      </c>
      <c r="I450" t="str">
        <f>IF(ABS(H450)&lt;0.005,"Agrees",IF(H450&gt;0,"Over-billed","Under-billed"))</f>
        <v>Agrees</v>
      </c>
      <c r="J450" t="str">
        <f>IFERROR(INDEX('Rate Reconciliation'!$O$5:$O$373,MATCH(A450,'Rate Reconciliation'!$A$5:$A$373,0)),"Missing in Jobber")</f>
        <v>Matched</v>
      </c>
      <c r="K450" s="9" t="n">
        <v>0</v>
      </c>
    </row>
    <row r="451">
      <c r="A451" t="inlineStr">
        <is>
          <t>J1149</t>
        </is>
      </c>
      <c r="B451" t="inlineStr">
        <is>
          <t>2026-10</t>
        </is>
      </c>
      <c r="C451" t="str">
        <f>IF(LEFT(A451,1)="T","QBO only",INDEX('Jobber Jobs'!$F$5:$F$367,MATCH(A451,'Jobber Jobs'!$A$5:$A$367,0)))</f>
        <v>Every 4 weeks</v>
      </c>
      <c r="D451" t="n">
        <v>1</v>
      </c>
      <c r="E451" s="9">
        <f>IF(LEFT(A451,1)="T",0,IF(INDEX('Jobber Jobs'!$O$5:$O$367,MATCH(A451,'Jobber Jobs'!$A$5:$A$367,0))&lt;&gt;"Active",0,IF(C451="Every 4 weeks",D451*INDEX('Jobber Jobs'!$L$5:$L$367,MATCH(A451,'Jobber Jobs'!$A$5:$A$367,0)),INDEX('Jobber Jobs'!$Q$5:$Q$367,MATCH(A451,'Jobber Jobs'!$A$5:$A$367,0)))))</f>
        <v>135</v>
      </c>
      <c r="F451" s="9">
        <f>SUMIFS('Jobber Invoices'!$F$5:$F$235,'Jobber Invoices'!$B$5:$B$235,A451,'Jobber Invoices'!$G$5:$G$235,B451)</f>
        <v>0</v>
      </c>
      <c r="G451" s="9">
        <f>SUMIFS('QBO Invoices'!$E$5:$E$888,'QBO Invoices'!$G$5:$G$888,A451,'QBO Invoices'!$F$5:$F$888,B451)</f>
        <v>135</v>
      </c>
      <c r="H451" s="9">
        <f>ROUND(F451+G451-E451,2)</f>
        <v>0</v>
      </c>
      <c r="I451" t="str">
        <f>IF(ABS(H451)&lt;0.005,"Agrees",IF(H451&gt;0,"Over-billed","Under-billed"))</f>
        <v>Agrees</v>
      </c>
      <c r="J451" t="str">
        <f>IFERROR(INDEX('Rate Reconciliation'!$O$5:$O$373,MATCH(A451,'Rate Reconciliation'!$A$5:$A$373,0)),"Missing in Jobber")</f>
        <v>Matched</v>
      </c>
      <c r="K451" s="9" t="n">
        <v>0</v>
      </c>
    </row>
    <row r="452">
      <c r="A452" t="inlineStr">
        <is>
          <t>J1150</t>
        </is>
      </c>
      <c r="B452" t="inlineStr">
        <is>
          <t>2026-08</t>
        </is>
      </c>
      <c r="C452" t="str">
        <f>IF(LEFT(A452,1)="T","QBO only",INDEX('Jobber Jobs'!$F$5:$F$367,MATCH(A452,'Jobber Jobs'!$A$5:$A$367,0)))</f>
        <v>Weekly</v>
      </c>
      <c r="D452" t="inlineStr"/>
      <c r="E452" s="9">
        <f>IF(LEFT(A452,1)="T",0,IF(INDEX('Jobber Jobs'!$O$5:$O$367,MATCH(A452,'Jobber Jobs'!$A$5:$A$367,0))&lt;&gt;"Active",0,IF(C452="Every 4 weeks",D452*INDEX('Jobber Jobs'!$L$5:$L$367,MATCH(A452,'Jobber Jobs'!$A$5:$A$367,0)),INDEX('Jobber Jobs'!$Q$5:$Q$367,MATCH(A452,'Jobber Jobs'!$A$5:$A$367,0)))))</f>
        <v>975</v>
      </c>
      <c r="F452" s="9">
        <f>SUMIFS('Jobber Invoices'!$F$5:$F$235,'Jobber Invoices'!$B$5:$B$235,A452,'Jobber Invoices'!$G$5:$G$235,B452)</f>
        <v>0</v>
      </c>
      <c r="G452" s="9">
        <f>SUMIFS('QBO Invoices'!$E$5:$E$888,'QBO Invoices'!$G$5:$G$888,A452,'QBO Invoices'!$F$5:$F$888,B452)</f>
        <v>936</v>
      </c>
      <c r="H452" s="9">
        <f>ROUND(F452+G452-E452,2)</f>
        <v>-39</v>
      </c>
      <c r="I452" t="str">
        <f>IF(ABS(H452)&lt;0.005,"Agrees",IF(H452&gt;0,"Over-billed","Under-billed"))</f>
        <v>Under-billed</v>
      </c>
      <c r="J452" t="str">
        <f>IFERROR(INDEX('Rate Reconciliation'!$O$5:$O$373,MATCH(A452,'Rate Reconciliation'!$A$5:$A$373,0)),"Missing in Jobber")</f>
        <v>Rate mismatch</v>
      </c>
      <c r="K452" s="9" t="n">
        <v>-39</v>
      </c>
    </row>
    <row r="453">
      <c r="A453" t="inlineStr">
        <is>
          <t>J1150</t>
        </is>
      </c>
      <c r="B453" t="inlineStr">
        <is>
          <t>2026-09</t>
        </is>
      </c>
      <c r="C453" t="str">
        <f>IF(LEFT(A453,1)="T","QBO only",INDEX('Jobber Jobs'!$F$5:$F$367,MATCH(A453,'Jobber Jobs'!$A$5:$A$367,0)))</f>
        <v>Weekly</v>
      </c>
      <c r="D453" t="inlineStr"/>
      <c r="E453" s="9">
        <f>IF(LEFT(A453,1)="T",0,IF(INDEX('Jobber Jobs'!$O$5:$O$367,MATCH(A453,'Jobber Jobs'!$A$5:$A$367,0))&lt;&gt;"Active",0,IF(C453="Every 4 weeks",D453*INDEX('Jobber Jobs'!$L$5:$L$367,MATCH(A453,'Jobber Jobs'!$A$5:$A$367,0)),INDEX('Jobber Jobs'!$Q$5:$Q$367,MATCH(A453,'Jobber Jobs'!$A$5:$A$367,0)))))</f>
        <v>975</v>
      </c>
      <c r="F453" s="9">
        <f>SUMIFS('Jobber Invoices'!$F$5:$F$235,'Jobber Invoices'!$B$5:$B$235,A453,'Jobber Invoices'!$G$5:$G$235,B453)</f>
        <v>0</v>
      </c>
      <c r="G453" s="9">
        <f>SUMIFS('QBO Invoices'!$E$5:$E$888,'QBO Invoices'!$G$5:$G$888,A453,'QBO Invoices'!$F$5:$F$888,B453)</f>
        <v>936</v>
      </c>
      <c r="H453" s="9">
        <f>ROUND(F453+G453-E453,2)</f>
        <v>-39</v>
      </c>
      <c r="I453" t="str">
        <f>IF(ABS(H453)&lt;0.005,"Agrees",IF(H453&gt;0,"Over-billed","Under-billed"))</f>
        <v>Under-billed</v>
      </c>
      <c r="J453" t="str">
        <f>IFERROR(INDEX('Rate Reconciliation'!$O$5:$O$373,MATCH(A453,'Rate Reconciliation'!$A$5:$A$373,0)),"Missing in Jobber")</f>
        <v>Rate mismatch</v>
      </c>
      <c r="K453" s="9" t="n">
        <v>-39</v>
      </c>
    </row>
    <row r="454">
      <c r="A454" t="inlineStr">
        <is>
          <t>J1150</t>
        </is>
      </c>
      <c r="B454" t="inlineStr">
        <is>
          <t>2026-10</t>
        </is>
      </c>
      <c r="C454" t="str">
        <f>IF(LEFT(A454,1)="T","QBO only",INDEX('Jobber Jobs'!$F$5:$F$367,MATCH(A454,'Jobber Jobs'!$A$5:$A$367,0)))</f>
        <v>Weekly</v>
      </c>
      <c r="D454" t="inlineStr"/>
      <c r="E454" s="9">
        <f>IF(LEFT(A454,1)="T",0,IF(INDEX('Jobber Jobs'!$O$5:$O$367,MATCH(A454,'Jobber Jobs'!$A$5:$A$367,0))&lt;&gt;"Active",0,IF(C454="Every 4 weeks",D454*INDEX('Jobber Jobs'!$L$5:$L$367,MATCH(A454,'Jobber Jobs'!$A$5:$A$367,0)),INDEX('Jobber Jobs'!$Q$5:$Q$367,MATCH(A454,'Jobber Jobs'!$A$5:$A$367,0)))))</f>
        <v>975</v>
      </c>
      <c r="F454" s="9">
        <f>SUMIFS('Jobber Invoices'!$F$5:$F$235,'Jobber Invoices'!$B$5:$B$235,A454,'Jobber Invoices'!$G$5:$G$235,B454)</f>
        <v>0</v>
      </c>
      <c r="G454" s="9">
        <f>SUMIFS('QBO Invoices'!$E$5:$E$888,'QBO Invoices'!$G$5:$G$888,A454,'QBO Invoices'!$F$5:$F$888,B454)</f>
        <v>936</v>
      </c>
      <c r="H454" s="9">
        <f>ROUND(F454+G454-E454,2)</f>
        <v>-39</v>
      </c>
      <c r="I454" t="str">
        <f>IF(ABS(H454)&lt;0.005,"Agrees",IF(H454&gt;0,"Over-billed","Under-billed"))</f>
        <v>Under-billed</v>
      </c>
      <c r="J454" t="str">
        <f>IFERROR(INDEX('Rate Reconciliation'!$O$5:$O$373,MATCH(A454,'Rate Reconciliation'!$A$5:$A$373,0)),"Missing in Jobber")</f>
        <v>Rate mismatch</v>
      </c>
      <c r="K454" s="9" t="n">
        <v>-39</v>
      </c>
    </row>
    <row r="455">
      <c r="A455" t="inlineStr">
        <is>
          <t>J1151</t>
        </is>
      </c>
      <c r="B455" t="inlineStr">
        <is>
          <t>2026-08</t>
        </is>
      </c>
      <c r="C455" t="str">
        <f>IF(LEFT(A455,1)="T","QBO only",INDEX('Jobber Jobs'!$F$5:$F$367,MATCH(A455,'Jobber Jobs'!$A$5:$A$367,0)))</f>
        <v>Every 4 weeks</v>
      </c>
      <c r="D455" t="n">
        <v>1</v>
      </c>
      <c r="E455" s="9">
        <f>IF(LEFT(A455,1)="T",0,IF(INDEX('Jobber Jobs'!$O$5:$O$367,MATCH(A455,'Jobber Jobs'!$A$5:$A$367,0))&lt;&gt;"Active",0,IF(C455="Every 4 weeks",D455*INDEX('Jobber Jobs'!$L$5:$L$367,MATCH(A455,'Jobber Jobs'!$A$5:$A$367,0)),INDEX('Jobber Jobs'!$Q$5:$Q$367,MATCH(A455,'Jobber Jobs'!$A$5:$A$367,0)))))</f>
        <v>203</v>
      </c>
      <c r="F455" s="9">
        <f>SUMIFS('Jobber Invoices'!$F$5:$F$235,'Jobber Invoices'!$B$5:$B$235,A455,'Jobber Invoices'!$G$5:$G$235,B455)</f>
        <v>0</v>
      </c>
      <c r="G455" s="9">
        <f>SUMIFS('QBO Invoices'!$E$5:$E$888,'QBO Invoices'!$G$5:$G$888,A455,'QBO Invoices'!$F$5:$F$888,B455)</f>
        <v>203</v>
      </c>
      <c r="H455" s="9">
        <f>ROUND(F455+G455-E455,2)</f>
        <v>0</v>
      </c>
      <c r="I455" t="str">
        <f>IF(ABS(H455)&lt;0.005,"Agrees",IF(H455&gt;0,"Over-billed","Under-billed"))</f>
        <v>Agrees</v>
      </c>
      <c r="J455" t="str">
        <f>IFERROR(INDEX('Rate Reconciliation'!$O$5:$O$373,MATCH(A455,'Rate Reconciliation'!$A$5:$A$373,0)),"Missing in Jobber")</f>
        <v>Matched</v>
      </c>
      <c r="K455" s="9" t="n">
        <v>0</v>
      </c>
    </row>
    <row r="456">
      <c r="A456" t="inlineStr">
        <is>
          <t>J1151</t>
        </is>
      </c>
      <c r="B456" t="inlineStr">
        <is>
          <t>2026-09</t>
        </is>
      </c>
      <c r="C456" t="str">
        <f>IF(LEFT(A456,1)="T","QBO only",INDEX('Jobber Jobs'!$F$5:$F$367,MATCH(A456,'Jobber Jobs'!$A$5:$A$367,0)))</f>
        <v>Every 4 weeks</v>
      </c>
      <c r="D456" t="n">
        <v>1</v>
      </c>
      <c r="E456" s="9">
        <f>IF(LEFT(A456,1)="T",0,IF(INDEX('Jobber Jobs'!$O$5:$O$367,MATCH(A456,'Jobber Jobs'!$A$5:$A$367,0))&lt;&gt;"Active",0,IF(C456="Every 4 weeks",D456*INDEX('Jobber Jobs'!$L$5:$L$367,MATCH(A456,'Jobber Jobs'!$A$5:$A$367,0)),INDEX('Jobber Jobs'!$Q$5:$Q$367,MATCH(A456,'Jobber Jobs'!$A$5:$A$367,0)))))</f>
        <v>203</v>
      </c>
      <c r="F456" s="9">
        <f>SUMIFS('Jobber Invoices'!$F$5:$F$235,'Jobber Invoices'!$B$5:$B$235,A456,'Jobber Invoices'!$G$5:$G$235,B456)</f>
        <v>0</v>
      </c>
      <c r="G456" s="9">
        <f>SUMIFS('QBO Invoices'!$E$5:$E$888,'QBO Invoices'!$G$5:$G$888,A456,'QBO Invoices'!$F$5:$F$888,B456)</f>
        <v>203</v>
      </c>
      <c r="H456" s="9">
        <f>ROUND(F456+G456-E456,2)</f>
        <v>0</v>
      </c>
      <c r="I456" t="str">
        <f>IF(ABS(H456)&lt;0.005,"Agrees",IF(H456&gt;0,"Over-billed","Under-billed"))</f>
        <v>Agrees</v>
      </c>
      <c r="J456" t="str">
        <f>IFERROR(INDEX('Rate Reconciliation'!$O$5:$O$373,MATCH(A456,'Rate Reconciliation'!$A$5:$A$373,0)),"Missing in Jobber")</f>
        <v>Matched</v>
      </c>
      <c r="K456" s="9" t="n">
        <v>0</v>
      </c>
    </row>
    <row r="457">
      <c r="A457" t="inlineStr">
        <is>
          <t>J1151</t>
        </is>
      </c>
      <c r="B457" t="inlineStr">
        <is>
          <t>2026-10</t>
        </is>
      </c>
      <c r="C457" t="str">
        <f>IF(LEFT(A457,1)="T","QBO only",INDEX('Jobber Jobs'!$F$5:$F$367,MATCH(A457,'Jobber Jobs'!$A$5:$A$367,0)))</f>
        <v>Every 4 weeks</v>
      </c>
      <c r="D457" t="n">
        <v>2</v>
      </c>
      <c r="E457" s="9">
        <f>IF(LEFT(A457,1)="T",0,IF(INDEX('Jobber Jobs'!$O$5:$O$367,MATCH(A457,'Jobber Jobs'!$A$5:$A$367,0))&lt;&gt;"Active",0,IF(C457="Every 4 weeks",D457*INDEX('Jobber Jobs'!$L$5:$L$367,MATCH(A457,'Jobber Jobs'!$A$5:$A$367,0)),INDEX('Jobber Jobs'!$Q$5:$Q$367,MATCH(A457,'Jobber Jobs'!$A$5:$A$367,0)))))</f>
        <v>406</v>
      </c>
      <c r="F457" s="9">
        <f>SUMIFS('Jobber Invoices'!$F$5:$F$235,'Jobber Invoices'!$B$5:$B$235,A457,'Jobber Invoices'!$G$5:$G$235,B457)</f>
        <v>0</v>
      </c>
      <c r="G457" s="9">
        <f>SUMIFS('QBO Invoices'!$E$5:$E$888,'QBO Invoices'!$G$5:$G$888,A457,'QBO Invoices'!$F$5:$F$888,B457)</f>
        <v>406</v>
      </c>
      <c r="H457" s="9">
        <f>ROUND(F457+G457-E457,2)</f>
        <v>0</v>
      </c>
      <c r="I457" t="str">
        <f>IF(ABS(H457)&lt;0.005,"Agrees",IF(H457&gt;0,"Over-billed","Under-billed"))</f>
        <v>Agrees</v>
      </c>
      <c r="J457" t="str">
        <f>IFERROR(INDEX('Rate Reconciliation'!$O$5:$O$373,MATCH(A457,'Rate Reconciliation'!$A$5:$A$373,0)),"Missing in Jobber")</f>
        <v>Matched</v>
      </c>
      <c r="K457" s="9" t="n">
        <v>0</v>
      </c>
    </row>
    <row r="458">
      <c r="A458" t="inlineStr">
        <is>
          <t>J1152</t>
        </is>
      </c>
      <c r="B458" t="inlineStr">
        <is>
          <t>2026-08</t>
        </is>
      </c>
      <c r="C458" t="str">
        <f>IF(LEFT(A458,1)="T","QBO only",INDEX('Jobber Jobs'!$F$5:$F$367,MATCH(A458,'Jobber Jobs'!$A$5:$A$367,0)))</f>
        <v>Weekly</v>
      </c>
      <c r="D458" t="inlineStr"/>
      <c r="E458" s="9">
        <f>IF(LEFT(A458,1)="T",0,IF(INDEX('Jobber Jobs'!$O$5:$O$367,MATCH(A458,'Jobber Jobs'!$A$5:$A$367,0))&lt;&gt;"Active",0,IF(C458="Every 4 weeks",D458*INDEX('Jobber Jobs'!$L$5:$L$367,MATCH(A458,'Jobber Jobs'!$A$5:$A$367,0)),INDEX('Jobber Jobs'!$Q$5:$Q$367,MATCH(A458,'Jobber Jobs'!$A$5:$A$367,0)))))</f>
        <v>1568.67</v>
      </c>
      <c r="F458" s="9">
        <f>SUMIFS('Jobber Invoices'!$F$5:$F$235,'Jobber Invoices'!$B$5:$B$235,A458,'Jobber Invoices'!$G$5:$G$235,B458)</f>
        <v>0</v>
      </c>
      <c r="G458" s="9">
        <f>SUMIFS('QBO Invoices'!$E$5:$E$888,'QBO Invoices'!$G$5:$G$888,A458,'QBO Invoices'!$F$5:$F$888,B458)</f>
        <v>1568.67</v>
      </c>
      <c r="H458" s="9">
        <f>ROUND(F458+G458-E458,2)</f>
        <v>0</v>
      </c>
      <c r="I458" t="str">
        <f>IF(ABS(H458)&lt;0.005,"Agrees",IF(H458&gt;0,"Over-billed","Under-billed"))</f>
        <v>Agrees</v>
      </c>
      <c r="J458" t="str">
        <f>IFERROR(INDEX('Rate Reconciliation'!$O$5:$O$373,MATCH(A458,'Rate Reconciliation'!$A$5:$A$373,0)),"Missing in Jobber")</f>
        <v>Matched</v>
      </c>
      <c r="K458" s="9" t="n">
        <v>0</v>
      </c>
    </row>
    <row r="459">
      <c r="A459" t="inlineStr">
        <is>
          <t>J1152</t>
        </is>
      </c>
      <c r="B459" t="inlineStr">
        <is>
          <t>2026-09</t>
        </is>
      </c>
      <c r="C459" t="str">
        <f>IF(LEFT(A459,1)="T","QBO only",INDEX('Jobber Jobs'!$F$5:$F$367,MATCH(A459,'Jobber Jobs'!$A$5:$A$367,0)))</f>
        <v>Weekly</v>
      </c>
      <c r="D459" t="inlineStr"/>
      <c r="E459" s="9">
        <f>IF(LEFT(A459,1)="T",0,IF(INDEX('Jobber Jobs'!$O$5:$O$367,MATCH(A459,'Jobber Jobs'!$A$5:$A$367,0))&lt;&gt;"Active",0,IF(C459="Every 4 weeks",D459*INDEX('Jobber Jobs'!$L$5:$L$367,MATCH(A459,'Jobber Jobs'!$A$5:$A$367,0)),INDEX('Jobber Jobs'!$Q$5:$Q$367,MATCH(A459,'Jobber Jobs'!$A$5:$A$367,0)))))</f>
        <v>1568.67</v>
      </c>
      <c r="F459" s="9">
        <f>SUMIFS('Jobber Invoices'!$F$5:$F$235,'Jobber Invoices'!$B$5:$B$235,A459,'Jobber Invoices'!$G$5:$G$235,B459)</f>
        <v>0</v>
      </c>
      <c r="G459" s="9">
        <f>SUMIFS('QBO Invoices'!$E$5:$E$888,'QBO Invoices'!$G$5:$G$888,A459,'QBO Invoices'!$F$5:$F$888,B459)</f>
        <v>1568.67</v>
      </c>
      <c r="H459" s="9">
        <f>ROUND(F459+G459-E459,2)</f>
        <v>0</v>
      </c>
      <c r="I459" t="str">
        <f>IF(ABS(H459)&lt;0.005,"Agrees",IF(H459&gt;0,"Over-billed","Under-billed"))</f>
        <v>Agrees</v>
      </c>
      <c r="J459" t="str">
        <f>IFERROR(INDEX('Rate Reconciliation'!$O$5:$O$373,MATCH(A459,'Rate Reconciliation'!$A$5:$A$373,0)),"Missing in Jobber")</f>
        <v>Matched</v>
      </c>
      <c r="K459" s="9" t="n">
        <v>0</v>
      </c>
    </row>
    <row r="460">
      <c r="A460" t="inlineStr">
        <is>
          <t>J1152</t>
        </is>
      </c>
      <c r="B460" t="inlineStr">
        <is>
          <t>2026-10</t>
        </is>
      </c>
      <c r="C460" t="str">
        <f>IF(LEFT(A460,1)="T","QBO only",INDEX('Jobber Jobs'!$F$5:$F$367,MATCH(A460,'Jobber Jobs'!$A$5:$A$367,0)))</f>
        <v>Weekly</v>
      </c>
      <c r="D460" t="inlineStr"/>
      <c r="E460" s="9">
        <f>IF(LEFT(A460,1)="T",0,IF(INDEX('Jobber Jobs'!$O$5:$O$367,MATCH(A460,'Jobber Jobs'!$A$5:$A$367,0))&lt;&gt;"Active",0,IF(C460="Every 4 weeks",D460*INDEX('Jobber Jobs'!$L$5:$L$367,MATCH(A460,'Jobber Jobs'!$A$5:$A$367,0)),INDEX('Jobber Jobs'!$Q$5:$Q$367,MATCH(A460,'Jobber Jobs'!$A$5:$A$367,0)))))</f>
        <v>1568.67</v>
      </c>
      <c r="F460" s="9">
        <f>SUMIFS('Jobber Invoices'!$F$5:$F$235,'Jobber Invoices'!$B$5:$B$235,A460,'Jobber Invoices'!$G$5:$G$235,B460)</f>
        <v>0</v>
      </c>
      <c r="G460" s="9">
        <f>SUMIFS('QBO Invoices'!$E$5:$E$888,'QBO Invoices'!$G$5:$G$888,A460,'QBO Invoices'!$F$5:$F$888,B460)</f>
        <v>1568.67</v>
      </c>
      <c r="H460" s="9">
        <f>ROUND(F460+G460-E460,2)</f>
        <v>0</v>
      </c>
      <c r="I460" t="str">
        <f>IF(ABS(H460)&lt;0.005,"Agrees",IF(H460&gt;0,"Over-billed","Under-billed"))</f>
        <v>Agrees</v>
      </c>
      <c r="J460" t="str">
        <f>IFERROR(INDEX('Rate Reconciliation'!$O$5:$O$373,MATCH(A460,'Rate Reconciliation'!$A$5:$A$373,0)),"Missing in Jobber")</f>
        <v>Matched</v>
      </c>
      <c r="K460" s="9" t="n">
        <v>0</v>
      </c>
    </row>
    <row r="461">
      <c r="A461" t="inlineStr">
        <is>
          <t>J1153</t>
        </is>
      </c>
      <c r="B461" t="inlineStr">
        <is>
          <t>2026-08</t>
        </is>
      </c>
      <c r="C461" t="str">
        <f>IF(LEFT(A461,1)="T","QBO only",INDEX('Jobber Jobs'!$F$5:$F$367,MATCH(A461,'Jobber Jobs'!$A$5:$A$367,0)))</f>
        <v>Monthly</v>
      </c>
      <c r="D461" t="inlineStr"/>
      <c r="E461" s="9">
        <f>IF(LEFT(A461,1)="T",0,IF(INDEX('Jobber Jobs'!$O$5:$O$367,MATCH(A461,'Jobber Jobs'!$A$5:$A$367,0))&lt;&gt;"Active",0,IF(C461="Every 4 weeks",D461*INDEX('Jobber Jobs'!$L$5:$L$367,MATCH(A461,'Jobber Jobs'!$A$5:$A$367,0)),INDEX('Jobber Jobs'!$Q$5:$Q$367,MATCH(A461,'Jobber Jobs'!$A$5:$A$367,0)))))</f>
        <v>99</v>
      </c>
      <c r="F461" s="9">
        <f>SUMIFS('Jobber Invoices'!$F$5:$F$235,'Jobber Invoices'!$B$5:$B$235,A461,'Jobber Invoices'!$G$5:$G$235,B461)</f>
        <v>0</v>
      </c>
      <c r="G461" s="9">
        <f>SUMIFS('QBO Invoices'!$E$5:$E$888,'QBO Invoices'!$G$5:$G$888,A461,'QBO Invoices'!$F$5:$F$888,B461)</f>
        <v>95</v>
      </c>
      <c r="H461" s="9">
        <f>ROUND(F461+G461-E461,2)</f>
        <v>-4</v>
      </c>
      <c r="I461" t="str">
        <f>IF(ABS(H461)&lt;0.005,"Agrees",IF(H461&gt;0,"Over-billed","Under-billed"))</f>
        <v>Under-billed</v>
      </c>
      <c r="J461" t="str">
        <f>IFERROR(INDEX('Rate Reconciliation'!$O$5:$O$373,MATCH(A461,'Rate Reconciliation'!$A$5:$A$373,0)),"Missing in Jobber")</f>
        <v>Rate mismatch</v>
      </c>
      <c r="K461" s="9" t="n">
        <v>-4</v>
      </c>
    </row>
    <row r="462">
      <c r="A462" t="inlineStr">
        <is>
          <t>J1153</t>
        </is>
      </c>
      <c r="B462" t="inlineStr">
        <is>
          <t>2026-09</t>
        </is>
      </c>
      <c r="C462" t="str">
        <f>IF(LEFT(A462,1)="T","QBO only",INDEX('Jobber Jobs'!$F$5:$F$367,MATCH(A462,'Jobber Jobs'!$A$5:$A$367,0)))</f>
        <v>Monthly</v>
      </c>
      <c r="D462" t="inlineStr"/>
      <c r="E462" s="9">
        <f>IF(LEFT(A462,1)="T",0,IF(INDEX('Jobber Jobs'!$O$5:$O$367,MATCH(A462,'Jobber Jobs'!$A$5:$A$367,0))&lt;&gt;"Active",0,IF(C462="Every 4 weeks",D462*INDEX('Jobber Jobs'!$L$5:$L$367,MATCH(A462,'Jobber Jobs'!$A$5:$A$367,0)),INDEX('Jobber Jobs'!$Q$5:$Q$367,MATCH(A462,'Jobber Jobs'!$A$5:$A$367,0)))))</f>
        <v>99</v>
      </c>
      <c r="F462" s="9">
        <f>SUMIFS('Jobber Invoices'!$F$5:$F$235,'Jobber Invoices'!$B$5:$B$235,A462,'Jobber Invoices'!$G$5:$G$235,B462)</f>
        <v>0</v>
      </c>
      <c r="G462" s="9">
        <f>SUMIFS('QBO Invoices'!$E$5:$E$888,'QBO Invoices'!$G$5:$G$888,A462,'QBO Invoices'!$F$5:$F$888,B462)</f>
        <v>95</v>
      </c>
      <c r="H462" s="9">
        <f>ROUND(F462+G462-E462,2)</f>
        <v>-4</v>
      </c>
      <c r="I462" t="str">
        <f>IF(ABS(H462)&lt;0.005,"Agrees",IF(H462&gt;0,"Over-billed","Under-billed"))</f>
        <v>Under-billed</v>
      </c>
      <c r="J462" t="str">
        <f>IFERROR(INDEX('Rate Reconciliation'!$O$5:$O$373,MATCH(A462,'Rate Reconciliation'!$A$5:$A$373,0)),"Missing in Jobber")</f>
        <v>Rate mismatch</v>
      </c>
      <c r="K462" s="9" t="n">
        <v>-4</v>
      </c>
    </row>
    <row r="463">
      <c r="A463" t="inlineStr">
        <is>
          <t>J1153</t>
        </is>
      </c>
      <c r="B463" t="inlineStr">
        <is>
          <t>2026-10</t>
        </is>
      </c>
      <c r="C463" t="str">
        <f>IF(LEFT(A463,1)="T","QBO only",INDEX('Jobber Jobs'!$F$5:$F$367,MATCH(A463,'Jobber Jobs'!$A$5:$A$367,0)))</f>
        <v>Monthly</v>
      </c>
      <c r="D463" t="inlineStr"/>
      <c r="E463" s="9">
        <f>IF(LEFT(A463,1)="T",0,IF(INDEX('Jobber Jobs'!$O$5:$O$367,MATCH(A463,'Jobber Jobs'!$A$5:$A$367,0))&lt;&gt;"Active",0,IF(C463="Every 4 weeks",D463*INDEX('Jobber Jobs'!$L$5:$L$367,MATCH(A463,'Jobber Jobs'!$A$5:$A$367,0)),INDEX('Jobber Jobs'!$Q$5:$Q$367,MATCH(A463,'Jobber Jobs'!$A$5:$A$367,0)))))</f>
        <v>99</v>
      </c>
      <c r="F463" s="9">
        <f>SUMIFS('Jobber Invoices'!$F$5:$F$235,'Jobber Invoices'!$B$5:$B$235,A463,'Jobber Invoices'!$G$5:$G$235,B463)</f>
        <v>0</v>
      </c>
      <c r="G463" s="9">
        <f>SUMIFS('QBO Invoices'!$E$5:$E$888,'QBO Invoices'!$G$5:$G$888,A463,'QBO Invoices'!$F$5:$F$888,B463)</f>
        <v>95</v>
      </c>
      <c r="H463" s="9">
        <f>ROUND(F463+G463-E463,2)</f>
        <v>-4</v>
      </c>
      <c r="I463" t="str">
        <f>IF(ABS(H463)&lt;0.005,"Agrees",IF(H463&gt;0,"Over-billed","Under-billed"))</f>
        <v>Under-billed</v>
      </c>
      <c r="J463" t="str">
        <f>IFERROR(INDEX('Rate Reconciliation'!$O$5:$O$373,MATCH(A463,'Rate Reconciliation'!$A$5:$A$373,0)),"Missing in Jobber")</f>
        <v>Rate mismatch</v>
      </c>
      <c r="K463" s="9" t="n">
        <v>-4</v>
      </c>
    </row>
    <row r="464">
      <c r="A464" t="inlineStr">
        <is>
          <t>J1154</t>
        </is>
      </c>
      <c r="B464" t="inlineStr">
        <is>
          <t>2026-08</t>
        </is>
      </c>
      <c r="C464" t="str">
        <f>IF(LEFT(A464,1)="T","QBO only",INDEX('Jobber Jobs'!$F$5:$F$367,MATCH(A464,'Jobber Jobs'!$A$5:$A$367,0)))</f>
        <v>Weekly</v>
      </c>
      <c r="D464" t="inlineStr"/>
      <c r="E464" s="9">
        <f>IF(LEFT(A464,1)="T",0,IF(INDEX('Jobber Jobs'!$O$5:$O$367,MATCH(A464,'Jobber Jobs'!$A$5:$A$367,0))&lt;&gt;"Active",0,IF(C464="Every 4 weeks",D464*INDEX('Jobber Jobs'!$L$5:$L$367,MATCH(A464,'Jobber Jobs'!$A$5:$A$367,0)),INDEX('Jobber Jobs'!$Q$5:$Q$367,MATCH(A464,'Jobber Jobs'!$A$5:$A$367,0)))))</f>
        <v>437.67</v>
      </c>
      <c r="F464" s="9">
        <f>SUMIFS('Jobber Invoices'!$F$5:$F$235,'Jobber Invoices'!$B$5:$B$235,A464,'Jobber Invoices'!$G$5:$G$235,B464)</f>
        <v>0</v>
      </c>
      <c r="G464" s="9">
        <f>SUMIFS('QBO Invoices'!$E$5:$E$888,'QBO Invoices'!$G$5:$G$888,A464,'QBO Invoices'!$F$5:$F$888,B464)</f>
        <v>437.67</v>
      </c>
      <c r="H464" s="9">
        <f>ROUND(F464+G464-E464,2)</f>
        <v>0</v>
      </c>
      <c r="I464" t="str">
        <f>IF(ABS(H464)&lt;0.005,"Agrees",IF(H464&gt;0,"Over-billed","Under-billed"))</f>
        <v>Agrees</v>
      </c>
      <c r="J464" t="str">
        <f>IFERROR(INDEX('Rate Reconciliation'!$O$5:$O$373,MATCH(A464,'Rate Reconciliation'!$A$5:$A$373,0)),"Missing in Jobber")</f>
        <v>Matched</v>
      </c>
      <c r="K464" s="9" t="n">
        <v>0</v>
      </c>
    </row>
    <row r="465">
      <c r="A465" t="inlineStr">
        <is>
          <t>J1154</t>
        </is>
      </c>
      <c r="B465" t="inlineStr">
        <is>
          <t>2026-09</t>
        </is>
      </c>
      <c r="C465" t="str">
        <f>IF(LEFT(A465,1)="T","QBO only",INDEX('Jobber Jobs'!$F$5:$F$367,MATCH(A465,'Jobber Jobs'!$A$5:$A$367,0)))</f>
        <v>Weekly</v>
      </c>
      <c r="D465" t="inlineStr"/>
      <c r="E465" s="9">
        <f>IF(LEFT(A465,1)="T",0,IF(INDEX('Jobber Jobs'!$O$5:$O$367,MATCH(A465,'Jobber Jobs'!$A$5:$A$367,0))&lt;&gt;"Active",0,IF(C465="Every 4 weeks",D465*INDEX('Jobber Jobs'!$L$5:$L$367,MATCH(A465,'Jobber Jobs'!$A$5:$A$367,0)),INDEX('Jobber Jobs'!$Q$5:$Q$367,MATCH(A465,'Jobber Jobs'!$A$5:$A$367,0)))))</f>
        <v>437.67</v>
      </c>
      <c r="F465" s="9">
        <f>SUMIFS('Jobber Invoices'!$F$5:$F$235,'Jobber Invoices'!$B$5:$B$235,A465,'Jobber Invoices'!$G$5:$G$235,B465)</f>
        <v>0</v>
      </c>
      <c r="G465" s="9">
        <f>SUMIFS('QBO Invoices'!$E$5:$E$888,'QBO Invoices'!$G$5:$G$888,A465,'QBO Invoices'!$F$5:$F$888,B465)</f>
        <v>437.67</v>
      </c>
      <c r="H465" s="9">
        <f>ROUND(F465+G465-E465,2)</f>
        <v>0</v>
      </c>
      <c r="I465" t="str">
        <f>IF(ABS(H465)&lt;0.005,"Agrees",IF(H465&gt;0,"Over-billed","Under-billed"))</f>
        <v>Agrees</v>
      </c>
      <c r="J465" t="str">
        <f>IFERROR(INDEX('Rate Reconciliation'!$O$5:$O$373,MATCH(A465,'Rate Reconciliation'!$A$5:$A$373,0)),"Missing in Jobber")</f>
        <v>Matched</v>
      </c>
      <c r="K465" s="9" t="n">
        <v>0</v>
      </c>
    </row>
    <row r="466">
      <c r="A466" t="inlineStr">
        <is>
          <t>J1154</t>
        </is>
      </c>
      <c r="B466" t="inlineStr">
        <is>
          <t>2026-10</t>
        </is>
      </c>
      <c r="C466" t="str">
        <f>IF(LEFT(A466,1)="T","QBO only",INDEX('Jobber Jobs'!$F$5:$F$367,MATCH(A466,'Jobber Jobs'!$A$5:$A$367,0)))</f>
        <v>Weekly</v>
      </c>
      <c r="D466" t="inlineStr"/>
      <c r="E466" s="9">
        <f>IF(LEFT(A466,1)="T",0,IF(INDEX('Jobber Jobs'!$O$5:$O$367,MATCH(A466,'Jobber Jobs'!$A$5:$A$367,0))&lt;&gt;"Active",0,IF(C466="Every 4 weeks",D466*INDEX('Jobber Jobs'!$L$5:$L$367,MATCH(A466,'Jobber Jobs'!$A$5:$A$367,0)),INDEX('Jobber Jobs'!$Q$5:$Q$367,MATCH(A466,'Jobber Jobs'!$A$5:$A$367,0)))))</f>
        <v>437.67</v>
      </c>
      <c r="F466" s="9">
        <f>SUMIFS('Jobber Invoices'!$F$5:$F$235,'Jobber Invoices'!$B$5:$B$235,A466,'Jobber Invoices'!$G$5:$G$235,B466)</f>
        <v>0</v>
      </c>
      <c r="G466" s="9">
        <f>SUMIFS('QBO Invoices'!$E$5:$E$888,'QBO Invoices'!$G$5:$G$888,A466,'QBO Invoices'!$F$5:$F$888,B466)</f>
        <v>437.67</v>
      </c>
      <c r="H466" s="9">
        <f>ROUND(F466+G466-E466,2)</f>
        <v>0</v>
      </c>
      <c r="I466" t="str">
        <f>IF(ABS(H466)&lt;0.005,"Agrees",IF(H466&gt;0,"Over-billed","Under-billed"))</f>
        <v>Agrees</v>
      </c>
      <c r="J466" t="str">
        <f>IFERROR(INDEX('Rate Reconciliation'!$O$5:$O$373,MATCH(A466,'Rate Reconciliation'!$A$5:$A$373,0)),"Missing in Jobber")</f>
        <v>Matched</v>
      </c>
      <c r="K466" s="9" t="n">
        <v>0</v>
      </c>
    </row>
    <row r="467">
      <c r="A467" t="inlineStr">
        <is>
          <t>J1155</t>
        </is>
      </c>
      <c r="B467" t="inlineStr">
        <is>
          <t>2026-08</t>
        </is>
      </c>
      <c r="C467" t="str">
        <f>IF(LEFT(A467,1)="T","QBO only",INDEX('Jobber Jobs'!$F$5:$F$367,MATCH(A467,'Jobber Jobs'!$A$5:$A$367,0)))</f>
        <v>Weekly</v>
      </c>
      <c r="D467" t="inlineStr"/>
      <c r="E467" s="9">
        <f>IF(LEFT(A467,1)="T",0,IF(INDEX('Jobber Jobs'!$O$5:$O$367,MATCH(A467,'Jobber Jobs'!$A$5:$A$367,0))&lt;&gt;"Active",0,IF(C467="Every 4 weeks",D467*INDEX('Jobber Jobs'!$L$5:$L$367,MATCH(A467,'Jobber Jobs'!$A$5:$A$367,0)),INDEX('Jobber Jobs'!$Q$5:$Q$367,MATCH(A467,'Jobber Jobs'!$A$5:$A$367,0)))))</f>
        <v>528.67</v>
      </c>
      <c r="F467" s="9">
        <f>SUMIFS('Jobber Invoices'!$F$5:$F$235,'Jobber Invoices'!$B$5:$B$235,A467,'Jobber Invoices'!$G$5:$G$235,B467)</f>
        <v>0</v>
      </c>
      <c r="G467" s="9">
        <f>SUMIFS('QBO Invoices'!$E$5:$E$888,'QBO Invoices'!$G$5:$G$888,A467,'QBO Invoices'!$F$5:$F$888,B467)</f>
        <v>1057.34</v>
      </c>
      <c r="H467" s="9">
        <f>ROUND(F467+G467-E467,2)</f>
        <v>528.67</v>
      </c>
      <c r="I467" t="str">
        <f>IF(ABS(H467)&lt;0.005,"Agrees",IF(H467&gt;0,"Over-billed","Under-billed"))</f>
        <v>Over-billed</v>
      </c>
      <c r="J467" t="str">
        <f>IFERROR(INDEX('Rate Reconciliation'!$O$5:$O$373,MATCH(A467,'Rate Reconciliation'!$A$5:$A$373,0)),"Missing in Jobber")</f>
        <v>Duplicate in QBO</v>
      </c>
      <c r="K467" s="9" t="n">
        <v>528.67</v>
      </c>
    </row>
    <row r="468">
      <c r="A468" t="inlineStr">
        <is>
          <t>J1155</t>
        </is>
      </c>
      <c r="B468" t="inlineStr">
        <is>
          <t>2026-09</t>
        </is>
      </c>
      <c r="C468" t="str">
        <f>IF(LEFT(A468,1)="T","QBO only",INDEX('Jobber Jobs'!$F$5:$F$367,MATCH(A468,'Jobber Jobs'!$A$5:$A$367,0)))</f>
        <v>Weekly</v>
      </c>
      <c r="D468" t="inlineStr"/>
      <c r="E468" s="9">
        <f>IF(LEFT(A468,1)="T",0,IF(INDEX('Jobber Jobs'!$O$5:$O$367,MATCH(A468,'Jobber Jobs'!$A$5:$A$367,0))&lt;&gt;"Active",0,IF(C468="Every 4 weeks",D468*INDEX('Jobber Jobs'!$L$5:$L$367,MATCH(A468,'Jobber Jobs'!$A$5:$A$367,0)),INDEX('Jobber Jobs'!$Q$5:$Q$367,MATCH(A468,'Jobber Jobs'!$A$5:$A$367,0)))))</f>
        <v>528.67</v>
      </c>
      <c r="F468" s="9">
        <f>SUMIFS('Jobber Invoices'!$F$5:$F$235,'Jobber Invoices'!$B$5:$B$235,A468,'Jobber Invoices'!$G$5:$G$235,B468)</f>
        <v>0</v>
      </c>
      <c r="G468" s="9">
        <f>SUMIFS('QBO Invoices'!$E$5:$E$888,'QBO Invoices'!$G$5:$G$888,A468,'QBO Invoices'!$F$5:$F$888,B468)</f>
        <v>1057.34</v>
      </c>
      <c r="H468" s="9">
        <f>ROUND(F468+G468-E468,2)</f>
        <v>528.67</v>
      </c>
      <c r="I468" t="str">
        <f>IF(ABS(H468)&lt;0.005,"Agrees",IF(H468&gt;0,"Over-billed","Under-billed"))</f>
        <v>Over-billed</v>
      </c>
      <c r="J468" t="str">
        <f>IFERROR(INDEX('Rate Reconciliation'!$O$5:$O$373,MATCH(A468,'Rate Reconciliation'!$A$5:$A$373,0)),"Missing in Jobber")</f>
        <v>Duplicate in QBO</v>
      </c>
      <c r="K468" s="9" t="n">
        <v>528.67</v>
      </c>
    </row>
    <row r="469">
      <c r="A469" t="inlineStr">
        <is>
          <t>J1155</t>
        </is>
      </c>
      <c r="B469" t="inlineStr">
        <is>
          <t>2026-10</t>
        </is>
      </c>
      <c r="C469" t="str">
        <f>IF(LEFT(A469,1)="T","QBO only",INDEX('Jobber Jobs'!$F$5:$F$367,MATCH(A469,'Jobber Jobs'!$A$5:$A$367,0)))</f>
        <v>Weekly</v>
      </c>
      <c r="D469" t="inlineStr"/>
      <c r="E469" s="9">
        <f>IF(LEFT(A469,1)="T",0,IF(INDEX('Jobber Jobs'!$O$5:$O$367,MATCH(A469,'Jobber Jobs'!$A$5:$A$367,0))&lt;&gt;"Active",0,IF(C469="Every 4 weeks",D469*INDEX('Jobber Jobs'!$L$5:$L$367,MATCH(A469,'Jobber Jobs'!$A$5:$A$367,0)),INDEX('Jobber Jobs'!$Q$5:$Q$367,MATCH(A469,'Jobber Jobs'!$A$5:$A$367,0)))))</f>
        <v>528.67</v>
      </c>
      <c r="F469" s="9">
        <f>SUMIFS('Jobber Invoices'!$F$5:$F$235,'Jobber Invoices'!$B$5:$B$235,A469,'Jobber Invoices'!$G$5:$G$235,B469)</f>
        <v>0</v>
      </c>
      <c r="G469" s="9">
        <f>SUMIFS('QBO Invoices'!$E$5:$E$888,'QBO Invoices'!$G$5:$G$888,A469,'QBO Invoices'!$F$5:$F$888,B469)</f>
        <v>1057.34</v>
      </c>
      <c r="H469" s="9">
        <f>ROUND(F469+G469-E469,2)</f>
        <v>528.67</v>
      </c>
      <c r="I469" t="str">
        <f>IF(ABS(H469)&lt;0.005,"Agrees",IF(H469&gt;0,"Over-billed","Under-billed"))</f>
        <v>Over-billed</v>
      </c>
      <c r="J469" t="str">
        <f>IFERROR(INDEX('Rate Reconciliation'!$O$5:$O$373,MATCH(A469,'Rate Reconciliation'!$A$5:$A$373,0)),"Missing in Jobber")</f>
        <v>Duplicate in QBO</v>
      </c>
      <c r="K469" s="9" t="n">
        <v>528.67</v>
      </c>
    </row>
    <row r="470">
      <c r="A470" t="inlineStr">
        <is>
          <t>J1156</t>
        </is>
      </c>
      <c r="B470" t="inlineStr">
        <is>
          <t>2026-08</t>
        </is>
      </c>
      <c r="C470" t="str">
        <f>IF(LEFT(A470,1)="T","QBO only",INDEX('Jobber Jobs'!$F$5:$F$367,MATCH(A470,'Jobber Jobs'!$A$5:$A$367,0)))</f>
        <v>Weekly</v>
      </c>
      <c r="D470" t="inlineStr"/>
      <c r="E470" s="9">
        <f>IF(LEFT(A470,1)="T",0,IF(INDEX('Jobber Jobs'!$O$5:$O$367,MATCH(A470,'Jobber Jobs'!$A$5:$A$367,0))&lt;&gt;"Active",0,IF(C470="Every 4 weeks",D470*INDEX('Jobber Jobs'!$L$5:$L$367,MATCH(A470,'Jobber Jobs'!$A$5:$A$367,0)),INDEX('Jobber Jobs'!$Q$5:$Q$367,MATCH(A470,'Jobber Jobs'!$A$5:$A$367,0)))))</f>
        <v>1655.33</v>
      </c>
      <c r="F470" s="9">
        <f>SUMIFS('Jobber Invoices'!$F$5:$F$235,'Jobber Invoices'!$B$5:$B$235,A470,'Jobber Invoices'!$G$5:$G$235,B470)</f>
        <v>0</v>
      </c>
      <c r="G470" s="9">
        <f>SUMIFS('QBO Invoices'!$E$5:$E$888,'QBO Invoices'!$G$5:$G$888,A470,'QBO Invoices'!$F$5:$F$888,B470)</f>
        <v>1655.33</v>
      </c>
      <c r="H470" s="9">
        <f>ROUND(F470+G470-E470,2)</f>
        <v>0</v>
      </c>
      <c r="I470" t="str">
        <f>IF(ABS(H470)&lt;0.005,"Agrees",IF(H470&gt;0,"Over-billed","Under-billed"))</f>
        <v>Agrees</v>
      </c>
      <c r="J470" t="str">
        <f>IFERROR(INDEX('Rate Reconciliation'!$O$5:$O$373,MATCH(A470,'Rate Reconciliation'!$A$5:$A$373,0)),"Missing in Jobber")</f>
        <v>Matched</v>
      </c>
      <c r="K470" s="9" t="n">
        <v>0</v>
      </c>
    </row>
    <row r="471">
      <c r="A471" t="inlineStr">
        <is>
          <t>J1156</t>
        </is>
      </c>
      <c r="B471" t="inlineStr">
        <is>
          <t>2026-09</t>
        </is>
      </c>
      <c r="C471" t="str">
        <f>IF(LEFT(A471,1)="T","QBO only",INDEX('Jobber Jobs'!$F$5:$F$367,MATCH(A471,'Jobber Jobs'!$A$5:$A$367,0)))</f>
        <v>Weekly</v>
      </c>
      <c r="D471" t="inlineStr"/>
      <c r="E471" s="9">
        <f>IF(LEFT(A471,1)="T",0,IF(INDEX('Jobber Jobs'!$O$5:$O$367,MATCH(A471,'Jobber Jobs'!$A$5:$A$367,0))&lt;&gt;"Active",0,IF(C471="Every 4 weeks",D471*INDEX('Jobber Jobs'!$L$5:$L$367,MATCH(A471,'Jobber Jobs'!$A$5:$A$367,0)),INDEX('Jobber Jobs'!$Q$5:$Q$367,MATCH(A471,'Jobber Jobs'!$A$5:$A$367,0)))))</f>
        <v>1655.33</v>
      </c>
      <c r="F471" s="9">
        <f>SUMIFS('Jobber Invoices'!$F$5:$F$235,'Jobber Invoices'!$B$5:$B$235,A471,'Jobber Invoices'!$G$5:$G$235,B471)</f>
        <v>0</v>
      </c>
      <c r="G471" s="9">
        <f>SUMIFS('QBO Invoices'!$E$5:$E$888,'QBO Invoices'!$G$5:$G$888,A471,'QBO Invoices'!$F$5:$F$888,B471)</f>
        <v>1655.33</v>
      </c>
      <c r="H471" s="9">
        <f>ROUND(F471+G471-E471,2)</f>
        <v>0</v>
      </c>
      <c r="I471" t="str">
        <f>IF(ABS(H471)&lt;0.005,"Agrees",IF(H471&gt;0,"Over-billed","Under-billed"))</f>
        <v>Agrees</v>
      </c>
      <c r="J471" t="str">
        <f>IFERROR(INDEX('Rate Reconciliation'!$O$5:$O$373,MATCH(A471,'Rate Reconciliation'!$A$5:$A$373,0)),"Missing in Jobber")</f>
        <v>Matched</v>
      </c>
      <c r="K471" s="9" t="n">
        <v>0</v>
      </c>
    </row>
    <row r="472">
      <c r="A472" t="inlineStr">
        <is>
          <t>J1156</t>
        </is>
      </c>
      <c r="B472" t="inlineStr">
        <is>
          <t>2026-10</t>
        </is>
      </c>
      <c r="C472" t="str">
        <f>IF(LEFT(A472,1)="T","QBO only",INDEX('Jobber Jobs'!$F$5:$F$367,MATCH(A472,'Jobber Jobs'!$A$5:$A$367,0)))</f>
        <v>Weekly</v>
      </c>
      <c r="D472" t="inlineStr"/>
      <c r="E472" s="9">
        <f>IF(LEFT(A472,1)="T",0,IF(INDEX('Jobber Jobs'!$O$5:$O$367,MATCH(A472,'Jobber Jobs'!$A$5:$A$367,0))&lt;&gt;"Active",0,IF(C472="Every 4 weeks",D472*INDEX('Jobber Jobs'!$L$5:$L$367,MATCH(A472,'Jobber Jobs'!$A$5:$A$367,0)),INDEX('Jobber Jobs'!$Q$5:$Q$367,MATCH(A472,'Jobber Jobs'!$A$5:$A$367,0)))))</f>
        <v>1655.33</v>
      </c>
      <c r="F472" s="9">
        <f>SUMIFS('Jobber Invoices'!$F$5:$F$235,'Jobber Invoices'!$B$5:$B$235,A472,'Jobber Invoices'!$G$5:$G$235,B472)</f>
        <v>0</v>
      </c>
      <c r="G472" s="9">
        <f>SUMIFS('QBO Invoices'!$E$5:$E$888,'QBO Invoices'!$G$5:$G$888,A472,'QBO Invoices'!$F$5:$F$888,B472)</f>
        <v>1655.33</v>
      </c>
      <c r="H472" s="9">
        <f>ROUND(F472+G472-E472,2)</f>
        <v>0</v>
      </c>
      <c r="I472" t="str">
        <f>IF(ABS(H472)&lt;0.005,"Agrees",IF(H472&gt;0,"Over-billed","Under-billed"))</f>
        <v>Agrees</v>
      </c>
      <c r="J472" t="str">
        <f>IFERROR(INDEX('Rate Reconciliation'!$O$5:$O$373,MATCH(A472,'Rate Reconciliation'!$A$5:$A$373,0)),"Missing in Jobber")</f>
        <v>Matched</v>
      </c>
      <c r="K472" s="9" t="n">
        <v>0</v>
      </c>
    </row>
    <row r="473">
      <c r="A473" t="inlineStr">
        <is>
          <t>J1157</t>
        </is>
      </c>
      <c r="B473" t="inlineStr">
        <is>
          <t>2026-08</t>
        </is>
      </c>
      <c r="C473" t="str">
        <f>IF(LEFT(A473,1)="T","QBO only",INDEX('Jobber Jobs'!$F$5:$F$367,MATCH(A473,'Jobber Jobs'!$A$5:$A$367,0)))</f>
        <v>Weekly</v>
      </c>
      <c r="D473" t="inlineStr"/>
      <c r="E473" s="9">
        <f>IF(LEFT(A473,1)="T",0,IF(INDEX('Jobber Jobs'!$O$5:$O$367,MATCH(A473,'Jobber Jobs'!$A$5:$A$367,0))&lt;&gt;"Active",0,IF(C473="Every 4 weeks",D473*INDEX('Jobber Jobs'!$L$5:$L$367,MATCH(A473,'Jobber Jobs'!$A$5:$A$367,0)),INDEX('Jobber Jobs'!$Q$5:$Q$367,MATCH(A473,'Jobber Jobs'!$A$5:$A$367,0)))))</f>
        <v>1898</v>
      </c>
      <c r="F473" s="9">
        <f>SUMIFS('Jobber Invoices'!$F$5:$F$235,'Jobber Invoices'!$B$5:$B$235,A473,'Jobber Invoices'!$G$5:$G$235,B473)</f>
        <v>0</v>
      </c>
      <c r="G473" s="9">
        <f>SUMIFS('QBO Invoices'!$E$5:$E$888,'QBO Invoices'!$G$5:$G$888,A473,'QBO Invoices'!$F$5:$F$888,B473)</f>
        <v>1752</v>
      </c>
      <c r="H473" s="9">
        <f>ROUND(F473+G473-E473,2)</f>
        <v>-146</v>
      </c>
      <c r="I473" t="str">
        <f>IF(ABS(H473)&lt;0.005,"Agrees",IF(H473&gt;0,"Over-billed","Under-billed"))</f>
        <v>Under-billed</v>
      </c>
      <c r="J473" t="str">
        <f>IFERROR(INDEX('Rate Reconciliation'!$O$5:$O$373,MATCH(A473,'Rate Reconciliation'!$A$5:$A$373,0)),"Missing in Jobber")</f>
        <v>Basis mismatch</v>
      </c>
      <c r="K473" s="9" t="n">
        <v>-146</v>
      </c>
    </row>
    <row r="474">
      <c r="A474" t="inlineStr">
        <is>
          <t>J1157</t>
        </is>
      </c>
      <c r="B474" t="inlineStr">
        <is>
          <t>2026-09</t>
        </is>
      </c>
      <c r="C474" t="str">
        <f>IF(LEFT(A474,1)="T","QBO only",INDEX('Jobber Jobs'!$F$5:$F$367,MATCH(A474,'Jobber Jobs'!$A$5:$A$367,0)))</f>
        <v>Weekly</v>
      </c>
      <c r="D474" t="inlineStr"/>
      <c r="E474" s="9">
        <f>IF(LEFT(A474,1)="T",0,IF(INDEX('Jobber Jobs'!$O$5:$O$367,MATCH(A474,'Jobber Jobs'!$A$5:$A$367,0))&lt;&gt;"Active",0,IF(C474="Every 4 weeks",D474*INDEX('Jobber Jobs'!$L$5:$L$367,MATCH(A474,'Jobber Jobs'!$A$5:$A$367,0)),INDEX('Jobber Jobs'!$Q$5:$Q$367,MATCH(A474,'Jobber Jobs'!$A$5:$A$367,0)))))</f>
        <v>1898</v>
      </c>
      <c r="F474" s="9">
        <f>SUMIFS('Jobber Invoices'!$F$5:$F$235,'Jobber Invoices'!$B$5:$B$235,A474,'Jobber Invoices'!$G$5:$G$235,B474)</f>
        <v>0</v>
      </c>
      <c r="G474" s="9">
        <f>SUMIFS('QBO Invoices'!$E$5:$E$888,'QBO Invoices'!$G$5:$G$888,A474,'QBO Invoices'!$F$5:$F$888,B474)</f>
        <v>1752</v>
      </c>
      <c r="H474" s="9">
        <f>ROUND(F474+G474-E474,2)</f>
        <v>-146</v>
      </c>
      <c r="I474" t="str">
        <f>IF(ABS(H474)&lt;0.005,"Agrees",IF(H474&gt;0,"Over-billed","Under-billed"))</f>
        <v>Under-billed</v>
      </c>
      <c r="J474" t="str">
        <f>IFERROR(INDEX('Rate Reconciliation'!$O$5:$O$373,MATCH(A474,'Rate Reconciliation'!$A$5:$A$373,0)),"Missing in Jobber")</f>
        <v>Basis mismatch</v>
      </c>
      <c r="K474" s="9" t="n">
        <v>-146</v>
      </c>
    </row>
    <row r="475">
      <c r="A475" t="inlineStr">
        <is>
          <t>J1157</t>
        </is>
      </c>
      <c r="B475" t="inlineStr">
        <is>
          <t>2026-10</t>
        </is>
      </c>
      <c r="C475" t="str">
        <f>IF(LEFT(A475,1)="T","QBO only",INDEX('Jobber Jobs'!$F$5:$F$367,MATCH(A475,'Jobber Jobs'!$A$5:$A$367,0)))</f>
        <v>Weekly</v>
      </c>
      <c r="D475" t="inlineStr"/>
      <c r="E475" s="9">
        <f>IF(LEFT(A475,1)="T",0,IF(INDEX('Jobber Jobs'!$O$5:$O$367,MATCH(A475,'Jobber Jobs'!$A$5:$A$367,0))&lt;&gt;"Active",0,IF(C475="Every 4 weeks",D475*INDEX('Jobber Jobs'!$L$5:$L$367,MATCH(A475,'Jobber Jobs'!$A$5:$A$367,0)),INDEX('Jobber Jobs'!$Q$5:$Q$367,MATCH(A475,'Jobber Jobs'!$A$5:$A$367,0)))))</f>
        <v>1898</v>
      </c>
      <c r="F475" s="9">
        <f>SUMIFS('Jobber Invoices'!$F$5:$F$235,'Jobber Invoices'!$B$5:$B$235,A475,'Jobber Invoices'!$G$5:$G$235,B475)</f>
        <v>0</v>
      </c>
      <c r="G475" s="9">
        <f>SUMIFS('QBO Invoices'!$E$5:$E$888,'QBO Invoices'!$G$5:$G$888,A475,'QBO Invoices'!$F$5:$F$888,B475)</f>
        <v>1752</v>
      </c>
      <c r="H475" s="9">
        <f>ROUND(F475+G475-E475,2)</f>
        <v>-146</v>
      </c>
      <c r="I475" t="str">
        <f>IF(ABS(H475)&lt;0.005,"Agrees",IF(H475&gt;0,"Over-billed","Under-billed"))</f>
        <v>Under-billed</v>
      </c>
      <c r="J475" t="str">
        <f>IFERROR(INDEX('Rate Reconciliation'!$O$5:$O$373,MATCH(A475,'Rate Reconciliation'!$A$5:$A$373,0)),"Missing in Jobber")</f>
        <v>Basis mismatch</v>
      </c>
      <c r="K475" s="9" t="n">
        <v>-146</v>
      </c>
    </row>
    <row r="476">
      <c r="A476" t="inlineStr">
        <is>
          <t>J1158</t>
        </is>
      </c>
      <c r="B476" t="inlineStr">
        <is>
          <t>2026-08</t>
        </is>
      </c>
      <c r="C476" t="str">
        <f>IF(LEFT(A476,1)="T","QBO only",INDEX('Jobber Jobs'!$F$5:$F$367,MATCH(A476,'Jobber Jobs'!$A$5:$A$367,0)))</f>
        <v>Weekly</v>
      </c>
      <c r="D476" t="inlineStr"/>
      <c r="E476" s="9">
        <f>IF(LEFT(A476,1)="T",0,IF(INDEX('Jobber Jobs'!$O$5:$O$367,MATCH(A476,'Jobber Jobs'!$A$5:$A$367,0))&lt;&gt;"Active",0,IF(C476="Every 4 weeks",D476*INDEX('Jobber Jobs'!$L$5:$L$367,MATCH(A476,'Jobber Jobs'!$A$5:$A$367,0)),INDEX('Jobber Jobs'!$Q$5:$Q$367,MATCH(A476,'Jobber Jobs'!$A$5:$A$367,0)))))</f>
        <v>1256.67</v>
      </c>
      <c r="F476" s="9">
        <f>SUMIFS('Jobber Invoices'!$F$5:$F$235,'Jobber Invoices'!$B$5:$B$235,A476,'Jobber Invoices'!$G$5:$G$235,B476)</f>
        <v>0</v>
      </c>
      <c r="G476" s="9">
        <f>SUMIFS('QBO Invoices'!$E$5:$E$888,'QBO Invoices'!$G$5:$G$888,A476,'QBO Invoices'!$F$5:$F$888,B476)</f>
        <v>1213.33</v>
      </c>
      <c r="H476" s="9">
        <f>ROUND(F476+G476-E476,2)</f>
        <v>-43.34</v>
      </c>
      <c r="I476" t="str">
        <f>IF(ABS(H476)&lt;0.005,"Agrees",IF(H476&gt;0,"Over-billed","Under-billed"))</f>
        <v>Under-billed</v>
      </c>
      <c r="J476" t="str">
        <f>IFERROR(INDEX('Rate Reconciliation'!$O$5:$O$373,MATCH(A476,'Rate Reconciliation'!$A$5:$A$373,0)),"Missing in Jobber")</f>
        <v>Rate mismatch</v>
      </c>
      <c r="K476" s="9" t="n">
        <v>-43.34</v>
      </c>
    </row>
    <row r="477">
      <c r="A477" t="inlineStr">
        <is>
          <t>J1158</t>
        </is>
      </c>
      <c r="B477" t="inlineStr">
        <is>
          <t>2026-09</t>
        </is>
      </c>
      <c r="C477" t="str">
        <f>IF(LEFT(A477,1)="T","QBO only",INDEX('Jobber Jobs'!$F$5:$F$367,MATCH(A477,'Jobber Jobs'!$A$5:$A$367,0)))</f>
        <v>Weekly</v>
      </c>
      <c r="D477" t="inlineStr"/>
      <c r="E477" s="9">
        <f>IF(LEFT(A477,1)="T",0,IF(INDEX('Jobber Jobs'!$O$5:$O$367,MATCH(A477,'Jobber Jobs'!$A$5:$A$367,0))&lt;&gt;"Active",0,IF(C477="Every 4 weeks",D477*INDEX('Jobber Jobs'!$L$5:$L$367,MATCH(A477,'Jobber Jobs'!$A$5:$A$367,0)),INDEX('Jobber Jobs'!$Q$5:$Q$367,MATCH(A477,'Jobber Jobs'!$A$5:$A$367,0)))))</f>
        <v>1256.67</v>
      </c>
      <c r="F477" s="9">
        <f>SUMIFS('Jobber Invoices'!$F$5:$F$235,'Jobber Invoices'!$B$5:$B$235,A477,'Jobber Invoices'!$G$5:$G$235,B477)</f>
        <v>0</v>
      </c>
      <c r="G477" s="9">
        <f>SUMIFS('QBO Invoices'!$E$5:$E$888,'QBO Invoices'!$G$5:$G$888,A477,'QBO Invoices'!$F$5:$F$888,B477)</f>
        <v>1213.33</v>
      </c>
      <c r="H477" s="9">
        <f>ROUND(F477+G477-E477,2)</f>
        <v>-43.34</v>
      </c>
      <c r="I477" t="str">
        <f>IF(ABS(H477)&lt;0.005,"Agrees",IF(H477&gt;0,"Over-billed","Under-billed"))</f>
        <v>Under-billed</v>
      </c>
      <c r="J477" t="str">
        <f>IFERROR(INDEX('Rate Reconciliation'!$O$5:$O$373,MATCH(A477,'Rate Reconciliation'!$A$5:$A$373,0)),"Missing in Jobber")</f>
        <v>Rate mismatch</v>
      </c>
      <c r="K477" s="9" t="n">
        <v>-43.34</v>
      </c>
    </row>
    <row r="478">
      <c r="A478" t="inlineStr">
        <is>
          <t>J1158</t>
        </is>
      </c>
      <c r="B478" t="inlineStr">
        <is>
          <t>2026-10</t>
        </is>
      </c>
      <c r="C478" t="str">
        <f>IF(LEFT(A478,1)="T","QBO only",INDEX('Jobber Jobs'!$F$5:$F$367,MATCH(A478,'Jobber Jobs'!$A$5:$A$367,0)))</f>
        <v>Weekly</v>
      </c>
      <c r="D478" t="inlineStr"/>
      <c r="E478" s="9">
        <f>IF(LEFT(A478,1)="T",0,IF(INDEX('Jobber Jobs'!$O$5:$O$367,MATCH(A478,'Jobber Jobs'!$A$5:$A$367,0))&lt;&gt;"Active",0,IF(C478="Every 4 weeks",D478*INDEX('Jobber Jobs'!$L$5:$L$367,MATCH(A478,'Jobber Jobs'!$A$5:$A$367,0)),INDEX('Jobber Jobs'!$Q$5:$Q$367,MATCH(A478,'Jobber Jobs'!$A$5:$A$367,0)))))</f>
        <v>1256.67</v>
      </c>
      <c r="F478" s="9">
        <f>SUMIFS('Jobber Invoices'!$F$5:$F$235,'Jobber Invoices'!$B$5:$B$235,A478,'Jobber Invoices'!$G$5:$G$235,B478)</f>
        <v>0</v>
      </c>
      <c r="G478" s="9">
        <f>SUMIFS('QBO Invoices'!$E$5:$E$888,'QBO Invoices'!$G$5:$G$888,A478,'QBO Invoices'!$F$5:$F$888,B478)</f>
        <v>1213.33</v>
      </c>
      <c r="H478" s="9">
        <f>ROUND(F478+G478-E478,2)</f>
        <v>-43.34</v>
      </c>
      <c r="I478" t="str">
        <f>IF(ABS(H478)&lt;0.005,"Agrees",IF(H478&gt;0,"Over-billed","Under-billed"))</f>
        <v>Under-billed</v>
      </c>
      <c r="J478" t="str">
        <f>IFERROR(INDEX('Rate Reconciliation'!$O$5:$O$373,MATCH(A478,'Rate Reconciliation'!$A$5:$A$373,0)),"Missing in Jobber")</f>
        <v>Rate mismatch</v>
      </c>
      <c r="K478" s="9" t="n">
        <v>-43.34</v>
      </c>
    </row>
    <row r="479">
      <c r="A479" t="inlineStr">
        <is>
          <t>J1159</t>
        </is>
      </c>
      <c r="B479" t="inlineStr">
        <is>
          <t>2026-08</t>
        </is>
      </c>
      <c r="C479" t="str">
        <f>IF(LEFT(A479,1)="T","QBO only",INDEX('Jobber Jobs'!$F$5:$F$367,MATCH(A479,'Jobber Jobs'!$A$5:$A$367,0)))</f>
        <v>Weekly</v>
      </c>
      <c r="D479" t="inlineStr"/>
      <c r="E479" s="9">
        <f>IF(LEFT(A479,1)="T",0,IF(INDEX('Jobber Jobs'!$O$5:$O$367,MATCH(A479,'Jobber Jobs'!$A$5:$A$367,0))&lt;&gt;"Active",0,IF(C479="Every 4 weeks",D479*INDEX('Jobber Jobs'!$L$5:$L$367,MATCH(A479,'Jobber Jobs'!$A$5:$A$367,0)),INDEX('Jobber Jobs'!$Q$5:$Q$367,MATCH(A479,'Jobber Jobs'!$A$5:$A$367,0)))))</f>
        <v>277.33</v>
      </c>
      <c r="F479" s="9">
        <f>SUMIFS('Jobber Invoices'!$F$5:$F$235,'Jobber Invoices'!$B$5:$B$235,A479,'Jobber Invoices'!$G$5:$G$235,B479)</f>
        <v>0</v>
      </c>
      <c r="G479" s="9">
        <f>SUMIFS('QBO Invoices'!$E$5:$E$888,'QBO Invoices'!$G$5:$G$888,A479,'QBO Invoices'!$F$5:$F$888,B479)</f>
        <v>277.33</v>
      </c>
      <c r="H479" s="9">
        <f>ROUND(F479+G479-E479,2)</f>
        <v>0</v>
      </c>
      <c r="I479" t="str">
        <f>IF(ABS(H479)&lt;0.005,"Agrees",IF(H479&gt;0,"Over-billed","Under-billed"))</f>
        <v>Agrees</v>
      </c>
      <c r="J479" t="str">
        <f>IFERROR(INDEX('Rate Reconciliation'!$O$5:$O$373,MATCH(A479,'Rate Reconciliation'!$A$5:$A$373,0)),"Missing in Jobber")</f>
        <v>Matched</v>
      </c>
      <c r="K479" s="9" t="n">
        <v>0</v>
      </c>
    </row>
    <row r="480">
      <c r="A480" t="inlineStr">
        <is>
          <t>J1159</t>
        </is>
      </c>
      <c r="B480" t="inlineStr">
        <is>
          <t>2026-09</t>
        </is>
      </c>
      <c r="C480" t="str">
        <f>IF(LEFT(A480,1)="T","QBO only",INDEX('Jobber Jobs'!$F$5:$F$367,MATCH(A480,'Jobber Jobs'!$A$5:$A$367,0)))</f>
        <v>Weekly</v>
      </c>
      <c r="D480" t="inlineStr"/>
      <c r="E480" s="9">
        <f>IF(LEFT(A480,1)="T",0,IF(INDEX('Jobber Jobs'!$O$5:$O$367,MATCH(A480,'Jobber Jobs'!$A$5:$A$367,0))&lt;&gt;"Active",0,IF(C480="Every 4 weeks",D480*INDEX('Jobber Jobs'!$L$5:$L$367,MATCH(A480,'Jobber Jobs'!$A$5:$A$367,0)),INDEX('Jobber Jobs'!$Q$5:$Q$367,MATCH(A480,'Jobber Jobs'!$A$5:$A$367,0)))))</f>
        <v>277.33</v>
      </c>
      <c r="F480" s="9">
        <f>SUMIFS('Jobber Invoices'!$F$5:$F$235,'Jobber Invoices'!$B$5:$B$235,A480,'Jobber Invoices'!$G$5:$G$235,B480)</f>
        <v>0</v>
      </c>
      <c r="G480" s="9">
        <f>SUMIFS('QBO Invoices'!$E$5:$E$888,'QBO Invoices'!$G$5:$G$888,A480,'QBO Invoices'!$F$5:$F$888,B480)</f>
        <v>277.33</v>
      </c>
      <c r="H480" s="9">
        <f>ROUND(F480+G480-E480,2)</f>
        <v>0</v>
      </c>
      <c r="I480" t="str">
        <f>IF(ABS(H480)&lt;0.005,"Agrees",IF(H480&gt;0,"Over-billed","Under-billed"))</f>
        <v>Agrees</v>
      </c>
      <c r="J480" t="str">
        <f>IFERROR(INDEX('Rate Reconciliation'!$O$5:$O$373,MATCH(A480,'Rate Reconciliation'!$A$5:$A$373,0)),"Missing in Jobber")</f>
        <v>Matched</v>
      </c>
      <c r="K480" s="9" t="n">
        <v>0</v>
      </c>
    </row>
    <row r="481">
      <c r="A481" t="inlineStr">
        <is>
          <t>J1159</t>
        </is>
      </c>
      <c r="B481" t="inlineStr">
        <is>
          <t>2026-10</t>
        </is>
      </c>
      <c r="C481" t="str">
        <f>IF(LEFT(A481,1)="T","QBO only",INDEX('Jobber Jobs'!$F$5:$F$367,MATCH(A481,'Jobber Jobs'!$A$5:$A$367,0)))</f>
        <v>Weekly</v>
      </c>
      <c r="D481" t="inlineStr"/>
      <c r="E481" s="9">
        <f>IF(LEFT(A481,1)="T",0,IF(INDEX('Jobber Jobs'!$O$5:$O$367,MATCH(A481,'Jobber Jobs'!$A$5:$A$367,0))&lt;&gt;"Active",0,IF(C481="Every 4 weeks",D481*INDEX('Jobber Jobs'!$L$5:$L$367,MATCH(A481,'Jobber Jobs'!$A$5:$A$367,0)),INDEX('Jobber Jobs'!$Q$5:$Q$367,MATCH(A481,'Jobber Jobs'!$A$5:$A$367,0)))))</f>
        <v>277.33</v>
      </c>
      <c r="F481" s="9">
        <f>SUMIFS('Jobber Invoices'!$F$5:$F$235,'Jobber Invoices'!$B$5:$B$235,A481,'Jobber Invoices'!$G$5:$G$235,B481)</f>
        <v>0</v>
      </c>
      <c r="G481" s="9">
        <f>SUMIFS('QBO Invoices'!$E$5:$E$888,'QBO Invoices'!$G$5:$G$888,A481,'QBO Invoices'!$F$5:$F$888,B481)</f>
        <v>277.33</v>
      </c>
      <c r="H481" s="9">
        <f>ROUND(F481+G481-E481,2)</f>
        <v>0</v>
      </c>
      <c r="I481" t="str">
        <f>IF(ABS(H481)&lt;0.005,"Agrees",IF(H481&gt;0,"Over-billed","Under-billed"))</f>
        <v>Agrees</v>
      </c>
      <c r="J481" t="str">
        <f>IFERROR(INDEX('Rate Reconciliation'!$O$5:$O$373,MATCH(A481,'Rate Reconciliation'!$A$5:$A$373,0)),"Missing in Jobber")</f>
        <v>Matched</v>
      </c>
      <c r="K481" s="9" t="n">
        <v>0</v>
      </c>
    </row>
    <row r="482">
      <c r="A482" t="inlineStr">
        <is>
          <t>J1160</t>
        </is>
      </c>
      <c r="B482" t="inlineStr">
        <is>
          <t>2026-08</t>
        </is>
      </c>
      <c r="C482" t="str">
        <f>IF(LEFT(A482,1)="T","QBO only",INDEX('Jobber Jobs'!$F$5:$F$367,MATCH(A482,'Jobber Jobs'!$A$5:$A$367,0)))</f>
        <v>Monthly</v>
      </c>
      <c r="D482" t="inlineStr"/>
      <c r="E482" s="9">
        <f>IF(LEFT(A482,1)="T",0,IF(INDEX('Jobber Jobs'!$O$5:$O$367,MATCH(A482,'Jobber Jobs'!$A$5:$A$367,0))&lt;&gt;"Active",0,IF(C482="Every 4 weeks",D482*INDEX('Jobber Jobs'!$L$5:$L$367,MATCH(A482,'Jobber Jobs'!$A$5:$A$367,0)),INDEX('Jobber Jobs'!$Q$5:$Q$367,MATCH(A482,'Jobber Jobs'!$A$5:$A$367,0)))))</f>
        <v>88</v>
      </c>
      <c r="F482" s="9">
        <f>SUMIFS('Jobber Invoices'!$F$5:$F$235,'Jobber Invoices'!$B$5:$B$235,A482,'Jobber Invoices'!$G$5:$G$235,B482)</f>
        <v>0</v>
      </c>
      <c r="G482" s="9">
        <f>SUMIFS('QBO Invoices'!$E$5:$E$888,'QBO Invoices'!$G$5:$G$888,A482,'QBO Invoices'!$F$5:$F$888,B482)</f>
        <v>85</v>
      </c>
      <c r="H482" s="9">
        <f>ROUND(F482+G482-E482,2)</f>
        <v>-3</v>
      </c>
      <c r="I482" t="str">
        <f>IF(ABS(H482)&lt;0.005,"Agrees",IF(H482&gt;0,"Over-billed","Under-billed"))</f>
        <v>Under-billed</v>
      </c>
      <c r="J482" t="str">
        <f>IFERROR(INDEX('Rate Reconciliation'!$O$5:$O$373,MATCH(A482,'Rate Reconciliation'!$A$5:$A$373,0)),"Missing in Jobber")</f>
        <v>Rate mismatch</v>
      </c>
      <c r="K482" s="9" t="n">
        <v>-3</v>
      </c>
    </row>
    <row r="483">
      <c r="A483" t="inlineStr">
        <is>
          <t>J1160</t>
        </is>
      </c>
      <c r="B483" t="inlineStr">
        <is>
          <t>2026-09</t>
        </is>
      </c>
      <c r="C483" t="str">
        <f>IF(LEFT(A483,1)="T","QBO only",INDEX('Jobber Jobs'!$F$5:$F$367,MATCH(A483,'Jobber Jobs'!$A$5:$A$367,0)))</f>
        <v>Monthly</v>
      </c>
      <c r="D483" t="inlineStr"/>
      <c r="E483" s="9">
        <f>IF(LEFT(A483,1)="T",0,IF(INDEX('Jobber Jobs'!$O$5:$O$367,MATCH(A483,'Jobber Jobs'!$A$5:$A$367,0))&lt;&gt;"Active",0,IF(C483="Every 4 weeks",D483*INDEX('Jobber Jobs'!$L$5:$L$367,MATCH(A483,'Jobber Jobs'!$A$5:$A$367,0)),INDEX('Jobber Jobs'!$Q$5:$Q$367,MATCH(A483,'Jobber Jobs'!$A$5:$A$367,0)))))</f>
        <v>88</v>
      </c>
      <c r="F483" s="9">
        <f>SUMIFS('Jobber Invoices'!$F$5:$F$235,'Jobber Invoices'!$B$5:$B$235,A483,'Jobber Invoices'!$G$5:$G$235,B483)</f>
        <v>0</v>
      </c>
      <c r="G483" s="9">
        <f>SUMIFS('QBO Invoices'!$E$5:$E$888,'QBO Invoices'!$G$5:$G$888,A483,'QBO Invoices'!$F$5:$F$888,B483)</f>
        <v>85</v>
      </c>
      <c r="H483" s="9">
        <f>ROUND(F483+G483-E483,2)</f>
        <v>-3</v>
      </c>
      <c r="I483" t="str">
        <f>IF(ABS(H483)&lt;0.005,"Agrees",IF(H483&gt;0,"Over-billed","Under-billed"))</f>
        <v>Under-billed</v>
      </c>
      <c r="J483" t="str">
        <f>IFERROR(INDEX('Rate Reconciliation'!$O$5:$O$373,MATCH(A483,'Rate Reconciliation'!$A$5:$A$373,0)),"Missing in Jobber")</f>
        <v>Rate mismatch</v>
      </c>
      <c r="K483" s="9" t="n">
        <v>-3</v>
      </c>
    </row>
    <row r="484">
      <c r="A484" t="inlineStr">
        <is>
          <t>J1160</t>
        </is>
      </c>
      <c r="B484" t="inlineStr">
        <is>
          <t>2026-10</t>
        </is>
      </c>
      <c r="C484" t="str">
        <f>IF(LEFT(A484,1)="T","QBO only",INDEX('Jobber Jobs'!$F$5:$F$367,MATCH(A484,'Jobber Jobs'!$A$5:$A$367,0)))</f>
        <v>Monthly</v>
      </c>
      <c r="D484" t="inlineStr"/>
      <c r="E484" s="9">
        <f>IF(LEFT(A484,1)="T",0,IF(INDEX('Jobber Jobs'!$O$5:$O$367,MATCH(A484,'Jobber Jobs'!$A$5:$A$367,0))&lt;&gt;"Active",0,IF(C484="Every 4 weeks",D484*INDEX('Jobber Jobs'!$L$5:$L$367,MATCH(A484,'Jobber Jobs'!$A$5:$A$367,0)),INDEX('Jobber Jobs'!$Q$5:$Q$367,MATCH(A484,'Jobber Jobs'!$A$5:$A$367,0)))))</f>
        <v>88</v>
      </c>
      <c r="F484" s="9">
        <f>SUMIFS('Jobber Invoices'!$F$5:$F$235,'Jobber Invoices'!$B$5:$B$235,A484,'Jobber Invoices'!$G$5:$G$235,B484)</f>
        <v>0</v>
      </c>
      <c r="G484" s="9">
        <f>SUMIFS('QBO Invoices'!$E$5:$E$888,'QBO Invoices'!$G$5:$G$888,A484,'QBO Invoices'!$F$5:$F$888,B484)</f>
        <v>85</v>
      </c>
      <c r="H484" s="9">
        <f>ROUND(F484+G484-E484,2)</f>
        <v>-3</v>
      </c>
      <c r="I484" t="str">
        <f>IF(ABS(H484)&lt;0.005,"Agrees",IF(H484&gt;0,"Over-billed","Under-billed"))</f>
        <v>Under-billed</v>
      </c>
      <c r="J484" t="str">
        <f>IFERROR(INDEX('Rate Reconciliation'!$O$5:$O$373,MATCH(A484,'Rate Reconciliation'!$A$5:$A$373,0)),"Missing in Jobber")</f>
        <v>Rate mismatch</v>
      </c>
      <c r="K484" s="9" t="n">
        <v>-3</v>
      </c>
    </row>
    <row r="485">
      <c r="A485" t="inlineStr">
        <is>
          <t>J1161</t>
        </is>
      </c>
      <c r="B485" t="inlineStr">
        <is>
          <t>2026-08</t>
        </is>
      </c>
      <c r="C485" t="str">
        <f>IF(LEFT(A485,1)="T","QBO only",INDEX('Jobber Jobs'!$F$5:$F$367,MATCH(A485,'Jobber Jobs'!$A$5:$A$367,0)))</f>
        <v>Weekly</v>
      </c>
      <c r="D485" t="inlineStr"/>
      <c r="E485" s="9">
        <f>IF(LEFT(A485,1)="T",0,IF(INDEX('Jobber Jobs'!$O$5:$O$367,MATCH(A485,'Jobber Jobs'!$A$5:$A$367,0))&lt;&gt;"Active",0,IF(C485="Every 4 weeks",D485*INDEX('Jobber Jobs'!$L$5:$L$367,MATCH(A485,'Jobber Jobs'!$A$5:$A$367,0)),INDEX('Jobber Jobs'!$Q$5:$Q$367,MATCH(A485,'Jobber Jobs'!$A$5:$A$367,0)))))</f>
        <v>268.67</v>
      </c>
      <c r="F485" s="9">
        <f>SUMIFS('Jobber Invoices'!$F$5:$F$235,'Jobber Invoices'!$B$5:$B$235,A485,'Jobber Invoices'!$G$5:$G$235,B485)</f>
        <v>0</v>
      </c>
      <c r="G485" s="9">
        <f>SUMIFS('QBO Invoices'!$E$5:$E$888,'QBO Invoices'!$G$5:$G$888,A485,'QBO Invoices'!$F$5:$F$888,B485)</f>
        <v>268.67</v>
      </c>
      <c r="H485" s="9">
        <f>ROUND(F485+G485-E485,2)</f>
        <v>0</v>
      </c>
      <c r="I485" t="str">
        <f>IF(ABS(H485)&lt;0.005,"Agrees",IF(H485&gt;0,"Over-billed","Under-billed"))</f>
        <v>Agrees</v>
      </c>
      <c r="J485" t="str">
        <f>IFERROR(INDEX('Rate Reconciliation'!$O$5:$O$373,MATCH(A485,'Rate Reconciliation'!$A$5:$A$373,0)),"Missing in Jobber")</f>
        <v>Matched</v>
      </c>
      <c r="K485" s="9" t="n">
        <v>0</v>
      </c>
    </row>
    <row r="486">
      <c r="A486" t="inlineStr">
        <is>
          <t>J1161</t>
        </is>
      </c>
      <c r="B486" t="inlineStr">
        <is>
          <t>2026-09</t>
        </is>
      </c>
      <c r="C486" t="str">
        <f>IF(LEFT(A486,1)="T","QBO only",INDEX('Jobber Jobs'!$F$5:$F$367,MATCH(A486,'Jobber Jobs'!$A$5:$A$367,0)))</f>
        <v>Weekly</v>
      </c>
      <c r="D486" t="inlineStr"/>
      <c r="E486" s="9">
        <f>IF(LEFT(A486,1)="T",0,IF(INDEX('Jobber Jobs'!$O$5:$O$367,MATCH(A486,'Jobber Jobs'!$A$5:$A$367,0))&lt;&gt;"Active",0,IF(C486="Every 4 weeks",D486*INDEX('Jobber Jobs'!$L$5:$L$367,MATCH(A486,'Jobber Jobs'!$A$5:$A$367,0)),INDEX('Jobber Jobs'!$Q$5:$Q$367,MATCH(A486,'Jobber Jobs'!$A$5:$A$367,0)))))</f>
        <v>268.67</v>
      </c>
      <c r="F486" s="9">
        <f>SUMIFS('Jobber Invoices'!$F$5:$F$235,'Jobber Invoices'!$B$5:$B$235,A486,'Jobber Invoices'!$G$5:$G$235,B486)</f>
        <v>0</v>
      </c>
      <c r="G486" s="9">
        <f>SUMIFS('QBO Invoices'!$E$5:$E$888,'QBO Invoices'!$G$5:$G$888,A486,'QBO Invoices'!$F$5:$F$888,B486)</f>
        <v>268.67</v>
      </c>
      <c r="H486" s="9">
        <f>ROUND(F486+G486-E486,2)</f>
        <v>0</v>
      </c>
      <c r="I486" t="str">
        <f>IF(ABS(H486)&lt;0.005,"Agrees",IF(H486&gt;0,"Over-billed","Under-billed"))</f>
        <v>Agrees</v>
      </c>
      <c r="J486" t="str">
        <f>IFERROR(INDEX('Rate Reconciliation'!$O$5:$O$373,MATCH(A486,'Rate Reconciliation'!$A$5:$A$373,0)),"Missing in Jobber")</f>
        <v>Matched</v>
      </c>
      <c r="K486" s="9" t="n">
        <v>0</v>
      </c>
    </row>
    <row r="487">
      <c r="A487" t="inlineStr">
        <is>
          <t>J1161</t>
        </is>
      </c>
      <c r="B487" t="inlineStr">
        <is>
          <t>2026-10</t>
        </is>
      </c>
      <c r="C487" t="str">
        <f>IF(LEFT(A487,1)="T","QBO only",INDEX('Jobber Jobs'!$F$5:$F$367,MATCH(A487,'Jobber Jobs'!$A$5:$A$367,0)))</f>
        <v>Weekly</v>
      </c>
      <c r="D487" t="inlineStr"/>
      <c r="E487" s="9">
        <f>IF(LEFT(A487,1)="T",0,IF(INDEX('Jobber Jobs'!$O$5:$O$367,MATCH(A487,'Jobber Jobs'!$A$5:$A$367,0))&lt;&gt;"Active",0,IF(C487="Every 4 weeks",D487*INDEX('Jobber Jobs'!$L$5:$L$367,MATCH(A487,'Jobber Jobs'!$A$5:$A$367,0)),INDEX('Jobber Jobs'!$Q$5:$Q$367,MATCH(A487,'Jobber Jobs'!$A$5:$A$367,0)))))</f>
        <v>268.67</v>
      </c>
      <c r="F487" s="9">
        <f>SUMIFS('Jobber Invoices'!$F$5:$F$235,'Jobber Invoices'!$B$5:$B$235,A487,'Jobber Invoices'!$G$5:$G$235,B487)</f>
        <v>0</v>
      </c>
      <c r="G487" s="9">
        <f>SUMIFS('QBO Invoices'!$E$5:$E$888,'QBO Invoices'!$G$5:$G$888,A487,'QBO Invoices'!$F$5:$F$888,B487)</f>
        <v>268.67</v>
      </c>
      <c r="H487" s="9">
        <f>ROUND(F487+G487-E487,2)</f>
        <v>0</v>
      </c>
      <c r="I487" t="str">
        <f>IF(ABS(H487)&lt;0.005,"Agrees",IF(H487&gt;0,"Over-billed","Under-billed"))</f>
        <v>Agrees</v>
      </c>
      <c r="J487" t="str">
        <f>IFERROR(INDEX('Rate Reconciliation'!$O$5:$O$373,MATCH(A487,'Rate Reconciliation'!$A$5:$A$373,0)),"Missing in Jobber")</f>
        <v>Matched</v>
      </c>
      <c r="K487" s="9" t="n">
        <v>0</v>
      </c>
    </row>
    <row r="488">
      <c r="A488" t="inlineStr">
        <is>
          <t>J1162</t>
        </is>
      </c>
      <c r="B488" t="inlineStr">
        <is>
          <t>2026-08</t>
        </is>
      </c>
      <c r="C488" t="str">
        <f>IF(LEFT(A488,1)="T","QBO only",INDEX('Jobber Jobs'!$F$5:$F$367,MATCH(A488,'Jobber Jobs'!$A$5:$A$367,0)))</f>
        <v>Weekly</v>
      </c>
      <c r="D488" t="inlineStr"/>
      <c r="E488" s="9">
        <f>IF(LEFT(A488,1)="T",0,IF(INDEX('Jobber Jobs'!$O$5:$O$367,MATCH(A488,'Jobber Jobs'!$A$5:$A$367,0))&lt;&gt;"Active",0,IF(C488="Every 4 weeks",D488*INDEX('Jobber Jobs'!$L$5:$L$367,MATCH(A488,'Jobber Jobs'!$A$5:$A$367,0)),INDEX('Jobber Jobs'!$Q$5:$Q$367,MATCH(A488,'Jobber Jobs'!$A$5:$A$367,0)))))</f>
        <v>585</v>
      </c>
      <c r="F488" s="9">
        <f>SUMIFS('Jobber Invoices'!$F$5:$F$235,'Jobber Invoices'!$B$5:$B$235,A488,'Jobber Invoices'!$G$5:$G$235,B488)</f>
        <v>0</v>
      </c>
      <c r="G488" s="9">
        <f>SUMIFS('QBO Invoices'!$E$5:$E$888,'QBO Invoices'!$G$5:$G$888,A488,'QBO Invoices'!$F$5:$F$888,B488)</f>
        <v>585</v>
      </c>
      <c r="H488" s="9">
        <f>ROUND(F488+G488-E488,2)</f>
        <v>0</v>
      </c>
      <c r="I488" t="str">
        <f>IF(ABS(H488)&lt;0.005,"Agrees",IF(H488&gt;0,"Over-billed","Under-billed"))</f>
        <v>Agrees</v>
      </c>
      <c r="J488" t="str">
        <f>IFERROR(INDEX('Rate Reconciliation'!$O$5:$O$373,MATCH(A488,'Rate Reconciliation'!$A$5:$A$373,0)),"Missing in Jobber")</f>
        <v>Matched</v>
      </c>
      <c r="K488" s="9" t="n">
        <v>0</v>
      </c>
    </row>
    <row r="489">
      <c r="A489" t="inlineStr">
        <is>
          <t>J1162</t>
        </is>
      </c>
      <c r="B489" t="inlineStr">
        <is>
          <t>2026-09</t>
        </is>
      </c>
      <c r="C489" t="str">
        <f>IF(LEFT(A489,1)="T","QBO only",INDEX('Jobber Jobs'!$F$5:$F$367,MATCH(A489,'Jobber Jobs'!$A$5:$A$367,0)))</f>
        <v>Weekly</v>
      </c>
      <c r="D489" t="inlineStr"/>
      <c r="E489" s="9">
        <f>IF(LEFT(A489,1)="T",0,IF(INDEX('Jobber Jobs'!$O$5:$O$367,MATCH(A489,'Jobber Jobs'!$A$5:$A$367,0))&lt;&gt;"Active",0,IF(C489="Every 4 weeks",D489*INDEX('Jobber Jobs'!$L$5:$L$367,MATCH(A489,'Jobber Jobs'!$A$5:$A$367,0)),INDEX('Jobber Jobs'!$Q$5:$Q$367,MATCH(A489,'Jobber Jobs'!$A$5:$A$367,0)))))</f>
        <v>585</v>
      </c>
      <c r="F489" s="9">
        <f>SUMIFS('Jobber Invoices'!$F$5:$F$235,'Jobber Invoices'!$B$5:$B$235,A489,'Jobber Invoices'!$G$5:$G$235,B489)</f>
        <v>0</v>
      </c>
      <c r="G489" s="9">
        <f>SUMIFS('QBO Invoices'!$E$5:$E$888,'QBO Invoices'!$G$5:$G$888,A489,'QBO Invoices'!$F$5:$F$888,B489)</f>
        <v>585</v>
      </c>
      <c r="H489" s="9">
        <f>ROUND(F489+G489-E489,2)</f>
        <v>0</v>
      </c>
      <c r="I489" t="str">
        <f>IF(ABS(H489)&lt;0.005,"Agrees",IF(H489&gt;0,"Over-billed","Under-billed"))</f>
        <v>Agrees</v>
      </c>
      <c r="J489" t="str">
        <f>IFERROR(INDEX('Rate Reconciliation'!$O$5:$O$373,MATCH(A489,'Rate Reconciliation'!$A$5:$A$373,0)),"Missing in Jobber")</f>
        <v>Matched</v>
      </c>
      <c r="K489" s="9" t="n">
        <v>0</v>
      </c>
    </row>
    <row r="490">
      <c r="A490" t="inlineStr">
        <is>
          <t>J1162</t>
        </is>
      </c>
      <c r="B490" t="inlineStr">
        <is>
          <t>2026-10</t>
        </is>
      </c>
      <c r="C490" t="str">
        <f>IF(LEFT(A490,1)="T","QBO only",INDEX('Jobber Jobs'!$F$5:$F$367,MATCH(A490,'Jobber Jobs'!$A$5:$A$367,0)))</f>
        <v>Weekly</v>
      </c>
      <c r="D490" t="inlineStr"/>
      <c r="E490" s="9">
        <f>IF(LEFT(A490,1)="T",0,IF(INDEX('Jobber Jobs'!$O$5:$O$367,MATCH(A490,'Jobber Jobs'!$A$5:$A$367,0))&lt;&gt;"Active",0,IF(C490="Every 4 weeks",D490*INDEX('Jobber Jobs'!$L$5:$L$367,MATCH(A490,'Jobber Jobs'!$A$5:$A$367,0)),INDEX('Jobber Jobs'!$Q$5:$Q$367,MATCH(A490,'Jobber Jobs'!$A$5:$A$367,0)))))</f>
        <v>585</v>
      </c>
      <c r="F490" s="9">
        <f>SUMIFS('Jobber Invoices'!$F$5:$F$235,'Jobber Invoices'!$B$5:$B$235,A490,'Jobber Invoices'!$G$5:$G$235,B490)</f>
        <v>0</v>
      </c>
      <c r="G490" s="9">
        <f>SUMIFS('QBO Invoices'!$E$5:$E$888,'QBO Invoices'!$G$5:$G$888,A490,'QBO Invoices'!$F$5:$F$888,B490)</f>
        <v>585</v>
      </c>
      <c r="H490" s="9">
        <f>ROUND(F490+G490-E490,2)</f>
        <v>0</v>
      </c>
      <c r="I490" t="str">
        <f>IF(ABS(H490)&lt;0.005,"Agrees",IF(H490&gt;0,"Over-billed","Under-billed"))</f>
        <v>Agrees</v>
      </c>
      <c r="J490" t="str">
        <f>IFERROR(INDEX('Rate Reconciliation'!$O$5:$O$373,MATCH(A490,'Rate Reconciliation'!$A$5:$A$373,0)),"Missing in Jobber")</f>
        <v>Matched</v>
      </c>
      <c r="K490" s="9" t="n">
        <v>0</v>
      </c>
    </row>
    <row r="491">
      <c r="A491" t="inlineStr">
        <is>
          <t>J1163</t>
        </is>
      </c>
      <c r="B491" t="inlineStr">
        <is>
          <t>2026-08</t>
        </is>
      </c>
      <c r="C491" t="str">
        <f>IF(LEFT(A491,1)="T","QBO only",INDEX('Jobber Jobs'!$F$5:$F$367,MATCH(A491,'Jobber Jobs'!$A$5:$A$367,0)))</f>
        <v>Weekly</v>
      </c>
      <c r="D491" t="inlineStr"/>
      <c r="E491" s="9">
        <f>IF(LEFT(A491,1)="T",0,IF(INDEX('Jobber Jobs'!$O$5:$O$367,MATCH(A491,'Jobber Jobs'!$A$5:$A$367,0))&lt;&gt;"Active",0,IF(C491="Every 4 weeks",D491*INDEX('Jobber Jobs'!$L$5:$L$367,MATCH(A491,'Jobber Jobs'!$A$5:$A$367,0)),INDEX('Jobber Jobs'!$Q$5:$Q$367,MATCH(A491,'Jobber Jobs'!$A$5:$A$367,0)))))</f>
        <v>268.67</v>
      </c>
      <c r="F491" s="9">
        <f>SUMIFS('Jobber Invoices'!$F$5:$F$235,'Jobber Invoices'!$B$5:$B$235,A491,'Jobber Invoices'!$G$5:$G$235,B491)</f>
        <v>0</v>
      </c>
      <c r="G491" s="9">
        <f>SUMIFS('QBO Invoices'!$E$5:$E$888,'QBO Invoices'!$G$5:$G$888,A491,'QBO Invoices'!$F$5:$F$888,B491)</f>
        <v>0</v>
      </c>
      <c r="H491" s="9">
        <f>ROUND(F491+G491-E491,2)</f>
        <v>-268.67</v>
      </c>
      <c r="I491" t="str">
        <f>IF(ABS(H491)&lt;0.005,"Agrees",IF(H491&gt;0,"Over-billed","Under-billed"))</f>
        <v>Under-billed</v>
      </c>
      <c r="J491" t="str">
        <f>IFERROR(INDEX('Rate Reconciliation'!$O$5:$O$373,MATCH(A491,'Rate Reconciliation'!$A$5:$A$373,0)),"Missing in Jobber")</f>
        <v>Not billed</v>
      </c>
      <c r="K491" s="9" t="n">
        <v>-268.67</v>
      </c>
    </row>
    <row r="492">
      <c r="A492" t="inlineStr">
        <is>
          <t>J1163</t>
        </is>
      </c>
      <c r="B492" t="inlineStr">
        <is>
          <t>2026-09</t>
        </is>
      </c>
      <c r="C492" t="str">
        <f>IF(LEFT(A492,1)="T","QBO only",INDEX('Jobber Jobs'!$F$5:$F$367,MATCH(A492,'Jobber Jobs'!$A$5:$A$367,0)))</f>
        <v>Weekly</v>
      </c>
      <c r="D492" t="inlineStr"/>
      <c r="E492" s="9">
        <f>IF(LEFT(A492,1)="T",0,IF(INDEX('Jobber Jobs'!$O$5:$O$367,MATCH(A492,'Jobber Jobs'!$A$5:$A$367,0))&lt;&gt;"Active",0,IF(C492="Every 4 weeks",D492*INDEX('Jobber Jobs'!$L$5:$L$367,MATCH(A492,'Jobber Jobs'!$A$5:$A$367,0)),INDEX('Jobber Jobs'!$Q$5:$Q$367,MATCH(A492,'Jobber Jobs'!$A$5:$A$367,0)))))</f>
        <v>268.67</v>
      </c>
      <c r="F492" s="9">
        <f>SUMIFS('Jobber Invoices'!$F$5:$F$235,'Jobber Invoices'!$B$5:$B$235,A492,'Jobber Invoices'!$G$5:$G$235,B492)</f>
        <v>0</v>
      </c>
      <c r="G492" s="9">
        <f>SUMIFS('QBO Invoices'!$E$5:$E$888,'QBO Invoices'!$G$5:$G$888,A492,'QBO Invoices'!$F$5:$F$888,B492)</f>
        <v>0</v>
      </c>
      <c r="H492" s="9">
        <f>ROUND(F492+G492-E492,2)</f>
        <v>-268.67</v>
      </c>
      <c r="I492" t="str">
        <f>IF(ABS(H492)&lt;0.005,"Agrees",IF(H492&gt;0,"Over-billed","Under-billed"))</f>
        <v>Under-billed</v>
      </c>
      <c r="J492" t="str">
        <f>IFERROR(INDEX('Rate Reconciliation'!$O$5:$O$373,MATCH(A492,'Rate Reconciliation'!$A$5:$A$373,0)),"Missing in Jobber")</f>
        <v>Not billed</v>
      </c>
      <c r="K492" s="9" t="n">
        <v>-268.67</v>
      </c>
    </row>
    <row r="493">
      <c r="A493" t="inlineStr">
        <is>
          <t>J1163</t>
        </is>
      </c>
      <c r="B493" t="inlineStr">
        <is>
          <t>2026-10</t>
        </is>
      </c>
      <c r="C493" t="str">
        <f>IF(LEFT(A493,1)="T","QBO only",INDEX('Jobber Jobs'!$F$5:$F$367,MATCH(A493,'Jobber Jobs'!$A$5:$A$367,0)))</f>
        <v>Weekly</v>
      </c>
      <c r="D493" t="inlineStr"/>
      <c r="E493" s="9">
        <f>IF(LEFT(A493,1)="T",0,IF(INDEX('Jobber Jobs'!$O$5:$O$367,MATCH(A493,'Jobber Jobs'!$A$5:$A$367,0))&lt;&gt;"Active",0,IF(C493="Every 4 weeks",D493*INDEX('Jobber Jobs'!$L$5:$L$367,MATCH(A493,'Jobber Jobs'!$A$5:$A$367,0)),INDEX('Jobber Jobs'!$Q$5:$Q$367,MATCH(A493,'Jobber Jobs'!$A$5:$A$367,0)))))</f>
        <v>268.67</v>
      </c>
      <c r="F493" s="9">
        <f>SUMIFS('Jobber Invoices'!$F$5:$F$235,'Jobber Invoices'!$B$5:$B$235,A493,'Jobber Invoices'!$G$5:$G$235,B493)</f>
        <v>0</v>
      </c>
      <c r="G493" s="9">
        <f>SUMIFS('QBO Invoices'!$E$5:$E$888,'QBO Invoices'!$G$5:$G$888,A493,'QBO Invoices'!$F$5:$F$888,B493)</f>
        <v>0</v>
      </c>
      <c r="H493" s="9">
        <f>ROUND(F493+G493-E493,2)</f>
        <v>-268.67</v>
      </c>
      <c r="I493" t="str">
        <f>IF(ABS(H493)&lt;0.005,"Agrees",IF(H493&gt;0,"Over-billed","Under-billed"))</f>
        <v>Under-billed</v>
      </c>
      <c r="J493" t="str">
        <f>IFERROR(INDEX('Rate Reconciliation'!$O$5:$O$373,MATCH(A493,'Rate Reconciliation'!$A$5:$A$373,0)),"Missing in Jobber")</f>
        <v>Not billed</v>
      </c>
      <c r="K493" s="9" t="n">
        <v>-268.67</v>
      </c>
    </row>
    <row r="494">
      <c r="A494" t="inlineStr">
        <is>
          <t>J1164</t>
        </is>
      </c>
      <c r="B494" t="inlineStr">
        <is>
          <t>2026-08</t>
        </is>
      </c>
      <c r="C494" t="str">
        <f>IF(LEFT(A494,1)="T","QBO only",INDEX('Jobber Jobs'!$F$5:$F$367,MATCH(A494,'Jobber Jobs'!$A$5:$A$367,0)))</f>
        <v>Every 4 weeks</v>
      </c>
      <c r="D494" t="n">
        <v>1</v>
      </c>
      <c r="E494" s="9">
        <f>IF(LEFT(A494,1)="T",0,IF(INDEX('Jobber Jobs'!$O$5:$O$367,MATCH(A494,'Jobber Jobs'!$A$5:$A$367,0))&lt;&gt;"Active",0,IF(C494="Every 4 weeks",D494*INDEX('Jobber Jobs'!$L$5:$L$367,MATCH(A494,'Jobber Jobs'!$A$5:$A$367,0)),INDEX('Jobber Jobs'!$Q$5:$Q$367,MATCH(A494,'Jobber Jobs'!$A$5:$A$367,0)))))</f>
        <v>146</v>
      </c>
      <c r="F494" s="9">
        <f>SUMIFS('Jobber Invoices'!$F$5:$F$235,'Jobber Invoices'!$B$5:$B$235,A494,'Jobber Invoices'!$G$5:$G$235,B494)</f>
        <v>0</v>
      </c>
      <c r="G494" s="9">
        <f>SUMIFS('QBO Invoices'!$E$5:$E$888,'QBO Invoices'!$G$5:$G$888,A494,'QBO Invoices'!$F$5:$F$888,B494)</f>
        <v>146</v>
      </c>
      <c r="H494" s="9">
        <f>ROUND(F494+G494-E494,2)</f>
        <v>0</v>
      </c>
      <c r="I494" t="str">
        <f>IF(ABS(H494)&lt;0.005,"Agrees",IF(H494&gt;0,"Over-billed","Under-billed"))</f>
        <v>Agrees</v>
      </c>
      <c r="J494" t="str">
        <f>IFERROR(INDEX('Rate Reconciliation'!$O$5:$O$373,MATCH(A494,'Rate Reconciliation'!$A$5:$A$373,0)),"Missing in Jobber")</f>
        <v>Matched</v>
      </c>
      <c r="K494" s="9" t="n">
        <v>0</v>
      </c>
    </row>
    <row r="495">
      <c r="A495" t="inlineStr">
        <is>
          <t>J1164</t>
        </is>
      </c>
      <c r="B495" t="inlineStr">
        <is>
          <t>2026-09</t>
        </is>
      </c>
      <c r="C495" t="str">
        <f>IF(LEFT(A495,1)="T","QBO only",INDEX('Jobber Jobs'!$F$5:$F$367,MATCH(A495,'Jobber Jobs'!$A$5:$A$367,0)))</f>
        <v>Every 4 weeks</v>
      </c>
      <c r="D495" t="n">
        <v>1</v>
      </c>
      <c r="E495" s="9">
        <f>IF(LEFT(A495,1)="T",0,IF(INDEX('Jobber Jobs'!$O$5:$O$367,MATCH(A495,'Jobber Jobs'!$A$5:$A$367,0))&lt;&gt;"Active",0,IF(C495="Every 4 weeks",D495*INDEX('Jobber Jobs'!$L$5:$L$367,MATCH(A495,'Jobber Jobs'!$A$5:$A$367,0)),INDEX('Jobber Jobs'!$Q$5:$Q$367,MATCH(A495,'Jobber Jobs'!$A$5:$A$367,0)))))</f>
        <v>146</v>
      </c>
      <c r="F495" s="9">
        <f>SUMIFS('Jobber Invoices'!$F$5:$F$235,'Jobber Invoices'!$B$5:$B$235,A495,'Jobber Invoices'!$G$5:$G$235,B495)</f>
        <v>0</v>
      </c>
      <c r="G495" s="9">
        <f>SUMIFS('QBO Invoices'!$E$5:$E$888,'QBO Invoices'!$G$5:$G$888,A495,'QBO Invoices'!$F$5:$F$888,B495)</f>
        <v>146</v>
      </c>
      <c r="H495" s="9">
        <f>ROUND(F495+G495-E495,2)</f>
        <v>0</v>
      </c>
      <c r="I495" t="str">
        <f>IF(ABS(H495)&lt;0.005,"Agrees",IF(H495&gt;0,"Over-billed","Under-billed"))</f>
        <v>Agrees</v>
      </c>
      <c r="J495" t="str">
        <f>IFERROR(INDEX('Rate Reconciliation'!$O$5:$O$373,MATCH(A495,'Rate Reconciliation'!$A$5:$A$373,0)),"Missing in Jobber")</f>
        <v>Matched</v>
      </c>
      <c r="K495" s="9" t="n">
        <v>0</v>
      </c>
    </row>
    <row r="496">
      <c r="A496" t="inlineStr">
        <is>
          <t>J1164</t>
        </is>
      </c>
      <c r="B496" t="inlineStr">
        <is>
          <t>2026-10</t>
        </is>
      </c>
      <c r="C496" t="str">
        <f>IF(LEFT(A496,1)="T","QBO only",INDEX('Jobber Jobs'!$F$5:$F$367,MATCH(A496,'Jobber Jobs'!$A$5:$A$367,0)))</f>
        <v>Every 4 weeks</v>
      </c>
      <c r="D496" t="n">
        <v>1</v>
      </c>
      <c r="E496" s="9">
        <f>IF(LEFT(A496,1)="T",0,IF(INDEX('Jobber Jobs'!$O$5:$O$367,MATCH(A496,'Jobber Jobs'!$A$5:$A$367,0))&lt;&gt;"Active",0,IF(C496="Every 4 weeks",D496*INDEX('Jobber Jobs'!$L$5:$L$367,MATCH(A496,'Jobber Jobs'!$A$5:$A$367,0)),INDEX('Jobber Jobs'!$Q$5:$Q$367,MATCH(A496,'Jobber Jobs'!$A$5:$A$367,0)))))</f>
        <v>146</v>
      </c>
      <c r="F496" s="9">
        <f>SUMIFS('Jobber Invoices'!$F$5:$F$235,'Jobber Invoices'!$B$5:$B$235,A496,'Jobber Invoices'!$G$5:$G$235,B496)</f>
        <v>0</v>
      </c>
      <c r="G496" s="9">
        <f>SUMIFS('QBO Invoices'!$E$5:$E$888,'QBO Invoices'!$G$5:$G$888,A496,'QBO Invoices'!$F$5:$F$888,B496)</f>
        <v>146</v>
      </c>
      <c r="H496" s="9">
        <f>ROUND(F496+G496-E496,2)</f>
        <v>0</v>
      </c>
      <c r="I496" t="str">
        <f>IF(ABS(H496)&lt;0.005,"Agrees",IF(H496&gt;0,"Over-billed","Under-billed"))</f>
        <v>Agrees</v>
      </c>
      <c r="J496" t="str">
        <f>IFERROR(INDEX('Rate Reconciliation'!$O$5:$O$373,MATCH(A496,'Rate Reconciliation'!$A$5:$A$373,0)),"Missing in Jobber")</f>
        <v>Matched</v>
      </c>
      <c r="K496" s="9" t="n">
        <v>0</v>
      </c>
    </row>
    <row r="497">
      <c r="A497" t="inlineStr">
        <is>
          <t>J1165</t>
        </is>
      </c>
      <c r="B497" t="inlineStr">
        <is>
          <t>2026-08</t>
        </is>
      </c>
      <c r="C497" t="str">
        <f>IF(LEFT(A497,1)="T","QBO only",INDEX('Jobber Jobs'!$F$5:$F$367,MATCH(A497,'Jobber Jobs'!$A$5:$A$367,0)))</f>
        <v>Weekly</v>
      </c>
      <c r="D497" t="inlineStr"/>
      <c r="E497" s="9">
        <f>IF(LEFT(A497,1)="T",0,IF(INDEX('Jobber Jobs'!$O$5:$O$367,MATCH(A497,'Jobber Jobs'!$A$5:$A$367,0))&lt;&gt;"Active",0,IF(C497="Every 4 weeks",D497*INDEX('Jobber Jobs'!$L$5:$L$367,MATCH(A497,'Jobber Jobs'!$A$5:$A$367,0)),INDEX('Jobber Jobs'!$Q$5:$Q$367,MATCH(A497,'Jobber Jobs'!$A$5:$A$367,0)))))</f>
        <v>546</v>
      </c>
      <c r="F497" s="9">
        <f>SUMIFS('Jobber Invoices'!$F$5:$F$235,'Jobber Invoices'!$B$5:$B$235,A497,'Jobber Invoices'!$G$5:$G$235,B497)</f>
        <v>0</v>
      </c>
      <c r="G497" s="9">
        <f>SUMIFS('QBO Invoices'!$E$5:$E$888,'QBO Invoices'!$G$5:$G$888,A497,'QBO Invoices'!$F$5:$F$888,B497)</f>
        <v>0</v>
      </c>
      <c r="H497" s="9">
        <f>ROUND(F497+G497-E497,2)</f>
        <v>-546</v>
      </c>
      <c r="I497" t="str">
        <f>IF(ABS(H497)&lt;0.005,"Agrees",IF(H497&gt;0,"Over-billed","Under-billed"))</f>
        <v>Under-billed</v>
      </c>
      <c r="J497" t="str">
        <f>IFERROR(INDEX('Rate Reconciliation'!$O$5:$O$373,MATCH(A497,'Rate Reconciliation'!$A$5:$A$373,0)),"Missing in Jobber")</f>
        <v>Not billed</v>
      </c>
      <c r="K497" s="9" t="n">
        <v>-546</v>
      </c>
    </row>
    <row r="498">
      <c r="A498" t="inlineStr">
        <is>
          <t>J1165</t>
        </is>
      </c>
      <c r="B498" t="inlineStr">
        <is>
          <t>2026-09</t>
        </is>
      </c>
      <c r="C498" t="str">
        <f>IF(LEFT(A498,1)="T","QBO only",INDEX('Jobber Jobs'!$F$5:$F$367,MATCH(A498,'Jobber Jobs'!$A$5:$A$367,0)))</f>
        <v>Weekly</v>
      </c>
      <c r="D498" t="inlineStr"/>
      <c r="E498" s="9">
        <f>IF(LEFT(A498,1)="T",0,IF(INDEX('Jobber Jobs'!$O$5:$O$367,MATCH(A498,'Jobber Jobs'!$A$5:$A$367,0))&lt;&gt;"Active",0,IF(C498="Every 4 weeks",D498*INDEX('Jobber Jobs'!$L$5:$L$367,MATCH(A498,'Jobber Jobs'!$A$5:$A$367,0)),INDEX('Jobber Jobs'!$Q$5:$Q$367,MATCH(A498,'Jobber Jobs'!$A$5:$A$367,0)))))</f>
        <v>546</v>
      </c>
      <c r="F498" s="9">
        <f>SUMIFS('Jobber Invoices'!$F$5:$F$235,'Jobber Invoices'!$B$5:$B$235,A498,'Jobber Invoices'!$G$5:$G$235,B498)</f>
        <v>0</v>
      </c>
      <c r="G498" s="9">
        <f>SUMIFS('QBO Invoices'!$E$5:$E$888,'QBO Invoices'!$G$5:$G$888,A498,'QBO Invoices'!$F$5:$F$888,B498)</f>
        <v>0</v>
      </c>
      <c r="H498" s="9">
        <f>ROUND(F498+G498-E498,2)</f>
        <v>-546</v>
      </c>
      <c r="I498" t="str">
        <f>IF(ABS(H498)&lt;0.005,"Agrees",IF(H498&gt;0,"Over-billed","Under-billed"))</f>
        <v>Under-billed</v>
      </c>
      <c r="J498" t="str">
        <f>IFERROR(INDEX('Rate Reconciliation'!$O$5:$O$373,MATCH(A498,'Rate Reconciliation'!$A$5:$A$373,0)),"Missing in Jobber")</f>
        <v>Not billed</v>
      </c>
      <c r="K498" s="9" t="n">
        <v>-546</v>
      </c>
    </row>
    <row r="499">
      <c r="A499" t="inlineStr">
        <is>
          <t>J1165</t>
        </is>
      </c>
      <c r="B499" t="inlineStr">
        <is>
          <t>2026-10</t>
        </is>
      </c>
      <c r="C499" t="str">
        <f>IF(LEFT(A499,1)="T","QBO only",INDEX('Jobber Jobs'!$F$5:$F$367,MATCH(A499,'Jobber Jobs'!$A$5:$A$367,0)))</f>
        <v>Weekly</v>
      </c>
      <c r="D499" t="inlineStr"/>
      <c r="E499" s="9">
        <f>IF(LEFT(A499,1)="T",0,IF(INDEX('Jobber Jobs'!$O$5:$O$367,MATCH(A499,'Jobber Jobs'!$A$5:$A$367,0))&lt;&gt;"Active",0,IF(C499="Every 4 weeks",D499*INDEX('Jobber Jobs'!$L$5:$L$367,MATCH(A499,'Jobber Jobs'!$A$5:$A$367,0)),INDEX('Jobber Jobs'!$Q$5:$Q$367,MATCH(A499,'Jobber Jobs'!$A$5:$A$367,0)))))</f>
        <v>546</v>
      </c>
      <c r="F499" s="9">
        <f>SUMIFS('Jobber Invoices'!$F$5:$F$235,'Jobber Invoices'!$B$5:$B$235,A499,'Jobber Invoices'!$G$5:$G$235,B499)</f>
        <v>0</v>
      </c>
      <c r="G499" s="9">
        <f>SUMIFS('QBO Invoices'!$E$5:$E$888,'QBO Invoices'!$G$5:$G$888,A499,'QBO Invoices'!$F$5:$F$888,B499)</f>
        <v>0</v>
      </c>
      <c r="H499" s="9">
        <f>ROUND(F499+G499-E499,2)</f>
        <v>-546</v>
      </c>
      <c r="I499" t="str">
        <f>IF(ABS(H499)&lt;0.005,"Agrees",IF(H499&gt;0,"Over-billed","Under-billed"))</f>
        <v>Under-billed</v>
      </c>
      <c r="J499" t="str">
        <f>IFERROR(INDEX('Rate Reconciliation'!$O$5:$O$373,MATCH(A499,'Rate Reconciliation'!$A$5:$A$373,0)),"Missing in Jobber")</f>
        <v>Not billed</v>
      </c>
      <c r="K499" s="9" t="n">
        <v>-546</v>
      </c>
    </row>
    <row r="500">
      <c r="A500" t="inlineStr">
        <is>
          <t>J1166</t>
        </is>
      </c>
      <c r="B500" t="inlineStr">
        <is>
          <t>2026-08</t>
        </is>
      </c>
      <c r="C500" t="str">
        <f>IF(LEFT(A500,1)="T","QBO only",INDEX('Jobber Jobs'!$F$5:$F$367,MATCH(A500,'Jobber Jobs'!$A$5:$A$367,0)))</f>
        <v>Weekly</v>
      </c>
      <c r="D500" t="inlineStr"/>
      <c r="E500" s="9">
        <f>IF(LEFT(A500,1)="T",0,IF(INDEX('Jobber Jobs'!$O$5:$O$367,MATCH(A500,'Jobber Jobs'!$A$5:$A$367,0))&lt;&gt;"Active",0,IF(C500="Every 4 weeks",D500*INDEX('Jobber Jobs'!$L$5:$L$367,MATCH(A500,'Jobber Jobs'!$A$5:$A$367,0)),INDEX('Jobber Jobs'!$Q$5:$Q$367,MATCH(A500,'Jobber Jobs'!$A$5:$A$367,0)))))</f>
        <v>1438.67</v>
      </c>
      <c r="F500" s="9">
        <f>SUMIFS('Jobber Invoices'!$F$5:$F$235,'Jobber Invoices'!$B$5:$B$235,A500,'Jobber Invoices'!$G$5:$G$235,B500)</f>
        <v>0</v>
      </c>
      <c r="G500" s="9">
        <f>SUMIFS('QBO Invoices'!$E$5:$E$888,'QBO Invoices'!$G$5:$G$888,A500,'QBO Invoices'!$F$5:$F$888,B500)</f>
        <v>1438.67</v>
      </c>
      <c r="H500" s="9">
        <f>ROUND(F500+G500-E500,2)</f>
        <v>0</v>
      </c>
      <c r="I500" t="str">
        <f>IF(ABS(H500)&lt;0.005,"Agrees",IF(H500&gt;0,"Over-billed","Under-billed"))</f>
        <v>Agrees</v>
      </c>
      <c r="J500" t="str">
        <f>IFERROR(INDEX('Rate Reconciliation'!$O$5:$O$373,MATCH(A500,'Rate Reconciliation'!$A$5:$A$373,0)),"Missing in Jobber")</f>
        <v>Matched</v>
      </c>
      <c r="K500" s="9" t="n">
        <v>0</v>
      </c>
    </row>
    <row r="501">
      <c r="A501" t="inlineStr">
        <is>
          <t>J1166</t>
        </is>
      </c>
      <c r="B501" t="inlineStr">
        <is>
          <t>2026-09</t>
        </is>
      </c>
      <c r="C501" t="str">
        <f>IF(LEFT(A501,1)="T","QBO only",INDEX('Jobber Jobs'!$F$5:$F$367,MATCH(A501,'Jobber Jobs'!$A$5:$A$367,0)))</f>
        <v>Weekly</v>
      </c>
      <c r="D501" t="inlineStr"/>
      <c r="E501" s="9">
        <f>IF(LEFT(A501,1)="T",0,IF(INDEX('Jobber Jobs'!$O$5:$O$367,MATCH(A501,'Jobber Jobs'!$A$5:$A$367,0))&lt;&gt;"Active",0,IF(C501="Every 4 weeks",D501*INDEX('Jobber Jobs'!$L$5:$L$367,MATCH(A501,'Jobber Jobs'!$A$5:$A$367,0)),INDEX('Jobber Jobs'!$Q$5:$Q$367,MATCH(A501,'Jobber Jobs'!$A$5:$A$367,0)))))</f>
        <v>1438.67</v>
      </c>
      <c r="F501" s="9">
        <f>SUMIFS('Jobber Invoices'!$F$5:$F$235,'Jobber Invoices'!$B$5:$B$235,A501,'Jobber Invoices'!$G$5:$G$235,B501)</f>
        <v>0</v>
      </c>
      <c r="G501" s="9">
        <f>SUMIFS('QBO Invoices'!$E$5:$E$888,'QBO Invoices'!$G$5:$G$888,A501,'QBO Invoices'!$F$5:$F$888,B501)</f>
        <v>1438.67</v>
      </c>
      <c r="H501" s="9">
        <f>ROUND(F501+G501-E501,2)</f>
        <v>0</v>
      </c>
      <c r="I501" t="str">
        <f>IF(ABS(H501)&lt;0.005,"Agrees",IF(H501&gt;0,"Over-billed","Under-billed"))</f>
        <v>Agrees</v>
      </c>
      <c r="J501" t="str">
        <f>IFERROR(INDEX('Rate Reconciliation'!$O$5:$O$373,MATCH(A501,'Rate Reconciliation'!$A$5:$A$373,0)),"Missing in Jobber")</f>
        <v>Matched</v>
      </c>
      <c r="K501" s="9" t="n">
        <v>0</v>
      </c>
    </row>
    <row r="502">
      <c r="A502" t="inlineStr">
        <is>
          <t>J1166</t>
        </is>
      </c>
      <c r="B502" t="inlineStr">
        <is>
          <t>2026-10</t>
        </is>
      </c>
      <c r="C502" t="str">
        <f>IF(LEFT(A502,1)="T","QBO only",INDEX('Jobber Jobs'!$F$5:$F$367,MATCH(A502,'Jobber Jobs'!$A$5:$A$367,0)))</f>
        <v>Weekly</v>
      </c>
      <c r="D502" t="inlineStr"/>
      <c r="E502" s="9">
        <f>IF(LEFT(A502,1)="T",0,IF(INDEX('Jobber Jobs'!$O$5:$O$367,MATCH(A502,'Jobber Jobs'!$A$5:$A$367,0))&lt;&gt;"Active",0,IF(C502="Every 4 weeks",D502*INDEX('Jobber Jobs'!$L$5:$L$367,MATCH(A502,'Jobber Jobs'!$A$5:$A$367,0)),INDEX('Jobber Jobs'!$Q$5:$Q$367,MATCH(A502,'Jobber Jobs'!$A$5:$A$367,0)))))</f>
        <v>1438.67</v>
      </c>
      <c r="F502" s="9">
        <f>SUMIFS('Jobber Invoices'!$F$5:$F$235,'Jobber Invoices'!$B$5:$B$235,A502,'Jobber Invoices'!$G$5:$G$235,B502)</f>
        <v>0</v>
      </c>
      <c r="G502" s="9">
        <f>SUMIFS('QBO Invoices'!$E$5:$E$888,'QBO Invoices'!$G$5:$G$888,A502,'QBO Invoices'!$F$5:$F$888,B502)</f>
        <v>1438.67</v>
      </c>
      <c r="H502" s="9">
        <f>ROUND(F502+G502-E502,2)</f>
        <v>0</v>
      </c>
      <c r="I502" t="str">
        <f>IF(ABS(H502)&lt;0.005,"Agrees",IF(H502&gt;0,"Over-billed","Under-billed"))</f>
        <v>Agrees</v>
      </c>
      <c r="J502" t="str">
        <f>IFERROR(INDEX('Rate Reconciliation'!$O$5:$O$373,MATCH(A502,'Rate Reconciliation'!$A$5:$A$373,0)),"Missing in Jobber")</f>
        <v>Matched</v>
      </c>
      <c r="K502" s="9" t="n">
        <v>0</v>
      </c>
    </row>
    <row r="503">
      <c r="A503" t="inlineStr">
        <is>
          <t>J1167</t>
        </is>
      </c>
      <c r="B503" t="inlineStr">
        <is>
          <t>2026-08</t>
        </is>
      </c>
      <c r="C503" t="str">
        <f>IF(LEFT(A503,1)="T","QBO only",INDEX('Jobber Jobs'!$F$5:$F$367,MATCH(A503,'Jobber Jobs'!$A$5:$A$367,0)))</f>
        <v>Weekly</v>
      </c>
      <c r="D503" t="inlineStr"/>
      <c r="E503" s="9">
        <f>IF(LEFT(A503,1)="T",0,IF(INDEX('Jobber Jobs'!$O$5:$O$367,MATCH(A503,'Jobber Jobs'!$A$5:$A$367,0))&lt;&gt;"Active",0,IF(C503="Every 4 weeks",D503*INDEX('Jobber Jobs'!$L$5:$L$367,MATCH(A503,'Jobber Jobs'!$A$5:$A$367,0)),INDEX('Jobber Jobs'!$Q$5:$Q$367,MATCH(A503,'Jobber Jobs'!$A$5:$A$367,0)))))</f>
        <v>307.67</v>
      </c>
      <c r="F503" s="9">
        <f>SUMIFS('Jobber Invoices'!$F$5:$F$235,'Jobber Invoices'!$B$5:$B$235,A503,'Jobber Invoices'!$G$5:$G$235,B503)</f>
        <v>0</v>
      </c>
      <c r="G503" s="9">
        <f>SUMIFS('QBO Invoices'!$E$5:$E$888,'QBO Invoices'!$G$5:$G$888,A503,'QBO Invoices'!$F$5:$F$888,B503)</f>
        <v>307.67</v>
      </c>
      <c r="H503" s="9">
        <f>ROUND(F503+G503-E503,2)</f>
        <v>0</v>
      </c>
      <c r="I503" t="str">
        <f>IF(ABS(H503)&lt;0.005,"Agrees",IF(H503&gt;0,"Over-billed","Under-billed"))</f>
        <v>Agrees</v>
      </c>
      <c r="J503" t="str">
        <f>IFERROR(INDEX('Rate Reconciliation'!$O$5:$O$373,MATCH(A503,'Rate Reconciliation'!$A$5:$A$373,0)),"Missing in Jobber")</f>
        <v>Matched</v>
      </c>
      <c r="K503" s="9" t="n">
        <v>0</v>
      </c>
    </row>
    <row r="504">
      <c r="A504" t="inlineStr">
        <is>
          <t>J1167</t>
        </is>
      </c>
      <c r="B504" t="inlineStr">
        <is>
          <t>2026-09</t>
        </is>
      </c>
      <c r="C504" t="str">
        <f>IF(LEFT(A504,1)="T","QBO only",INDEX('Jobber Jobs'!$F$5:$F$367,MATCH(A504,'Jobber Jobs'!$A$5:$A$367,0)))</f>
        <v>Weekly</v>
      </c>
      <c r="D504" t="inlineStr"/>
      <c r="E504" s="9">
        <f>IF(LEFT(A504,1)="T",0,IF(INDEX('Jobber Jobs'!$O$5:$O$367,MATCH(A504,'Jobber Jobs'!$A$5:$A$367,0))&lt;&gt;"Active",0,IF(C504="Every 4 weeks",D504*INDEX('Jobber Jobs'!$L$5:$L$367,MATCH(A504,'Jobber Jobs'!$A$5:$A$367,0)),INDEX('Jobber Jobs'!$Q$5:$Q$367,MATCH(A504,'Jobber Jobs'!$A$5:$A$367,0)))))</f>
        <v>307.67</v>
      </c>
      <c r="F504" s="9">
        <f>SUMIFS('Jobber Invoices'!$F$5:$F$235,'Jobber Invoices'!$B$5:$B$235,A504,'Jobber Invoices'!$G$5:$G$235,B504)</f>
        <v>0</v>
      </c>
      <c r="G504" s="9">
        <f>SUMIFS('QBO Invoices'!$E$5:$E$888,'QBO Invoices'!$G$5:$G$888,A504,'QBO Invoices'!$F$5:$F$888,B504)</f>
        <v>307.67</v>
      </c>
      <c r="H504" s="9">
        <f>ROUND(F504+G504-E504,2)</f>
        <v>0</v>
      </c>
      <c r="I504" t="str">
        <f>IF(ABS(H504)&lt;0.005,"Agrees",IF(H504&gt;0,"Over-billed","Under-billed"))</f>
        <v>Agrees</v>
      </c>
      <c r="J504" t="str">
        <f>IFERROR(INDEX('Rate Reconciliation'!$O$5:$O$373,MATCH(A504,'Rate Reconciliation'!$A$5:$A$373,0)),"Missing in Jobber")</f>
        <v>Matched</v>
      </c>
      <c r="K504" s="9" t="n">
        <v>0</v>
      </c>
    </row>
    <row r="505">
      <c r="A505" t="inlineStr">
        <is>
          <t>J1167</t>
        </is>
      </c>
      <c r="B505" t="inlineStr">
        <is>
          <t>2026-10</t>
        </is>
      </c>
      <c r="C505" t="str">
        <f>IF(LEFT(A505,1)="T","QBO only",INDEX('Jobber Jobs'!$F$5:$F$367,MATCH(A505,'Jobber Jobs'!$A$5:$A$367,0)))</f>
        <v>Weekly</v>
      </c>
      <c r="D505" t="inlineStr"/>
      <c r="E505" s="9">
        <f>IF(LEFT(A505,1)="T",0,IF(INDEX('Jobber Jobs'!$O$5:$O$367,MATCH(A505,'Jobber Jobs'!$A$5:$A$367,0))&lt;&gt;"Active",0,IF(C505="Every 4 weeks",D505*INDEX('Jobber Jobs'!$L$5:$L$367,MATCH(A505,'Jobber Jobs'!$A$5:$A$367,0)),INDEX('Jobber Jobs'!$Q$5:$Q$367,MATCH(A505,'Jobber Jobs'!$A$5:$A$367,0)))))</f>
        <v>307.67</v>
      </c>
      <c r="F505" s="9">
        <f>SUMIFS('Jobber Invoices'!$F$5:$F$235,'Jobber Invoices'!$B$5:$B$235,A505,'Jobber Invoices'!$G$5:$G$235,B505)</f>
        <v>0</v>
      </c>
      <c r="G505" s="9">
        <f>SUMIFS('QBO Invoices'!$E$5:$E$888,'QBO Invoices'!$G$5:$G$888,A505,'QBO Invoices'!$F$5:$F$888,B505)</f>
        <v>307.67</v>
      </c>
      <c r="H505" s="9">
        <f>ROUND(F505+G505-E505,2)</f>
        <v>0</v>
      </c>
      <c r="I505" t="str">
        <f>IF(ABS(H505)&lt;0.005,"Agrees",IF(H505&gt;0,"Over-billed","Under-billed"))</f>
        <v>Agrees</v>
      </c>
      <c r="J505" t="str">
        <f>IFERROR(INDEX('Rate Reconciliation'!$O$5:$O$373,MATCH(A505,'Rate Reconciliation'!$A$5:$A$373,0)),"Missing in Jobber")</f>
        <v>Matched</v>
      </c>
      <c r="K505" s="9" t="n">
        <v>0</v>
      </c>
    </row>
    <row r="506">
      <c r="A506" t="inlineStr">
        <is>
          <t>J1168</t>
        </is>
      </c>
      <c r="B506" t="inlineStr">
        <is>
          <t>2026-08</t>
        </is>
      </c>
      <c r="C506" t="str">
        <f>IF(LEFT(A506,1)="T","QBO only",INDEX('Jobber Jobs'!$F$5:$F$367,MATCH(A506,'Jobber Jobs'!$A$5:$A$367,0)))</f>
        <v>Every 4 weeks</v>
      </c>
      <c r="D506" t="n">
        <v>1</v>
      </c>
      <c r="E506" s="9">
        <f>IF(LEFT(A506,1)="T",0,IF(INDEX('Jobber Jobs'!$O$5:$O$367,MATCH(A506,'Jobber Jobs'!$A$5:$A$367,0))&lt;&gt;"Active",0,IF(C506="Every 4 weeks",D506*INDEX('Jobber Jobs'!$L$5:$L$367,MATCH(A506,'Jobber Jobs'!$A$5:$A$367,0)),INDEX('Jobber Jobs'!$Q$5:$Q$367,MATCH(A506,'Jobber Jobs'!$A$5:$A$367,0)))))</f>
        <v>135</v>
      </c>
      <c r="F506" s="9">
        <f>SUMIFS('Jobber Invoices'!$F$5:$F$235,'Jobber Invoices'!$B$5:$B$235,A506,'Jobber Invoices'!$G$5:$G$235,B506)</f>
        <v>135</v>
      </c>
      <c r="G506" s="9">
        <f>SUMIFS('QBO Invoices'!$E$5:$E$888,'QBO Invoices'!$G$5:$G$888,A506,'QBO Invoices'!$F$5:$F$888,B506)</f>
        <v>0</v>
      </c>
      <c r="H506" s="9">
        <f>ROUND(F506+G506-E506,2)</f>
        <v>0</v>
      </c>
      <c r="I506" t="str">
        <f>IF(ABS(H506)&lt;0.005,"Agrees",IF(H506&gt;0,"Over-billed","Under-billed"))</f>
        <v>Agrees</v>
      </c>
      <c r="J506" t="str">
        <f>IFERROR(INDEX('Rate Reconciliation'!$O$5:$O$373,MATCH(A506,'Rate Reconciliation'!$A$5:$A$373,0)),"Missing in Jobber")</f>
        <v>Billed in Jobber</v>
      </c>
      <c r="K506" s="9" t="n">
        <v>0</v>
      </c>
    </row>
    <row r="507">
      <c r="A507" t="inlineStr">
        <is>
          <t>J1168</t>
        </is>
      </c>
      <c r="B507" t="inlineStr">
        <is>
          <t>2026-09</t>
        </is>
      </c>
      <c r="C507" t="str">
        <f>IF(LEFT(A507,1)="T","QBO only",INDEX('Jobber Jobs'!$F$5:$F$367,MATCH(A507,'Jobber Jobs'!$A$5:$A$367,0)))</f>
        <v>Every 4 weeks</v>
      </c>
      <c r="D507" t="n">
        <v>1</v>
      </c>
      <c r="E507" s="9">
        <f>IF(LEFT(A507,1)="T",0,IF(INDEX('Jobber Jobs'!$O$5:$O$367,MATCH(A507,'Jobber Jobs'!$A$5:$A$367,0))&lt;&gt;"Active",0,IF(C507="Every 4 weeks",D507*INDEX('Jobber Jobs'!$L$5:$L$367,MATCH(A507,'Jobber Jobs'!$A$5:$A$367,0)),INDEX('Jobber Jobs'!$Q$5:$Q$367,MATCH(A507,'Jobber Jobs'!$A$5:$A$367,0)))))</f>
        <v>135</v>
      </c>
      <c r="F507" s="9">
        <f>SUMIFS('Jobber Invoices'!$F$5:$F$235,'Jobber Invoices'!$B$5:$B$235,A507,'Jobber Invoices'!$G$5:$G$235,B507)</f>
        <v>135</v>
      </c>
      <c r="G507" s="9">
        <f>SUMIFS('QBO Invoices'!$E$5:$E$888,'QBO Invoices'!$G$5:$G$888,A507,'QBO Invoices'!$F$5:$F$888,B507)</f>
        <v>0</v>
      </c>
      <c r="H507" s="9">
        <f>ROUND(F507+G507-E507,2)</f>
        <v>0</v>
      </c>
      <c r="I507" t="str">
        <f>IF(ABS(H507)&lt;0.005,"Agrees",IF(H507&gt;0,"Over-billed","Under-billed"))</f>
        <v>Agrees</v>
      </c>
      <c r="J507" t="str">
        <f>IFERROR(INDEX('Rate Reconciliation'!$O$5:$O$373,MATCH(A507,'Rate Reconciliation'!$A$5:$A$373,0)),"Missing in Jobber")</f>
        <v>Billed in Jobber</v>
      </c>
      <c r="K507" s="9" t="n">
        <v>0</v>
      </c>
    </row>
    <row r="508">
      <c r="A508" t="inlineStr">
        <is>
          <t>J1168</t>
        </is>
      </c>
      <c r="B508" t="inlineStr">
        <is>
          <t>2026-10</t>
        </is>
      </c>
      <c r="C508" t="str">
        <f>IF(LEFT(A508,1)="T","QBO only",INDEX('Jobber Jobs'!$F$5:$F$367,MATCH(A508,'Jobber Jobs'!$A$5:$A$367,0)))</f>
        <v>Every 4 weeks</v>
      </c>
      <c r="D508" t="n">
        <v>1</v>
      </c>
      <c r="E508" s="9">
        <f>IF(LEFT(A508,1)="T",0,IF(INDEX('Jobber Jobs'!$O$5:$O$367,MATCH(A508,'Jobber Jobs'!$A$5:$A$367,0))&lt;&gt;"Active",0,IF(C508="Every 4 weeks",D508*INDEX('Jobber Jobs'!$L$5:$L$367,MATCH(A508,'Jobber Jobs'!$A$5:$A$367,0)),INDEX('Jobber Jobs'!$Q$5:$Q$367,MATCH(A508,'Jobber Jobs'!$A$5:$A$367,0)))))</f>
        <v>135</v>
      </c>
      <c r="F508" s="9">
        <f>SUMIFS('Jobber Invoices'!$F$5:$F$235,'Jobber Invoices'!$B$5:$B$235,A508,'Jobber Invoices'!$G$5:$G$235,B508)</f>
        <v>135</v>
      </c>
      <c r="G508" s="9">
        <f>SUMIFS('QBO Invoices'!$E$5:$E$888,'QBO Invoices'!$G$5:$G$888,A508,'QBO Invoices'!$F$5:$F$888,B508)</f>
        <v>0</v>
      </c>
      <c r="H508" s="9">
        <f>ROUND(F508+G508-E508,2)</f>
        <v>0</v>
      </c>
      <c r="I508" t="str">
        <f>IF(ABS(H508)&lt;0.005,"Agrees",IF(H508&gt;0,"Over-billed","Under-billed"))</f>
        <v>Agrees</v>
      </c>
      <c r="J508" t="str">
        <f>IFERROR(INDEX('Rate Reconciliation'!$O$5:$O$373,MATCH(A508,'Rate Reconciliation'!$A$5:$A$373,0)),"Missing in Jobber")</f>
        <v>Billed in Jobber</v>
      </c>
      <c r="K508" s="9" t="n">
        <v>0</v>
      </c>
    </row>
    <row r="509">
      <c r="A509" t="inlineStr">
        <is>
          <t>J1169</t>
        </is>
      </c>
      <c r="B509" t="inlineStr">
        <is>
          <t>2026-08</t>
        </is>
      </c>
      <c r="C509" t="str">
        <f>IF(LEFT(A509,1)="T","QBO only",INDEX('Jobber Jobs'!$F$5:$F$367,MATCH(A509,'Jobber Jobs'!$A$5:$A$367,0)))</f>
        <v>Weekly</v>
      </c>
      <c r="D509" t="inlineStr"/>
      <c r="E509" s="9">
        <f>IF(LEFT(A509,1)="T",0,IF(INDEX('Jobber Jobs'!$O$5:$O$367,MATCH(A509,'Jobber Jobs'!$A$5:$A$367,0))&lt;&gt;"Active",0,IF(C509="Every 4 weeks",D509*INDEX('Jobber Jobs'!$L$5:$L$367,MATCH(A509,'Jobber Jobs'!$A$5:$A$367,0)),INDEX('Jobber Jobs'!$Q$5:$Q$367,MATCH(A509,'Jobber Jobs'!$A$5:$A$367,0)))))</f>
        <v>1560</v>
      </c>
      <c r="F509" s="9">
        <f>SUMIFS('Jobber Invoices'!$F$5:$F$235,'Jobber Invoices'!$B$5:$B$235,A509,'Jobber Invoices'!$G$5:$G$235,B509)</f>
        <v>0</v>
      </c>
      <c r="G509" s="9">
        <f>SUMIFS('QBO Invoices'!$E$5:$E$888,'QBO Invoices'!$G$5:$G$888,A509,'QBO Invoices'!$F$5:$F$888,B509)</f>
        <v>1560</v>
      </c>
      <c r="H509" s="9">
        <f>ROUND(F509+G509-E509,2)</f>
        <v>0</v>
      </c>
      <c r="I509" t="str">
        <f>IF(ABS(H509)&lt;0.005,"Agrees",IF(H509&gt;0,"Over-billed","Under-billed"))</f>
        <v>Agrees</v>
      </c>
      <c r="J509" t="str">
        <f>IFERROR(INDEX('Rate Reconciliation'!$O$5:$O$373,MATCH(A509,'Rate Reconciliation'!$A$5:$A$373,0)),"Missing in Jobber")</f>
        <v>Matched</v>
      </c>
      <c r="K509" s="9" t="n">
        <v>0</v>
      </c>
    </row>
    <row r="510">
      <c r="A510" t="inlineStr">
        <is>
          <t>J1169</t>
        </is>
      </c>
      <c r="B510" t="inlineStr">
        <is>
          <t>2026-09</t>
        </is>
      </c>
      <c r="C510" t="str">
        <f>IF(LEFT(A510,1)="T","QBO only",INDEX('Jobber Jobs'!$F$5:$F$367,MATCH(A510,'Jobber Jobs'!$A$5:$A$367,0)))</f>
        <v>Weekly</v>
      </c>
      <c r="D510" t="inlineStr"/>
      <c r="E510" s="9">
        <f>IF(LEFT(A510,1)="T",0,IF(INDEX('Jobber Jobs'!$O$5:$O$367,MATCH(A510,'Jobber Jobs'!$A$5:$A$367,0))&lt;&gt;"Active",0,IF(C510="Every 4 weeks",D510*INDEX('Jobber Jobs'!$L$5:$L$367,MATCH(A510,'Jobber Jobs'!$A$5:$A$367,0)),INDEX('Jobber Jobs'!$Q$5:$Q$367,MATCH(A510,'Jobber Jobs'!$A$5:$A$367,0)))))</f>
        <v>1560</v>
      </c>
      <c r="F510" s="9">
        <f>SUMIFS('Jobber Invoices'!$F$5:$F$235,'Jobber Invoices'!$B$5:$B$235,A510,'Jobber Invoices'!$G$5:$G$235,B510)</f>
        <v>0</v>
      </c>
      <c r="G510" s="9">
        <f>SUMIFS('QBO Invoices'!$E$5:$E$888,'QBO Invoices'!$G$5:$G$888,A510,'QBO Invoices'!$F$5:$F$888,B510)</f>
        <v>1560</v>
      </c>
      <c r="H510" s="9">
        <f>ROUND(F510+G510-E510,2)</f>
        <v>0</v>
      </c>
      <c r="I510" t="str">
        <f>IF(ABS(H510)&lt;0.005,"Agrees",IF(H510&gt;0,"Over-billed","Under-billed"))</f>
        <v>Agrees</v>
      </c>
      <c r="J510" t="str">
        <f>IFERROR(INDEX('Rate Reconciliation'!$O$5:$O$373,MATCH(A510,'Rate Reconciliation'!$A$5:$A$373,0)),"Missing in Jobber")</f>
        <v>Matched</v>
      </c>
      <c r="K510" s="9" t="n">
        <v>0</v>
      </c>
    </row>
    <row r="511">
      <c r="A511" t="inlineStr">
        <is>
          <t>J1169</t>
        </is>
      </c>
      <c r="B511" t="inlineStr">
        <is>
          <t>2026-10</t>
        </is>
      </c>
      <c r="C511" t="str">
        <f>IF(LEFT(A511,1)="T","QBO only",INDEX('Jobber Jobs'!$F$5:$F$367,MATCH(A511,'Jobber Jobs'!$A$5:$A$367,0)))</f>
        <v>Weekly</v>
      </c>
      <c r="D511" t="inlineStr"/>
      <c r="E511" s="9">
        <f>IF(LEFT(A511,1)="T",0,IF(INDEX('Jobber Jobs'!$O$5:$O$367,MATCH(A511,'Jobber Jobs'!$A$5:$A$367,0))&lt;&gt;"Active",0,IF(C511="Every 4 weeks",D511*INDEX('Jobber Jobs'!$L$5:$L$367,MATCH(A511,'Jobber Jobs'!$A$5:$A$367,0)),INDEX('Jobber Jobs'!$Q$5:$Q$367,MATCH(A511,'Jobber Jobs'!$A$5:$A$367,0)))))</f>
        <v>1560</v>
      </c>
      <c r="F511" s="9">
        <f>SUMIFS('Jobber Invoices'!$F$5:$F$235,'Jobber Invoices'!$B$5:$B$235,A511,'Jobber Invoices'!$G$5:$G$235,B511)</f>
        <v>0</v>
      </c>
      <c r="G511" s="9">
        <f>SUMIFS('QBO Invoices'!$E$5:$E$888,'QBO Invoices'!$G$5:$G$888,A511,'QBO Invoices'!$F$5:$F$888,B511)</f>
        <v>1560</v>
      </c>
      <c r="H511" s="9">
        <f>ROUND(F511+G511-E511,2)</f>
        <v>0</v>
      </c>
      <c r="I511" t="str">
        <f>IF(ABS(H511)&lt;0.005,"Agrees",IF(H511&gt;0,"Over-billed","Under-billed"))</f>
        <v>Agrees</v>
      </c>
      <c r="J511" t="str">
        <f>IFERROR(INDEX('Rate Reconciliation'!$O$5:$O$373,MATCH(A511,'Rate Reconciliation'!$A$5:$A$373,0)),"Missing in Jobber")</f>
        <v>Matched</v>
      </c>
      <c r="K511" s="9" t="n">
        <v>0</v>
      </c>
    </row>
    <row r="512">
      <c r="A512" t="inlineStr">
        <is>
          <t>J1170</t>
        </is>
      </c>
      <c r="B512" t="inlineStr">
        <is>
          <t>2026-08</t>
        </is>
      </c>
      <c r="C512" t="str">
        <f>IF(LEFT(A512,1)="T","QBO only",INDEX('Jobber Jobs'!$F$5:$F$367,MATCH(A512,'Jobber Jobs'!$A$5:$A$367,0)))</f>
        <v>Weekly</v>
      </c>
      <c r="D512" t="inlineStr"/>
      <c r="E512" s="9">
        <f>IF(LEFT(A512,1)="T",0,IF(INDEX('Jobber Jobs'!$O$5:$O$367,MATCH(A512,'Jobber Jobs'!$A$5:$A$367,0))&lt;&gt;"Active",0,IF(C512="Every 4 weeks",D512*INDEX('Jobber Jobs'!$L$5:$L$367,MATCH(A512,'Jobber Jobs'!$A$5:$A$367,0)),INDEX('Jobber Jobs'!$Q$5:$Q$367,MATCH(A512,'Jobber Jobs'!$A$5:$A$367,0)))))</f>
        <v>251.33</v>
      </c>
      <c r="F512" s="9">
        <f>SUMIFS('Jobber Invoices'!$F$5:$F$235,'Jobber Invoices'!$B$5:$B$235,A512,'Jobber Invoices'!$G$5:$G$235,B512)</f>
        <v>0</v>
      </c>
      <c r="G512" s="9">
        <f>SUMIFS('QBO Invoices'!$E$5:$E$888,'QBO Invoices'!$G$5:$G$888,A512,'QBO Invoices'!$F$5:$F$888,B512)</f>
        <v>251.33</v>
      </c>
      <c r="H512" s="9">
        <f>ROUND(F512+G512-E512,2)</f>
        <v>0</v>
      </c>
      <c r="I512" t="str">
        <f>IF(ABS(H512)&lt;0.005,"Agrees",IF(H512&gt;0,"Over-billed","Under-billed"))</f>
        <v>Agrees</v>
      </c>
      <c r="J512" t="str">
        <f>IFERROR(INDEX('Rate Reconciliation'!$O$5:$O$373,MATCH(A512,'Rate Reconciliation'!$A$5:$A$373,0)),"Missing in Jobber")</f>
        <v>Matched</v>
      </c>
      <c r="K512" s="9" t="n">
        <v>0</v>
      </c>
    </row>
    <row r="513">
      <c r="A513" t="inlineStr">
        <is>
          <t>J1170</t>
        </is>
      </c>
      <c r="B513" t="inlineStr">
        <is>
          <t>2026-09</t>
        </is>
      </c>
      <c r="C513" t="str">
        <f>IF(LEFT(A513,1)="T","QBO only",INDEX('Jobber Jobs'!$F$5:$F$367,MATCH(A513,'Jobber Jobs'!$A$5:$A$367,0)))</f>
        <v>Weekly</v>
      </c>
      <c r="D513" t="inlineStr"/>
      <c r="E513" s="9">
        <f>IF(LEFT(A513,1)="T",0,IF(INDEX('Jobber Jobs'!$O$5:$O$367,MATCH(A513,'Jobber Jobs'!$A$5:$A$367,0))&lt;&gt;"Active",0,IF(C513="Every 4 weeks",D513*INDEX('Jobber Jobs'!$L$5:$L$367,MATCH(A513,'Jobber Jobs'!$A$5:$A$367,0)),INDEX('Jobber Jobs'!$Q$5:$Q$367,MATCH(A513,'Jobber Jobs'!$A$5:$A$367,0)))))</f>
        <v>251.33</v>
      </c>
      <c r="F513" s="9">
        <f>SUMIFS('Jobber Invoices'!$F$5:$F$235,'Jobber Invoices'!$B$5:$B$235,A513,'Jobber Invoices'!$G$5:$G$235,B513)</f>
        <v>0</v>
      </c>
      <c r="G513" s="9">
        <f>SUMIFS('QBO Invoices'!$E$5:$E$888,'QBO Invoices'!$G$5:$G$888,A513,'QBO Invoices'!$F$5:$F$888,B513)</f>
        <v>251.33</v>
      </c>
      <c r="H513" s="9">
        <f>ROUND(F513+G513-E513,2)</f>
        <v>0</v>
      </c>
      <c r="I513" t="str">
        <f>IF(ABS(H513)&lt;0.005,"Agrees",IF(H513&gt;0,"Over-billed","Under-billed"))</f>
        <v>Agrees</v>
      </c>
      <c r="J513" t="str">
        <f>IFERROR(INDEX('Rate Reconciliation'!$O$5:$O$373,MATCH(A513,'Rate Reconciliation'!$A$5:$A$373,0)),"Missing in Jobber")</f>
        <v>Matched</v>
      </c>
      <c r="K513" s="9" t="n">
        <v>0</v>
      </c>
    </row>
    <row r="514">
      <c r="A514" t="inlineStr">
        <is>
          <t>J1170</t>
        </is>
      </c>
      <c r="B514" t="inlineStr">
        <is>
          <t>2026-10</t>
        </is>
      </c>
      <c r="C514" t="str">
        <f>IF(LEFT(A514,1)="T","QBO only",INDEX('Jobber Jobs'!$F$5:$F$367,MATCH(A514,'Jobber Jobs'!$A$5:$A$367,0)))</f>
        <v>Weekly</v>
      </c>
      <c r="D514" t="inlineStr"/>
      <c r="E514" s="9">
        <f>IF(LEFT(A514,1)="T",0,IF(INDEX('Jobber Jobs'!$O$5:$O$367,MATCH(A514,'Jobber Jobs'!$A$5:$A$367,0))&lt;&gt;"Active",0,IF(C514="Every 4 weeks",D514*INDEX('Jobber Jobs'!$L$5:$L$367,MATCH(A514,'Jobber Jobs'!$A$5:$A$367,0)),INDEX('Jobber Jobs'!$Q$5:$Q$367,MATCH(A514,'Jobber Jobs'!$A$5:$A$367,0)))))</f>
        <v>251.33</v>
      </c>
      <c r="F514" s="9">
        <f>SUMIFS('Jobber Invoices'!$F$5:$F$235,'Jobber Invoices'!$B$5:$B$235,A514,'Jobber Invoices'!$G$5:$G$235,B514)</f>
        <v>0</v>
      </c>
      <c r="G514" s="9">
        <f>SUMIFS('QBO Invoices'!$E$5:$E$888,'QBO Invoices'!$G$5:$G$888,A514,'QBO Invoices'!$F$5:$F$888,B514)</f>
        <v>251.33</v>
      </c>
      <c r="H514" s="9">
        <f>ROUND(F514+G514-E514,2)</f>
        <v>0</v>
      </c>
      <c r="I514" t="str">
        <f>IF(ABS(H514)&lt;0.005,"Agrees",IF(H514&gt;0,"Over-billed","Under-billed"))</f>
        <v>Agrees</v>
      </c>
      <c r="J514" t="str">
        <f>IFERROR(INDEX('Rate Reconciliation'!$O$5:$O$373,MATCH(A514,'Rate Reconciliation'!$A$5:$A$373,0)),"Missing in Jobber")</f>
        <v>Matched</v>
      </c>
      <c r="K514" s="9" t="n">
        <v>0</v>
      </c>
    </row>
    <row r="515">
      <c r="A515" t="inlineStr">
        <is>
          <t>J1171</t>
        </is>
      </c>
      <c r="B515" t="inlineStr">
        <is>
          <t>2026-08</t>
        </is>
      </c>
      <c r="C515" t="str">
        <f>IF(LEFT(A515,1)="T","QBO only",INDEX('Jobber Jobs'!$F$5:$F$367,MATCH(A515,'Jobber Jobs'!$A$5:$A$367,0)))</f>
        <v>Weekly</v>
      </c>
      <c r="D515" t="inlineStr"/>
      <c r="E515" s="9">
        <f>IF(LEFT(A515,1)="T",0,IF(INDEX('Jobber Jobs'!$O$5:$O$367,MATCH(A515,'Jobber Jobs'!$A$5:$A$367,0))&lt;&gt;"Active",0,IF(C515="Every 4 weeks",D515*INDEX('Jobber Jobs'!$L$5:$L$367,MATCH(A515,'Jobber Jobs'!$A$5:$A$367,0)),INDEX('Jobber Jobs'!$Q$5:$Q$367,MATCH(A515,'Jobber Jobs'!$A$5:$A$367,0)))))</f>
        <v>2621.67</v>
      </c>
      <c r="F515" s="9">
        <f>SUMIFS('Jobber Invoices'!$F$5:$F$235,'Jobber Invoices'!$B$5:$B$235,A515,'Jobber Invoices'!$G$5:$G$235,B515)</f>
        <v>0</v>
      </c>
      <c r="G515" s="9">
        <f>SUMIFS('QBO Invoices'!$E$5:$E$888,'QBO Invoices'!$G$5:$G$888,A515,'QBO Invoices'!$F$5:$F$888,B515)</f>
        <v>2513.33</v>
      </c>
      <c r="H515" s="9">
        <f>ROUND(F515+G515-E515,2)</f>
        <v>-108.34</v>
      </c>
      <c r="I515" t="str">
        <f>IF(ABS(H515)&lt;0.005,"Agrees",IF(H515&gt;0,"Over-billed","Under-billed"))</f>
        <v>Under-billed</v>
      </c>
      <c r="J515" t="str">
        <f>IFERROR(INDEX('Rate Reconciliation'!$O$5:$O$373,MATCH(A515,'Rate Reconciliation'!$A$5:$A$373,0)),"Missing in Jobber")</f>
        <v>Rate mismatch</v>
      </c>
      <c r="K515" s="9" t="n">
        <v>-108.34</v>
      </c>
    </row>
    <row r="516">
      <c r="A516" t="inlineStr">
        <is>
          <t>J1171</t>
        </is>
      </c>
      <c r="B516" t="inlineStr">
        <is>
          <t>2026-09</t>
        </is>
      </c>
      <c r="C516" t="str">
        <f>IF(LEFT(A516,1)="T","QBO only",INDEX('Jobber Jobs'!$F$5:$F$367,MATCH(A516,'Jobber Jobs'!$A$5:$A$367,0)))</f>
        <v>Weekly</v>
      </c>
      <c r="D516" t="inlineStr"/>
      <c r="E516" s="9">
        <f>IF(LEFT(A516,1)="T",0,IF(INDEX('Jobber Jobs'!$O$5:$O$367,MATCH(A516,'Jobber Jobs'!$A$5:$A$367,0))&lt;&gt;"Active",0,IF(C516="Every 4 weeks",D516*INDEX('Jobber Jobs'!$L$5:$L$367,MATCH(A516,'Jobber Jobs'!$A$5:$A$367,0)),INDEX('Jobber Jobs'!$Q$5:$Q$367,MATCH(A516,'Jobber Jobs'!$A$5:$A$367,0)))))</f>
        <v>2621.67</v>
      </c>
      <c r="F516" s="9">
        <f>SUMIFS('Jobber Invoices'!$F$5:$F$235,'Jobber Invoices'!$B$5:$B$235,A516,'Jobber Invoices'!$G$5:$G$235,B516)</f>
        <v>0</v>
      </c>
      <c r="G516" s="9">
        <f>SUMIFS('QBO Invoices'!$E$5:$E$888,'QBO Invoices'!$G$5:$G$888,A516,'QBO Invoices'!$F$5:$F$888,B516)</f>
        <v>2513.33</v>
      </c>
      <c r="H516" s="9">
        <f>ROUND(F516+G516-E516,2)</f>
        <v>-108.34</v>
      </c>
      <c r="I516" t="str">
        <f>IF(ABS(H516)&lt;0.005,"Agrees",IF(H516&gt;0,"Over-billed","Under-billed"))</f>
        <v>Under-billed</v>
      </c>
      <c r="J516" t="str">
        <f>IFERROR(INDEX('Rate Reconciliation'!$O$5:$O$373,MATCH(A516,'Rate Reconciliation'!$A$5:$A$373,0)),"Missing in Jobber")</f>
        <v>Rate mismatch</v>
      </c>
      <c r="K516" s="9" t="n">
        <v>-108.34</v>
      </c>
    </row>
    <row r="517">
      <c r="A517" t="inlineStr">
        <is>
          <t>J1171</t>
        </is>
      </c>
      <c r="B517" t="inlineStr">
        <is>
          <t>2026-10</t>
        </is>
      </c>
      <c r="C517" t="str">
        <f>IF(LEFT(A517,1)="T","QBO only",INDEX('Jobber Jobs'!$F$5:$F$367,MATCH(A517,'Jobber Jobs'!$A$5:$A$367,0)))</f>
        <v>Weekly</v>
      </c>
      <c r="D517" t="inlineStr"/>
      <c r="E517" s="9">
        <f>IF(LEFT(A517,1)="T",0,IF(INDEX('Jobber Jobs'!$O$5:$O$367,MATCH(A517,'Jobber Jobs'!$A$5:$A$367,0))&lt;&gt;"Active",0,IF(C517="Every 4 weeks",D517*INDEX('Jobber Jobs'!$L$5:$L$367,MATCH(A517,'Jobber Jobs'!$A$5:$A$367,0)),INDEX('Jobber Jobs'!$Q$5:$Q$367,MATCH(A517,'Jobber Jobs'!$A$5:$A$367,0)))))</f>
        <v>2621.67</v>
      </c>
      <c r="F517" s="9">
        <f>SUMIFS('Jobber Invoices'!$F$5:$F$235,'Jobber Invoices'!$B$5:$B$235,A517,'Jobber Invoices'!$G$5:$G$235,B517)</f>
        <v>0</v>
      </c>
      <c r="G517" s="9">
        <f>SUMIFS('QBO Invoices'!$E$5:$E$888,'QBO Invoices'!$G$5:$G$888,A517,'QBO Invoices'!$F$5:$F$888,B517)</f>
        <v>2513.33</v>
      </c>
      <c r="H517" s="9">
        <f>ROUND(F517+G517-E517,2)</f>
        <v>-108.34</v>
      </c>
      <c r="I517" t="str">
        <f>IF(ABS(H517)&lt;0.005,"Agrees",IF(H517&gt;0,"Over-billed","Under-billed"))</f>
        <v>Under-billed</v>
      </c>
      <c r="J517" t="str">
        <f>IFERROR(INDEX('Rate Reconciliation'!$O$5:$O$373,MATCH(A517,'Rate Reconciliation'!$A$5:$A$373,0)),"Missing in Jobber")</f>
        <v>Rate mismatch</v>
      </c>
      <c r="K517" s="9" t="n">
        <v>-108.34</v>
      </c>
    </row>
    <row r="518">
      <c r="A518" t="inlineStr">
        <is>
          <t>J1172</t>
        </is>
      </c>
      <c r="B518" t="inlineStr">
        <is>
          <t>2026-08</t>
        </is>
      </c>
      <c r="C518" t="str">
        <f>IF(LEFT(A518,1)="T","QBO only",INDEX('Jobber Jobs'!$F$5:$F$367,MATCH(A518,'Jobber Jobs'!$A$5:$A$367,0)))</f>
        <v>Weekly</v>
      </c>
      <c r="D518" t="inlineStr"/>
      <c r="E518" s="9">
        <f>IF(LEFT(A518,1)="T",0,IF(INDEX('Jobber Jobs'!$O$5:$O$367,MATCH(A518,'Jobber Jobs'!$A$5:$A$367,0))&lt;&gt;"Active",0,IF(C518="Every 4 weeks",D518*INDEX('Jobber Jobs'!$L$5:$L$367,MATCH(A518,'Jobber Jobs'!$A$5:$A$367,0)),INDEX('Jobber Jobs'!$Q$5:$Q$367,MATCH(A518,'Jobber Jobs'!$A$5:$A$367,0)))))</f>
        <v>1343.33</v>
      </c>
      <c r="F518" s="9">
        <f>SUMIFS('Jobber Invoices'!$F$5:$F$235,'Jobber Invoices'!$B$5:$B$235,A518,'Jobber Invoices'!$G$5:$G$235,B518)</f>
        <v>1343.33</v>
      </c>
      <c r="G518" s="9">
        <f>SUMIFS('QBO Invoices'!$E$5:$E$888,'QBO Invoices'!$G$5:$G$888,A518,'QBO Invoices'!$F$5:$F$888,B518)</f>
        <v>1343.33</v>
      </c>
      <c r="H518" s="9">
        <f>ROUND(F518+G518-E518,2)</f>
        <v>1343.33</v>
      </c>
      <c r="I518" t="str">
        <f>IF(ABS(H518)&lt;0.005,"Agrees",IF(H518&gt;0,"Over-billed","Under-billed"))</f>
        <v>Over-billed</v>
      </c>
      <c r="J518" t="str">
        <f>IFERROR(INDEX('Rate Reconciliation'!$O$5:$O$373,MATCH(A518,'Rate Reconciliation'!$A$5:$A$373,0)),"Missing in Jobber")</f>
        <v>Double-billing risk</v>
      </c>
      <c r="K518" s="9" t="n">
        <v>1343.33</v>
      </c>
    </row>
    <row r="519">
      <c r="A519" t="inlineStr">
        <is>
          <t>J1172</t>
        </is>
      </c>
      <c r="B519" t="inlineStr">
        <is>
          <t>2026-09</t>
        </is>
      </c>
      <c r="C519" t="str">
        <f>IF(LEFT(A519,1)="T","QBO only",INDEX('Jobber Jobs'!$F$5:$F$367,MATCH(A519,'Jobber Jobs'!$A$5:$A$367,0)))</f>
        <v>Weekly</v>
      </c>
      <c r="D519" t="inlineStr"/>
      <c r="E519" s="9">
        <f>IF(LEFT(A519,1)="T",0,IF(INDEX('Jobber Jobs'!$O$5:$O$367,MATCH(A519,'Jobber Jobs'!$A$5:$A$367,0))&lt;&gt;"Active",0,IF(C519="Every 4 weeks",D519*INDEX('Jobber Jobs'!$L$5:$L$367,MATCH(A519,'Jobber Jobs'!$A$5:$A$367,0)),INDEX('Jobber Jobs'!$Q$5:$Q$367,MATCH(A519,'Jobber Jobs'!$A$5:$A$367,0)))))</f>
        <v>1343.33</v>
      </c>
      <c r="F519" s="9">
        <f>SUMIFS('Jobber Invoices'!$F$5:$F$235,'Jobber Invoices'!$B$5:$B$235,A519,'Jobber Invoices'!$G$5:$G$235,B519)</f>
        <v>1343.33</v>
      </c>
      <c r="G519" s="9">
        <f>SUMIFS('QBO Invoices'!$E$5:$E$888,'QBO Invoices'!$G$5:$G$888,A519,'QBO Invoices'!$F$5:$F$888,B519)</f>
        <v>1343.33</v>
      </c>
      <c r="H519" s="9">
        <f>ROUND(F519+G519-E519,2)</f>
        <v>1343.33</v>
      </c>
      <c r="I519" t="str">
        <f>IF(ABS(H519)&lt;0.005,"Agrees",IF(H519&gt;0,"Over-billed","Under-billed"))</f>
        <v>Over-billed</v>
      </c>
      <c r="J519" t="str">
        <f>IFERROR(INDEX('Rate Reconciliation'!$O$5:$O$373,MATCH(A519,'Rate Reconciliation'!$A$5:$A$373,0)),"Missing in Jobber")</f>
        <v>Double-billing risk</v>
      </c>
      <c r="K519" s="9" t="n">
        <v>1343.33</v>
      </c>
    </row>
    <row r="520">
      <c r="A520" t="inlineStr">
        <is>
          <t>J1172</t>
        </is>
      </c>
      <c r="B520" t="inlineStr">
        <is>
          <t>2026-10</t>
        </is>
      </c>
      <c r="C520" t="str">
        <f>IF(LEFT(A520,1)="T","QBO only",INDEX('Jobber Jobs'!$F$5:$F$367,MATCH(A520,'Jobber Jobs'!$A$5:$A$367,0)))</f>
        <v>Weekly</v>
      </c>
      <c r="D520" t="inlineStr"/>
      <c r="E520" s="9">
        <f>IF(LEFT(A520,1)="T",0,IF(INDEX('Jobber Jobs'!$O$5:$O$367,MATCH(A520,'Jobber Jobs'!$A$5:$A$367,0))&lt;&gt;"Active",0,IF(C520="Every 4 weeks",D520*INDEX('Jobber Jobs'!$L$5:$L$367,MATCH(A520,'Jobber Jobs'!$A$5:$A$367,0)),INDEX('Jobber Jobs'!$Q$5:$Q$367,MATCH(A520,'Jobber Jobs'!$A$5:$A$367,0)))))</f>
        <v>1343.33</v>
      </c>
      <c r="F520" s="9">
        <f>SUMIFS('Jobber Invoices'!$F$5:$F$235,'Jobber Invoices'!$B$5:$B$235,A520,'Jobber Invoices'!$G$5:$G$235,B520)</f>
        <v>1343.33</v>
      </c>
      <c r="G520" s="9">
        <f>SUMIFS('QBO Invoices'!$E$5:$E$888,'QBO Invoices'!$G$5:$G$888,A520,'QBO Invoices'!$F$5:$F$888,B520)</f>
        <v>1343.33</v>
      </c>
      <c r="H520" s="9">
        <f>ROUND(F520+G520-E520,2)</f>
        <v>1343.33</v>
      </c>
      <c r="I520" t="str">
        <f>IF(ABS(H520)&lt;0.005,"Agrees",IF(H520&gt;0,"Over-billed","Under-billed"))</f>
        <v>Over-billed</v>
      </c>
      <c r="J520" t="str">
        <f>IFERROR(INDEX('Rate Reconciliation'!$O$5:$O$373,MATCH(A520,'Rate Reconciliation'!$A$5:$A$373,0)),"Missing in Jobber")</f>
        <v>Double-billing risk</v>
      </c>
      <c r="K520" s="9" t="n">
        <v>1343.33</v>
      </c>
    </row>
    <row r="521">
      <c r="A521" t="inlineStr">
        <is>
          <t>J1173</t>
        </is>
      </c>
      <c r="B521" t="inlineStr">
        <is>
          <t>2026-08</t>
        </is>
      </c>
      <c r="C521" t="str">
        <f>IF(LEFT(A521,1)="T","QBO only",INDEX('Jobber Jobs'!$F$5:$F$367,MATCH(A521,'Jobber Jobs'!$A$5:$A$367,0)))</f>
        <v>Every 4 weeks</v>
      </c>
      <c r="D521" t="n">
        <v>1</v>
      </c>
      <c r="E521" s="9">
        <f>IF(LEFT(A521,1)="T",0,IF(INDEX('Jobber Jobs'!$O$5:$O$367,MATCH(A521,'Jobber Jobs'!$A$5:$A$367,0))&lt;&gt;"Active",0,IF(C521="Every 4 weeks",D521*INDEX('Jobber Jobs'!$L$5:$L$367,MATCH(A521,'Jobber Jobs'!$A$5:$A$367,0)),INDEX('Jobber Jobs'!$Q$5:$Q$367,MATCH(A521,'Jobber Jobs'!$A$5:$A$367,0)))))</f>
        <v>116</v>
      </c>
      <c r="F521" s="9">
        <f>SUMIFS('Jobber Invoices'!$F$5:$F$235,'Jobber Invoices'!$B$5:$B$235,A521,'Jobber Invoices'!$G$5:$G$235,B521)</f>
        <v>116</v>
      </c>
      <c r="G521" s="9">
        <f>SUMIFS('QBO Invoices'!$E$5:$E$888,'QBO Invoices'!$G$5:$G$888,A521,'QBO Invoices'!$F$5:$F$888,B521)</f>
        <v>0</v>
      </c>
      <c r="H521" s="9">
        <f>ROUND(F521+G521-E521,2)</f>
        <v>0</v>
      </c>
      <c r="I521" t="str">
        <f>IF(ABS(H521)&lt;0.005,"Agrees",IF(H521&gt;0,"Over-billed","Under-billed"))</f>
        <v>Agrees</v>
      </c>
      <c r="J521" t="str">
        <f>IFERROR(INDEX('Rate Reconciliation'!$O$5:$O$373,MATCH(A521,'Rate Reconciliation'!$A$5:$A$373,0)),"Missing in Jobber")</f>
        <v>Billed in Jobber</v>
      </c>
      <c r="K521" s="9" t="n">
        <v>0</v>
      </c>
    </row>
    <row r="522">
      <c r="A522" t="inlineStr">
        <is>
          <t>J1173</t>
        </is>
      </c>
      <c r="B522" t="inlineStr">
        <is>
          <t>2026-09</t>
        </is>
      </c>
      <c r="C522" t="str">
        <f>IF(LEFT(A522,1)="T","QBO only",INDEX('Jobber Jobs'!$F$5:$F$367,MATCH(A522,'Jobber Jobs'!$A$5:$A$367,0)))</f>
        <v>Every 4 weeks</v>
      </c>
      <c r="D522" t="n">
        <v>1</v>
      </c>
      <c r="E522" s="9">
        <f>IF(LEFT(A522,1)="T",0,IF(INDEX('Jobber Jobs'!$O$5:$O$367,MATCH(A522,'Jobber Jobs'!$A$5:$A$367,0))&lt;&gt;"Active",0,IF(C522="Every 4 weeks",D522*INDEX('Jobber Jobs'!$L$5:$L$367,MATCH(A522,'Jobber Jobs'!$A$5:$A$367,0)),INDEX('Jobber Jobs'!$Q$5:$Q$367,MATCH(A522,'Jobber Jobs'!$A$5:$A$367,0)))))</f>
        <v>116</v>
      </c>
      <c r="F522" s="9">
        <f>SUMIFS('Jobber Invoices'!$F$5:$F$235,'Jobber Invoices'!$B$5:$B$235,A522,'Jobber Invoices'!$G$5:$G$235,B522)</f>
        <v>116</v>
      </c>
      <c r="G522" s="9">
        <f>SUMIFS('QBO Invoices'!$E$5:$E$888,'QBO Invoices'!$G$5:$G$888,A522,'QBO Invoices'!$F$5:$F$888,B522)</f>
        <v>0</v>
      </c>
      <c r="H522" s="9">
        <f>ROUND(F522+G522-E522,2)</f>
        <v>0</v>
      </c>
      <c r="I522" t="str">
        <f>IF(ABS(H522)&lt;0.005,"Agrees",IF(H522&gt;0,"Over-billed","Under-billed"))</f>
        <v>Agrees</v>
      </c>
      <c r="J522" t="str">
        <f>IFERROR(INDEX('Rate Reconciliation'!$O$5:$O$373,MATCH(A522,'Rate Reconciliation'!$A$5:$A$373,0)),"Missing in Jobber")</f>
        <v>Billed in Jobber</v>
      </c>
      <c r="K522" s="9" t="n">
        <v>0</v>
      </c>
    </row>
    <row r="523">
      <c r="A523" t="inlineStr">
        <is>
          <t>J1173</t>
        </is>
      </c>
      <c r="B523" t="inlineStr">
        <is>
          <t>2026-10</t>
        </is>
      </c>
      <c r="C523" t="str">
        <f>IF(LEFT(A523,1)="T","QBO only",INDEX('Jobber Jobs'!$F$5:$F$367,MATCH(A523,'Jobber Jobs'!$A$5:$A$367,0)))</f>
        <v>Every 4 weeks</v>
      </c>
      <c r="D523" t="n">
        <v>1</v>
      </c>
      <c r="E523" s="9">
        <f>IF(LEFT(A523,1)="T",0,IF(INDEX('Jobber Jobs'!$O$5:$O$367,MATCH(A523,'Jobber Jobs'!$A$5:$A$367,0))&lt;&gt;"Active",0,IF(C523="Every 4 weeks",D523*INDEX('Jobber Jobs'!$L$5:$L$367,MATCH(A523,'Jobber Jobs'!$A$5:$A$367,0)),INDEX('Jobber Jobs'!$Q$5:$Q$367,MATCH(A523,'Jobber Jobs'!$A$5:$A$367,0)))))</f>
        <v>116</v>
      </c>
      <c r="F523" s="9">
        <f>SUMIFS('Jobber Invoices'!$F$5:$F$235,'Jobber Invoices'!$B$5:$B$235,A523,'Jobber Invoices'!$G$5:$G$235,B523)</f>
        <v>116</v>
      </c>
      <c r="G523" s="9">
        <f>SUMIFS('QBO Invoices'!$E$5:$E$888,'QBO Invoices'!$G$5:$G$888,A523,'QBO Invoices'!$F$5:$F$888,B523)</f>
        <v>0</v>
      </c>
      <c r="H523" s="9">
        <f>ROUND(F523+G523-E523,2)</f>
        <v>0</v>
      </c>
      <c r="I523" t="str">
        <f>IF(ABS(H523)&lt;0.005,"Agrees",IF(H523&gt;0,"Over-billed","Under-billed"))</f>
        <v>Agrees</v>
      </c>
      <c r="J523" t="str">
        <f>IFERROR(INDEX('Rate Reconciliation'!$O$5:$O$373,MATCH(A523,'Rate Reconciliation'!$A$5:$A$373,0)),"Missing in Jobber")</f>
        <v>Billed in Jobber</v>
      </c>
      <c r="K523" s="9" t="n">
        <v>0</v>
      </c>
    </row>
    <row r="524">
      <c r="A524" t="inlineStr">
        <is>
          <t>J1174</t>
        </is>
      </c>
      <c r="B524" t="inlineStr">
        <is>
          <t>2026-08</t>
        </is>
      </c>
      <c r="C524" t="str">
        <f>IF(LEFT(A524,1)="T","QBO only",INDEX('Jobber Jobs'!$F$5:$F$367,MATCH(A524,'Jobber Jobs'!$A$5:$A$367,0)))</f>
        <v>Weekly</v>
      </c>
      <c r="D524" t="inlineStr"/>
      <c r="E524" s="9">
        <f>IF(LEFT(A524,1)="T",0,IF(INDEX('Jobber Jobs'!$O$5:$O$367,MATCH(A524,'Jobber Jobs'!$A$5:$A$367,0))&lt;&gt;"Active",0,IF(C524="Every 4 weeks",D524*INDEX('Jobber Jobs'!$L$5:$L$367,MATCH(A524,'Jobber Jobs'!$A$5:$A$367,0)),INDEX('Jobber Jobs'!$Q$5:$Q$367,MATCH(A524,'Jobber Jobs'!$A$5:$A$367,0)))))</f>
        <v>806</v>
      </c>
      <c r="F524" s="9">
        <f>SUMIFS('Jobber Invoices'!$F$5:$F$235,'Jobber Invoices'!$B$5:$B$235,A524,'Jobber Invoices'!$G$5:$G$235,B524)</f>
        <v>0</v>
      </c>
      <c r="G524" s="9">
        <f>SUMIFS('QBO Invoices'!$E$5:$E$888,'QBO Invoices'!$G$5:$G$888,A524,'QBO Invoices'!$F$5:$F$888,B524)</f>
        <v>806</v>
      </c>
      <c r="H524" s="9">
        <f>ROUND(F524+G524-E524,2)</f>
        <v>0</v>
      </c>
      <c r="I524" t="str">
        <f>IF(ABS(H524)&lt;0.005,"Agrees",IF(H524&gt;0,"Over-billed","Under-billed"))</f>
        <v>Agrees</v>
      </c>
      <c r="J524" t="str">
        <f>IFERROR(INDEX('Rate Reconciliation'!$O$5:$O$373,MATCH(A524,'Rate Reconciliation'!$A$5:$A$373,0)),"Missing in Jobber")</f>
        <v>Matched</v>
      </c>
      <c r="K524" s="9" t="n">
        <v>0</v>
      </c>
    </row>
    <row r="525">
      <c r="A525" t="inlineStr">
        <is>
          <t>J1174</t>
        </is>
      </c>
      <c r="B525" t="inlineStr">
        <is>
          <t>2026-09</t>
        </is>
      </c>
      <c r="C525" t="str">
        <f>IF(LEFT(A525,1)="T","QBO only",INDEX('Jobber Jobs'!$F$5:$F$367,MATCH(A525,'Jobber Jobs'!$A$5:$A$367,0)))</f>
        <v>Weekly</v>
      </c>
      <c r="D525" t="inlineStr"/>
      <c r="E525" s="9">
        <f>IF(LEFT(A525,1)="T",0,IF(INDEX('Jobber Jobs'!$O$5:$O$367,MATCH(A525,'Jobber Jobs'!$A$5:$A$367,0))&lt;&gt;"Active",0,IF(C525="Every 4 weeks",D525*INDEX('Jobber Jobs'!$L$5:$L$367,MATCH(A525,'Jobber Jobs'!$A$5:$A$367,0)),INDEX('Jobber Jobs'!$Q$5:$Q$367,MATCH(A525,'Jobber Jobs'!$A$5:$A$367,0)))))</f>
        <v>806</v>
      </c>
      <c r="F525" s="9">
        <f>SUMIFS('Jobber Invoices'!$F$5:$F$235,'Jobber Invoices'!$B$5:$B$235,A525,'Jobber Invoices'!$G$5:$G$235,B525)</f>
        <v>0</v>
      </c>
      <c r="G525" s="9">
        <f>SUMIFS('QBO Invoices'!$E$5:$E$888,'QBO Invoices'!$G$5:$G$888,A525,'QBO Invoices'!$F$5:$F$888,B525)</f>
        <v>806</v>
      </c>
      <c r="H525" s="9">
        <f>ROUND(F525+G525-E525,2)</f>
        <v>0</v>
      </c>
      <c r="I525" t="str">
        <f>IF(ABS(H525)&lt;0.005,"Agrees",IF(H525&gt;0,"Over-billed","Under-billed"))</f>
        <v>Agrees</v>
      </c>
      <c r="J525" t="str">
        <f>IFERROR(INDEX('Rate Reconciliation'!$O$5:$O$373,MATCH(A525,'Rate Reconciliation'!$A$5:$A$373,0)),"Missing in Jobber")</f>
        <v>Matched</v>
      </c>
      <c r="K525" s="9" t="n">
        <v>0</v>
      </c>
    </row>
    <row r="526">
      <c r="A526" t="inlineStr">
        <is>
          <t>J1174</t>
        </is>
      </c>
      <c r="B526" t="inlineStr">
        <is>
          <t>2026-10</t>
        </is>
      </c>
      <c r="C526" t="str">
        <f>IF(LEFT(A526,1)="T","QBO only",INDEX('Jobber Jobs'!$F$5:$F$367,MATCH(A526,'Jobber Jobs'!$A$5:$A$367,0)))</f>
        <v>Weekly</v>
      </c>
      <c r="D526" t="inlineStr"/>
      <c r="E526" s="9">
        <f>IF(LEFT(A526,1)="T",0,IF(INDEX('Jobber Jobs'!$O$5:$O$367,MATCH(A526,'Jobber Jobs'!$A$5:$A$367,0))&lt;&gt;"Active",0,IF(C526="Every 4 weeks",D526*INDEX('Jobber Jobs'!$L$5:$L$367,MATCH(A526,'Jobber Jobs'!$A$5:$A$367,0)),INDEX('Jobber Jobs'!$Q$5:$Q$367,MATCH(A526,'Jobber Jobs'!$A$5:$A$367,0)))))</f>
        <v>806</v>
      </c>
      <c r="F526" s="9">
        <f>SUMIFS('Jobber Invoices'!$F$5:$F$235,'Jobber Invoices'!$B$5:$B$235,A526,'Jobber Invoices'!$G$5:$G$235,B526)</f>
        <v>0</v>
      </c>
      <c r="G526" s="9">
        <f>SUMIFS('QBO Invoices'!$E$5:$E$888,'QBO Invoices'!$G$5:$G$888,A526,'QBO Invoices'!$F$5:$F$888,B526)</f>
        <v>806</v>
      </c>
      <c r="H526" s="9">
        <f>ROUND(F526+G526-E526,2)</f>
        <v>0</v>
      </c>
      <c r="I526" t="str">
        <f>IF(ABS(H526)&lt;0.005,"Agrees",IF(H526&gt;0,"Over-billed","Under-billed"))</f>
        <v>Agrees</v>
      </c>
      <c r="J526" t="str">
        <f>IFERROR(INDEX('Rate Reconciliation'!$O$5:$O$373,MATCH(A526,'Rate Reconciliation'!$A$5:$A$373,0)),"Missing in Jobber")</f>
        <v>Matched</v>
      </c>
      <c r="K526" s="9" t="n">
        <v>0</v>
      </c>
    </row>
    <row r="527">
      <c r="A527" t="inlineStr">
        <is>
          <t>J1175</t>
        </is>
      </c>
      <c r="B527" t="inlineStr">
        <is>
          <t>2026-08</t>
        </is>
      </c>
      <c r="C527" t="str">
        <f>IF(LEFT(A527,1)="T","QBO only",INDEX('Jobber Jobs'!$F$5:$F$367,MATCH(A527,'Jobber Jobs'!$A$5:$A$367,0)))</f>
        <v>Weekly</v>
      </c>
      <c r="D527" t="inlineStr"/>
      <c r="E527" s="9">
        <f>IF(LEFT(A527,1)="T",0,IF(INDEX('Jobber Jobs'!$O$5:$O$367,MATCH(A527,'Jobber Jobs'!$A$5:$A$367,0))&lt;&gt;"Active",0,IF(C527="Every 4 weeks",D527*INDEX('Jobber Jobs'!$L$5:$L$367,MATCH(A527,'Jobber Jobs'!$A$5:$A$367,0)),INDEX('Jobber Jobs'!$Q$5:$Q$367,MATCH(A527,'Jobber Jobs'!$A$5:$A$367,0)))))</f>
        <v>420.33</v>
      </c>
      <c r="F527" s="9">
        <f>SUMIFS('Jobber Invoices'!$F$5:$F$235,'Jobber Invoices'!$B$5:$B$235,A527,'Jobber Invoices'!$G$5:$G$235,B527)</f>
        <v>0</v>
      </c>
      <c r="G527" s="9">
        <f>SUMIFS('QBO Invoices'!$E$5:$E$888,'QBO Invoices'!$G$5:$G$888,A527,'QBO Invoices'!$F$5:$F$888,B527)</f>
        <v>420.33</v>
      </c>
      <c r="H527" s="9">
        <f>ROUND(F527+G527-E527,2)</f>
        <v>0</v>
      </c>
      <c r="I527" t="str">
        <f>IF(ABS(H527)&lt;0.005,"Agrees",IF(H527&gt;0,"Over-billed","Under-billed"))</f>
        <v>Agrees</v>
      </c>
      <c r="J527" t="str">
        <f>IFERROR(INDEX('Rate Reconciliation'!$O$5:$O$373,MATCH(A527,'Rate Reconciliation'!$A$5:$A$373,0)),"Missing in Jobber")</f>
        <v>Matched</v>
      </c>
      <c r="K527" s="9" t="n">
        <v>0</v>
      </c>
    </row>
    <row r="528">
      <c r="A528" t="inlineStr">
        <is>
          <t>J1175</t>
        </is>
      </c>
      <c r="B528" t="inlineStr">
        <is>
          <t>2026-09</t>
        </is>
      </c>
      <c r="C528" t="str">
        <f>IF(LEFT(A528,1)="T","QBO only",INDEX('Jobber Jobs'!$F$5:$F$367,MATCH(A528,'Jobber Jobs'!$A$5:$A$367,0)))</f>
        <v>Weekly</v>
      </c>
      <c r="D528" t="inlineStr"/>
      <c r="E528" s="9">
        <f>IF(LEFT(A528,1)="T",0,IF(INDEX('Jobber Jobs'!$O$5:$O$367,MATCH(A528,'Jobber Jobs'!$A$5:$A$367,0))&lt;&gt;"Active",0,IF(C528="Every 4 weeks",D528*INDEX('Jobber Jobs'!$L$5:$L$367,MATCH(A528,'Jobber Jobs'!$A$5:$A$367,0)),INDEX('Jobber Jobs'!$Q$5:$Q$367,MATCH(A528,'Jobber Jobs'!$A$5:$A$367,0)))))</f>
        <v>420.33</v>
      </c>
      <c r="F528" s="9">
        <f>SUMIFS('Jobber Invoices'!$F$5:$F$235,'Jobber Invoices'!$B$5:$B$235,A528,'Jobber Invoices'!$G$5:$G$235,B528)</f>
        <v>0</v>
      </c>
      <c r="G528" s="9">
        <f>SUMIFS('QBO Invoices'!$E$5:$E$888,'QBO Invoices'!$G$5:$G$888,A528,'QBO Invoices'!$F$5:$F$888,B528)</f>
        <v>420.33</v>
      </c>
      <c r="H528" s="9">
        <f>ROUND(F528+G528-E528,2)</f>
        <v>0</v>
      </c>
      <c r="I528" t="str">
        <f>IF(ABS(H528)&lt;0.005,"Agrees",IF(H528&gt;0,"Over-billed","Under-billed"))</f>
        <v>Agrees</v>
      </c>
      <c r="J528" t="str">
        <f>IFERROR(INDEX('Rate Reconciliation'!$O$5:$O$373,MATCH(A528,'Rate Reconciliation'!$A$5:$A$373,0)),"Missing in Jobber")</f>
        <v>Matched</v>
      </c>
      <c r="K528" s="9" t="n">
        <v>0</v>
      </c>
    </row>
    <row r="529">
      <c r="A529" t="inlineStr">
        <is>
          <t>J1175</t>
        </is>
      </c>
      <c r="B529" t="inlineStr">
        <is>
          <t>2026-10</t>
        </is>
      </c>
      <c r="C529" t="str">
        <f>IF(LEFT(A529,1)="T","QBO only",INDEX('Jobber Jobs'!$F$5:$F$367,MATCH(A529,'Jobber Jobs'!$A$5:$A$367,0)))</f>
        <v>Weekly</v>
      </c>
      <c r="D529" t="inlineStr"/>
      <c r="E529" s="9">
        <f>IF(LEFT(A529,1)="T",0,IF(INDEX('Jobber Jobs'!$O$5:$O$367,MATCH(A529,'Jobber Jobs'!$A$5:$A$367,0))&lt;&gt;"Active",0,IF(C529="Every 4 weeks",D529*INDEX('Jobber Jobs'!$L$5:$L$367,MATCH(A529,'Jobber Jobs'!$A$5:$A$367,0)),INDEX('Jobber Jobs'!$Q$5:$Q$367,MATCH(A529,'Jobber Jobs'!$A$5:$A$367,0)))))</f>
        <v>420.33</v>
      </c>
      <c r="F529" s="9">
        <f>SUMIFS('Jobber Invoices'!$F$5:$F$235,'Jobber Invoices'!$B$5:$B$235,A529,'Jobber Invoices'!$G$5:$G$235,B529)</f>
        <v>0</v>
      </c>
      <c r="G529" s="9">
        <f>SUMIFS('QBO Invoices'!$E$5:$E$888,'QBO Invoices'!$G$5:$G$888,A529,'QBO Invoices'!$F$5:$F$888,B529)</f>
        <v>420.33</v>
      </c>
      <c r="H529" s="9">
        <f>ROUND(F529+G529-E529,2)</f>
        <v>0</v>
      </c>
      <c r="I529" t="str">
        <f>IF(ABS(H529)&lt;0.005,"Agrees",IF(H529&gt;0,"Over-billed","Under-billed"))</f>
        <v>Agrees</v>
      </c>
      <c r="J529" t="str">
        <f>IFERROR(INDEX('Rate Reconciliation'!$O$5:$O$373,MATCH(A529,'Rate Reconciliation'!$A$5:$A$373,0)),"Missing in Jobber")</f>
        <v>Matched</v>
      </c>
      <c r="K529" s="9" t="n">
        <v>0</v>
      </c>
    </row>
    <row r="530">
      <c r="A530" t="inlineStr">
        <is>
          <t>J1176</t>
        </is>
      </c>
      <c r="B530" t="inlineStr">
        <is>
          <t>2026-08</t>
        </is>
      </c>
      <c r="C530" t="str">
        <f>IF(LEFT(A530,1)="T","QBO only",INDEX('Jobber Jobs'!$F$5:$F$367,MATCH(A530,'Jobber Jobs'!$A$5:$A$367,0)))</f>
        <v>Weekly</v>
      </c>
      <c r="D530" t="inlineStr"/>
      <c r="E530" s="9">
        <f>IF(LEFT(A530,1)="T",0,IF(INDEX('Jobber Jobs'!$O$5:$O$367,MATCH(A530,'Jobber Jobs'!$A$5:$A$367,0))&lt;&gt;"Active",0,IF(C530="Every 4 weeks",D530*INDEX('Jobber Jobs'!$L$5:$L$367,MATCH(A530,'Jobber Jobs'!$A$5:$A$367,0)),INDEX('Jobber Jobs'!$Q$5:$Q$367,MATCH(A530,'Jobber Jobs'!$A$5:$A$367,0)))))</f>
        <v>316.33</v>
      </c>
      <c r="F530" s="9">
        <f>SUMIFS('Jobber Invoices'!$F$5:$F$235,'Jobber Invoices'!$B$5:$B$235,A530,'Jobber Invoices'!$G$5:$G$235,B530)</f>
        <v>0</v>
      </c>
      <c r="G530" s="9">
        <f>SUMIFS('QBO Invoices'!$E$5:$E$888,'QBO Invoices'!$G$5:$G$888,A530,'QBO Invoices'!$F$5:$F$888,B530)</f>
        <v>619.66</v>
      </c>
      <c r="H530" s="9">
        <f>ROUND(F530+G530-E530,2)</f>
        <v>303.33</v>
      </c>
      <c r="I530" t="str">
        <f>IF(ABS(H530)&lt;0.005,"Agrees",IF(H530&gt;0,"Over-billed","Under-billed"))</f>
        <v>Over-billed</v>
      </c>
      <c r="J530" t="str">
        <f>IFERROR(INDEX('Rate Reconciliation'!$O$5:$O$373,MATCH(A530,'Rate Reconciliation'!$A$5:$A$373,0)),"Missing in Jobber")</f>
        <v>Duplicate in QBO</v>
      </c>
      <c r="K530" s="9" t="n">
        <v>303.33</v>
      </c>
    </row>
    <row r="531">
      <c r="A531" t="inlineStr">
        <is>
          <t>J1176</t>
        </is>
      </c>
      <c r="B531" t="inlineStr">
        <is>
          <t>2026-09</t>
        </is>
      </c>
      <c r="C531" t="str">
        <f>IF(LEFT(A531,1)="T","QBO only",INDEX('Jobber Jobs'!$F$5:$F$367,MATCH(A531,'Jobber Jobs'!$A$5:$A$367,0)))</f>
        <v>Weekly</v>
      </c>
      <c r="D531" t="inlineStr"/>
      <c r="E531" s="9">
        <f>IF(LEFT(A531,1)="T",0,IF(INDEX('Jobber Jobs'!$O$5:$O$367,MATCH(A531,'Jobber Jobs'!$A$5:$A$367,0))&lt;&gt;"Active",0,IF(C531="Every 4 weeks",D531*INDEX('Jobber Jobs'!$L$5:$L$367,MATCH(A531,'Jobber Jobs'!$A$5:$A$367,0)),INDEX('Jobber Jobs'!$Q$5:$Q$367,MATCH(A531,'Jobber Jobs'!$A$5:$A$367,0)))))</f>
        <v>316.33</v>
      </c>
      <c r="F531" s="9">
        <f>SUMIFS('Jobber Invoices'!$F$5:$F$235,'Jobber Invoices'!$B$5:$B$235,A531,'Jobber Invoices'!$G$5:$G$235,B531)</f>
        <v>0</v>
      </c>
      <c r="G531" s="9">
        <f>SUMIFS('QBO Invoices'!$E$5:$E$888,'QBO Invoices'!$G$5:$G$888,A531,'QBO Invoices'!$F$5:$F$888,B531)</f>
        <v>619.66</v>
      </c>
      <c r="H531" s="9">
        <f>ROUND(F531+G531-E531,2)</f>
        <v>303.33</v>
      </c>
      <c r="I531" t="str">
        <f>IF(ABS(H531)&lt;0.005,"Agrees",IF(H531&gt;0,"Over-billed","Under-billed"))</f>
        <v>Over-billed</v>
      </c>
      <c r="J531" t="str">
        <f>IFERROR(INDEX('Rate Reconciliation'!$O$5:$O$373,MATCH(A531,'Rate Reconciliation'!$A$5:$A$373,0)),"Missing in Jobber")</f>
        <v>Duplicate in QBO</v>
      </c>
      <c r="K531" s="9" t="n">
        <v>303.33</v>
      </c>
    </row>
    <row r="532">
      <c r="A532" t="inlineStr">
        <is>
          <t>J1176</t>
        </is>
      </c>
      <c r="B532" t="inlineStr">
        <is>
          <t>2026-10</t>
        </is>
      </c>
      <c r="C532" t="str">
        <f>IF(LEFT(A532,1)="T","QBO only",INDEX('Jobber Jobs'!$F$5:$F$367,MATCH(A532,'Jobber Jobs'!$A$5:$A$367,0)))</f>
        <v>Weekly</v>
      </c>
      <c r="D532" t="inlineStr"/>
      <c r="E532" s="9">
        <f>IF(LEFT(A532,1)="T",0,IF(INDEX('Jobber Jobs'!$O$5:$O$367,MATCH(A532,'Jobber Jobs'!$A$5:$A$367,0))&lt;&gt;"Active",0,IF(C532="Every 4 weeks",D532*INDEX('Jobber Jobs'!$L$5:$L$367,MATCH(A532,'Jobber Jobs'!$A$5:$A$367,0)),INDEX('Jobber Jobs'!$Q$5:$Q$367,MATCH(A532,'Jobber Jobs'!$A$5:$A$367,0)))))</f>
        <v>316.33</v>
      </c>
      <c r="F532" s="9">
        <f>SUMIFS('Jobber Invoices'!$F$5:$F$235,'Jobber Invoices'!$B$5:$B$235,A532,'Jobber Invoices'!$G$5:$G$235,B532)</f>
        <v>0</v>
      </c>
      <c r="G532" s="9">
        <f>SUMIFS('QBO Invoices'!$E$5:$E$888,'QBO Invoices'!$G$5:$G$888,A532,'QBO Invoices'!$F$5:$F$888,B532)</f>
        <v>619.66</v>
      </c>
      <c r="H532" s="9">
        <f>ROUND(F532+G532-E532,2)</f>
        <v>303.33</v>
      </c>
      <c r="I532" t="str">
        <f>IF(ABS(H532)&lt;0.005,"Agrees",IF(H532&gt;0,"Over-billed","Under-billed"))</f>
        <v>Over-billed</v>
      </c>
      <c r="J532" t="str">
        <f>IFERROR(INDEX('Rate Reconciliation'!$O$5:$O$373,MATCH(A532,'Rate Reconciliation'!$A$5:$A$373,0)),"Missing in Jobber")</f>
        <v>Duplicate in QBO</v>
      </c>
      <c r="K532" s="9" t="n">
        <v>303.33</v>
      </c>
    </row>
    <row r="533">
      <c r="A533" t="inlineStr">
        <is>
          <t>J1177</t>
        </is>
      </c>
      <c r="B533" t="inlineStr">
        <is>
          <t>2026-08</t>
        </is>
      </c>
      <c r="C533" t="str">
        <f>IF(LEFT(A533,1)="T","QBO only",INDEX('Jobber Jobs'!$F$5:$F$367,MATCH(A533,'Jobber Jobs'!$A$5:$A$367,0)))</f>
        <v>Weekly</v>
      </c>
      <c r="D533" t="inlineStr"/>
      <c r="E533" s="9">
        <f>IF(LEFT(A533,1)="T",0,IF(INDEX('Jobber Jobs'!$O$5:$O$367,MATCH(A533,'Jobber Jobs'!$A$5:$A$367,0))&lt;&gt;"Active",0,IF(C533="Every 4 weeks",D533*INDEX('Jobber Jobs'!$L$5:$L$367,MATCH(A533,'Jobber Jobs'!$A$5:$A$367,0)),INDEX('Jobber Jobs'!$Q$5:$Q$367,MATCH(A533,'Jobber Jobs'!$A$5:$A$367,0)))))</f>
        <v>320.67</v>
      </c>
      <c r="F533" s="9">
        <f>SUMIFS('Jobber Invoices'!$F$5:$F$235,'Jobber Invoices'!$B$5:$B$235,A533,'Jobber Invoices'!$G$5:$G$235,B533)</f>
        <v>0</v>
      </c>
      <c r="G533" s="9">
        <f>SUMIFS('QBO Invoices'!$E$5:$E$888,'QBO Invoices'!$G$5:$G$888,A533,'QBO Invoices'!$F$5:$F$888,B533)</f>
        <v>296</v>
      </c>
      <c r="H533" s="9">
        <f>ROUND(F533+G533-E533,2)</f>
        <v>-24.67</v>
      </c>
      <c r="I533" t="str">
        <f>IF(ABS(H533)&lt;0.005,"Agrees",IF(H533&gt;0,"Over-billed","Under-billed"))</f>
        <v>Under-billed</v>
      </c>
      <c r="J533" t="str">
        <f>IFERROR(INDEX('Rate Reconciliation'!$O$5:$O$373,MATCH(A533,'Rate Reconciliation'!$A$5:$A$373,0)),"Missing in Jobber")</f>
        <v>Basis mismatch</v>
      </c>
      <c r="K533" s="9" t="n">
        <v>-24.67</v>
      </c>
    </row>
    <row r="534">
      <c r="A534" t="inlineStr">
        <is>
          <t>J1177</t>
        </is>
      </c>
      <c r="B534" t="inlineStr">
        <is>
          <t>2026-09</t>
        </is>
      </c>
      <c r="C534" t="str">
        <f>IF(LEFT(A534,1)="T","QBO only",INDEX('Jobber Jobs'!$F$5:$F$367,MATCH(A534,'Jobber Jobs'!$A$5:$A$367,0)))</f>
        <v>Weekly</v>
      </c>
      <c r="D534" t="inlineStr"/>
      <c r="E534" s="9">
        <f>IF(LEFT(A534,1)="T",0,IF(INDEX('Jobber Jobs'!$O$5:$O$367,MATCH(A534,'Jobber Jobs'!$A$5:$A$367,0))&lt;&gt;"Active",0,IF(C534="Every 4 weeks",D534*INDEX('Jobber Jobs'!$L$5:$L$367,MATCH(A534,'Jobber Jobs'!$A$5:$A$367,0)),INDEX('Jobber Jobs'!$Q$5:$Q$367,MATCH(A534,'Jobber Jobs'!$A$5:$A$367,0)))))</f>
        <v>320.67</v>
      </c>
      <c r="F534" s="9">
        <f>SUMIFS('Jobber Invoices'!$F$5:$F$235,'Jobber Invoices'!$B$5:$B$235,A534,'Jobber Invoices'!$G$5:$G$235,B534)</f>
        <v>0</v>
      </c>
      <c r="G534" s="9">
        <f>SUMIFS('QBO Invoices'!$E$5:$E$888,'QBO Invoices'!$G$5:$G$888,A534,'QBO Invoices'!$F$5:$F$888,B534)</f>
        <v>296</v>
      </c>
      <c r="H534" s="9">
        <f>ROUND(F534+G534-E534,2)</f>
        <v>-24.67</v>
      </c>
      <c r="I534" t="str">
        <f>IF(ABS(H534)&lt;0.005,"Agrees",IF(H534&gt;0,"Over-billed","Under-billed"))</f>
        <v>Under-billed</v>
      </c>
      <c r="J534" t="str">
        <f>IFERROR(INDEX('Rate Reconciliation'!$O$5:$O$373,MATCH(A534,'Rate Reconciliation'!$A$5:$A$373,0)),"Missing in Jobber")</f>
        <v>Basis mismatch</v>
      </c>
      <c r="K534" s="9" t="n">
        <v>-24.67</v>
      </c>
    </row>
    <row r="535">
      <c r="A535" t="inlineStr">
        <is>
          <t>J1177</t>
        </is>
      </c>
      <c r="B535" t="inlineStr">
        <is>
          <t>2026-10</t>
        </is>
      </c>
      <c r="C535" t="str">
        <f>IF(LEFT(A535,1)="T","QBO only",INDEX('Jobber Jobs'!$F$5:$F$367,MATCH(A535,'Jobber Jobs'!$A$5:$A$367,0)))</f>
        <v>Weekly</v>
      </c>
      <c r="D535" t="inlineStr"/>
      <c r="E535" s="9">
        <f>IF(LEFT(A535,1)="T",0,IF(INDEX('Jobber Jobs'!$O$5:$O$367,MATCH(A535,'Jobber Jobs'!$A$5:$A$367,0))&lt;&gt;"Active",0,IF(C535="Every 4 weeks",D535*INDEX('Jobber Jobs'!$L$5:$L$367,MATCH(A535,'Jobber Jobs'!$A$5:$A$367,0)),INDEX('Jobber Jobs'!$Q$5:$Q$367,MATCH(A535,'Jobber Jobs'!$A$5:$A$367,0)))))</f>
        <v>320.67</v>
      </c>
      <c r="F535" s="9">
        <f>SUMIFS('Jobber Invoices'!$F$5:$F$235,'Jobber Invoices'!$B$5:$B$235,A535,'Jobber Invoices'!$G$5:$G$235,B535)</f>
        <v>0</v>
      </c>
      <c r="G535" s="9">
        <f>SUMIFS('QBO Invoices'!$E$5:$E$888,'QBO Invoices'!$G$5:$G$888,A535,'QBO Invoices'!$F$5:$F$888,B535)</f>
        <v>296</v>
      </c>
      <c r="H535" s="9">
        <f>ROUND(F535+G535-E535,2)</f>
        <v>-24.67</v>
      </c>
      <c r="I535" t="str">
        <f>IF(ABS(H535)&lt;0.005,"Agrees",IF(H535&gt;0,"Over-billed","Under-billed"))</f>
        <v>Under-billed</v>
      </c>
      <c r="J535" t="str">
        <f>IFERROR(INDEX('Rate Reconciliation'!$O$5:$O$373,MATCH(A535,'Rate Reconciliation'!$A$5:$A$373,0)),"Missing in Jobber")</f>
        <v>Basis mismatch</v>
      </c>
      <c r="K535" s="9" t="n">
        <v>-24.67</v>
      </c>
    </row>
    <row r="536">
      <c r="A536" t="inlineStr">
        <is>
          <t>J1178</t>
        </is>
      </c>
      <c r="B536" t="inlineStr">
        <is>
          <t>2026-08</t>
        </is>
      </c>
      <c r="C536" t="str">
        <f>IF(LEFT(A536,1)="T","QBO only",INDEX('Jobber Jobs'!$F$5:$F$367,MATCH(A536,'Jobber Jobs'!$A$5:$A$367,0)))</f>
        <v>Every 4 weeks</v>
      </c>
      <c r="D536" t="n">
        <v>1</v>
      </c>
      <c r="E536" s="9">
        <f>IF(LEFT(A536,1)="T",0,IF(INDEX('Jobber Jobs'!$O$5:$O$367,MATCH(A536,'Jobber Jobs'!$A$5:$A$367,0))&lt;&gt;"Active",0,IF(C536="Every 4 weeks",D536*INDEX('Jobber Jobs'!$L$5:$L$367,MATCH(A536,'Jobber Jobs'!$A$5:$A$367,0)),INDEX('Jobber Jobs'!$Q$5:$Q$367,MATCH(A536,'Jobber Jobs'!$A$5:$A$367,0)))))</f>
        <v>135</v>
      </c>
      <c r="F536" s="9">
        <f>SUMIFS('Jobber Invoices'!$F$5:$F$235,'Jobber Invoices'!$B$5:$B$235,A536,'Jobber Invoices'!$G$5:$G$235,B536)</f>
        <v>0</v>
      </c>
      <c r="G536" s="9">
        <f>SUMIFS('QBO Invoices'!$E$5:$E$888,'QBO Invoices'!$G$5:$G$888,A536,'QBO Invoices'!$F$5:$F$888,B536)</f>
        <v>135</v>
      </c>
      <c r="H536" s="9">
        <f>ROUND(F536+G536-E536,2)</f>
        <v>0</v>
      </c>
      <c r="I536" t="str">
        <f>IF(ABS(H536)&lt;0.005,"Agrees",IF(H536&gt;0,"Over-billed","Under-billed"))</f>
        <v>Agrees</v>
      </c>
      <c r="J536" t="str">
        <f>IFERROR(INDEX('Rate Reconciliation'!$O$5:$O$373,MATCH(A536,'Rate Reconciliation'!$A$5:$A$373,0)),"Missing in Jobber")</f>
        <v>Matched</v>
      </c>
      <c r="K536" s="9" t="n">
        <v>0</v>
      </c>
    </row>
    <row r="537">
      <c r="A537" t="inlineStr">
        <is>
          <t>J1178</t>
        </is>
      </c>
      <c r="B537" t="inlineStr">
        <is>
          <t>2026-09</t>
        </is>
      </c>
      <c r="C537" t="str">
        <f>IF(LEFT(A537,1)="T","QBO only",INDEX('Jobber Jobs'!$F$5:$F$367,MATCH(A537,'Jobber Jobs'!$A$5:$A$367,0)))</f>
        <v>Every 4 weeks</v>
      </c>
      <c r="D537" t="n">
        <v>1</v>
      </c>
      <c r="E537" s="9">
        <f>IF(LEFT(A537,1)="T",0,IF(INDEX('Jobber Jobs'!$O$5:$O$367,MATCH(A537,'Jobber Jobs'!$A$5:$A$367,0))&lt;&gt;"Active",0,IF(C537="Every 4 weeks",D537*INDEX('Jobber Jobs'!$L$5:$L$367,MATCH(A537,'Jobber Jobs'!$A$5:$A$367,0)),INDEX('Jobber Jobs'!$Q$5:$Q$367,MATCH(A537,'Jobber Jobs'!$A$5:$A$367,0)))))</f>
        <v>135</v>
      </c>
      <c r="F537" s="9">
        <f>SUMIFS('Jobber Invoices'!$F$5:$F$235,'Jobber Invoices'!$B$5:$B$235,A537,'Jobber Invoices'!$G$5:$G$235,B537)</f>
        <v>0</v>
      </c>
      <c r="G537" s="9">
        <f>SUMIFS('QBO Invoices'!$E$5:$E$888,'QBO Invoices'!$G$5:$G$888,A537,'QBO Invoices'!$F$5:$F$888,B537)</f>
        <v>135</v>
      </c>
      <c r="H537" s="9">
        <f>ROUND(F537+G537-E537,2)</f>
        <v>0</v>
      </c>
      <c r="I537" t="str">
        <f>IF(ABS(H537)&lt;0.005,"Agrees",IF(H537&gt;0,"Over-billed","Under-billed"))</f>
        <v>Agrees</v>
      </c>
      <c r="J537" t="str">
        <f>IFERROR(INDEX('Rate Reconciliation'!$O$5:$O$373,MATCH(A537,'Rate Reconciliation'!$A$5:$A$373,0)),"Missing in Jobber")</f>
        <v>Matched</v>
      </c>
      <c r="K537" s="9" t="n">
        <v>0</v>
      </c>
    </row>
    <row r="538">
      <c r="A538" t="inlineStr">
        <is>
          <t>J1178</t>
        </is>
      </c>
      <c r="B538" t="inlineStr">
        <is>
          <t>2026-10</t>
        </is>
      </c>
      <c r="C538" t="str">
        <f>IF(LEFT(A538,1)="T","QBO only",INDEX('Jobber Jobs'!$F$5:$F$367,MATCH(A538,'Jobber Jobs'!$A$5:$A$367,0)))</f>
        <v>Every 4 weeks</v>
      </c>
      <c r="D538" t="n">
        <v>1</v>
      </c>
      <c r="E538" s="9">
        <f>IF(LEFT(A538,1)="T",0,IF(INDEX('Jobber Jobs'!$O$5:$O$367,MATCH(A538,'Jobber Jobs'!$A$5:$A$367,0))&lt;&gt;"Active",0,IF(C538="Every 4 weeks",D538*INDEX('Jobber Jobs'!$L$5:$L$367,MATCH(A538,'Jobber Jobs'!$A$5:$A$367,0)),INDEX('Jobber Jobs'!$Q$5:$Q$367,MATCH(A538,'Jobber Jobs'!$A$5:$A$367,0)))))</f>
        <v>135</v>
      </c>
      <c r="F538" s="9">
        <f>SUMIFS('Jobber Invoices'!$F$5:$F$235,'Jobber Invoices'!$B$5:$B$235,A538,'Jobber Invoices'!$G$5:$G$235,B538)</f>
        <v>0</v>
      </c>
      <c r="G538" s="9">
        <f>SUMIFS('QBO Invoices'!$E$5:$E$888,'QBO Invoices'!$G$5:$G$888,A538,'QBO Invoices'!$F$5:$F$888,B538)</f>
        <v>135</v>
      </c>
      <c r="H538" s="9">
        <f>ROUND(F538+G538-E538,2)</f>
        <v>0</v>
      </c>
      <c r="I538" t="str">
        <f>IF(ABS(H538)&lt;0.005,"Agrees",IF(H538&gt;0,"Over-billed","Under-billed"))</f>
        <v>Agrees</v>
      </c>
      <c r="J538" t="str">
        <f>IFERROR(INDEX('Rate Reconciliation'!$O$5:$O$373,MATCH(A538,'Rate Reconciliation'!$A$5:$A$373,0)),"Missing in Jobber")</f>
        <v>Matched</v>
      </c>
      <c r="K538" s="9" t="n">
        <v>0</v>
      </c>
    </row>
    <row r="539">
      <c r="A539" t="inlineStr">
        <is>
          <t>J1179</t>
        </is>
      </c>
      <c r="B539" t="inlineStr">
        <is>
          <t>2026-08</t>
        </is>
      </c>
      <c r="C539" t="str">
        <f>IF(LEFT(A539,1)="T","QBO only",INDEX('Jobber Jobs'!$F$5:$F$367,MATCH(A539,'Jobber Jobs'!$A$5:$A$367,0)))</f>
        <v>Weekly</v>
      </c>
      <c r="D539" t="inlineStr"/>
      <c r="E539" s="9">
        <f>IF(LEFT(A539,1)="T",0,IF(INDEX('Jobber Jobs'!$O$5:$O$367,MATCH(A539,'Jobber Jobs'!$A$5:$A$367,0))&lt;&gt;"Active",0,IF(C539="Every 4 weeks",D539*INDEX('Jobber Jobs'!$L$5:$L$367,MATCH(A539,'Jobber Jobs'!$A$5:$A$367,0)),INDEX('Jobber Jobs'!$Q$5:$Q$367,MATCH(A539,'Jobber Jobs'!$A$5:$A$367,0)))))</f>
        <v>528.67</v>
      </c>
      <c r="F539" s="9">
        <f>SUMIFS('Jobber Invoices'!$F$5:$F$235,'Jobber Invoices'!$B$5:$B$235,A539,'Jobber Invoices'!$G$5:$G$235,B539)</f>
        <v>0</v>
      </c>
      <c r="G539" s="9">
        <f>SUMIFS('QBO Invoices'!$E$5:$E$888,'QBO Invoices'!$G$5:$G$888,A539,'QBO Invoices'!$F$5:$F$888,B539)</f>
        <v>488</v>
      </c>
      <c r="H539" s="9">
        <f>ROUND(F539+G539-E539,2)</f>
        <v>-40.67</v>
      </c>
      <c r="I539" t="str">
        <f>IF(ABS(H539)&lt;0.005,"Agrees",IF(H539&gt;0,"Over-billed","Under-billed"))</f>
        <v>Under-billed</v>
      </c>
      <c r="J539" t="str">
        <f>IFERROR(INDEX('Rate Reconciliation'!$O$5:$O$373,MATCH(A539,'Rate Reconciliation'!$A$5:$A$373,0)),"Missing in Jobber")</f>
        <v>Basis mismatch</v>
      </c>
      <c r="K539" s="9" t="n">
        <v>-40.67</v>
      </c>
    </row>
    <row r="540">
      <c r="A540" t="inlineStr">
        <is>
          <t>J1179</t>
        </is>
      </c>
      <c r="B540" t="inlineStr">
        <is>
          <t>2026-09</t>
        </is>
      </c>
      <c r="C540" t="str">
        <f>IF(LEFT(A540,1)="T","QBO only",INDEX('Jobber Jobs'!$F$5:$F$367,MATCH(A540,'Jobber Jobs'!$A$5:$A$367,0)))</f>
        <v>Weekly</v>
      </c>
      <c r="D540" t="inlineStr"/>
      <c r="E540" s="9">
        <f>IF(LEFT(A540,1)="T",0,IF(INDEX('Jobber Jobs'!$O$5:$O$367,MATCH(A540,'Jobber Jobs'!$A$5:$A$367,0))&lt;&gt;"Active",0,IF(C540="Every 4 weeks",D540*INDEX('Jobber Jobs'!$L$5:$L$367,MATCH(A540,'Jobber Jobs'!$A$5:$A$367,0)),INDEX('Jobber Jobs'!$Q$5:$Q$367,MATCH(A540,'Jobber Jobs'!$A$5:$A$367,0)))))</f>
        <v>528.67</v>
      </c>
      <c r="F540" s="9">
        <f>SUMIFS('Jobber Invoices'!$F$5:$F$235,'Jobber Invoices'!$B$5:$B$235,A540,'Jobber Invoices'!$G$5:$G$235,B540)</f>
        <v>0</v>
      </c>
      <c r="G540" s="9">
        <f>SUMIFS('QBO Invoices'!$E$5:$E$888,'QBO Invoices'!$G$5:$G$888,A540,'QBO Invoices'!$F$5:$F$888,B540)</f>
        <v>488</v>
      </c>
      <c r="H540" s="9">
        <f>ROUND(F540+G540-E540,2)</f>
        <v>-40.67</v>
      </c>
      <c r="I540" t="str">
        <f>IF(ABS(H540)&lt;0.005,"Agrees",IF(H540&gt;0,"Over-billed","Under-billed"))</f>
        <v>Under-billed</v>
      </c>
      <c r="J540" t="str">
        <f>IFERROR(INDEX('Rate Reconciliation'!$O$5:$O$373,MATCH(A540,'Rate Reconciliation'!$A$5:$A$373,0)),"Missing in Jobber")</f>
        <v>Basis mismatch</v>
      </c>
      <c r="K540" s="9" t="n">
        <v>-40.67</v>
      </c>
    </row>
    <row r="541">
      <c r="A541" t="inlineStr">
        <is>
          <t>J1179</t>
        </is>
      </c>
      <c r="B541" t="inlineStr">
        <is>
          <t>2026-10</t>
        </is>
      </c>
      <c r="C541" t="str">
        <f>IF(LEFT(A541,1)="T","QBO only",INDEX('Jobber Jobs'!$F$5:$F$367,MATCH(A541,'Jobber Jobs'!$A$5:$A$367,0)))</f>
        <v>Weekly</v>
      </c>
      <c r="D541" t="inlineStr"/>
      <c r="E541" s="9">
        <f>IF(LEFT(A541,1)="T",0,IF(INDEX('Jobber Jobs'!$O$5:$O$367,MATCH(A541,'Jobber Jobs'!$A$5:$A$367,0))&lt;&gt;"Active",0,IF(C541="Every 4 weeks",D541*INDEX('Jobber Jobs'!$L$5:$L$367,MATCH(A541,'Jobber Jobs'!$A$5:$A$367,0)),INDEX('Jobber Jobs'!$Q$5:$Q$367,MATCH(A541,'Jobber Jobs'!$A$5:$A$367,0)))))</f>
        <v>528.67</v>
      </c>
      <c r="F541" s="9">
        <f>SUMIFS('Jobber Invoices'!$F$5:$F$235,'Jobber Invoices'!$B$5:$B$235,A541,'Jobber Invoices'!$G$5:$G$235,B541)</f>
        <v>0</v>
      </c>
      <c r="G541" s="9">
        <f>SUMIFS('QBO Invoices'!$E$5:$E$888,'QBO Invoices'!$G$5:$G$888,A541,'QBO Invoices'!$F$5:$F$888,B541)</f>
        <v>488</v>
      </c>
      <c r="H541" s="9">
        <f>ROUND(F541+G541-E541,2)</f>
        <v>-40.67</v>
      </c>
      <c r="I541" t="str">
        <f>IF(ABS(H541)&lt;0.005,"Agrees",IF(H541&gt;0,"Over-billed","Under-billed"))</f>
        <v>Under-billed</v>
      </c>
      <c r="J541" t="str">
        <f>IFERROR(INDEX('Rate Reconciliation'!$O$5:$O$373,MATCH(A541,'Rate Reconciliation'!$A$5:$A$373,0)),"Missing in Jobber")</f>
        <v>Basis mismatch</v>
      </c>
      <c r="K541" s="9" t="n">
        <v>-40.67</v>
      </c>
    </row>
    <row r="542">
      <c r="A542" t="inlineStr">
        <is>
          <t>J1180</t>
        </is>
      </c>
      <c r="B542" t="inlineStr">
        <is>
          <t>2026-08</t>
        </is>
      </c>
      <c r="C542" t="str">
        <f>IF(LEFT(A542,1)="T","QBO only",INDEX('Jobber Jobs'!$F$5:$F$367,MATCH(A542,'Jobber Jobs'!$A$5:$A$367,0)))</f>
        <v>Weekly</v>
      </c>
      <c r="D542" t="inlineStr"/>
      <c r="E542" s="9">
        <f>IF(LEFT(A542,1)="T",0,IF(INDEX('Jobber Jobs'!$O$5:$O$367,MATCH(A542,'Jobber Jobs'!$A$5:$A$367,0))&lt;&gt;"Active",0,IF(C542="Every 4 weeks",D542*INDEX('Jobber Jobs'!$L$5:$L$367,MATCH(A542,'Jobber Jobs'!$A$5:$A$367,0)),INDEX('Jobber Jobs'!$Q$5:$Q$367,MATCH(A542,'Jobber Jobs'!$A$5:$A$367,0)))))</f>
        <v>1516.67</v>
      </c>
      <c r="F542" s="9">
        <f>SUMIFS('Jobber Invoices'!$F$5:$F$235,'Jobber Invoices'!$B$5:$B$235,A542,'Jobber Invoices'!$G$5:$G$235,B542)</f>
        <v>0</v>
      </c>
      <c r="G542" s="9">
        <f>SUMIFS('QBO Invoices'!$E$5:$E$888,'QBO Invoices'!$G$5:$G$888,A542,'QBO Invoices'!$F$5:$F$888,B542)</f>
        <v>1516.67</v>
      </c>
      <c r="H542" s="9">
        <f>ROUND(F542+G542-E542,2)</f>
        <v>0</v>
      </c>
      <c r="I542" t="str">
        <f>IF(ABS(H542)&lt;0.005,"Agrees",IF(H542&gt;0,"Over-billed","Under-billed"))</f>
        <v>Agrees</v>
      </c>
      <c r="J542" t="str">
        <f>IFERROR(INDEX('Rate Reconciliation'!$O$5:$O$373,MATCH(A542,'Rate Reconciliation'!$A$5:$A$373,0)),"Missing in Jobber")</f>
        <v>Matched</v>
      </c>
      <c r="K542" s="9" t="n">
        <v>0</v>
      </c>
    </row>
    <row r="543">
      <c r="A543" t="inlineStr">
        <is>
          <t>J1180</t>
        </is>
      </c>
      <c r="B543" t="inlineStr">
        <is>
          <t>2026-09</t>
        </is>
      </c>
      <c r="C543" t="str">
        <f>IF(LEFT(A543,1)="T","QBO only",INDEX('Jobber Jobs'!$F$5:$F$367,MATCH(A543,'Jobber Jobs'!$A$5:$A$367,0)))</f>
        <v>Weekly</v>
      </c>
      <c r="D543" t="inlineStr"/>
      <c r="E543" s="9">
        <f>IF(LEFT(A543,1)="T",0,IF(INDEX('Jobber Jobs'!$O$5:$O$367,MATCH(A543,'Jobber Jobs'!$A$5:$A$367,0))&lt;&gt;"Active",0,IF(C543="Every 4 weeks",D543*INDEX('Jobber Jobs'!$L$5:$L$367,MATCH(A543,'Jobber Jobs'!$A$5:$A$367,0)),INDEX('Jobber Jobs'!$Q$5:$Q$367,MATCH(A543,'Jobber Jobs'!$A$5:$A$367,0)))))</f>
        <v>1516.67</v>
      </c>
      <c r="F543" s="9">
        <f>SUMIFS('Jobber Invoices'!$F$5:$F$235,'Jobber Invoices'!$B$5:$B$235,A543,'Jobber Invoices'!$G$5:$G$235,B543)</f>
        <v>0</v>
      </c>
      <c r="G543" s="9">
        <f>SUMIFS('QBO Invoices'!$E$5:$E$888,'QBO Invoices'!$G$5:$G$888,A543,'QBO Invoices'!$F$5:$F$888,B543)</f>
        <v>1516.67</v>
      </c>
      <c r="H543" s="9">
        <f>ROUND(F543+G543-E543,2)</f>
        <v>0</v>
      </c>
      <c r="I543" t="str">
        <f>IF(ABS(H543)&lt;0.005,"Agrees",IF(H543&gt;0,"Over-billed","Under-billed"))</f>
        <v>Agrees</v>
      </c>
      <c r="J543" t="str">
        <f>IFERROR(INDEX('Rate Reconciliation'!$O$5:$O$373,MATCH(A543,'Rate Reconciliation'!$A$5:$A$373,0)),"Missing in Jobber")</f>
        <v>Matched</v>
      </c>
      <c r="K543" s="9" t="n">
        <v>0</v>
      </c>
    </row>
    <row r="544">
      <c r="A544" t="inlineStr">
        <is>
          <t>J1180</t>
        </is>
      </c>
      <c r="B544" t="inlineStr">
        <is>
          <t>2026-10</t>
        </is>
      </c>
      <c r="C544" t="str">
        <f>IF(LEFT(A544,1)="T","QBO only",INDEX('Jobber Jobs'!$F$5:$F$367,MATCH(A544,'Jobber Jobs'!$A$5:$A$367,0)))</f>
        <v>Weekly</v>
      </c>
      <c r="D544" t="inlineStr"/>
      <c r="E544" s="9">
        <f>IF(LEFT(A544,1)="T",0,IF(INDEX('Jobber Jobs'!$O$5:$O$367,MATCH(A544,'Jobber Jobs'!$A$5:$A$367,0))&lt;&gt;"Active",0,IF(C544="Every 4 weeks",D544*INDEX('Jobber Jobs'!$L$5:$L$367,MATCH(A544,'Jobber Jobs'!$A$5:$A$367,0)),INDEX('Jobber Jobs'!$Q$5:$Q$367,MATCH(A544,'Jobber Jobs'!$A$5:$A$367,0)))))</f>
        <v>1516.67</v>
      </c>
      <c r="F544" s="9">
        <f>SUMIFS('Jobber Invoices'!$F$5:$F$235,'Jobber Invoices'!$B$5:$B$235,A544,'Jobber Invoices'!$G$5:$G$235,B544)</f>
        <v>0</v>
      </c>
      <c r="G544" s="9">
        <f>SUMIFS('QBO Invoices'!$E$5:$E$888,'QBO Invoices'!$G$5:$G$888,A544,'QBO Invoices'!$F$5:$F$888,B544)</f>
        <v>1516.67</v>
      </c>
      <c r="H544" s="9">
        <f>ROUND(F544+G544-E544,2)</f>
        <v>0</v>
      </c>
      <c r="I544" t="str">
        <f>IF(ABS(H544)&lt;0.005,"Agrees",IF(H544&gt;0,"Over-billed","Under-billed"))</f>
        <v>Agrees</v>
      </c>
      <c r="J544" t="str">
        <f>IFERROR(INDEX('Rate Reconciliation'!$O$5:$O$373,MATCH(A544,'Rate Reconciliation'!$A$5:$A$373,0)),"Missing in Jobber")</f>
        <v>Matched</v>
      </c>
      <c r="K544" s="9" t="n">
        <v>0</v>
      </c>
    </row>
    <row r="545">
      <c r="A545" t="inlineStr">
        <is>
          <t>J1181</t>
        </is>
      </c>
      <c r="B545" t="inlineStr">
        <is>
          <t>2026-08</t>
        </is>
      </c>
      <c r="C545" t="str">
        <f>IF(LEFT(A545,1)="T","QBO only",INDEX('Jobber Jobs'!$F$5:$F$367,MATCH(A545,'Jobber Jobs'!$A$5:$A$367,0)))</f>
        <v>Weekly</v>
      </c>
      <c r="D545" t="inlineStr"/>
      <c r="E545" s="9">
        <f>IF(LEFT(A545,1)="T",0,IF(INDEX('Jobber Jobs'!$O$5:$O$367,MATCH(A545,'Jobber Jobs'!$A$5:$A$367,0))&lt;&gt;"Active",0,IF(C545="Every 4 weeks",D545*INDEX('Jobber Jobs'!$L$5:$L$367,MATCH(A545,'Jobber Jobs'!$A$5:$A$367,0)),INDEX('Jobber Jobs'!$Q$5:$Q$367,MATCH(A545,'Jobber Jobs'!$A$5:$A$367,0)))))</f>
        <v>884</v>
      </c>
      <c r="F545" s="9">
        <f>SUMIFS('Jobber Invoices'!$F$5:$F$235,'Jobber Invoices'!$B$5:$B$235,A545,'Jobber Invoices'!$G$5:$G$235,B545)</f>
        <v>0</v>
      </c>
      <c r="G545" s="9">
        <f>SUMIFS('QBO Invoices'!$E$5:$E$888,'QBO Invoices'!$G$5:$G$888,A545,'QBO Invoices'!$F$5:$F$888,B545)</f>
        <v>884</v>
      </c>
      <c r="H545" s="9">
        <f>ROUND(F545+G545-E545,2)</f>
        <v>0</v>
      </c>
      <c r="I545" t="str">
        <f>IF(ABS(H545)&lt;0.005,"Agrees",IF(H545&gt;0,"Over-billed","Under-billed"))</f>
        <v>Agrees</v>
      </c>
      <c r="J545" t="str">
        <f>IFERROR(INDEX('Rate Reconciliation'!$O$5:$O$373,MATCH(A545,'Rate Reconciliation'!$A$5:$A$373,0)),"Missing in Jobber")</f>
        <v>Matched</v>
      </c>
      <c r="K545" s="9" t="n">
        <v>0</v>
      </c>
    </row>
    <row r="546">
      <c r="A546" t="inlineStr">
        <is>
          <t>J1181</t>
        </is>
      </c>
      <c r="B546" t="inlineStr">
        <is>
          <t>2026-09</t>
        </is>
      </c>
      <c r="C546" t="str">
        <f>IF(LEFT(A546,1)="T","QBO only",INDEX('Jobber Jobs'!$F$5:$F$367,MATCH(A546,'Jobber Jobs'!$A$5:$A$367,0)))</f>
        <v>Weekly</v>
      </c>
      <c r="D546" t="inlineStr"/>
      <c r="E546" s="9">
        <f>IF(LEFT(A546,1)="T",0,IF(INDEX('Jobber Jobs'!$O$5:$O$367,MATCH(A546,'Jobber Jobs'!$A$5:$A$367,0))&lt;&gt;"Active",0,IF(C546="Every 4 weeks",D546*INDEX('Jobber Jobs'!$L$5:$L$367,MATCH(A546,'Jobber Jobs'!$A$5:$A$367,0)),INDEX('Jobber Jobs'!$Q$5:$Q$367,MATCH(A546,'Jobber Jobs'!$A$5:$A$367,0)))))</f>
        <v>884</v>
      </c>
      <c r="F546" s="9">
        <f>SUMIFS('Jobber Invoices'!$F$5:$F$235,'Jobber Invoices'!$B$5:$B$235,A546,'Jobber Invoices'!$G$5:$G$235,B546)</f>
        <v>0</v>
      </c>
      <c r="G546" s="9">
        <f>SUMIFS('QBO Invoices'!$E$5:$E$888,'QBO Invoices'!$G$5:$G$888,A546,'QBO Invoices'!$F$5:$F$888,B546)</f>
        <v>884</v>
      </c>
      <c r="H546" s="9">
        <f>ROUND(F546+G546-E546,2)</f>
        <v>0</v>
      </c>
      <c r="I546" t="str">
        <f>IF(ABS(H546)&lt;0.005,"Agrees",IF(H546&gt;0,"Over-billed","Under-billed"))</f>
        <v>Agrees</v>
      </c>
      <c r="J546" t="str">
        <f>IFERROR(INDEX('Rate Reconciliation'!$O$5:$O$373,MATCH(A546,'Rate Reconciliation'!$A$5:$A$373,0)),"Missing in Jobber")</f>
        <v>Matched</v>
      </c>
      <c r="K546" s="9" t="n">
        <v>0</v>
      </c>
    </row>
    <row r="547">
      <c r="A547" t="inlineStr">
        <is>
          <t>J1181</t>
        </is>
      </c>
      <c r="B547" t="inlineStr">
        <is>
          <t>2026-10</t>
        </is>
      </c>
      <c r="C547" t="str">
        <f>IF(LEFT(A547,1)="T","QBO only",INDEX('Jobber Jobs'!$F$5:$F$367,MATCH(A547,'Jobber Jobs'!$A$5:$A$367,0)))</f>
        <v>Weekly</v>
      </c>
      <c r="D547" t="inlineStr"/>
      <c r="E547" s="9">
        <f>IF(LEFT(A547,1)="T",0,IF(INDEX('Jobber Jobs'!$O$5:$O$367,MATCH(A547,'Jobber Jobs'!$A$5:$A$367,0))&lt;&gt;"Active",0,IF(C547="Every 4 weeks",D547*INDEX('Jobber Jobs'!$L$5:$L$367,MATCH(A547,'Jobber Jobs'!$A$5:$A$367,0)),INDEX('Jobber Jobs'!$Q$5:$Q$367,MATCH(A547,'Jobber Jobs'!$A$5:$A$367,0)))))</f>
        <v>884</v>
      </c>
      <c r="F547" s="9">
        <f>SUMIFS('Jobber Invoices'!$F$5:$F$235,'Jobber Invoices'!$B$5:$B$235,A547,'Jobber Invoices'!$G$5:$G$235,B547)</f>
        <v>0</v>
      </c>
      <c r="G547" s="9">
        <f>SUMIFS('QBO Invoices'!$E$5:$E$888,'QBO Invoices'!$G$5:$G$888,A547,'QBO Invoices'!$F$5:$F$888,B547)</f>
        <v>884</v>
      </c>
      <c r="H547" s="9">
        <f>ROUND(F547+G547-E547,2)</f>
        <v>0</v>
      </c>
      <c r="I547" t="str">
        <f>IF(ABS(H547)&lt;0.005,"Agrees",IF(H547&gt;0,"Over-billed","Under-billed"))</f>
        <v>Agrees</v>
      </c>
      <c r="J547" t="str">
        <f>IFERROR(INDEX('Rate Reconciliation'!$O$5:$O$373,MATCH(A547,'Rate Reconciliation'!$A$5:$A$373,0)),"Missing in Jobber")</f>
        <v>Matched</v>
      </c>
      <c r="K547" s="9" t="n">
        <v>0</v>
      </c>
    </row>
    <row r="548">
      <c r="A548" t="inlineStr">
        <is>
          <t>J1182</t>
        </is>
      </c>
      <c r="B548" t="inlineStr">
        <is>
          <t>2026-08</t>
        </is>
      </c>
      <c r="C548" t="str">
        <f>IF(LEFT(A548,1)="T","QBO only",INDEX('Jobber Jobs'!$F$5:$F$367,MATCH(A548,'Jobber Jobs'!$A$5:$A$367,0)))</f>
        <v>Weekly</v>
      </c>
      <c r="D548" t="inlineStr"/>
      <c r="E548" s="9">
        <f>IF(LEFT(A548,1)="T",0,IF(INDEX('Jobber Jobs'!$O$5:$O$367,MATCH(A548,'Jobber Jobs'!$A$5:$A$367,0))&lt;&gt;"Active",0,IF(C548="Every 4 weeks",D548*INDEX('Jobber Jobs'!$L$5:$L$367,MATCH(A548,'Jobber Jobs'!$A$5:$A$367,0)),INDEX('Jobber Jobs'!$Q$5:$Q$367,MATCH(A548,'Jobber Jobs'!$A$5:$A$367,0)))))</f>
        <v>654.33</v>
      </c>
      <c r="F548" s="9">
        <f>SUMIFS('Jobber Invoices'!$F$5:$F$235,'Jobber Invoices'!$B$5:$B$235,A548,'Jobber Invoices'!$G$5:$G$235,B548)</f>
        <v>0</v>
      </c>
      <c r="G548" s="9">
        <f>SUMIFS('QBO Invoices'!$E$5:$E$888,'QBO Invoices'!$G$5:$G$888,A548,'QBO Invoices'!$F$5:$F$888,B548)</f>
        <v>654.33</v>
      </c>
      <c r="H548" s="9">
        <f>ROUND(F548+G548-E548,2)</f>
        <v>0</v>
      </c>
      <c r="I548" t="str">
        <f>IF(ABS(H548)&lt;0.005,"Agrees",IF(H548&gt;0,"Over-billed","Under-billed"))</f>
        <v>Agrees</v>
      </c>
      <c r="J548" t="str">
        <f>IFERROR(INDEX('Rate Reconciliation'!$O$5:$O$373,MATCH(A548,'Rate Reconciliation'!$A$5:$A$373,0)),"Missing in Jobber")</f>
        <v>Matched</v>
      </c>
      <c r="K548" s="9" t="n">
        <v>0</v>
      </c>
    </row>
    <row r="549">
      <c r="A549" t="inlineStr">
        <is>
          <t>J1182</t>
        </is>
      </c>
      <c r="B549" t="inlineStr">
        <is>
          <t>2026-09</t>
        </is>
      </c>
      <c r="C549" t="str">
        <f>IF(LEFT(A549,1)="T","QBO only",INDEX('Jobber Jobs'!$F$5:$F$367,MATCH(A549,'Jobber Jobs'!$A$5:$A$367,0)))</f>
        <v>Weekly</v>
      </c>
      <c r="D549" t="inlineStr"/>
      <c r="E549" s="9">
        <f>IF(LEFT(A549,1)="T",0,IF(INDEX('Jobber Jobs'!$O$5:$O$367,MATCH(A549,'Jobber Jobs'!$A$5:$A$367,0))&lt;&gt;"Active",0,IF(C549="Every 4 weeks",D549*INDEX('Jobber Jobs'!$L$5:$L$367,MATCH(A549,'Jobber Jobs'!$A$5:$A$367,0)),INDEX('Jobber Jobs'!$Q$5:$Q$367,MATCH(A549,'Jobber Jobs'!$A$5:$A$367,0)))))</f>
        <v>654.33</v>
      </c>
      <c r="F549" s="9">
        <f>SUMIFS('Jobber Invoices'!$F$5:$F$235,'Jobber Invoices'!$B$5:$B$235,A549,'Jobber Invoices'!$G$5:$G$235,B549)</f>
        <v>0</v>
      </c>
      <c r="G549" s="9">
        <f>SUMIFS('QBO Invoices'!$E$5:$E$888,'QBO Invoices'!$G$5:$G$888,A549,'QBO Invoices'!$F$5:$F$888,B549)</f>
        <v>654.33</v>
      </c>
      <c r="H549" s="9">
        <f>ROUND(F549+G549-E549,2)</f>
        <v>0</v>
      </c>
      <c r="I549" t="str">
        <f>IF(ABS(H549)&lt;0.005,"Agrees",IF(H549&gt;0,"Over-billed","Under-billed"))</f>
        <v>Agrees</v>
      </c>
      <c r="J549" t="str">
        <f>IFERROR(INDEX('Rate Reconciliation'!$O$5:$O$373,MATCH(A549,'Rate Reconciliation'!$A$5:$A$373,0)),"Missing in Jobber")</f>
        <v>Matched</v>
      </c>
      <c r="K549" s="9" t="n">
        <v>0</v>
      </c>
    </row>
    <row r="550">
      <c r="A550" t="inlineStr">
        <is>
          <t>J1182</t>
        </is>
      </c>
      <c r="B550" t="inlineStr">
        <is>
          <t>2026-10</t>
        </is>
      </c>
      <c r="C550" t="str">
        <f>IF(LEFT(A550,1)="T","QBO only",INDEX('Jobber Jobs'!$F$5:$F$367,MATCH(A550,'Jobber Jobs'!$A$5:$A$367,0)))</f>
        <v>Weekly</v>
      </c>
      <c r="D550" t="inlineStr"/>
      <c r="E550" s="9">
        <f>IF(LEFT(A550,1)="T",0,IF(INDEX('Jobber Jobs'!$O$5:$O$367,MATCH(A550,'Jobber Jobs'!$A$5:$A$367,0))&lt;&gt;"Active",0,IF(C550="Every 4 weeks",D550*INDEX('Jobber Jobs'!$L$5:$L$367,MATCH(A550,'Jobber Jobs'!$A$5:$A$367,0)),INDEX('Jobber Jobs'!$Q$5:$Q$367,MATCH(A550,'Jobber Jobs'!$A$5:$A$367,0)))))</f>
        <v>654.33</v>
      </c>
      <c r="F550" s="9">
        <f>SUMIFS('Jobber Invoices'!$F$5:$F$235,'Jobber Invoices'!$B$5:$B$235,A550,'Jobber Invoices'!$G$5:$G$235,B550)</f>
        <v>0</v>
      </c>
      <c r="G550" s="9">
        <f>SUMIFS('QBO Invoices'!$E$5:$E$888,'QBO Invoices'!$G$5:$G$888,A550,'QBO Invoices'!$F$5:$F$888,B550)</f>
        <v>654.33</v>
      </c>
      <c r="H550" s="9">
        <f>ROUND(F550+G550-E550,2)</f>
        <v>0</v>
      </c>
      <c r="I550" t="str">
        <f>IF(ABS(H550)&lt;0.005,"Agrees",IF(H550&gt;0,"Over-billed","Under-billed"))</f>
        <v>Agrees</v>
      </c>
      <c r="J550" t="str">
        <f>IFERROR(INDEX('Rate Reconciliation'!$O$5:$O$373,MATCH(A550,'Rate Reconciliation'!$A$5:$A$373,0)),"Missing in Jobber")</f>
        <v>Matched</v>
      </c>
      <c r="K550" s="9" t="n">
        <v>0</v>
      </c>
    </row>
    <row r="551">
      <c r="A551" t="inlineStr">
        <is>
          <t>J1183</t>
        </is>
      </c>
      <c r="B551" t="inlineStr">
        <is>
          <t>2026-08</t>
        </is>
      </c>
      <c r="C551" t="str">
        <f>IF(LEFT(A551,1)="T","QBO only",INDEX('Jobber Jobs'!$F$5:$F$367,MATCH(A551,'Jobber Jobs'!$A$5:$A$367,0)))</f>
        <v>Weekly</v>
      </c>
      <c r="D551" t="inlineStr"/>
      <c r="E551" s="9">
        <f>IF(LEFT(A551,1)="T",0,IF(INDEX('Jobber Jobs'!$O$5:$O$367,MATCH(A551,'Jobber Jobs'!$A$5:$A$367,0))&lt;&gt;"Active",0,IF(C551="Every 4 weeks",D551*INDEX('Jobber Jobs'!$L$5:$L$367,MATCH(A551,'Jobber Jobs'!$A$5:$A$367,0)),INDEX('Jobber Jobs'!$Q$5:$Q$367,MATCH(A551,'Jobber Jobs'!$A$5:$A$367,0)))))</f>
        <v>1083.33</v>
      </c>
      <c r="F551" s="9">
        <f>SUMIFS('Jobber Invoices'!$F$5:$F$235,'Jobber Invoices'!$B$5:$B$235,A551,'Jobber Invoices'!$G$5:$G$235,B551)</f>
        <v>1083.33</v>
      </c>
      <c r="G551" s="9">
        <f>SUMIFS('QBO Invoices'!$E$5:$E$888,'QBO Invoices'!$G$5:$G$888,A551,'QBO Invoices'!$F$5:$F$888,B551)</f>
        <v>1083.33</v>
      </c>
      <c r="H551" s="9">
        <f>ROUND(F551+G551-E551,2)</f>
        <v>1083.33</v>
      </c>
      <c r="I551" t="str">
        <f>IF(ABS(H551)&lt;0.005,"Agrees",IF(H551&gt;0,"Over-billed","Under-billed"))</f>
        <v>Over-billed</v>
      </c>
      <c r="J551" t="str">
        <f>IFERROR(INDEX('Rate Reconciliation'!$O$5:$O$373,MATCH(A551,'Rate Reconciliation'!$A$5:$A$373,0)),"Missing in Jobber")</f>
        <v>Double-billing risk</v>
      </c>
      <c r="K551" s="9" t="n">
        <v>1083.33</v>
      </c>
    </row>
    <row r="552">
      <c r="A552" t="inlineStr">
        <is>
          <t>J1183</t>
        </is>
      </c>
      <c r="B552" t="inlineStr">
        <is>
          <t>2026-09</t>
        </is>
      </c>
      <c r="C552" t="str">
        <f>IF(LEFT(A552,1)="T","QBO only",INDEX('Jobber Jobs'!$F$5:$F$367,MATCH(A552,'Jobber Jobs'!$A$5:$A$367,0)))</f>
        <v>Weekly</v>
      </c>
      <c r="D552" t="inlineStr"/>
      <c r="E552" s="9">
        <f>IF(LEFT(A552,1)="T",0,IF(INDEX('Jobber Jobs'!$O$5:$O$367,MATCH(A552,'Jobber Jobs'!$A$5:$A$367,0))&lt;&gt;"Active",0,IF(C552="Every 4 weeks",D552*INDEX('Jobber Jobs'!$L$5:$L$367,MATCH(A552,'Jobber Jobs'!$A$5:$A$367,0)),INDEX('Jobber Jobs'!$Q$5:$Q$367,MATCH(A552,'Jobber Jobs'!$A$5:$A$367,0)))))</f>
        <v>1083.33</v>
      </c>
      <c r="F552" s="9">
        <f>SUMIFS('Jobber Invoices'!$F$5:$F$235,'Jobber Invoices'!$B$5:$B$235,A552,'Jobber Invoices'!$G$5:$G$235,B552)</f>
        <v>1083.33</v>
      </c>
      <c r="G552" s="9">
        <f>SUMIFS('QBO Invoices'!$E$5:$E$888,'QBO Invoices'!$G$5:$G$888,A552,'QBO Invoices'!$F$5:$F$888,B552)</f>
        <v>1083.33</v>
      </c>
      <c r="H552" s="9">
        <f>ROUND(F552+G552-E552,2)</f>
        <v>1083.33</v>
      </c>
      <c r="I552" t="str">
        <f>IF(ABS(H552)&lt;0.005,"Agrees",IF(H552&gt;0,"Over-billed","Under-billed"))</f>
        <v>Over-billed</v>
      </c>
      <c r="J552" t="str">
        <f>IFERROR(INDEX('Rate Reconciliation'!$O$5:$O$373,MATCH(A552,'Rate Reconciliation'!$A$5:$A$373,0)),"Missing in Jobber")</f>
        <v>Double-billing risk</v>
      </c>
      <c r="K552" s="9" t="n">
        <v>1083.33</v>
      </c>
    </row>
    <row r="553">
      <c r="A553" t="inlineStr">
        <is>
          <t>J1183</t>
        </is>
      </c>
      <c r="B553" t="inlineStr">
        <is>
          <t>2026-10</t>
        </is>
      </c>
      <c r="C553" t="str">
        <f>IF(LEFT(A553,1)="T","QBO only",INDEX('Jobber Jobs'!$F$5:$F$367,MATCH(A553,'Jobber Jobs'!$A$5:$A$367,0)))</f>
        <v>Weekly</v>
      </c>
      <c r="D553" t="inlineStr"/>
      <c r="E553" s="9">
        <f>IF(LEFT(A553,1)="T",0,IF(INDEX('Jobber Jobs'!$O$5:$O$367,MATCH(A553,'Jobber Jobs'!$A$5:$A$367,0))&lt;&gt;"Active",0,IF(C553="Every 4 weeks",D553*INDEX('Jobber Jobs'!$L$5:$L$367,MATCH(A553,'Jobber Jobs'!$A$5:$A$367,0)),INDEX('Jobber Jobs'!$Q$5:$Q$367,MATCH(A553,'Jobber Jobs'!$A$5:$A$367,0)))))</f>
        <v>1083.33</v>
      </c>
      <c r="F553" s="9">
        <f>SUMIFS('Jobber Invoices'!$F$5:$F$235,'Jobber Invoices'!$B$5:$B$235,A553,'Jobber Invoices'!$G$5:$G$235,B553)</f>
        <v>1083.33</v>
      </c>
      <c r="G553" s="9">
        <f>SUMIFS('QBO Invoices'!$E$5:$E$888,'QBO Invoices'!$G$5:$G$888,A553,'QBO Invoices'!$F$5:$F$888,B553)</f>
        <v>1083.33</v>
      </c>
      <c r="H553" s="9">
        <f>ROUND(F553+G553-E553,2)</f>
        <v>1083.33</v>
      </c>
      <c r="I553" t="str">
        <f>IF(ABS(H553)&lt;0.005,"Agrees",IF(H553&gt;0,"Over-billed","Under-billed"))</f>
        <v>Over-billed</v>
      </c>
      <c r="J553" t="str">
        <f>IFERROR(INDEX('Rate Reconciliation'!$O$5:$O$373,MATCH(A553,'Rate Reconciliation'!$A$5:$A$373,0)),"Missing in Jobber")</f>
        <v>Double-billing risk</v>
      </c>
      <c r="K553" s="9" t="n">
        <v>1083.33</v>
      </c>
    </row>
    <row r="554">
      <c r="A554" t="inlineStr">
        <is>
          <t>J1184</t>
        </is>
      </c>
      <c r="B554" t="inlineStr">
        <is>
          <t>2026-08</t>
        </is>
      </c>
      <c r="C554" t="str">
        <f>IF(LEFT(A554,1)="T","QBO only",INDEX('Jobber Jobs'!$F$5:$F$367,MATCH(A554,'Jobber Jobs'!$A$5:$A$367,0)))</f>
        <v>Weekly</v>
      </c>
      <c r="D554" t="inlineStr"/>
      <c r="E554" s="9">
        <f>IF(LEFT(A554,1)="T",0,IF(INDEX('Jobber Jobs'!$O$5:$O$367,MATCH(A554,'Jobber Jobs'!$A$5:$A$367,0))&lt;&gt;"Active",0,IF(C554="Every 4 weeks",D554*INDEX('Jobber Jobs'!$L$5:$L$367,MATCH(A554,'Jobber Jobs'!$A$5:$A$367,0)),INDEX('Jobber Jobs'!$Q$5:$Q$367,MATCH(A554,'Jobber Jobs'!$A$5:$A$367,0)))))</f>
        <v>1352</v>
      </c>
      <c r="F554" s="9">
        <f>SUMIFS('Jobber Invoices'!$F$5:$F$235,'Jobber Invoices'!$B$5:$B$235,A554,'Jobber Invoices'!$G$5:$G$235,B554)</f>
        <v>0</v>
      </c>
      <c r="G554" s="9">
        <f>SUMIFS('QBO Invoices'!$E$5:$E$888,'QBO Invoices'!$G$5:$G$888,A554,'QBO Invoices'!$F$5:$F$888,B554)</f>
        <v>1352</v>
      </c>
      <c r="H554" s="9">
        <f>ROUND(F554+G554-E554,2)</f>
        <v>0</v>
      </c>
      <c r="I554" t="str">
        <f>IF(ABS(H554)&lt;0.005,"Agrees",IF(H554&gt;0,"Over-billed","Under-billed"))</f>
        <v>Agrees</v>
      </c>
      <c r="J554" t="str">
        <f>IFERROR(INDEX('Rate Reconciliation'!$O$5:$O$373,MATCH(A554,'Rate Reconciliation'!$A$5:$A$373,0)),"Missing in Jobber")</f>
        <v>Matched</v>
      </c>
      <c r="K554" s="9" t="n">
        <v>0</v>
      </c>
    </row>
    <row r="555">
      <c r="A555" t="inlineStr">
        <is>
          <t>J1184</t>
        </is>
      </c>
      <c r="B555" t="inlineStr">
        <is>
          <t>2026-09</t>
        </is>
      </c>
      <c r="C555" t="str">
        <f>IF(LEFT(A555,1)="T","QBO only",INDEX('Jobber Jobs'!$F$5:$F$367,MATCH(A555,'Jobber Jobs'!$A$5:$A$367,0)))</f>
        <v>Weekly</v>
      </c>
      <c r="D555" t="inlineStr"/>
      <c r="E555" s="9">
        <f>IF(LEFT(A555,1)="T",0,IF(INDEX('Jobber Jobs'!$O$5:$O$367,MATCH(A555,'Jobber Jobs'!$A$5:$A$367,0))&lt;&gt;"Active",0,IF(C555="Every 4 weeks",D555*INDEX('Jobber Jobs'!$L$5:$L$367,MATCH(A555,'Jobber Jobs'!$A$5:$A$367,0)),INDEX('Jobber Jobs'!$Q$5:$Q$367,MATCH(A555,'Jobber Jobs'!$A$5:$A$367,0)))))</f>
        <v>1352</v>
      </c>
      <c r="F555" s="9">
        <f>SUMIFS('Jobber Invoices'!$F$5:$F$235,'Jobber Invoices'!$B$5:$B$235,A555,'Jobber Invoices'!$G$5:$G$235,B555)</f>
        <v>0</v>
      </c>
      <c r="G555" s="9">
        <f>SUMIFS('QBO Invoices'!$E$5:$E$888,'QBO Invoices'!$G$5:$G$888,A555,'QBO Invoices'!$F$5:$F$888,B555)</f>
        <v>1352</v>
      </c>
      <c r="H555" s="9">
        <f>ROUND(F555+G555-E555,2)</f>
        <v>0</v>
      </c>
      <c r="I555" t="str">
        <f>IF(ABS(H555)&lt;0.005,"Agrees",IF(H555&gt;0,"Over-billed","Under-billed"))</f>
        <v>Agrees</v>
      </c>
      <c r="J555" t="str">
        <f>IFERROR(INDEX('Rate Reconciliation'!$O$5:$O$373,MATCH(A555,'Rate Reconciliation'!$A$5:$A$373,0)),"Missing in Jobber")</f>
        <v>Matched</v>
      </c>
      <c r="K555" s="9" t="n">
        <v>0</v>
      </c>
    </row>
    <row r="556">
      <c r="A556" t="inlineStr">
        <is>
          <t>J1184</t>
        </is>
      </c>
      <c r="B556" t="inlineStr">
        <is>
          <t>2026-10</t>
        </is>
      </c>
      <c r="C556" t="str">
        <f>IF(LEFT(A556,1)="T","QBO only",INDEX('Jobber Jobs'!$F$5:$F$367,MATCH(A556,'Jobber Jobs'!$A$5:$A$367,0)))</f>
        <v>Weekly</v>
      </c>
      <c r="D556" t="inlineStr"/>
      <c r="E556" s="9">
        <f>IF(LEFT(A556,1)="T",0,IF(INDEX('Jobber Jobs'!$O$5:$O$367,MATCH(A556,'Jobber Jobs'!$A$5:$A$367,0))&lt;&gt;"Active",0,IF(C556="Every 4 weeks",D556*INDEX('Jobber Jobs'!$L$5:$L$367,MATCH(A556,'Jobber Jobs'!$A$5:$A$367,0)),INDEX('Jobber Jobs'!$Q$5:$Q$367,MATCH(A556,'Jobber Jobs'!$A$5:$A$367,0)))))</f>
        <v>1352</v>
      </c>
      <c r="F556" s="9">
        <f>SUMIFS('Jobber Invoices'!$F$5:$F$235,'Jobber Invoices'!$B$5:$B$235,A556,'Jobber Invoices'!$G$5:$G$235,B556)</f>
        <v>0</v>
      </c>
      <c r="G556" s="9">
        <f>SUMIFS('QBO Invoices'!$E$5:$E$888,'QBO Invoices'!$G$5:$G$888,A556,'QBO Invoices'!$F$5:$F$888,B556)</f>
        <v>1352</v>
      </c>
      <c r="H556" s="9">
        <f>ROUND(F556+G556-E556,2)</f>
        <v>0</v>
      </c>
      <c r="I556" t="str">
        <f>IF(ABS(H556)&lt;0.005,"Agrees",IF(H556&gt;0,"Over-billed","Under-billed"))</f>
        <v>Agrees</v>
      </c>
      <c r="J556" t="str">
        <f>IFERROR(INDEX('Rate Reconciliation'!$O$5:$O$373,MATCH(A556,'Rate Reconciliation'!$A$5:$A$373,0)),"Missing in Jobber")</f>
        <v>Matched</v>
      </c>
      <c r="K556" s="9" t="n">
        <v>0</v>
      </c>
    </row>
    <row r="557">
      <c r="A557" t="inlineStr">
        <is>
          <t>J1185</t>
        </is>
      </c>
      <c r="B557" t="inlineStr">
        <is>
          <t>2026-08</t>
        </is>
      </c>
      <c r="C557" t="str">
        <f>IF(LEFT(A557,1)="T","QBO only",INDEX('Jobber Jobs'!$F$5:$F$367,MATCH(A557,'Jobber Jobs'!$A$5:$A$367,0)))</f>
        <v>Every 4 weeks</v>
      </c>
      <c r="D557" t="n">
        <v>1</v>
      </c>
      <c r="E557" s="9">
        <f>IF(LEFT(A557,1)="T",0,IF(INDEX('Jobber Jobs'!$O$5:$O$367,MATCH(A557,'Jobber Jobs'!$A$5:$A$367,0))&lt;&gt;"Active",0,IF(C557="Every 4 weeks",D557*INDEX('Jobber Jobs'!$L$5:$L$367,MATCH(A557,'Jobber Jobs'!$A$5:$A$367,0)),INDEX('Jobber Jobs'!$Q$5:$Q$367,MATCH(A557,'Jobber Jobs'!$A$5:$A$367,0)))))</f>
        <v>146</v>
      </c>
      <c r="F557" s="9">
        <f>SUMIFS('Jobber Invoices'!$F$5:$F$235,'Jobber Invoices'!$B$5:$B$235,A557,'Jobber Invoices'!$G$5:$G$235,B557)</f>
        <v>146</v>
      </c>
      <c r="G557" s="9">
        <f>SUMIFS('QBO Invoices'!$E$5:$E$888,'QBO Invoices'!$G$5:$G$888,A557,'QBO Invoices'!$F$5:$F$888,B557)</f>
        <v>0</v>
      </c>
      <c r="H557" s="9">
        <f>ROUND(F557+G557-E557,2)</f>
        <v>0</v>
      </c>
      <c r="I557" t="str">
        <f>IF(ABS(H557)&lt;0.005,"Agrees",IF(H557&gt;0,"Over-billed","Under-billed"))</f>
        <v>Agrees</v>
      </c>
      <c r="J557" t="str">
        <f>IFERROR(INDEX('Rate Reconciliation'!$O$5:$O$373,MATCH(A557,'Rate Reconciliation'!$A$5:$A$373,0)),"Missing in Jobber")</f>
        <v>Billed in Jobber</v>
      </c>
      <c r="K557" s="9" t="n">
        <v>0</v>
      </c>
    </row>
    <row r="558">
      <c r="A558" t="inlineStr">
        <is>
          <t>J1185</t>
        </is>
      </c>
      <c r="B558" t="inlineStr">
        <is>
          <t>2026-09</t>
        </is>
      </c>
      <c r="C558" t="str">
        <f>IF(LEFT(A558,1)="T","QBO only",INDEX('Jobber Jobs'!$F$5:$F$367,MATCH(A558,'Jobber Jobs'!$A$5:$A$367,0)))</f>
        <v>Every 4 weeks</v>
      </c>
      <c r="D558" t="n">
        <v>1</v>
      </c>
      <c r="E558" s="9">
        <f>IF(LEFT(A558,1)="T",0,IF(INDEX('Jobber Jobs'!$O$5:$O$367,MATCH(A558,'Jobber Jobs'!$A$5:$A$367,0))&lt;&gt;"Active",0,IF(C558="Every 4 weeks",D558*INDEX('Jobber Jobs'!$L$5:$L$367,MATCH(A558,'Jobber Jobs'!$A$5:$A$367,0)),INDEX('Jobber Jobs'!$Q$5:$Q$367,MATCH(A558,'Jobber Jobs'!$A$5:$A$367,0)))))</f>
        <v>146</v>
      </c>
      <c r="F558" s="9">
        <f>SUMIFS('Jobber Invoices'!$F$5:$F$235,'Jobber Invoices'!$B$5:$B$235,A558,'Jobber Invoices'!$G$5:$G$235,B558)</f>
        <v>146</v>
      </c>
      <c r="G558" s="9">
        <f>SUMIFS('QBO Invoices'!$E$5:$E$888,'QBO Invoices'!$G$5:$G$888,A558,'QBO Invoices'!$F$5:$F$888,B558)</f>
        <v>0</v>
      </c>
      <c r="H558" s="9">
        <f>ROUND(F558+G558-E558,2)</f>
        <v>0</v>
      </c>
      <c r="I558" t="str">
        <f>IF(ABS(H558)&lt;0.005,"Agrees",IF(H558&gt;0,"Over-billed","Under-billed"))</f>
        <v>Agrees</v>
      </c>
      <c r="J558" t="str">
        <f>IFERROR(INDEX('Rate Reconciliation'!$O$5:$O$373,MATCH(A558,'Rate Reconciliation'!$A$5:$A$373,0)),"Missing in Jobber")</f>
        <v>Billed in Jobber</v>
      </c>
      <c r="K558" s="9" t="n">
        <v>0</v>
      </c>
    </row>
    <row r="559">
      <c r="A559" t="inlineStr">
        <is>
          <t>J1185</t>
        </is>
      </c>
      <c r="B559" t="inlineStr">
        <is>
          <t>2026-10</t>
        </is>
      </c>
      <c r="C559" t="str">
        <f>IF(LEFT(A559,1)="T","QBO only",INDEX('Jobber Jobs'!$F$5:$F$367,MATCH(A559,'Jobber Jobs'!$A$5:$A$367,0)))</f>
        <v>Every 4 weeks</v>
      </c>
      <c r="D559" t="n">
        <v>1</v>
      </c>
      <c r="E559" s="9">
        <f>IF(LEFT(A559,1)="T",0,IF(INDEX('Jobber Jobs'!$O$5:$O$367,MATCH(A559,'Jobber Jobs'!$A$5:$A$367,0))&lt;&gt;"Active",0,IF(C559="Every 4 weeks",D559*INDEX('Jobber Jobs'!$L$5:$L$367,MATCH(A559,'Jobber Jobs'!$A$5:$A$367,0)),INDEX('Jobber Jobs'!$Q$5:$Q$367,MATCH(A559,'Jobber Jobs'!$A$5:$A$367,0)))))</f>
        <v>146</v>
      </c>
      <c r="F559" s="9">
        <f>SUMIFS('Jobber Invoices'!$F$5:$F$235,'Jobber Invoices'!$B$5:$B$235,A559,'Jobber Invoices'!$G$5:$G$235,B559)</f>
        <v>146</v>
      </c>
      <c r="G559" s="9">
        <f>SUMIFS('QBO Invoices'!$E$5:$E$888,'QBO Invoices'!$G$5:$G$888,A559,'QBO Invoices'!$F$5:$F$888,B559)</f>
        <v>0</v>
      </c>
      <c r="H559" s="9">
        <f>ROUND(F559+G559-E559,2)</f>
        <v>0</v>
      </c>
      <c r="I559" t="str">
        <f>IF(ABS(H559)&lt;0.005,"Agrees",IF(H559&gt;0,"Over-billed","Under-billed"))</f>
        <v>Agrees</v>
      </c>
      <c r="J559" t="str">
        <f>IFERROR(INDEX('Rate Reconciliation'!$O$5:$O$373,MATCH(A559,'Rate Reconciliation'!$A$5:$A$373,0)),"Missing in Jobber")</f>
        <v>Billed in Jobber</v>
      </c>
      <c r="K559" s="9" t="n">
        <v>0</v>
      </c>
    </row>
    <row r="560">
      <c r="A560" t="inlineStr">
        <is>
          <t>J1186</t>
        </is>
      </c>
      <c r="B560" t="inlineStr">
        <is>
          <t>2026-08</t>
        </is>
      </c>
      <c r="C560" t="str">
        <f>IF(LEFT(A560,1)="T","QBO only",INDEX('Jobber Jobs'!$F$5:$F$367,MATCH(A560,'Jobber Jobs'!$A$5:$A$367,0)))</f>
        <v>Weekly</v>
      </c>
      <c r="D560" t="inlineStr"/>
      <c r="E560" s="9">
        <f>IF(LEFT(A560,1)="T",0,IF(INDEX('Jobber Jobs'!$O$5:$O$367,MATCH(A560,'Jobber Jobs'!$A$5:$A$367,0))&lt;&gt;"Active",0,IF(C560="Every 4 weeks",D560*INDEX('Jobber Jobs'!$L$5:$L$367,MATCH(A560,'Jobber Jobs'!$A$5:$A$367,0)),INDEX('Jobber Jobs'!$Q$5:$Q$367,MATCH(A560,'Jobber Jobs'!$A$5:$A$367,0)))))</f>
        <v>563.33</v>
      </c>
      <c r="F560" s="9">
        <f>SUMIFS('Jobber Invoices'!$F$5:$F$235,'Jobber Invoices'!$B$5:$B$235,A560,'Jobber Invoices'!$G$5:$G$235,B560)</f>
        <v>0</v>
      </c>
      <c r="G560" s="9">
        <f>SUMIFS('QBO Invoices'!$E$5:$E$888,'QBO Invoices'!$G$5:$G$888,A560,'QBO Invoices'!$F$5:$F$888,B560)</f>
        <v>541.67</v>
      </c>
      <c r="H560" s="9">
        <f>ROUND(F560+G560-E560,2)</f>
        <v>-21.66</v>
      </c>
      <c r="I560" t="str">
        <f>IF(ABS(H560)&lt;0.005,"Agrees",IF(H560&gt;0,"Over-billed","Under-billed"))</f>
        <v>Under-billed</v>
      </c>
      <c r="J560" t="str">
        <f>IFERROR(INDEX('Rate Reconciliation'!$O$5:$O$373,MATCH(A560,'Rate Reconciliation'!$A$5:$A$373,0)),"Missing in Jobber")</f>
        <v>Rate mismatch</v>
      </c>
      <c r="K560" s="9" t="n">
        <v>-21.66</v>
      </c>
    </row>
    <row r="561">
      <c r="A561" t="inlineStr">
        <is>
          <t>J1186</t>
        </is>
      </c>
      <c r="B561" t="inlineStr">
        <is>
          <t>2026-09</t>
        </is>
      </c>
      <c r="C561" t="str">
        <f>IF(LEFT(A561,1)="T","QBO only",INDEX('Jobber Jobs'!$F$5:$F$367,MATCH(A561,'Jobber Jobs'!$A$5:$A$367,0)))</f>
        <v>Weekly</v>
      </c>
      <c r="D561" t="inlineStr"/>
      <c r="E561" s="9">
        <f>IF(LEFT(A561,1)="T",0,IF(INDEX('Jobber Jobs'!$O$5:$O$367,MATCH(A561,'Jobber Jobs'!$A$5:$A$367,0))&lt;&gt;"Active",0,IF(C561="Every 4 weeks",D561*INDEX('Jobber Jobs'!$L$5:$L$367,MATCH(A561,'Jobber Jobs'!$A$5:$A$367,0)),INDEX('Jobber Jobs'!$Q$5:$Q$367,MATCH(A561,'Jobber Jobs'!$A$5:$A$367,0)))))</f>
        <v>563.33</v>
      </c>
      <c r="F561" s="9">
        <f>SUMIFS('Jobber Invoices'!$F$5:$F$235,'Jobber Invoices'!$B$5:$B$235,A561,'Jobber Invoices'!$G$5:$G$235,B561)</f>
        <v>0</v>
      </c>
      <c r="G561" s="9">
        <f>SUMIFS('QBO Invoices'!$E$5:$E$888,'QBO Invoices'!$G$5:$G$888,A561,'QBO Invoices'!$F$5:$F$888,B561)</f>
        <v>541.67</v>
      </c>
      <c r="H561" s="9">
        <f>ROUND(F561+G561-E561,2)</f>
        <v>-21.66</v>
      </c>
      <c r="I561" t="str">
        <f>IF(ABS(H561)&lt;0.005,"Agrees",IF(H561&gt;0,"Over-billed","Under-billed"))</f>
        <v>Under-billed</v>
      </c>
      <c r="J561" t="str">
        <f>IFERROR(INDEX('Rate Reconciliation'!$O$5:$O$373,MATCH(A561,'Rate Reconciliation'!$A$5:$A$373,0)),"Missing in Jobber")</f>
        <v>Rate mismatch</v>
      </c>
      <c r="K561" s="9" t="n">
        <v>-21.66</v>
      </c>
    </row>
    <row r="562">
      <c r="A562" t="inlineStr">
        <is>
          <t>J1186</t>
        </is>
      </c>
      <c r="B562" t="inlineStr">
        <is>
          <t>2026-10</t>
        </is>
      </c>
      <c r="C562" t="str">
        <f>IF(LEFT(A562,1)="T","QBO only",INDEX('Jobber Jobs'!$F$5:$F$367,MATCH(A562,'Jobber Jobs'!$A$5:$A$367,0)))</f>
        <v>Weekly</v>
      </c>
      <c r="D562" t="inlineStr"/>
      <c r="E562" s="9">
        <f>IF(LEFT(A562,1)="T",0,IF(INDEX('Jobber Jobs'!$O$5:$O$367,MATCH(A562,'Jobber Jobs'!$A$5:$A$367,0))&lt;&gt;"Active",0,IF(C562="Every 4 weeks",D562*INDEX('Jobber Jobs'!$L$5:$L$367,MATCH(A562,'Jobber Jobs'!$A$5:$A$367,0)),INDEX('Jobber Jobs'!$Q$5:$Q$367,MATCH(A562,'Jobber Jobs'!$A$5:$A$367,0)))))</f>
        <v>563.33</v>
      </c>
      <c r="F562" s="9">
        <f>SUMIFS('Jobber Invoices'!$F$5:$F$235,'Jobber Invoices'!$B$5:$B$235,A562,'Jobber Invoices'!$G$5:$G$235,B562)</f>
        <v>0</v>
      </c>
      <c r="G562" s="9">
        <f>SUMIFS('QBO Invoices'!$E$5:$E$888,'QBO Invoices'!$G$5:$G$888,A562,'QBO Invoices'!$F$5:$F$888,B562)</f>
        <v>541.67</v>
      </c>
      <c r="H562" s="9">
        <f>ROUND(F562+G562-E562,2)</f>
        <v>-21.66</v>
      </c>
      <c r="I562" t="str">
        <f>IF(ABS(H562)&lt;0.005,"Agrees",IF(H562&gt;0,"Over-billed","Under-billed"))</f>
        <v>Under-billed</v>
      </c>
      <c r="J562" t="str">
        <f>IFERROR(INDEX('Rate Reconciliation'!$O$5:$O$373,MATCH(A562,'Rate Reconciliation'!$A$5:$A$373,0)),"Missing in Jobber")</f>
        <v>Rate mismatch</v>
      </c>
      <c r="K562" s="9" t="n">
        <v>-21.66</v>
      </c>
    </row>
    <row r="563">
      <c r="A563" t="inlineStr">
        <is>
          <t>J1187</t>
        </is>
      </c>
      <c r="B563" t="inlineStr">
        <is>
          <t>2026-08</t>
        </is>
      </c>
      <c r="C563" t="str">
        <f>IF(LEFT(A563,1)="T","QBO only",INDEX('Jobber Jobs'!$F$5:$F$367,MATCH(A563,'Jobber Jobs'!$A$5:$A$367,0)))</f>
        <v>Weekly</v>
      </c>
      <c r="D563" t="inlineStr"/>
      <c r="E563" s="9">
        <f>IF(LEFT(A563,1)="T",0,IF(INDEX('Jobber Jobs'!$O$5:$O$367,MATCH(A563,'Jobber Jobs'!$A$5:$A$367,0))&lt;&gt;"Active",0,IF(C563="Every 4 weeks",D563*INDEX('Jobber Jobs'!$L$5:$L$367,MATCH(A563,'Jobber Jobs'!$A$5:$A$367,0)),INDEX('Jobber Jobs'!$Q$5:$Q$367,MATCH(A563,'Jobber Jobs'!$A$5:$A$367,0)))))</f>
        <v>546</v>
      </c>
      <c r="F563" s="9">
        <f>SUMIFS('Jobber Invoices'!$F$5:$F$235,'Jobber Invoices'!$B$5:$B$235,A563,'Jobber Invoices'!$G$5:$G$235,B563)</f>
        <v>0</v>
      </c>
      <c r="G563" s="9">
        <f>SUMIFS('QBO Invoices'!$E$5:$E$888,'QBO Invoices'!$G$5:$G$888,A563,'QBO Invoices'!$F$5:$F$888,B563)</f>
        <v>546</v>
      </c>
      <c r="H563" s="9">
        <f>ROUND(F563+G563-E563,2)</f>
        <v>0</v>
      </c>
      <c r="I563" t="str">
        <f>IF(ABS(H563)&lt;0.005,"Agrees",IF(H563&gt;0,"Over-billed","Under-billed"))</f>
        <v>Agrees</v>
      </c>
      <c r="J563" t="str">
        <f>IFERROR(INDEX('Rate Reconciliation'!$O$5:$O$373,MATCH(A563,'Rate Reconciliation'!$A$5:$A$373,0)),"Missing in Jobber")</f>
        <v>Matched</v>
      </c>
      <c r="K563" s="9" t="n">
        <v>0</v>
      </c>
    </row>
    <row r="564">
      <c r="A564" t="inlineStr">
        <is>
          <t>J1187</t>
        </is>
      </c>
      <c r="B564" t="inlineStr">
        <is>
          <t>2026-09</t>
        </is>
      </c>
      <c r="C564" t="str">
        <f>IF(LEFT(A564,1)="T","QBO only",INDEX('Jobber Jobs'!$F$5:$F$367,MATCH(A564,'Jobber Jobs'!$A$5:$A$367,0)))</f>
        <v>Weekly</v>
      </c>
      <c r="D564" t="inlineStr"/>
      <c r="E564" s="9">
        <f>IF(LEFT(A564,1)="T",0,IF(INDEX('Jobber Jobs'!$O$5:$O$367,MATCH(A564,'Jobber Jobs'!$A$5:$A$367,0))&lt;&gt;"Active",0,IF(C564="Every 4 weeks",D564*INDEX('Jobber Jobs'!$L$5:$L$367,MATCH(A564,'Jobber Jobs'!$A$5:$A$367,0)),INDEX('Jobber Jobs'!$Q$5:$Q$367,MATCH(A564,'Jobber Jobs'!$A$5:$A$367,0)))))</f>
        <v>546</v>
      </c>
      <c r="F564" s="9">
        <f>SUMIFS('Jobber Invoices'!$F$5:$F$235,'Jobber Invoices'!$B$5:$B$235,A564,'Jobber Invoices'!$G$5:$G$235,B564)</f>
        <v>0</v>
      </c>
      <c r="G564" s="9">
        <f>SUMIFS('QBO Invoices'!$E$5:$E$888,'QBO Invoices'!$G$5:$G$888,A564,'QBO Invoices'!$F$5:$F$888,B564)</f>
        <v>546</v>
      </c>
      <c r="H564" s="9">
        <f>ROUND(F564+G564-E564,2)</f>
        <v>0</v>
      </c>
      <c r="I564" t="str">
        <f>IF(ABS(H564)&lt;0.005,"Agrees",IF(H564&gt;0,"Over-billed","Under-billed"))</f>
        <v>Agrees</v>
      </c>
      <c r="J564" t="str">
        <f>IFERROR(INDEX('Rate Reconciliation'!$O$5:$O$373,MATCH(A564,'Rate Reconciliation'!$A$5:$A$373,0)),"Missing in Jobber")</f>
        <v>Matched</v>
      </c>
      <c r="K564" s="9" t="n">
        <v>0</v>
      </c>
    </row>
    <row r="565">
      <c r="A565" t="inlineStr">
        <is>
          <t>J1187</t>
        </is>
      </c>
      <c r="B565" t="inlineStr">
        <is>
          <t>2026-10</t>
        </is>
      </c>
      <c r="C565" t="str">
        <f>IF(LEFT(A565,1)="T","QBO only",INDEX('Jobber Jobs'!$F$5:$F$367,MATCH(A565,'Jobber Jobs'!$A$5:$A$367,0)))</f>
        <v>Weekly</v>
      </c>
      <c r="D565" t="inlineStr"/>
      <c r="E565" s="9">
        <f>IF(LEFT(A565,1)="T",0,IF(INDEX('Jobber Jobs'!$O$5:$O$367,MATCH(A565,'Jobber Jobs'!$A$5:$A$367,0))&lt;&gt;"Active",0,IF(C565="Every 4 weeks",D565*INDEX('Jobber Jobs'!$L$5:$L$367,MATCH(A565,'Jobber Jobs'!$A$5:$A$367,0)),INDEX('Jobber Jobs'!$Q$5:$Q$367,MATCH(A565,'Jobber Jobs'!$A$5:$A$367,0)))))</f>
        <v>546</v>
      </c>
      <c r="F565" s="9">
        <f>SUMIFS('Jobber Invoices'!$F$5:$F$235,'Jobber Invoices'!$B$5:$B$235,A565,'Jobber Invoices'!$G$5:$G$235,B565)</f>
        <v>0</v>
      </c>
      <c r="G565" s="9">
        <f>SUMIFS('QBO Invoices'!$E$5:$E$888,'QBO Invoices'!$G$5:$G$888,A565,'QBO Invoices'!$F$5:$F$888,B565)</f>
        <v>546</v>
      </c>
      <c r="H565" s="9">
        <f>ROUND(F565+G565-E565,2)</f>
        <v>0</v>
      </c>
      <c r="I565" t="str">
        <f>IF(ABS(H565)&lt;0.005,"Agrees",IF(H565&gt;0,"Over-billed","Under-billed"))</f>
        <v>Agrees</v>
      </c>
      <c r="J565" t="str">
        <f>IFERROR(INDEX('Rate Reconciliation'!$O$5:$O$373,MATCH(A565,'Rate Reconciliation'!$A$5:$A$373,0)),"Missing in Jobber")</f>
        <v>Matched</v>
      </c>
      <c r="K565" s="9" t="n">
        <v>0</v>
      </c>
    </row>
    <row r="566">
      <c r="A566" t="inlineStr">
        <is>
          <t>J1188</t>
        </is>
      </c>
      <c r="B566" t="inlineStr">
        <is>
          <t>2026-08</t>
        </is>
      </c>
      <c r="C566" t="str">
        <f>IF(LEFT(A566,1)="T","QBO only",INDEX('Jobber Jobs'!$F$5:$F$367,MATCH(A566,'Jobber Jobs'!$A$5:$A$367,0)))</f>
        <v>Weekly</v>
      </c>
      <c r="D566" t="inlineStr"/>
      <c r="E566" s="9">
        <f>IF(LEFT(A566,1)="T",0,IF(INDEX('Jobber Jobs'!$O$5:$O$367,MATCH(A566,'Jobber Jobs'!$A$5:$A$367,0))&lt;&gt;"Active",0,IF(C566="Every 4 weeks",D566*INDEX('Jobber Jobs'!$L$5:$L$367,MATCH(A566,'Jobber Jobs'!$A$5:$A$367,0)),INDEX('Jobber Jobs'!$Q$5:$Q$367,MATCH(A566,'Jobber Jobs'!$A$5:$A$367,0)))))</f>
        <v>1100.67</v>
      </c>
      <c r="F566" s="9">
        <f>SUMIFS('Jobber Invoices'!$F$5:$F$235,'Jobber Invoices'!$B$5:$B$235,A566,'Jobber Invoices'!$G$5:$G$235,B566)</f>
        <v>0</v>
      </c>
      <c r="G566" s="9">
        <f>SUMIFS('QBO Invoices'!$E$5:$E$888,'QBO Invoices'!$G$5:$G$888,A566,'QBO Invoices'!$F$5:$F$888,B566)</f>
        <v>1057.33</v>
      </c>
      <c r="H566" s="9">
        <f>ROUND(F566+G566-E566,2)</f>
        <v>-43.34</v>
      </c>
      <c r="I566" t="str">
        <f>IF(ABS(H566)&lt;0.005,"Agrees",IF(H566&gt;0,"Over-billed","Under-billed"))</f>
        <v>Under-billed</v>
      </c>
      <c r="J566" t="str">
        <f>IFERROR(INDEX('Rate Reconciliation'!$O$5:$O$373,MATCH(A566,'Rate Reconciliation'!$A$5:$A$373,0)),"Missing in Jobber")</f>
        <v>Rate mismatch</v>
      </c>
      <c r="K566" s="9" t="n">
        <v>-43.34</v>
      </c>
    </row>
    <row r="567">
      <c r="A567" t="inlineStr">
        <is>
          <t>J1188</t>
        </is>
      </c>
      <c r="B567" t="inlineStr">
        <is>
          <t>2026-09</t>
        </is>
      </c>
      <c r="C567" t="str">
        <f>IF(LEFT(A567,1)="T","QBO only",INDEX('Jobber Jobs'!$F$5:$F$367,MATCH(A567,'Jobber Jobs'!$A$5:$A$367,0)))</f>
        <v>Weekly</v>
      </c>
      <c r="D567" t="inlineStr"/>
      <c r="E567" s="9">
        <f>IF(LEFT(A567,1)="T",0,IF(INDEX('Jobber Jobs'!$O$5:$O$367,MATCH(A567,'Jobber Jobs'!$A$5:$A$367,0))&lt;&gt;"Active",0,IF(C567="Every 4 weeks",D567*INDEX('Jobber Jobs'!$L$5:$L$367,MATCH(A567,'Jobber Jobs'!$A$5:$A$367,0)),INDEX('Jobber Jobs'!$Q$5:$Q$367,MATCH(A567,'Jobber Jobs'!$A$5:$A$367,0)))))</f>
        <v>1100.67</v>
      </c>
      <c r="F567" s="9">
        <f>SUMIFS('Jobber Invoices'!$F$5:$F$235,'Jobber Invoices'!$B$5:$B$235,A567,'Jobber Invoices'!$G$5:$G$235,B567)</f>
        <v>0</v>
      </c>
      <c r="G567" s="9">
        <f>SUMIFS('QBO Invoices'!$E$5:$E$888,'QBO Invoices'!$G$5:$G$888,A567,'QBO Invoices'!$F$5:$F$888,B567)</f>
        <v>1057.33</v>
      </c>
      <c r="H567" s="9">
        <f>ROUND(F567+G567-E567,2)</f>
        <v>-43.34</v>
      </c>
      <c r="I567" t="str">
        <f>IF(ABS(H567)&lt;0.005,"Agrees",IF(H567&gt;0,"Over-billed","Under-billed"))</f>
        <v>Under-billed</v>
      </c>
      <c r="J567" t="str">
        <f>IFERROR(INDEX('Rate Reconciliation'!$O$5:$O$373,MATCH(A567,'Rate Reconciliation'!$A$5:$A$373,0)),"Missing in Jobber")</f>
        <v>Rate mismatch</v>
      </c>
      <c r="K567" s="9" t="n">
        <v>-43.34</v>
      </c>
    </row>
    <row r="568">
      <c r="A568" t="inlineStr">
        <is>
          <t>J1188</t>
        </is>
      </c>
      <c r="B568" t="inlineStr">
        <is>
          <t>2026-10</t>
        </is>
      </c>
      <c r="C568" t="str">
        <f>IF(LEFT(A568,1)="T","QBO only",INDEX('Jobber Jobs'!$F$5:$F$367,MATCH(A568,'Jobber Jobs'!$A$5:$A$367,0)))</f>
        <v>Weekly</v>
      </c>
      <c r="D568" t="inlineStr"/>
      <c r="E568" s="9">
        <f>IF(LEFT(A568,1)="T",0,IF(INDEX('Jobber Jobs'!$O$5:$O$367,MATCH(A568,'Jobber Jobs'!$A$5:$A$367,0))&lt;&gt;"Active",0,IF(C568="Every 4 weeks",D568*INDEX('Jobber Jobs'!$L$5:$L$367,MATCH(A568,'Jobber Jobs'!$A$5:$A$367,0)),INDEX('Jobber Jobs'!$Q$5:$Q$367,MATCH(A568,'Jobber Jobs'!$A$5:$A$367,0)))))</f>
        <v>1100.67</v>
      </c>
      <c r="F568" s="9">
        <f>SUMIFS('Jobber Invoices'!$F$5:$F$235,'Jobber Invoices'!$B$5:$B$235,A568,'Jobber Invoices'!$G$5:$G$235,B568)</f>
        <v>0</v>
      </c>
      <c r="G568" s="9">
        <f>SUMIFS('QBO Invoices'!$E$5:$E$888,'QBO Invoices'!$G$5:$G$888,A568,'QBO Invoices'!$F$5:$F$888,B568)</f>
        <v>1057.33</v>
      </c>
      <c r="H568" s="9">
        <f>ROUND(F568+G568-E568,2)</f>
        <v>-43.34</v>
      </c>
      <c r="I568" t="str">
        <f>IF(ABS(H568)&lt;0.005,"Agrees",IF(H568&gt;0,"Over-billed","Under-billed"))</f>
        <v>Under-billed</v>
      </c>
      <c r="J568" t="str">
        <f>IFERROR(INDEX('Rate Reconciliation'!$O$5:$O$373,MATCH(A568,'Rate Reconciliation'!$A$5:$A$373,0)),"Missing in Jobber")</f>
        <v>Rate mismatch</v>
      </c>
      <c r="K568" s="9" t="n">
        <v>-43.34</v>
      </c>
    </row>
    <row r="569">
      <c r="A569" t="inlineStr">
        <is>
          <t>J1189</t>
        </is>
      </c>
      <c r="B569" t="inlineStr">
        <is>
          <t>2026-08</t>
        </is>
      </c>
      <c r="C569" t="str">
        <f>IF(LEFT(A569,1)="T","QBO only",INDEX('Jobber Jobs'!$F$5:$F$367,MATCH(A569,'Jobber Jobs'!$A$5:$A$367,0)))</f>
        <v>Monthly</v>
      </c>
      <c r="D569" t="inlineStr"/>
      <c r="E569" s="9">
        <f>IF(LEFT(A569,1)="T",0,IF(INDEX('Jobber Jobs'!$O$5:$O$367,MATCH(A569,'Jobber Jobs'!$A$5:$A$367,0))&lt;&gt;"Active",0,IF(C569="Every 4 weeks",D569*INDEX('Jobber Jobs'!$L$5:$L$367,MATCH(A569,'Jobber Jobs'!$A$5:$A$367,0)),INDEX('Jobber Jobs'!$Q$5:$Q$367,MATCH(A569,'Jobber Jobs'!$A$5:$A$367,0)))))</f>
        <v>88</v>
      </c>
      <c r="F569" s="9">
        <f>SUMIFS('Jobber Invoices'!$F$5:$F$235,'Jobber Invoices'!$B$5:$B$235,A569,'Jobber Invoices'!$G$5:$G$235,B569)</f>
        <v>0</v>
      </c>
      <c r="G569" s="9">
        <f>SUMIFS('QBO Invoices'!$E$5:$E$888,'QBO Invoices'!$G$5:$G$888,A569,'QBO Invoices'!$F$5:$F$888,B569)</f>
        <v>88</v>
      </c>
      <c r="H569" s="9">
        <f>ROUND(F569+G569-E569,2)</f>
        <v>0</v>
      </c>
      <c r="I569" t="str">
        <f>IF(ABS(H569)&lt;0.005,"Agrees",IF(H569&gt;0,"Over-billed","Under-billed"))</f>
        <v>Agrees</v>
      </c>
      <c r="J569" t="str">
        <f>IFERROR(INDEX('Rate Reconciliation'!$O$5:$O$373,MATCH(A569,'Rate Reconciliation'!$A$5:$A$373,0)),"Missing in Jobber")</f>
        <v>Matched</v>
      </c>
      <c r="K569" s="9" t="n">
        <v>0</v>
      </c>
    </row>
    <row r="570">
      <c r="A570" t="inlineStr">
        <is>
          <t>J1189</t>
        </is>
      </c>
      <c r="B570" t="inlineStr">
        <is>
          <t>2026-09</t>
        </is>
      </c>
      <c r="C570" t="str">
        <f>IF(LEFT(A570,1)="T","QBO only",INDEX('Jobber Jobs'!$F$5:$F$367,MATCH(A570,'Jobber Jobs'!$A$5:$A$367,0)))</f>
        <v>Monthly</v>
      </c>
      <c r="D570" t="inlineStr"/>
      <c r="E570" s="9">
        <f>IF(LEFT(A570,1)="T",0,IF(INDEX('Jobber Jobs'!$O$5:$O$367,MATCH(A570,'Jobber Jobs'!$A$5:$A$367,0))&lt;&gt;"Active",0,IF(C570="Every 4 weeks",D570*INDEX('Jobber Jobs'!$L$5:$L$367,MATCH(A570,'Jobber Jobs'!$A$5:$A$367,0)),INDEX('Jobber Jobs'!$Q$5:$Q$367,MATCH(A570,'Jobber Jobs'!$A$5:$A$367,0)))))</f>
        <v>88</v>
      </c>
      <c r="F570" s="9">
        <f>SUMIFS('Jobber Invoices'!$F$5:$F$235,'Jobber Invoices'!$B$5:$B$235,A570,'Jobber Invoices'!$G$5:$G$235,B570)</f>
        <v>0</v>
      </c>
      <c r="G570" s="9">
        <f>SUMIFS('QBO Invoices'!$E$5:$E$888,'QBO Invoices'!$G$5:$G$888,A570,'QBO Invoices'!$F$5:$F$888,B570)</f>
        <v>88</v>
      </c>
      <c r="H570" s="9">
        <f>ROUND(F570+G570-E570,2)</f>
        <v>0</v>
      </c>
      <c r="I570" t="str">
        <f>IF(ABS(H570)&lt;0.005,"Agrees",IF(H570&gt;0,"Over-billed","Under-billed"))</f>
        <v>Agrees</v>
      </c>
      <c r="J570" t="str">
        <f>IFERROR(INDEX('Rate Reconciliation'!$O$5:$O$373,MATCH(A570,'Rate Reconciliation'!$A$5:$A$373,0)),"Missing in Jobber")</f>
        <v>Matched</v>
      </c>
      <c r="K570" s="9" t="n">
        <v>0</v>
      </c>
    </row>
    <row r="571">
      <c r="A571" t="inlineStr">
        <is>
          <t>J1189</t>
        </is>
      </c>
      <c r="B571" t="inlineStr">
        <is>
          <t>2026-10</t>
        </is>
      </c>
      <c r="C571" t="str">
        <f>IF(LEFT(A571,1)="T","QBO only",INDEX('Jobber Jobs'!$F$5:$F$367,MATCH(A571,'Jobber Jobs'!$A$5:$A$367,0)))</f>
        <v>Monthly</v>
      </c>
      <c r="D571" t="inlineStr"/>
      <c r="E571" s="9">
        <f>IF(LEFT(A571,1)="T",0,IF(INDEX('Jobber Jobs'!$O$5:$O$367,MATCH(A571,'Jobber Jobs'!$A$5:$A$367,0))&lt;&gt;"Active",0,IF(C571="Every 4 weeks",D571*INDEX('Jobber Jobs'!$L$5:$L$367,MATCH(A571,'Jobber Jobs'!$A$5:$A$367,0)),INDEX('Jobber Jobs'!$Q$5:$Q$367,MATCH(A571,'Jobber Jobs'!$A$5:$A$367,0)))))</f>
        <v>88</v>
      </c>
      <c r="F571" s="9">
        <f>SUMIFS('Jobber Invoices'!$F$5:$F$235,'Jobber Invoices'!$B$5:$B$235,A571,'Jobber Invoices'!$G$5:$G$235,B571)</f>
        <v>0</v>
      </c>
      <c r="G571" s="9">
        <f>SUMIFS('QBO Invoices'!$E$5:$E$888,'QBO Invoices'!$G$5:$G$888,A571,'QBO Invoices'!$F$5:$F$888,B571)</f>
        <v>88</v>
      </c>
      <c r="H571" s="9">
        <f>ROUND(F571+G571-E571,2)</f>
        <v>0</v>
      </c>
      <c r="I571" t="str">
        <f>IF(ABS(H571)&lt;0.005,"Agrees",IF(H571&gt;0,"Over-billed","Under-billed"))</f>
        <v>Agrees</v>
      </c>
      <c r="J571" t="str">
        <f>IFERROR(INDEX('Rate Reconciliation'!$O$5:$O$373,MATCH(A571,'Rate Reconciliation'!$A$5:$A$373,0)),"Missing in Jobber")</f>
        <v>Matched</v>
      </c>
      <c r="K571" s="9" t="n">
        <v>0</v>
      </c>
    </row>
    <row r="572">
      <c r="A572" t="inlineStr">
        <is>
          <t>J1190</t>
        </is>
      </c>
      <c r="B572" t="inlineStr">
        <is>
          <t>2026-08</t>
        </is>
      </c>
      <c r="C572" t="str">
        <f>IF(LEFT(A572,1)="T","QBO only",INDEX('Jobber Jobs'!$F$5:$F$367,MATCH(A572,'Jobber Jobs'!$A$5:$A$367,0)))</f>
        <v>Weekly</v>
      </c>
      <c r="D572" t="inlineStr"/>
      <c r="E572" s="9">
        <f>IF(LEFT(A572,1)="T",0,IF(INDEX('Jobber Jobs'!$O$5:$O$367,MATCH(A572,'Jobber Jobs'!$A$5:$A$367,0))&lt;&gt;"Active",0,IF(C572="Every 4 weeks",D572*INDEX('Jobber Jobs'!$L$5:$L$367,MATCH(A572,'Jobber Jobs'!$A$5:$A$367,0)),INDEX('Jobber Jobs'!$Q$5:$Q$367,MATCH(A572,'Jobber Jobs'!$A$5:$A$367,0)))))</f>
        <v>173.33</v>
      </c>
      <c r="F572" s="9">
        <f>SUMIFS('Jobber Invoices'!$F$5:$F$235,'Jobber Invoices'!$B$5:$B$235,A572,'Jobber Invoices'!$G$5:$G$235,B572)</f>
        <v>173.33</v>
      </c>
      <c r="G572" s="9">
        <f>SUMIFS('QBO Invoices'!$E$5:$E$888,'QBO Invoices'!$G$5:$G$888,A572,'QBO Invoices'!$F$5:$F$888,B572)</f>
        <v>0</v>
      </c>
      <c r="H572" s="9">
        <f>ROUND(F572+G572-E572,2)</f>
        <v>0</v>
      </c>
      <c r="I572" t="str">
        <f>IF(ABS(H572)&lt;0.005,"Agrees",IF(H572&gt;0,"Over-billed","Under-billed"))</f>
        <v>Agrees</v>
      </c>
      <c r="J572" t="str">
        <f>IFERROR(INDEX('Rate Reconciliation'!$O$5:$O$373,MATCH(A572,'Rate Reconciliation'!$A$5:$A$373,0)),"Missing in Jobber")</f>
        <v>Billed in Jobber</v>
      </c>
      <c r="K572" s="9" t="n">
        <v>0</v>
      </c>
    </row>
    <row r="573">
      <c r="A573" t="inlineStr">
        <is>
          <t>J1190</t>
        </is>
      </c>
      <c r="B573" t="inlineStr">
        <is>
          <t>2026-09</t>
        </is>
      </c>
      <c r="C573" t="str">
        <f>IF(LEFT(A573,1)="T","QBO only",INDEX('Jobber Jobs'!$F$5:$F$367,MATCH(A573,'Jobber Jobs'!$A$5:$A$367,0)))</f>
        <v>Weekly</v>
      </c>
      <c r="D573" t="inlineStr"/>
      <c r="E573" s="9">
        <f>IF(LEFT(A573,1)="T",0,IF(INDEX('Jobber Jobs'!$O$5:$O$367,MATCH(A573,'Jobber Jobs'!$A$5:$A$367,0))&lt;&gt;"Active",0,IF(C573="Every 4 weeks",D573*INDEX('Jobber Jobs'!$L$5:$L$367,MATCH(A573,'Jobber Jobs'!$A$5:$A$367,0)),INDEX('Jobber Jobs'!$Q$5:$Q$367,MATCH(A573,'Jobber Jobs'!$A$5:$A$367,0)))))</f>
        <v>173.33</v>
      </c>
      <c r="F573" s="9">
        <f>SUMIFS('Jobber Invoices'!$F$5:$F$235,'Jobber Invoices'!$B$5:$B$235,A573,'Jobber Invoices'!$G$5:$G$235,B573)</f>
        <v>173.33</v>
      </c>
      <c r="G573" s="9">
        <f>SUMIFS('QBO Invoices'!$E$5:$E$888,'QBO Invoices'!$G$5:$G$888,A573,'QBO Invoices'!$F$5:$F$888,B573)</f>
        <v>0</v>
      </c>
      <c r="H573" s="9">
        <f>ROUND(F573+G573-E573,2)</f>
        <v>0</v>
      </c>
      <c r="I573" t="str">
        <f>IF(ABS(H573)&lt;0.005,"Agrees",IF(H573&gt;0,"Over-billed","Under-billed"))</f>
        <v>Agrees</v>
      </c>
      <c r="J573" t="str">
        <f>IFERROR(INDEX('Rate Reconciliation'!$O$5:$O$373,MATCH(A573,'Rate Reconciliation'!$A$5:$A$373,0)),"Missing in Jobber")</f>
        <v>Billed in Jobber</v>
      </c>
      <c r="K573" s="9" t="n">
        <v>0</v>
      </c>
    </row>
    <row r="574">
      <c r="A574" t="inlineStr">
        <is>
          <t>J1190</t>
        </is>
      </c>
      <c r="B574" t="inlineStr">
        <is>
          <t>2026-10</t>
        </is>
      </c>
      <c r="C574" t="str">
        <f>IF(LEFT(A574,1)="T","QBO only",INDEX('Jobber Jobs'!$F$5:$F$367,MATCH(A574,'Jobber Jobs'!$A$5:$A$367,0)))</f>
        <v>Weekly</v>
      </c>
      <c r="D574" t="inlineStr"/>
      <c r="E574" s="9">
        <f>IF(LEFT(A574,1)="T",0,IF(INDEX('Jobber Jobs'!$O$5:$O$367,MATCH(A574,'Jobber Jobs'!$A$5:$A$367,0))&lt;&gt;"Active",0,IF(C574="Every 4 weeks",D574*INDEX('Jobber Jobs'!$L$5:$L$367,MATCH(A574,'Jobber Jobs'!$A$5:$A$367,0)),INDEX('Jobber Jobs'!$Q$5:$Q$367,MATCH(A574,'Jobber Jobs'!$A$5:$A$367,0)))))</f>
        <v>173.33</v>
      </c>
      <c r="F574" s="9">
        <f>SUMIFS('Jobber Invoices'!$F$5:$F$235,'Jobber Invoices'!$B$5:$B$235,A574,'Jobber Invoices'!$G$5:$G$235,B574)</f>
        <v>173.33</v>
      </c>
      <c r="G574" s="9">
        <f>SUMIFS('QBO Invoices'!$E$5:$E$888,'QBO Invoices'!$G$5:$G$888,A574,'QBO Invoices'!$F$5:$F$888,B574)</f>
        <v>0</v>
      </c>
      <c r="H574" s="9">
        <f>ROUND(F574+G574-E574,2)</f>
        <v>0</v>
      </c>
      <c r="I574" t="str">
        <f>IF(ABS(H574)&lt;0.005,"Agrees",IF(H574&gt;0,"Over-billed","Under-billed"))</f>
        <v>Agrees</v>
      </c>
      <c r="J574" t="str">
        <f>IFERROR(INDEX('Rate Reconciliation'!$O$5:$O$373,MATCH(A574,'Rate Reconciliation'!$A$5:$A$373,0)),"Missing in Jobber")</f>
        <v>Billed in Jobber</v>
      </c>
      <c r="K574" s="9" t="n">
        <v>0</v>
      </c>
    </row>
    <row r="575">
      <c r="A575" t="inlineStr">
        <is>
          <t>J1191</t>
        </is>
      </c>
      <c r="B575" t="inlineStr">
        <is>
          <t>2026-08</t>
        </is>
      </c>
      <c r="C575" t="str">
        <f>IF(LEFT(A575,1)="T","QBO only",INDEX('Jobber Jobs'!$F$5:$F$367,MATCH(A575,'Jobber Jobs'!$A$5:$A$367,0)))</f>
        <v>Weekly</v>
      </c>
      <c r="D575" t="inlineStr"/>
      <c r="E575" s="9">
        <f>IF(LEFT(A575,1)="T",0,IF(INDEX('Jobber Jobs'!$O$5:$O$367,MATCH(A575,'Jobber Jobs'!$A$5:$A$367,0))&lt;&gt;"Active",0,IF(C575="Every 4 weeks",D575*INDEX('Jobber Jobs'!$L$5:$L$367,MATCH(A575,'Jobber Jobs'!$A$5:$A$367,0)),INDEX('Jobber Jobs'!$Q$5:$Q$367,MATCH(A575,'Jobber Jobs'!$A$5:$A$367,0)))))</f>
        <v>407.33</v>
      </c>
      <c r="F575" s="9">
        <f>SUMIFS('Jobber Invoices'!$F$5:$F$235,'Jobber Invoices'!$B$5:$B$235,A575,'Jobber Invoices'!$G$5:$G$235,B575)</f>
        <v>0</v>
      </c>
      <c r="G575" s="9">
        <f>SUMIFS('QBO Invoices'!$E$5:$E$888,'QBO Invoices'!$G$5:$G$888,A575,'QBO Invoices'!$F$5:$F$888,B575)</f>
        <v>376</v>
      </c>
      <c r="H575" s="9">
        <f>ROUND(F575+G575-E575,2)</f>
        <v>-31.33</v>
      </c>
      <c r="I575" t="str">
        <f>IF(ABS(H575)&lt;0.005,"Agrees",IF(H575&gt;0,"Over-billed","Under-billed"))</f>
        <v>Under-billed</v>
      </c>
      <c r="J575" t="str">
        <f>IFERROR(INDEX('Rate Reconciliation'!$O$5:$O$373,MATCH(A575,'Rate Reconciliation'!$A$5:$A$373,0)),"Missing in Jobber")</f>
        <v>Basis mismatch</v>
      </c>
      <c r="K575" s="9" t="n">
        <v>-31.33</v>
      </c>
    </row>
    <row r="576">
      <c r="A576" t="inlineStr">
        <is>
          <t>J1191</t>
        </is>
      </c>
      <c r="B576" t="inlineStr">
        <is>
          <t>2026-09</t>
        </is>
      </c>
      <c r="C576" t="str">
        <f>IF(LEFT(A576,1)="T","QBO only",INDEX('Jobber Jobs'!$F$5:$F$367,MATCH(A576,'Jobber Jobs'!$A$5:$A$367,0)))</f>
        <v>Weekly</v>
      </c>
      <c r="D576" t="inlineStr"/>
      <c r="E576" s="9">
        <f>IF(LEFT(A576,1)="T",0,IF(INDEX('Jobber Jobs'!$O$5:$O$367,MATCH(A576,'Jobber Jobs'!$A$5:$A$367,0))&lt;&gt;"Active",0,IF(C576="Every 4 weeks",D576*INDEX('Jobber Jobs'!$L$5:$L$367,MATCH(A576,'Jobber Jobs'!$A$5:$A$367,0)),INDEX('Jobber Jobs'!$Q$5:$Q$367,MATCH(A576,'Jobber Jobs'!$A$5:$A$367,0)))))</f>
        <v>407.33</v>
      </c>
      <c r="F576" s="9">
        <f>SUMIFS('Jobber Invoices'!$F$5:$F$235,'Jobber Invoices'!$B$5:$B$235,A576,'Jobber Invoices'!$G$5:$G$235,B576)</f>
        <v>0</v>
      </c>
      <c r="G576" s="9">
        <f>SUMIFS('QBO Invoices'!$E$5:$E$888,'QBO Invoices'!$G$5:$G$888,A576,'QBO Invoices'!$F$5:$F$888,B576)</f>
        <v>376</v>
      </c>
      <c r="H576" s="9">
        <f>ROUND(F576+G576-E576,2)</f>
        <v>-31.33</v>
      </c>
      <c r="I576" t="str">
        <f>IF(ABS(H576)&lt;0.005,"Agrees",IF(H576&gt;0,"Over-billed","Under-billed"))</f>
        <v>Under-billed</v>
      </c>
      <c r="J576" t="str">
        <f>IFERROR(INDEX('Rate Reconciliation'!$O$5:$O$373,MATCH(A576,'Rate Reconciliation'!$A$5:$A$373,0)),"Missing in Jobber")</f>
        <v>Basis mismatch</v>
      </c>
      <c r="K576" s="9" t="n">
        <v>-31.33</v>
      </c>
    </row>
    <row r="577">
      <c r="A577" t="inlineStr">
        <is>
          <t>J1191</t>
        </is>
      </c>
      <c r="B577" t="inlineStr">
        <is>
          <t>2026-10</t>
        </is>
      </c>
      <c r="C577" t="str">
        <f>IF(LEFT(A577,1)="T","QBO only",INDEX('Jobber Jobs'!$F$5:$F$367,MATCH(A577,'Jobber Jobs'!$A$5:$A$367,0)))</f>
        <v>Weekly</v>
      </c>
      <c r="D577" t="inlineStr"/>
      <c r="E577" s="9">
        <f>IF(LEFT(A577,1)="T",0,IF(INDEX('Jobber Jobs'!$O$5:$O$367,MATCH(A577,'Jobber Jobs'!$A$5:$A$367,0))&lt;&gt;"Active",0,IF(C577="Every 4 weeks",D577*INDEX('Jobber Jobs'!$L$5:$L$367,MATCH(A577,'Jobber Jobs'!$A$5:$A$367,0)),INDEX('Jobber Jobs'!$Q$5:$Q$367,MATCH(A577,'Jobber Jobs'!$A$5:$A$367,0)))))</f>
        <v>407.33</v>
      </c>
      <c r="F577" s="9">
        <f>SUMIFS('Jobber Invoices'!$F$5:$F$235,'Jobber Invoices'!$B$5:$B$235,A577,'Jobber Invoices'!$G$5:$G$235,B577)</f>
        <v>0</v>
      </c>
      <c r="G577" s="9">
        <f>SUMIFS('QBO Invoices'!$E$5:$E$888,'QBO Invoices'!$G$5:$G$888,A577,'QBO Invoices'!$F$5:$F$888,B577)</f>
        <v>376</v>
      </c>
      <c r="H577" s="9">
        <f>ROUND(F577+G577-E577,2)</f>
        <v>-31.33</v>
      </c>
      <c r="I577" t="str">
        <f>IF(ABS(H577)&lt;0.005,"Agrees",IF(H577&gt;0,"Over-billed","Under-billed"))</f>
        <v>Under-billed</v>
      </c>
      <c r="J577" t="str">
        <f>IFERROR(INDEX('Rate Reconciliation'!$O$5:$O$373,MATCH(A577,'Rate Reconciliation'!$A$5:$A$373,0)),"Missing in Jobber")</f>
        <v>Basis mismatch</v>
      </c>
      <c r="K577" s="9" t="n">
        <v>-31.33</v>
      </c>
    </row>
    <row r="578">
      <c r="A578" t="inlineStr">
        <is>
          <t>J1192</t>
        </is>
      </c>
      <c r="B578" t="inlineStr">
        <is>
          <t>2026-08</t>
        </is>
      </c>
      <c r="C578" t="str">
        <f>IF(LEFT(A578,1)="T","QBO only",INDEX('Jobber Jobs'!$F$5:$F$367,MATCH(A578,'Jobber Jobs'!$A$5:$A$367,0)))</f>
        <v>Weekly</v>
      </c>
      <c r="D578" t="inlineStr"/>
      <c r="E578" s="9">
        <f>IF(LEFT(A578,1)="T",0,IF(INDEX('Jobber Jobs'!$O$5:$O$367,MATCH(A578,'Jobber Jobs'!$A$5:$A$367,0))&lt;&gt;"Active",0,IF(C578="Every 4 weeks",D578*INDEX('Jobber Jobs'!$L$5:$L$367,MATCH(A578,'Jobber Jobs'!$A$5:$A$367,0)),INDEX('Jobber Jobs'!$Q$5:$Q$367,MATCH(A578,'Jobber Jobs'!$A$5:$A$367,0)))))</f>
        <v>862.33</v>
      </c>
      <c r="F578" s="9">
        <f>SUMIFS('Jobber Invoices'!$F$5:$F$235,'Jobber Invoices'!$B$5:$B$235,A578,'Jobber Invoices'!$G$5:$G$235,B578)</f>
        <v>0</v>
      </c>
      <c r="G578" s="9">
        <f>SUMIFS('QBO Invoices'!$E$5:$E$888,'QBO Invoices'!$G$5:$G$888,A578,'QBO Invoices'!$F$5:$F$888,B578)</f>
        <v>862.33</v>
      </c>
      <c r="H578" s="9">
        <f>ROUND(F578+G578-E578,2)</f>
        <v>0</v>
      </c>
      <c r="I578" t="str">
        <f>IF(ABS(H578)&lt;0.005,"Agrees",IF(H578&gt;0,"Over-billed","Under-billed"))</f>
        <v>Agrees</v>
      </c>
      <c r="J578" t="str">
        <f>IFERROR(INDEX('Rate Reconciliation'!$O$5:$O$373,MATCH(A578,'Rate Reconciliation'!$A$5:$A$373,0)),"Missing in Jobber")</f>
        <v>Matched</v>
      </c>
      <c r="K578" s="9" t="n">
        <v>0</v>
      </c>
    </row>
    <row r="579">
      <c r="A579" t="inlineStr">
        <is>
          <t>J1192</t>
        </is>
      </c>
      <c r="B579" t="inlineStr">
        <is>
          <t>2026-09</t>
        </is>
      </c>
      <c r="C579" t="str">
        <f>IF(LEFT(A579,1)="T","QBO only",INDEX('Jobber Jobs'!$F$5:$F$367,MATCH(A579,'Jobber Jobs'!$A$5:$A$367,0)))</f>
        <v>Weekly</v>
      </c>
      <c r="D579" t="inlineStr"/>
      <c r="E579" s="9">
        <f>IF(LEFT(A579,1)="T",0,IF(INDEX('Jobber Jobs'!$O$5:$O$367,MATCH(A579,'Jobber Jobs'!$A$5:$A$367,0))&lt;&gt;"Active",0,IF(C579="Every 4 weeks",D579*INDEX('Jobber Jobs'!$L$5:$L$367,MATCH(A579,'Jobber Jobs'!$A$5:$A$367,0)),INDEX('Jobber Jobs'!$Q$5:$Q$367,MATCH(A579,'Jobber Jobs'!$A$5:$A$367,0)))))</f>
        <v>862.33</v>
      </c>
      <c r="F579" s="9">
        <f>SUMIFS('Jobber Invoices'!$F$5:$F$235,'Jobber Invoices'!$B$5:$B$235,A579,'Jobber Invoices'!$G$5:$G$235,B579)</f>
        <v>0</v>
      </c>
      <c r="G579" s="9">
        <f>SUMIFS('QBO Invoices'!$E$5:$E$888,'QBO Invoices'!$G$5:$G$888,A579,'QBO Invoices'!$F$5:$F$888,B579)</f>
        <v>862.33</v>
      </c>
      <c r="H579" s="9">
        <f>ROUND(F579+G579-E579,2)</f>
        <v>0</v>
      </c>
      <c r="I579" t="str">
        <f>IF(ABS(H579)&lt;0.005,"Agrees",IF(H579&gt;0,"Over-billed","Under-billed"))</f>
        <v>Agrees</v>
      </c>
      <c r="J579" t="str">
        <f>IFERROR(INDEX('Rate Reconciliation'!$O$5:$O$373,MATCH(A579,'Rate Reconciliation'!$A$5:$A$373,0)),"Missing in Jobber")</f>
        <v>Matched</v>
      </c>
      <c r="K579" s="9" t="n">
        <v>0</v>
      </c>
    </row>
    <row r="580">
      <c r="A580" t="inlineStr">
        <is>
          <t>J1192</t>
        </is>
      </c>
      <c r="B580" t="inlineStr">
        <is>
          <t>2026-10</t>
        </is>
      </c>
      <c r="C580" t="str">
        <f>IF(LEFT(A580,1)="T","QBO only",INDEX('Jobber Jobs'!$F$5:$F$367,MATCH(A580,'Jobber Jobs'!$A$5:$A$367,0)))</f>
        <v>Weekly</v>
      </c>
      <c r="D580" t="inlineStr"/>
      <c r="E580" s="9">
        <f>IF(LEFT(A580,1)="T",0,IF(INDEX('Jobber Jobs'!$O$5:$O$367,MATCH(A580,'Jobber Jobs'!$A$5:$A$367,0))&lt;&gt;"Active",0,IF(C580="Every 4 weeks",D580*INDEX('Jobber Jobs'!$L$5:$L$367,MATCH(A580,'Jobber Jobs'!$A$5:$A$367,0)),INDEX('Jobber Jobs'!$Q$5:$Q$367,MATCH(A580,'Jobber Jobs'!$A$5:$A$367,0)))))</f>
        <v>862.33</v>
      </c>
      <c r="F580" s="9">
        <f>SUMIFS('Jobber Invoices'!$F$5:$F$235,'Jobber Invoices'!$B$5:$B$235,A580,'Jobber Invoices'!$G$5:$G$235,B580)</f>
        <v>0</v>
      </c>
      <c r="G580" s="9">
        <f>SUMIFS('QBO Invoices'!$E$5:$E$888,'QBO Invoices'!$G$5:$G$888,A580,'QBO Invoices'!$F$5:$F$888,B580)</f>
        <v>862.33</v>
      </c>
      <c r="H580" s="9">
        <f>ROUND(F580+G580-E580,2)</f>
        <v>0</v>
      </c>
      <c r="I580" t="str">
        <f>IF(ABS(H580)&lt;0.005,"Agrees",IF(H580&gt;0,"Over-billed","Under-billed"))</f>
        <v>Agrees</v>
      </c>
      <c r="J580" t="str">
        <f>IFERROR(INDEX('Rate Reconciliation'!$O$5:$O$373,MATCH(A580,'Rate Reconciliation'!$A$5:$A$373,0)),"Missing in Jobber")</f>
        <v>Matched</v>
      </c>
      <c r="K580" s="9" t="n">
        <v>0</v>
      </c>
    </row>
    <row r="581">
      <c r="A581" t="inlineStr">
        <is>
          <t>J1193</t>
        </is>
      </c>
      <c r="B581" t="inlineStr">
        <is>
          <t>2026-08</t>
        </is>
      </c>
      <c r="C581" t="str">
        <f>IF(LEFT(A581,1)="T","QBO only",INDEX('Jobber Jobs'!$F$5:$F$367,MATCH(A581,'Jobber Jobs'!$A$5:$A$367,0)))</f>
        <v>Weekly</v>
      </c>
      <c r="D581" t="inlineStr"/>
      <c r="E581" s="9">
        <f>IF(LEFT(A581,1)="T",0,IF(INDEX('Jobber Jobs'!$O$5:$O$367,MATCH(A581,'Jobber Jobs'!$A$5:$A$367,0))&lt;&gt;"Active",0,IF(C581="Every 4 weeks",D581*INDEX('Jobber Jobs'!$L$5:$L$367,MATCH(A581,'Jobber Jobs'!$A$5:$A$367,0)),INDEX('Jobber Jobs'!$Q$5:$Q$367,MATCH(A581,'Jobber Jobs'!$A$5:$A$367,0)))))</f>
        <v>463.67</v>
      </c>
      <c r="F581" s="9">
        <f>SUMIFS('Jobber Invoices'!$F$5:$F$235,'Jobber Invoices'!$B$5:$B$235,A581,'Jobber Invoices'!$G$5:$G$235,B581)</f>
        <v>463.67</v>
      </c>
      <c r="G581" s="9">
        <f>SUMIFS('QBO Invoices'!$E$5:$E$888,'QBO Invoices'!$G$5:$G$888,A581,'QBO Invoices'!$F$5:$F$888,B581)</f>
        <v>463.67</v>
      </c>
      <c r="H581" s="9">
        <f>ROUND(F581+G581-E581,2)</f>
        <v>463.67</v>
      </c>
      <c r="I581" t="str">
        <f>IF(ABS(H581)&lt;0.005,"Agrees",IF(H581&gt;0,"Over-billed","Under-billed"))</f>
        <v>Over-billed</v>
      </c>
      <c r="J581" t="str">
        <f>IFERROR(INDEX('Rate Reconciliation'!$O$5:$O$373,MATCH(A581,'Rate Reconciliation'!$A$5:$A$373,0)),"Missing in Jobber")</f>
        <v>Double-billing risk</v>
      </c>
      <c r="K581" s="9" t="n">
        <v>463.67</v>
      </c>
    </row>
    <row r="582">
      <c r="A582" t="inlineStr">
        <is>
          <t>J1193</t>
        </is>
      </c>
      <c r="B582" t="inlineStr">
        <is>
          <t>2026-09</t>
        </is>
      </c>
      <c r="C582" t="str">
        <f>IF(LEFT(A582,1)="T","QBO only",INDEX('Jobber Jobs'!$F$5:$F$367,MATCH(A582,'Jobber Jobs'!$A$5:$A$367,0)))</f>
        <v>Weekly</v>
      </c>
      <c r="D582" t="inlineStr"/>
      <c r="E582" s="9">
        <f>IF(LEFT(A582,1)="T",0,IF(INDEX('Jobber Jobs'!$O$5:$O$367,MATCH(A582,'Jobber Jobs'!$A$5:$A$367,0))&lt;&gt;"Active",0,IF(C582="Every 4 weeks",D582*INDEX('Jobber Jobs'!$L$5:$L$367,MATCH(A582,'Jobber Jobs'!$A$5:$A$367,0)),INDEX('Jobber Jobs'!$Q$5:$Q$367,MATCH(A582,'Jobber Jobs'!$A$5:$A$367,0)))))</f>
        <v>463.67</v>
      </c>
      <c r="F582" s="9">
        <f>SUMIFS('Jobber Invoices'!$F$5:$F$235,'Jobber Invoices'!$B$5:$B$235,A582,'Jobber Invoices'!$G$5:$G$235,B582)</f>
        <v>463.67</v>
      </c>
      <c r="G582" s="9">
        <f>SUMIFS('QBO Invoices'!$E$5:$E$888,'QBO Invoices'!$G$5:$G$888,A582,'QBO Invoices'!$F$5:$F$888,B582)</f>
        <v>463.67</v>
      </c>
      <c r="H582" s="9">
        <f>ROUND(F582+G582-E582,2)</f>
        <v>463.67</v>
      </c>
      <c r="I582" t="str">
        <f>IF(ABS(H582)&lt;0.005,"Agrees",IF(H582&gt;0,"Over-billed","Under-billed"))</f>
        <v>Over-billed</v>
      </c>
      <c r="J582" t="str">
        <f>IFERROR(INDEX('Rate Reconciliation'!$O$5:$O$373,MATCH(A582,'Rate Reconciliation'!$A$5:$A$373,0)),"Missing in Jobber")</f>
        <v>Double-billing risk</v>
      </c>
      <c r="K582" s="9" t="n">
        <v>463.67</v>
      </c>
    </row>
    <row r="583">
      <c r="A583" t="inlineStr">
        <is>
          <t>J1193</t>
        </is>
      </c>
      <c r="B583" t="inlineStr">
        <is>
          <t>2026-10</t>
        </is>
      </c>
      <c r="C583" t="str">
        <f>IF(LEFT(A583,1)="T","QBO only",INDEX('Jobber Jobs'!$F$5:$F$367,MATCH(A583,'Jobber Jobs'!$A$5:$A$367,0)))</f>
        <v>Weekly</v>
      </c>
      <c r="D583" t="inlineStr"/>
      <c r="E583" s="9">
        <f>IF(LEFT(A583,1)="T",0,IF(INDEX('Jobber Jobs'!$O$5:$O$367,MATCH(A583,'Jobber Jobs'!$A$5:$A$367,0))&lt;&gt;"Active",0,IF(C583="Every 4 weeks",D583*INDEX('Jobber Jobs'!$L$5:$L$367,MATCH(A583,'Jobber Jobs'!$A$5:$A$367,0)),INDEX('Jobber Jobs'!$Q$5:$Q$367,MATCH(A583,'Jobber Jobs'!$A$5:$A$367,0)))))</f>
        <v>463.67</v>
      </c>
      <c r="F583" s="9">
        <f>SUMIFS('Jobber Invoices'!$F$5:$F$235,'Jobber Invoices'!$B$5:$B$235,A583,'Jobber Invoices'!$G$5:$G$235,B583)</f>
        <v>463.67</v>
      </c>
      <c r="G583" s="9">
        <f>SUMIFS('QBO Invoices'!$E$5:$E$888,'QBO Invoices'!$G$5:$G$888,A583,'QBO Invoices'!$F$5:$F$888,B583)</f>
        <v>463.67</v>
      </c>
      <c r="H583" s="9">
        <f>ROUND(F583+G583-E583,2)</f>
        <v>463.67</v>
      </c>
      <c r="I583" t="str">
        <f>IF(ABS(H583)&lt;0.005,"Agrees",IF(H583&gt;0,"Over-billed","Under-billed"))</f>
        <v>Over-billed</v>
      </c>
      <c r="J583" t="str">
        <f>IFERROR(INDEX('Rate Reconciliation'!$O$5:$O$373,MATCH(A583,'Rate Reconciliation'!$A$5:$A$373,0)),"Missing in Jobber")</f>
        <v>Double-billing risk</v>
      </c>
      <c r="K583" s="9" t="n">
        <v>463.67</v>
      </c>
    </row>
    <row r="584">
      <c r="A584" t="inlineStr">
        <is>
          <t>J1194</t>
        </is>
      </c>
      <c r="B584" t="inlineStr">
        <is>
          <t>2026-08</t>
        </is>
      </c>
      <c r="C584" t="str">
        <f>IF(LEFT(A584,1)="T","QBO only",INDEX('Jobber Jobs'!$F$5:$F$367,MATCH(A584,'Jobber Jobs'!$A$5:$A$367,0)))</f>
        <v>Weekly</v>
      </c>
      <c r="D584" t="inlineStr"/>
      <c r="E584" s="9">
        <f>IF(LEFT(A584,1)="T",0,IF(INDEX('Jobber Jobs'!$O$5:$O$367,MATCH(A584,'Jobber Jobs'!$A$5:$A$367,0))&lt;&gt;"Active",0,IF(C584="Every 4 weeks",D584*INDEX('Jobber Jobs'!$L$5:$L$367,MATCH(A584,'Jobber Jobs'!$A$5:$A$367,0)),INDEX('Jobber Jobs'!$Q$5:$Q$367,MATCH(A584,'Jobber Jobs'!$A$5:$A$367,0)))))</f>
        <v>1386.67</v>
      </c>
      <c r="F584" s="9">
        <f>SUMIFS('Jobber Invoices'!$F$5:$F$235,'Jobber Invoices'!$B$5:$B$235,A584,'Jobber Invoices'!$G$5:$G$235,B584)</f>
        <v>0</v>
      </c>
      <c r="G584" s="9">
        <f>SUMIFS('QBO Invoices'!$E$5:$E$888,'QBO Invoices'!$G$5:$G$888,A584,'QBO Invoices'!$F$5:$F$888,B584)</f>
        <v>1386.67</v>
      </c>
      <c r="H584" s="9">
        <f>ROUND(F584+G584-E584,2)</f>
        <v>0</v>
      </c>
      <c r="I584" t="str">
        <f>IF(ABS(H584)&lt;0.005,"Agrees",IF(H584&gt;0,"Over-billed","Under-billed"))</f>
        <v>Agrees</v>
      </c>
      <c r="J584" t="str">
        <f>IFERROR(INDEX('Rate Reconciliation'!$O$5:$O$373,MATCH(A584,'Rate Reconciliation'!$A$5:$A$373,0)),"Missing in Jobber")</f>
        <v>Matched</v>
      </c>
      <c r="K584" s="9" t="n">
        <v>0</v>
      </c>
    </row>
    <row r="585">
      <c r="A585" t="inlineStr">
        <is>
          <t>J1194</t>
        </is>
      </c>
      <c r="B585" t="inlineStr">
        <is>
          <t>2026-09</t>
        </is>
      </c>
      <c r="C585" t="str">
        <f>IF(LEFT(A585,1)="T","QBO only",INDEX('Jobber Jobs'!$F$5:$F$367,MATCH(A585,'Jobber Jobs'!$A$5:$A$367,0)))</f>
        <v>Weekly</v>
      </c>
      <c r="D585" t="inlineStr"/>
      <c r="E585" s="9">
        <f>IF(LEFT(A585,1)="T",0,IF(INDEX('Jobber Jobs'!$O$5:$O$367,MATCH(A585,'Jobber Jobs'!$A$5:$A$367,0))&lt;&gt;"Active",0,IF(C585="Every 4 weeks",D585*INDEX('Jobber Jobs'!$L$5:$L$367,MATCH(A585,'Jobber Jobs'!$A$5:$A$367,0)),INDEX('Jobber Jobs'!$Q$5:$Q$367,MATCH(A585,'Jobber Jobs'!$A$5:$A$367,0)))))</f>
        <v>1386.67</v>
      </c>
      <c r="F585" s="9">
        <f>SUMIFS('Jobber Invoices'!$F$5:$F$235,'Jobber Invoices'!$B$5:$B$235,A585,'Jobber Invoices'!$G$5:$G$235,B585)</f>
        <v>0</v>
      </c>
      <c r="G585" s="9">
        <f>SUMIFS('QBO Invoices'!$E$5:$E$888,'QBO Invoices'!$G$5:$G$888,A585,'QBO Invoices'!$F$5:$F$888,B585)</f>
        <v>1386.67</v>
      </c>
      <c r="H585" s="9">
        <f>ROUND(F585+G585-E585,2)</f>
        <v>0</v>
      </c>
      <c r="I585" t="str">
        <f>IF(ABS(H585)&lt;0.005,"Agrees",IF(H585&gt;0,"Over-billed","Under-billed"))</f>
        <v>Agrees</v>
      </c>
      <c r="J585" t="str">
        <f>IFERROR(INDEX('Rate Reconciliation'!$O$5:$O$373,MATCH(A585,'Rate Reconciliation'!$A$5:$A$373,0)),"Missing in Jobber")</f>
        <v>Matched</v>
      </c>
      <c r="K585" s="9" t="n">
        <v>0</v>
      </c>
    </row>
    <row r="586">
      <c r="A586" t="inlineStr">
        <is>
          <t>J1194</t>
        </is>
      </c>
      <c r="B586" t="inlineStr">
        <is>
          <t>2026-10</t>
        </is>
      </c>
      <c r="C586" t="str">
        <f>IF(LEFT(A586,1)="T","QBO only",INDEX('Jobber Jobs'!$F$5:$F$367,MATCH(A586,'Jobber Jobs'!$A$5:$A$367,0)))</f>
        <v>Weekly</v>
      </c>
      <c r="D586" t="inlineStr"/>
      <c r="E586" s="9">
        <f>IF(LEFT(A586,1)="T",0,IF(INDEX('Jobber Jobs'!$O$5:$O$367,MATCH(A586,'Jobber Jobs'!$A$5:$A$367,0))&lt;&gt;"Active",0,IF(C586="Every 4 weeks",D586*INDEX('Jobber Jobs'!$L$5:$L$367,MATCH(A586,'Jobber Jobs'!$A$5:$A$367,0)),INDEX('Jobber Jobs'!$Q$5:$Q$367,MATCH(A586,'Jobber Jobs'!$A$5:$A$367,0)))))</f>
        <v>1386.67</v>
      </c>
      <c r="F586" s="9">
        <f>SUMIFS('Jobber Invoices'!$F$5:$F$235,'Jobber Invoices'!$B$5:$B$235,A586,'Jobber Invoices'!$G$5:$G$235,B586)</f>
        <v>0</v>
      </c>
      <c r="G586" s="9">
        <f>SUMIFS('QBO Invoices'!$E$5:$E$888,'QBO Invoices'!$G$5:$G$888,A586,'QBO Invoices'!$F$5:$F$888,B586)</f>
        <v>1386.67</v>
      </c>
      <c r="H586" s="9">
        <f>ROUND(F586+G586-E586,2)</f>
        <v>0</v>
      </c>
      <c r="I586" t="str">
        <f>IF(ABS(H586)&lt;0.005,"Agrees",IF(H586&gt;0,"Over-billed","Under-billed"))</f>
        <v>Agrees</v>
      </c>
      <c r="J586" t="str">
        <f>IFERROR(INDEX('Rate Reconciliation'!$O$5:$O$373,MATCH(A586,'Rate Reconciliation'!$A$5:$A$373,0)),"Missing in Jobber")</f>
        <v>Matched</v>
      </c>
      <c r="K586" s="9" t="n">
        <v>0</v>
      </c>
    </row>
    <row r="587">
      <c r="A587" t="inlineStr">
        <is>
          <t>J1195</t>
        </is>
      </c>
      <c r="B587" t="inlineStr">
        <is>
          <t>2026-08</t>
        </is>
      </c>
      <c r="C587" t="str">
        <f>IF(LEFT(A587,1)="T","QBO only",INDEX('Jobber Jobs'!$F$5:$F$367,MATCH(A587,'Jobber Jobs'!$A$5:$A$367,0)))</f>
        <v>Weekly</v>
      </c>
      <c r="D587" t="inlineStr"/>
      <c r="E587" s="9">
        <f>IF(LEFT(A587,1)="T",0,IF(INDEX('Jobber Jobs'!$O$5:$O$367,MATCH(A587,'Jobber Jobs'!$A$5:$A$367,0))&lt;&gt;"Active",0,IF(C587="Every 4 weeks",D587*INDEX('Jobber Jobs'!$L$5:$L$367,MATCH(A587,'Jobber Jobs'!$A$5:$A$367,0)),INDEX('Jobber Jobs'!$Q$5:$Q$367,MATCH(A587,'Jobber Jobs'!$A$5:$A$367,0)))))</f>
        <v>156</v>
      </c>
      <c r="F587" s="9">
        <f>SUMIFS('Jobber Invoices'!$F$5:$F$235,'Jobber Invoices'!$B$5:$B$235,A587,'Jobber Invoices'!$G$5:$G$235,B587)</f>
        <v>0</v>
      </c>
      <c r="G587" s="9">
        <f>SUMIFS('QBO Invoices'!$E$5:$E$888,'QBO Invoices'!$G$5:$G$888,A587,'QBO Invoices'!$F$5:$F$888,B587)</f>
        <v>307.67</v>
      </c>
      <c r="H587" s="9">
        <f>ROUND(F587+G587-E587,2)</f>
        <v>151.67</v>
      </c>
      <c r="I587" t="str">
        <f>IF(ABS(H587)&lt;0.005,"Agrees",IF(H587&gt;0,"Over-billed","Under-billed"))</f>
        <v>Over-billed</v>
      </c>
      <c r="J587" t="str">
        <f>IFERROR(INDEX('Rate Reconciliation'!$O$5:$O$373,MATCH(A587,'Rate Reconciliation'!$A$5:$A$373,0)),"Missing in Jobber")</f>
        <v>Duplicate in QBO</v>
      </c>
      <c r="K587" s="9" t="n">
        <v>151.67</v>
      </c>
    </row>
    <row r="588">
      <c r="A588" t="inlineStr">
        <is>
          <t>J1195</t>
        </is>
      </c>
      <c r="B588" t="inlineStr">
        <is>
          <t>2026-09</t>
        </is>
      </c>
      <c r="C588" t="str">
        <f>IF(LEFT(A588,1)="T","QBO only",INDEX('Jobber Jobs'!$F$5:$F$367,MATCH(A588,'Jobber Jobs'!$A$5:$A$367,0)))</f>
        <v>Weekly</v>
      </c>
      <c r="D588" t="inlineStr"/>
      <c r="E588" s="9">
        <f>IF(LEFT(A588,1)="T",0,IF(INDEX('Jobber Jobs'!$O$5:$O$367,MATCH(A588,'Jobber Jobs'!$A$5:$A$367,0))&lt;&gt;"Active",0,IF(C588="Every 4 weeks",D588*INDEX('Jobber Jobs'!$L$5:$L$367,MATCH(A588,'Jobber Jobs'!$A$5:$A$367,0)),INDEX('Jobber Jobs'!$Q$5:$Q$367,MATCH(A588,'Jobber Jobs'!$A$5:$A$367,0)))))</f>
        <v>156</v>
      </c>
      <c r="F588" s="9">
        <f>SUMIFS('Jobber Invoices'!$F$5:$F$235,'Jobber Invoices'!$B$5:$B$235,A588,'Jobber Invoices'!$G$5:$G$235,B588)</f>
        <v>0</v>
      </c>
      <c r="G588" s="9">
        <f>SUMIFS('QBO Invoices'!$E$5:$E$888,'QBO Invoices'!$G$5:$G$888,A588,'QBO Invoices'!$F$5:$F$888,B588)</f>
        <v>307.67</v>
      </c>
      <c r="H588" s="9">
        <f>ROUND(F588+G588-E588,2)</f>
        <v>151.67</v>
      </c>
      <c r="I588" t="str">
        <f>IF(ABS(H588)&lt;0.005,"Agrees",IF(H588&gt;0,"Over-billed","Under-billed"))</f>
        <v>Over-billed</v>
      </c>
      <c r="J588" t="str">
        <f>IFERROR(INDEX('Rate Reconciliation'!$O$5:$O$373,MATCH(A588,'Rate Reconciliation'!$A$5:$A$373,0)),"Missing in Jobber")</f>
        <v>Duplicate in QBO</v>
      </c>
      <c r="K588" s="9" t="n">
        <v>151.67</v>
      </c>
    </row>
    <row r="589">
      <c r="A589" t="inlineStr">
        <is>
          <t>J1195</t>
        </is>
      </c>
      <c r="B589" t="inlineStr">
        <is>
          <t>2026-10</t>
        </is>
      </c>
      <c r="C589" t="str">
        <f>IF(LEFT(A589,1)="T","QBO only",INDEX('Jobber Jobs'!$F$5:$F$367,MATCH(A589,'Jobber Jobs'!$A$5:$A$367,0)))</f>
        <v>Weekly</v>
      </c>
      <c r="D589" t="inlineStr"/>
      <c r="E589" s="9">
        <f>IF(LEFT(A589,1)="T",0,IF(INDEX('Jobber Jobs'!$O$5:$O$367,MATCH(A589,'Jobber Jobs'!$A$5:$A$367,0))&lt;&gt;"Active",0,IF(C589="Every 4 weeks",D589*INDEX('Jobber Jobs'!$L$5:$L$367,MATCH(A589,'Jobber Jobs'!$A$5:$A$367,0)),INDEX('Jobber Jobs'!$Q$5:$Q$367,MATCH(A589,'Jobber Jobs'!$A$5:$A$367,0)))))</f>
        <v>156</v>
      </c>
      <c r="F589" s="9">
        <f>SUMIFS('Jobber Invoices'!$F$5:$F$235,'Jobber Invoices'!$B$5:$B$235,A589,'Jobber Invoices'!$G$5:$G$235,B589)</f>
        <v>0</v>
      </c>
      <c r="G589" s="9">
        <f>SUMIFS('QBO Invoices'!$E$5:$E$888,'QBO Invoices'!$G$5:$G$888,A589,'QBO Invoices'!$F$5:$F$888,B589)</f>
        <v>307.67</v>
      </c>
      <c r="H589" s="9">
        <f>ROUND(F589+G589-E589,2)</f>
        <v>151.67</v>
      </c>
      <c r="I589" t="str">
        <f>IF(ABS(H589)&lt;0.005,"Agrees",IF(H589&gt;0,"Over-billed","Under-billed"))</f>
        <v>Over-billed</v>
      </c>
      <c r="J589" t="str">
        <f>IFERROR(INDEX('Rate Reconciliation'!$O$5:$O$373,MATCH(A589,'Rate Reconciliation'!$A$5:$A$373,0)),"Missing in Jobber")</f>
        <v>Duplicate in QBO</v>
      </c>
      <c r="K589" s="9" t="n">
        <v>151.67</v>
      </c>
    </row>
    <row r="590">
      <c r="A590" t="inlineStr">
        <is>
          <t>J1196</t>
        </is>
      </c>
      <c r="B590" t="inlineStr">
        <is>
          <t>2026-08</t>
        </is>
      </c>
      <c r="C590" t="str">
        <f>IF(LEFT(A590,1)="T","QBO only",INDEX('Jobber Jobs'!$F$5:$F$367,MATCH(A590,'Jobber Jobs'!$A$5:$A$367,0)))</f>
        <v>Weekly</v>
      </c>
      <c r="D590" t="inlineStr"/>
      <c r="E590" s="9">
        <f>IF(LEFT(A590,1)="T",0,IF(INDEX('Jobber Jobs'!$O$5:$O$367,MATCH(A590,'Jobber Jobs'!$A$5:$A$367,0))&lt;&gt;"Active",0,IF(C590="Every 4 weeks",D590*INDEX('Jobber Jobs'!$L$5:$L$367,MATCH(A590,'Jobber Jobs'!$A$5:$A$367,0)),INDEX('Jobber Jobs'!$Q$5:$Q$367,MATCH(A590,'Jobber Jobs'!$A$5:$A$367,0)))))</f>
        <v>1204.67</v>
      </c>
      <c r="F590" s="9">
        <f>SUMIFS('Jobber Invoices'!$F$5:$F$235,'Jobber Invoices'!$B$5:$B$235,A590,'Jobber Invoices'!$G$5:$G$235,B590)</f>
        <v>0</v>
      </c>
      <c r="G590" s="9">
        <f>SUMIFS('QBO Invoices'!$E$5:$E$888,'QBO Invoices'!$G$5:$G$888,A590,'QBO Invoices'!$F$5:$F$888,B590)</f>
        <v>1204.67</v>
      </c>
      <c r="H590" s="9">
        <f>ROUND(F590+G590-E590,2)</f>
        <v>0</v>
      </c>
      <c r="I590" t="str">
        <f>IF(ABS(H590)&lt;0.005,"Agrees",IF(H590&gt;0,"Over-billed","Under-billed"))</f>
        <v>Agrees</v>
      </c>
      <c r="J590" t="str">
        <f>IFERROR(INDEX('Rate Reconciliation'!$O$5:$O$373,MATCH(A590,'Rate Reconciliation'!$A$5:$A$373,0)),"Missing in Jobber")</f>
        <v>Matched</v>
      </c>
      <c r="K590" s="9" t="n">
        <v>0</v>
      </c>
    </row>
    <row r="591">
      <c r="A591" t="inlineStr">
        <is>
          <t>J1196</t>
        </is>
      </c>
      <c r="B591" t="inlineStr">
        <is>
          <t>2026-09</t>
        </is>
      </c>
      <c r="C591" t="str">
        <f>IF(LEFT(A591,1)="T","QBO only",INDEX('Jobber Jobs'!$F$5:$F$367,MATCH(A591,'Jobber Jobs'!$A$5:$A$367,0)))</f>
        <v>Weekly</v>
      </c>
      <c r="D591" t="inlineStr"/>
      <c r="E591" s="9">
        <f>IF(LEFT(A591,1)="T",0,IF(INDEX('Jobber Jobs'!$O$5:$O$367,MATCH(A591,'Jobber Jobs'!$A$5:$A$367,0))&lt;&gt;"Active",0,IF(C591="Every 4 weeks",D591*INDEX('Jobber Jobs'!$L$5:$L$367,MATCH(A591,'Jobber Jobs'!$A$5:$A$367,0)),INDEX('Jobber Jobs'!$Q$5:$Q$367,MATCH(A591,'Jobber Jobs'!$A$5:$A$367,0)))))</f>
        <v>1204.67</v>
      </c>
      <c r="F591" s="9">
        <f>SUMIFS('Jobber Invoices'!$F$5:$F$235,'Jobber Invoices'!$B$5:$B$235,A591,'Jobber Invoices'!$G$5:$G$235,B591)</f>
        <v>0</v>
      </c>
      <c r="G591" s="9">
        <f>SUMIFS('QBO Invoices'!$E$5:$E$888,'QBO Invoices'!$G$5:$G$888,A591,'QBO Invoices'!$F$5:$F$888,B591)</f>
        <v>1204.67</v>
      </c>
      <c r="H591" s="9">
        <f>ROUND(F591+G591-E591,2)</f>
        <v>0</v>
      </c>
      <c r="I591" t="str">
        <f>IF(ABS(H591)&lt;0.005,"Agrees",IF(H591&gt;0,"Over-billed","Under-billed"))</f>
        <v>Agrees</v>
      </c>
      <c r="J591" t="str">
        <f>IFERROR(INDEX('Rate Reconciliation'!$O$5:$O$373,MATCH(A591,'Rate Reconciliation'!$A$5:$A$373,0)),"Missing in Jobber")</f>
        <v>Matched</v>
      </c>
      <c r="K591" s="9" t="n">
        <v>0</v>
      </c>
    </row>
    <row r="592">
      <c r="A592" t="inlineStr">
        <is>
          <t>J1196</t>
        </is>
      </c>
      <c r="B592" t="inlineStr">
        <is>
          <t>2026-10</t>
        </is>
      </c>
      <c r="C592" t="str">
        <f>IF(LEFT(A592,1)="T","QBO only",INDEX('Jobber Jobs'!$F$5:$F$367,MATCH(A592,'Jobber Jobs'!$A$5:$A$367,0)))</f>
        <v>Weekly</v>
      </c>
      <c r="D592" t="inlineStr"/>
      <c r="E592" s="9">
        <f>IF(LEFT(A592,1)="T",0,IF(INDEX('Jobber Jobs'!$O$5:$O$367,MATCH(A592,'Jobber Jobs'!$A$5:$A$367,0))&lt;&gt;"Active",0,IF(C592="Every 4 weeks",D592*INDEX('Jobber Jobs'!$L$5:$L$367,MATCH(A592,'Jobber Jobs'!$A$5:$A$367,0)),INDEX('Jobber Jobs'!$Q$5:$Q$367,MATCH(A592,'Jobber Jobs'!$A$5:$A$367,0)))))</f>
        <v>1204.67</v>
      </c>
      <c r="F592" s="9">
        <f>SUMIFS('Jobber Invoices'!$F$5:$F$235,'Jobber Invoices'!$B$5:$B$235,A592,'Jobber Invoices'!$G$5:$G$235,B592)</f>
        <v>0</v>
      </c>
      <c r="G592" s="9">
        <f>SUMIFS('QBO Invoices'!$E$5:$E$888,'QBO Invoices'!$G$5:$G$888,A592,'QBO Invoices'!$F$5:$F$888,B592)</f>
        <v>1204.67</v>
      </c>
      <c r="H592" s="9">
        <f>ROUND(F592+G592-E592,2)</f>
        <v>0</v>
      </c>
      <c r="I592" t="str">
        <f>IF(ABS(H592)&lt;0.005,"Agrees",IF(H592&gt;0,"Over-billed","Under-billed"))</f>
        <v>Agrees</v>
      </c>
      <c r="J592" t="str">
        <f>IFERROR(INDEX('Rate Reconciliation'!$O$5:$O$373,MATCH(A592,'Rate Reconciliation'!$A$5:$A$373,0)),"Missing in Jobber")</f>
        <v>Matched</v>
      </c>
      <c r="K592" s="9" t="n">
        <v>0</v>
      </c>
    </row>
    <row r="593">
      <c r="A593" t="inlineStr">
        <is>
          <t>J1197</t>
        </is>
      </c>
      <c r="B593" t="inlineStr">
        <is>
          <t>2026-08</t>
        </is>
      </c>
      <c r="C593" t="str">
        <f>IF(LEFT(A593,1)="T","QBO only",INDEX('Jobber Jobs'!$F$5:$F$367,MATCH(A593,'Jobber Jobs'!$A$5:$A$367,0)))</f>
        <v>Every 4 weeks</v>
      </c>
      <c r="D593" t="n">
        <v>1</v>
      </c>
      <c r="E593" s="9">
        <f>IF(LEFT(A593,1)="T",0,IF(INDEX('Jobber Jobs'!$O$5:$O$367,MATCH(A593,'Jobber Jobs'!$A$5:$A$367,0))&lt;&gt;"Active",0,IF(C593="Every 4 weeks",D593*INDEX('Jobber Jobs'!$L$5:$L$367,MATCH(A593,'Jobber Jobs'!$A$5:$A$367,0)),INDEX('Jobber Jobs'!$Q$5:$Q$367,MATCH(A593,'Jobber Jobs'!$A$5:$A$367,0)))))</f>
        <v>218</v>
      </c>
      <c r="F593" s="9">
        <f>SUMIFS('Jobber Invoices'!$F$5:$F$235,'Jobber Invoices'!$B$5:$B$235,A593,'Jobber Invoices'!$G$5:$G$235,B593)</f>
        <v>0</v>
      </c>
      <c r="G593" s="9">
        <f>SUMIFS('QBO Invoices'!$E$5:$E$888,'QBO Invoices'!$G$5:$G$888,A593,'QBO Invoices'!$F$5:$F$888,B593)</f>
        <v>218</v>
      </c>
      <c r="H593" s="9">
        <f>ROUND(F593+G593-E593,2)</f>
        <v>0</v>
      </c>
      <c r="I593" t="str">
        <f>IF(ABS(H593)&lt;0.005,"Agrees",IF(H593&gt;0,"Over-billed","Under-billed"))</f>
        <v>Agrees</v>
      </c>
      <c r="J593" t="str">
        <f>IFERROR(INDEX('Rate Reconciliation'!$O$5:$O$373,MATCH(A593,'Rate Reconciliation'!$A$5:$A$373,0)),"Missing in Jobber")</f>
        <v>Matched</v>
      </c>
      <c r="K593" s="9" t="n">
        <v>0</v>
      </c>
    </row>
    <row r="594">
      <c r="A594" t="inlineStr">
        <is>
          <t>J1197</t>
        </is>
      </c>
      <c r="B594" t="inlineStr">
        <is>
          <t>2026-09</t>
        </is>
      </c>
      <c r="C594" t="str">
        <f>IF(LEFT(A594,1)="T","QBO only",INDEX('Jobber Jobs'!$F$5:$F$367,MATCH(A594,'Jobber Jobs'!$A$5:$A$367,0)))</f>
        <v>Every 4 weeks</v>
      </c>
      <c r="D594" t="n">
        <v>1</v>
      </c>
      <c r="E594" s="9">
        <f>IF(LEFT(A594,1)="T",0,IF(INDEX('Jobber Jobs'!$O$5:$O$367,MATCH(A594,'Jobber Jobs'!$A$5:$A$367,0))&lt;&gt;"Active",0,IF(C594="Every 4 weeks",D594*INDEX('Jobber Jobs'!$L$5:$L$367,MATCH(A594,'Jobber Jobs'!$A$5:$A$367,0)),INDEX('Jobber Jobs'!$Q$5:$Q$367,MATCH(A594,'Jobber Jobs'!$A$5:$A$367,0)))))</f>
        <v>218</v>
      </c>
      <c r="F594" s="9">
        <f>SUMIFS('Jobber Invoices'!$F$5:$F$235,'Jobber Invoices'!$B$5:$B$235,A594,'Jobber Invoices'!$G$5:$G$235,B594)</f>
        <v>0</v>
      </c>
      <c r="G594" s="9">
        <f>SUMIFS('QBO Invoices'!$E$5:$E$888,'QBO Invoices'!$G$5:$G$888,A594,'QBO Invoices'!$F$5:$F$888,B594)</f>
        <v>218</v>
      </c>
      <c r="H594" s="9">
        <f>ROUND(F594+G594-E594,2)</f>
        <v>0</v>
      </c>
      <c r="I594" t="str">
        <f>IF(ABS(H594)&lt;0.005,"Agrees",IF(H594&gt;0,"Over-billed","Under-billed"))</f>
        <v>Agrees</v>
      </c>
      <c r="J594" t="str">
        <f>IFERROR(INDEX('Rate Reconciliation'!$O$5:$O$373,MATCH(A594,'Rate Reconciliation'!$A$5:$A$373,0)),"Missing in Jobber")</f>
        <v>Matched</v>
      </c>
      <c r="K594" s="9" t="n">
        <v>0</v>
      </c>
    </row>
    <row r="595">
      <c r="A595" t="inlineStr">
        <is>
          <t>J1197</t>
        </is>
      </c>
      <c r="B595" t="inlineStr">
        <is>
          <t>2026-10</t>
        </is>
      </c>
      <c r="C595" t="str">
        <f>IF(LEFT(A595,1)="T","QBO only",INDEX('Jobber Jobs'!$F$5:$F$367,MATCH(A595,'Jobber Jobs'!$A$5:$A$367,0)))</f>
        <v>Every 4 weeks</v>
      </c>
      <c r="D595" t="n">
        <v>1</v>
      </c>
      <c r="E595" s="9">
        <f>IF(LEFT(A595,1)="T",0,IF(INDEX('Jobber Jobs'!$O$5:$O$367,MATCH(A595,'Jobber Jobs'!$A$5:$A$367,0))&lt;&gt;"Active",0,IF(C595="Every 4 weeks",D595*INDEX('Jobber Jobs'!$L$5:$L$367,MATCH(A595,'Jobber Jobs'!$A$5:$A$367,0)),INDEX('Jobber Jobs'!$Q$5:$Q$367,MATCH(A595,'Jobber Jobs'!$A$5:$A$367,0)))))</f>
        <v>218</v>
      </c>
      <c r="F595" s="9">
        <f>SUMIFS('Jobber Invoices'!$F$5:$F$235,'Jobber Invoices'!$B$5:$B$235,A595,'Jobber Invoices'!$G$5:$G$235,B595)</f>
        <v>0</v>
      </c>
      <c r="G595" s="9">
        <f>SUMIFS('QBO Invoices'!$E$5:$E$888,'QBO Invoices'!$G$5:$G$888,A595,'QBO Invoices'!$F$5:$F$888,B595)</f>
        <v>218</v>
      </c>
      <c r="H595" s="9">
        <f>ROUND(F595+G595-E595,2)</f>
        <v>0</v>
      </c>
      <c r="I595" t="str">
        <f>IF(ABS(H595)&lt;0.005,"Agrees",IF(H595&gt;0,"Over-billed","Under-billed"))</f>
        <v>Agrees</v>
      </c>
      <c r="J595" t="str">
        <f>IFERROR(INDEX('Rate Reconciliation'!$O$5:$O$373,MATCH(A595,'Rate Reconciliation'!$A$5:$A$373,0)),"Missing in Jobber")</f>
        <v>Matched</v>
      </c>
      <c r="K595" s="9" t="n">
        <v>0</v>
      </c>
    </row>
    <row r="596">
      <c r="A596" t="inlineStr">
        <is>
          <t>J1198</t>
        </is>
      </c>
      <c r="B596" t="inlineStr">
        <is>
          <t>2026-08</t>
        </is>
      </c>
      <c r="C596" t="str">
        <f>IF(LEFT(A596,1)="T","QBO only",INDEX('Jobber Jobs'!$F$5:$F$367,MATCH(A596,'Jobber Jobs'!$A$5:$A$367,0)))</f>
        <v>Weekly</v>
      </c>
      <c r="D596" t="inlineStr"/>
      <c r="E596" s="9">
        <f>IF(LEFT(A596,1)="T",0,IF(INDEX('Jobber Jobs'!$O$5:$O$367,MATCH(A596,'Jobber Jobs'!$A$5:$A$367,0))&lt;&gt;"Active",0,IF(C596="Every 4 weeks",D596*INDEX('Jobber Jobs'!$L$5:$L$367,MATCH(A596,'Jobber Jobs'!$A$5:$A$367,0)),INDEX('Jobber Jobs'!$Q$5:$Q$367,MATCH(A596,'Jobber Jobs'!$A$5:$A$367,0)))))</f>
        <v>602.33</v>
      </c>
      <c r="F596" s="9">
        <f>SUMIFS('Jobber Invoices'!$F$5:$F$235,'Jobber Invoices'!$B$5:$B$235,A596,'Jobber Invoices'!$G$5:$G$235,B596)</f>
        <v>0</v>
      </c>
      <c r="G596" s="9">
        <f>SUMIFS('QBO Invoices'!$E$5:$E$888,'QBO Invoices'!$G$5:$G$888,A596,'QBO Invoices'!$F$5:$F$888,B596)</f>
        <v>580.67</v>
      </c>
      <c r="H596" s="9">
        <f>ROUND(F596+G596-E596,2)</f>
        <v>-21.66</v>
      </c>
      <c r="I596" t="str">
        <f>IF(ABS(H596)&lt;0.005,"Agrees",IF(H596&gt;0,"Over-billed","Under-billed"))</f>
        <v>Under-billed</v>
      </c>
      <c r="J596" t="str">
        <f>IFERROR(INDEX('Rate Reconciliation'!$O$5:$O$373,MATCH(A596,'Rate Reconciliation'!$A$5:$A$373,0)),"Missing in Jobber")</f>
        <v>Rate mismatch</v>
      </c>
      <c r="K596" s="9" t="n">
        <v>-21.66</v>
      </c>
    </row>
    <row r="597">
      <c r="A597" t="inlineStr">
        <is>
          <t>J1198</t>
        </is>
      </c>
      <c r="B597" t="inlineStr">
        <is>
          <t>2026-09</t>
        </is>
      </c>
      <c r="C597" t="str">
        <f>IF(LEFT(A597,1)="T","QBO only",INDEX('Jobber Jobs'!$F$5:$F$367,MATCH(A597,'Jobber Jobs'!$A$5:$A$367,0)))</f>
        <v>Weekly</v>
      </c>
      <c r="D597" t="inlineStr"/>
      <c r="E597" s="9">
        <f>IF(LEFT(A597,1)="T",0,IF(INDEX('Jobber Jobs'!$O$5:$O$367,MATCH(A597,'Jobber Jobs'!$A$5:$A$367,0))&lt;&gt;"Active",0,IF(C597="Every 4 weeks",D597*INDEX('Jobber Jobs'!$L$5:$L$367,MATCH(A597,'Jobber Jobs'!$A$5:$A$367,0)),INDEX('Jobber Jobs'!$Q$5:$Q$367,MATCH(A597,'Jobber Jobs'!$A$5:$A$367,0)))))</f>
        <v>602.33</v>
      </c>
      <c r="F597" s="9">
        <f>SUMIFS('Jobber Invoices'!$F$5:$F$235,'Jobber Invoices'!$B$5:$B$235,A597,'Jobber Invoices'!$G$5:$G$235,B597)</f>
        <v>0</v>
      </c>
      <c r="G597" s="9">
        <f>SUMIFS('QBO Invoices'!$E$5:$E$888,'QBO Invoices'!$G$5:$G$888,A597,'QBO Invoices'!$F$5:$F$888,B597)</f>
        <v>580.67</v>
      </c>
      <c r="H597" s="9">
        <f>ROUND(F597+G597-E597,2)</f>
        <v>-21.66</v>
      </c>
      <c r="I597" t="str">
        <f>IF(ABS(H597)&lt;0.005,"Agrees",IF(H597&gt;0,"Over-billed","Under-billed"))</f>
        <v>Under-billed</v>
      </c>
      <c r="J597" t="str">
        <f>IFERROR(INDEX('Rate Reconciliation'!$O$5:$O$373,MATCH(A597,'Rate Reconciliation'!$A$5:$A$373,0)),"Missing in Jobber")</f>
        <v>Rate mismatch</v>
      </c>
      <c r="K597" s="9" t="n">
        <v>-21.66</v>
      </c>
    </row>
    <row r="598">
      <c r="A598" t="inlineStr">
        <is>
          <t>J1198</t>
        </is>
      </c>
      <c r="B598" t="inlineStr">
        <is>
          <t>2026-10</t>
        </is>
      </c>
      <c r="C598" t="str">
        <f>IF(LEFT(A598,1)="T","QBO only",INDEX('Jobber Jobs'!$F$5:$F$367,MATCH(A598,'Jobber Jobs'!$A$5:$A$367,0)))</f>
        <v>Weekly</v>
      </c>
      <c r="D598" t="inlineStr"/>
      <c r="E598" s="9">
        <f>IF(LEFT(A598,1)="T",0,IF(INDEX('Jobber Jobs'!$O$5:$O$367,MATCH(A598,'Jobber Jobs'!$A$5:$A$367,0))&lt;&gt;"Active",0,IF(C598="Every 4 weeks",D598*INDEX('Jobber Jobs'!$L$5:$L$367,MATCH(A598,'Jobber Jobs'!$A$5:$A$367,0)),INDEX('Jobber Jobs'!$Q$5:$Q$367,MATCH(A598,'Jobber Jobs'!$A$5:$A$367,0)))))</f>
        <v>602.33</v>
      </c>
      <c r="F598" s="9">
        <f>SUMIFS('Jobber Invoices'!$F$5:$F$235,'Jobber Invoices'!$B$5:$B$235,A598,'Jobber Invoices'!$G$5:$G$235,B598)</f>
        <v>0</v>
      </c>
      <c r="G598" s="9">
        <f>SUMIFS('QBO Invoices'!$E$5:$E$888,'QBO Invoices'!$G$5:$G$888,A598,'QBO Invoices'!$F$5:$F$888,B598)</f>
        <v>580.67</v>
      </c>
      <c r="H598" s="9">
        <f>ROUND(F598+G598-E598,2)</f>
        <v>-21.66</v>
      </c>
      <c r="I598" t="str">
        <f>IF(ABS(H598)&lt;0.005,"Agrees",IF(H598&gt;0,"Over-billed","Under-billed"))</f>
        <v>Under-billed</v>
      </c>
      <c r="J598" t="str">
        <f>IFERROR(INDEX('Rate Reconciliation'!$O$5:$O$373,MATCH(A598,'Rate Reconciliation'!$A$5:$A$373,0)),"Missing in Jobber")</f>
        <v>Rate mismatch</v>
      </c>
      <c r="K598" s="9" t="n">
        <v>-21.66</v>
      </c>
    </row>
    <row r="599">
      <c r="A599" t="inlineStr">
        <is>
          <t>J1199</t>
        </is>
      </c>
      <c r="B599" t="inlineStr">
        <is>
          <t>2026-08</t>
        </is>
      </c>
      <c r="C599" t="str">
        <f>IF(LEFT(A599,1)="T","QBO only",INDEX('Jobber Jobs'!$F$5:$F$367,MATCH(A599,'Jobber Jobs'!$A$5:$A$367,0)))</f>
        <v>Weekly</v>
      </c>
      <c r="D599" t="inlineStr"/>
      <c r="E599" s="9">
        <f>IF(LEFT(A599,1)="T",0,IF(INDEX('Jobber Jobs'!$O$5:$O$367,MATCH(A599,'Jobber Jobs'!$A$5:$A$367,0))&lt;&gt;"Active",0,IF(C599="Every 4 weeks",D599*INDEX('Jobber Jobs'!$L$5:$L$367,MATCH(A599,'Jobber Jobs'!$A$5:$A$367,0)),INDEX('Jobber Jobs'!$Q$5:$Q$367,MATCH(A599,'Jobber Jobs'!$A$5:$A$367,0)))))</f>
        <v>320.67</v>
      </c>
      <c r="F599" s="9">
        <f>SUMIFS('Jobber Invoices'!$F$5:$F$235,'Jobber Invoices'!$B$5:$B$235,A599,'Jobber Invoices'!$G$5:$G$235,B599)</f>
        <v>0</v>
      </c>
      <c r="G599" s="9">
        <f>SUMIFS('QBO Invoices'!$E$5:$E$888,'QBO Invoices'!$G$5:$G$888,A599,'QBO Invoices'!$F$5:$F$888,B599)</f>
        <v>320.67</v>
      </c>
      <c r="H599" s="9">
        <f>ROUND(F599+G599-E599,2)</f>
        <v>0</v>
      </c>
      <c r="I599" t="str">
        <f>IF(ABS(H599)&lt;0.005,"Agrees",IF(H599&gt;0,"Over-billed","Under-billed"))</f>
        <v>Agrees</v>
      </c>
      <c r="J599" t="str">
        <f>IFERROR(INDEX('Rate Reconciliation'!$O$5:$O$373,MATCH(A599,'Rate Reconciliation'!$A$5:$A$373,0)),"Missing in Jobber")</f>
        <v>Matched</v>
      </c>
      <c r="K599" s="9" t="n">
        <v>0</v>
      </c>
    </row>
    <row r="600">
      <c r="A600" t="inlineStr">
        <is>
          <t>J1199</t>
        </is>
      </c>
      <c r="B600" t="inlineStr">
        <is>
          <t>2026-09</t>
        </is>
      </c>
      <c r="C600" t="str">
        <f>IF(LEFT(A600,1)="T","QBO only",INDEX('Jobber Jobs'!$F$5:$F$367,MATCH(A600,'Jobber Jobs'!$A$5:$A$367,0)))</f>
        <v>Weekly</v>
      </c>
      <c r="D600" t="inlineStr"/>
      <c r="E600" s="9">
        <f>IF(LEFT(A600,1)="T",0,IF(INDEX('Jobber Jobs'!$O$5:$O$367,MATCH(A600,'Jobber Jobs'!$A$5:$A$367,0))&lt;&gt;"Active",0,IF(C600="Every 4 weeks",D600*INDEX('Jobber Jobs'!$L$5:$L$367,MATCH(A600,'Jobber Jobs'!$A$5:$A$367,0)),INDEX('Jobber Jobs'!$Q$5:$Q$367,MATCH(A600,'Jobber Jobs'!$A$5:$A$367,0)))))</f>
        <v>320.67</v>
      </c>
      <c r="F600" s="9">
        <f>SUMIFS('Jobber Invoices'!$F$5:$F$235,'Jobber Invoices'!$B$5:$B$235,A600,'Jobber Invoices'!$G$5:$G$235,B600)</f>
        <v>0</v>
      </c>
      <c r="G600" s="9">
        <f>SUMIFS('QBO Invoices'!$E$5:$E$888,'QBO Invoices'!$G$5:$G$888,A600,'QBO Invoices'!$F$5:$F$888,B600)</f>
        <v>320.67</v>
      </c>
      <c r="H600" s="9">
        <f>ROUND(F600+G600-E600,2)</f>
        <v>0</v>
      </c>
      <c r="I600" t="str">
        <f>IF(ABS(H600)&lt;0.005,"Agrees",IF(H600&gt;0,"Over-billed","Under-billed"))</f>
        <v>Agrees</v>
      </c>
      <c r="J600" t="str">
        <f>IFERROR(INDEX('Rate Reconciliation'!$O$5:$O$373,MATCH(A600,'Rate Reconciliation'!$A$5:$A$373,0)),"Missing in Jobber")</f>
        <v>Matched</v>
      </c>
      <c r="K600" s="9" t="n">
        <v>0</v>
      </c>
    </row>
    <row r="601">
      <c r="A601" t="inlineStr">
        <is>
          <t>J1199</t>
        </is>
      </c>
      <c r="B601" t="inlineStr">
        <is>
          <t>2026-10</t>
        </is>
      </c>
      <c r="C601" t="str">
        <f>IF(LEFT(A601,1)="T","QBO only",INDEX('Jobber Jobs'!$F$5:$F$367,MATCH(A601,'Jobber Jobs'!$A$5:$A$367,0)))</f>
        <v>Weekly</v>
      </c>
      <c r="D601" t="inlineStr"/>
      <c r="E601" s="9">
        <f>IF(LEFT(A601,1)="T",0,IF(INDEX('Jobber Jobs'!$O$5:$O$367,MATCH(A601,'Jobber Jobs'!$A$5:$A$367,0))&lt;&gt;"Active",0,IF(C601="Every 4 weeks",D601*INDEX('Jobber Jobs'!$L$5:$L$367,MATCH(A601,'Jobber Jobs'!$A$5:$A$367,0)),INDEX('Jobber Jobs'!$Q$5:$Q$367,MATCH(A601,'Jobber Jobs'!$A$5:$A$367,0)))))</f>
        <v>320.67</v>
      </c>
      <c r="F601" s="9">
        <f>SUMIFS('Jobber Invoices'!$F$5:$F$235,'Jobber Invoices'!$B$5:$B$235,A601,'Jobber Invoices'!$G$5:$G$235,B601)</f>
        <v>0</v>
      </c>
      <c r="G601" s="9">
        <f>SUMIFS('QBO Invoices'!$E$5:$E$888,'QBO Invoices'!$G$5:$G$888,A601,'QBO Invoices'!$F$5:$F$888,B601)</f>
        <v>320.67</v>
      </c>
      <c r="H601" s="9">
        <f>ROUND(F601+G601-E601,2)</f>
        <v>0</v>
      </c>
      <c r="I601" t="str">
        <f>IF(ABS(H601)&lt;0.005,"Agrees",IF(H601&gt;0,"Over-billed","Under-billed"))</f>
        <v>Agrees</v>
      </c>
      <c r="J601" t="str">
        <f>IFERROR(INDEX('Rate Reconciliation'!$O$5:$O$373,MATCH(A601,'Rate Reconciliation'!$A$5:$A$373,0)),"Missing in Jobber")</f>
        <v>Matched</v>
      </c>
      <c r="K601" s="9" t="n">
        <v>0</v>
      </c>
    </row>
    <row r="602">
      <c r="A602" t="inlineStr">
        <is>
          <t>J1200</t>
        </is>
      </c>
      <c r="B602" t="inlineStr">
        <is>
          <t>2026-08</t>
        </is>
      </c>
      <c r="C602" t="str">
        <f>IF(LEFT(A602,1)="T","QBO only",INDEX('Jobber Jobs'!$F$5:$F$367,MATCH(A602,'Jobber Jobs'!$A$5:$A$367,0)))</f>
        <v>Weekly</v>
      </c>
      <c r="D602" t="inlineStr"/>
      <c r="E602" s="9">
        <f>IF(LEFT(A602,1)="T",0,IF(INDEX('Jobber Jobs'!$O$5:$O$367,MATCH(A602,'Jobber Jobs'!$A$5:$A$367,0))&lt;&gt;"Active",0,IF(C602="Every 4 weeks",D602*INDEX('Jobber Jobs'!$L$5:$L$367,MATCH(A602,'Jobber Jobs'!$A$5:$A$367,0)),INDEX('Jobber Jobs'!$Q$5:$Q$367,MATCH(A602,'Jobber Jobs'!$A$5:$A$367,0)))))</f>
        <v>260</v>
      </c>
      <c r="F602" s="9">
        <f>SUMIFS('Jobber Invoices'!$F$5:$F$235,'Jobber Invoices'!$B$5:$B$235,A602,'Jobber Invoices'!$G$5:$G$235,B602)</f>
        <v>0</v>
      </c>
      <c r="G602" s="9">
        <f>SUMIFS('QBO Invoices'!$E$5:$E$888,'QBO Invoices'!$G$5:$G$888,A602,'QBO Invoices'!$F$5:$F$888,B602)</f>
        <v>251.33</v>
      </c>
      <c r="H602" s="9">
        <f>ROUND(F602+G602-E602,2)</f>
        <v>-8.67</v>
      </c>
      <c r="I602" t="str">
        <f>IF(ABS(H602)&lt;0.005,"Agrees",IF(H602&gt;0,"Over-billed","Under-billed"))</f>
        <v>Under-billed</v>
      </c>
      <c r="J602" t="str">
        <f>IFERROR(INDEX('Rate Reconciliation'!$O$5:$O$373,MATCH(A602,'Rate Reconciliation'!$A$5:$A$373,0)),"Missing in Jobber")</f>
        <v>Rate mismatch</v>
      </c>
      <c r="K602" s="9" t="n">
        <v>-8.67</v>
      </c>
    </row>
    <row r="603">
      <c r="A603" t="inlineStr">
        <is>
          <t>J1200</t>
        </is>
      </c>
      <c r="B603" t="inlineStr">
        <is>
          <t>2026-09</t>
        </is>
      </c>
      <c r="C603" t="str">
        <f>IF(LEFT(A603,1)="T","QBO only",INDEX('Jobber Jobs'!$F$5:$F$367,MATCH(A603,'Jobber Jobs'!$A$5:$A$367,0)))</f>
        <v>Weekly</v>
      </c>
      <c r="D603" t="inlineStr"/>
      <c r="E603" s="9">
        <f>IF(LEFT(A603,1)="T",0,IF(INDEX('Jobber Jobs'!$O$5:$O$367,MATCH(A603,'Jobber Jobs'!$A$5:$A$367,0))&lt;&gt;"Active",0,IF(C603="Every 4 weeks",D603*INDEX('Jobber Jobs'!$L$5:$L$367,MATCH(A603,'Jobber Jobs'!$A$5:$A$367,0)),INDEX('Jobber Jobs'!$Q$5:$Q$367,MATCH(A603,'Jobber Jobs'!$A$5:$A$367,0)))))</f>
        <v>260</v>
      </c>
      <c r="F603" s="9">
        <f>SUMIFS('Jobber Invoices'!$F$5:$F$235,'Jobber Invoices'!$B$5:$B$235,A603,'Jobber Invoices'!$G$5:$G$235,B603)</f>
        <v>0</v>
      </c>
      <c r="G603" s="9">
        <f>SUMIFS('QBO Invoices'!$E$5:$E$888,'QBO Invoices'!$G$5:$G$888,A603,'QBO Invoices'!$F$5:$F$888,B603)</f>
        <v>251.33</v>
      </c>
      <c r="H603" s="9">
        <f>ROUND(F603+G603-E603,2)</f>
        <v>-8.67</v>
      </c>
      <c r="I603" t="str">
        <f>IF(ABS(H603)&lt;0.005,"Agrees",IF(H603&gt;0,"Over-billed","Under-billed"))</f>
        <v>Under-billed</v>
      </c>
      <c r="J603" t="str">
        <f>IFERROR(INDEX('Rate Reconciliation'!$O$5:$O$373,MATCH(A603,'Rate Reconciliation'!$A$5:$A$373,0)),"Missing in Jobber")</f>
        <v>Rate mismatch</v>
      </c>
      <c r="K603" s="9" t="n">
        <v>-8.67</v>
      </c>
    </row>
    <row r="604">
      <c r="A604" t="inlineStr">
        <is>
          <t>J1200</t>
        </is>
      </c>
      <c r="B604" t="inlineStr">
        <is>
          <t>2026-10</t>
        </is>
      </c>
      <c r="C604" t="str">
        <f>IF(LEFT(A604,1)="T","QBO only",INDEX('Jobber Jobs'!$F$5:$F$367,MATCH(A604,'Jobber Jobs'!$A$5:$A$367,0)))</f>
        <v>Weekly</v>
      </c>
      <c r="D604" t="inlineStr"/>
      <c r="E604" s="9">
        <f>IF(LEFT(A604,1)="T",0,IF(INDEX('Jobber Jobs'!$O$5:$O$367,MATCH(A604,'Jobber Jobs'!$A$5:$A$367,0))&lt;&gt;"Active",0,IF(C604="Every 4 weeks",D604*INDEX('Jobber Jobs'!$L$5:$L$367,MATCH(A604,'Jobber Jobs'!$A$5:$A$367,0)),INDEX('Jobber Jobs'!$Q$5:$Q$367,MATCH(A604,'Jobber Jobs'!$A$5:$A$367,0)))))</f>
        <v>260</v>
      </c>
      <c r="F604" s="9">
        <f>SUMIFS('Jobber Invoices'!$F$5:$F$235,'Jobber Invoices'!$B$5:$B$235,A604,'Jobber Invoices'!$G$5:$G$235,B604)</f>
        <v>0</v>
      </c>
      <c r="G604" s="9">
        <f>SUMIFS('QBO Invoices'!$E$5:$E$888,'QBO Invoices'!$G$5:$G$888,A604,'QBO Invoices'!$F$5:$F$888,B604)</f>
        <v>251.33</v>
      </c>
      <c r="H604" s="9">
        <f>ROUND(F604+G604-E604,2)</f>
        <v>-8.67</v>
      </c>
      <c r="I604" t="str">
        <f>IF(ABS(H604)&lt;0.005,"Agrees",IF(H604&gt;0,"Over-billed","Under-billed"))</f>
        <v>Under-billed</v>
      </c>
      <c r="J604" t="str">
        <f>IFERROR(INDEX('Rate Reconciliation'!$O$5:$O$373,MATCH(A604,'Rate Reconciliation'!$A$5:$A$373,0)),"Missing in Jobber")</f>
        <v>Rate mismatch</v>
      </c>
      <c r="K604" s="9" t="n">
        <v>-8.67</v>
      </c>
    </row>
    <row r="605">
      <c r="A605" t="inlineStr">
        <is>
          <t>J1201</t>
        </is>
      </c>
      <c r="B605" t="inlineStr">
        <is>
          <t>2026-08</t>
        </is>
      </c>
      <c r="C605" t="str">
        <f>IF(LEFT(A605,1)="T","QBO only",INDEX('Jobber Jobs'!$F$5:$F$367,MATCH(A605,'Jobber Jobs'!$A$5:$A$367,0)))</f>
        <v>Weekly</v>
      </c>
      <c r="D605" t="inlineStr"/>
      <c r="E605" s="9">
        <f>IF(LEFT(A605,1)="T",0,IF(INDEX('Jobber Jobs'!$O$5:$O$367,MATCH(A605,'Jobber Jobs'!$A$5:$A$367,0))&lt;&gt;"Active",0,IF(C605="Every 4 weeks",D605*INDEX('Jobber Jobs'!$L$5:$L$367,MATCH(A605,'Jobber Jobs'!$A$5:$A$367,0)),INDEX('Jobber Jobs'!$Q$5:$Q$367,MATCH(A605,'Jobber Jobs'!$A$5:$A$367,0)))))</f>
        <v>563.33</v>
      </c>
      <c r="F605" s="9">
        <f>SUMIFS('Jobber Invoices'!$F$5:$F$235,'Jobber Invoices'!$B$5:$B$235,A605,'Jobber Invoices'!$G$5:$G$235,B605)</f>
        <v>0</v>
      </c>
      <c r="G605" s="9">
        <f>SUMIFS('QBO Invoices'!$E$5:$E$888,'QBO Invoices'!$G$5:$G$888,A605,'QBO Invoices'!$F$5:$F$888,B605)</f>
        <v>563.33</v>
      </c>
      <c r="H605" s="9">
        <f>ROUND(F605+G605-E605,2)</f>
        <v>0</v>
      </c>
      <c r="I605" t="str">
        <f>IF(ABS(H605)&lt;0.005,"Agrees",IF(H605&gt;0,"Over-billed","Under-billed"))</f>
        <v>Agrees</v>
      </c>
      <c r="J605" t="str">
        <f>IFERROR(INDEX('Rate Reconciliation'!$O$5:$O$373,MATCH(A605,'Rate Reconciliation'!$A$5:$A$373,0)),"Missing in Jobber")</f>
        <v>Matched</v>
      </c>
      <c r="K605" s="9" t="n">
        <v>0</v>
      </c>
    </row>
    <row r="606">
      <c r="A606" t="inlineStr">
        <is>
          <t>J1201</t>
        </is>
      </c>
      <c r="B606" t="inlineStr">
        <is>
          <t>2026-09</t>
        </is>
      </c>
      <c r="C606" t="str">
        <f>IF(LEFT(A606,1)="T","QBO only",INDEX('Jobber Jobs'!$F$5:$F$367,MATCH(A606,'Jobber Jobs'!$A$5:$A$367,0)))</f>
        <v>Weekly</v>
      </c>
      <c r="D606" t="inlineStr"/>
      <c r="E606" s="9">
        <f>IF(LEFT(A606,1)="T",0,IF(INDEX('Jobber Jobs'!$O$5:$O$367,MATCH(A606,'Jobber Jobs'!$A$5:$A$367,0))&lt;&gt;"Active",0,IF(C606="Every 4 weeks",D606*INDEX('Jobber Jobs'!$L$5:$L$367,MATCH(A606,'Jobber Jobs'!$A$5:$A$367,0)),INDEX('Jobber Jobs'!$Q$5:$Q$367,MATCH(A606,'Jobber Jobs'!$A$5:$A$367,0)))))</f>
        <v>563.33</v>
      </c>
      <c r="F606" s="9">
        <f>SUMIFS('Jobber Invoices'!$F$5:$F$235,'Jobber Invoices'!$B$5:$B$235,A606,'Jobber Invoices'!$G$5:$G$235,B606)</f>
        <v>0</v>
      </c>
      <c r="G606" s="9">
        <f>SUMIFS('QBO Invoices'!$E$5:$E$888,'QBO Invoices'!$G$5:$G$888,A606,'QBO Invoices'!$F$5:$F$888,B606)</f>
        <v>563.33</v>
      </c>
      <c r="H606" s="9">
        <f>ROUND(F606+G606-E606,2)</f>
        <v>0</v>
      </c>
      <c r="I606" t="str">
        <f>IF(ABS(H606)&lt;0.005,"Agrees",IF(H606&gt;0,"Over-billed","Under-billed"))</f>
        <v>Agrees</v>
      </c>
      <c r="J606" t="str">
        <f>IFERROR(INDEX('Rate Reconciliation'!$O$5:$O$373,MATCH(A606,'Rate Reconciliation'!$A$5:$A$373,0)),"Missing in Jobber")</f>
        <v>Matched</v>
      </c>
      <c r="K606" s="9" t="n">
        <v>0</v>
      </c>
    </row>
    <row r="607">
      <c r="A607" t="inlineStr">
        <is>
          <t>J1201</t>
        </is>
      </c>
      <c r="B607" t="inlineStr">
        <is>
          <t>2026-10</t>
        </is>
      </c>
      <c r="C607" t="str">
        <f>IF(LEFT(A607,1)="T","QBO only",INDEX('Jobber Jobs'!$F$5:$F$367,MATCH(A607,'Jobber Jobs'!$A$5:$A$367,0)))</f>
        <v>Weekly</v>
      </c>
      <c r="D607" t="inlineStr"/>
      <c r="E607" s="9">
        <f>IF(LEFT(A607,1)="T",0,IF(INDEX('Jobber Jobs'!$O$5:$O$367,MATCH(A607,'Jobber Jobs'!$A$5:$A$367,0))&lt;&gt;"Active",0,IF(C607="Every 4 weeks",D607*INDEX('Jobber Jobs'!$L$5:$L$367,MATCH(A607,'Jobber Jobs'!$A$5:$A$367,0)),INDEX('Jobber Jobs'!$Q$5:$Q$367,MATCH(A607,'Jobber Jobs'!$A$5:$A$367,0)))))</f>
        <v>563.33</v>
      </c>
      <c r="F607" s="9">
        <f>SUMIFS('Jobber Invoices'!$F$5:$F$235,'Jobber Invoices'!$B$5:$B$235,A607,'Jobber Invoices'!$G$5:$G$235,B607)</f>
        <v>0</v>
      </c>
      <c r="G607" s="9">
        <f>SUMIFS('QBO Invoices'!$E$5:$E$888,'QBO Invoices'!$G$5:$G$888,A607,'QBO Invoices'!$F$5:$F$888,B607)</f>
        <v>563.33</v>
      </c>
      <c r="H607" s="9">
        <f>ROUND(F607+G607-E607,2)</f>
        <v>0</v>
      </c>
      <c r="I607" t="str">
        <f>IF(ABS(H607)&lt;0.005,"Agrees",IF(H607&gt;0,"Over-billed","Under-billed"))</f>
        <v>Agrees</v>
      </c>
      <c r="J607" t="str">
        <f>IFERROR(INDEX('Rate Reconciliation'!$O$5:$O$373,MATCH(A607,'Rate Reconciliation'!$A$5:$A$373,0)),"Missing in Jobber")</f>
        <v>Matched</v>
      </c>
      <c r="K607" s="9" t="n">
        <v>0</v>
      </c>
    </row>
    <row r="608">
      <c r="A608" t="inlineStr">
        <is>
          <t>J1202</t>
        </is>
      </c>
      <c r="B608" t="inlineStr">
        <is>
          <t>2026-08</t>
        </is>
      </c>
      <c r="C608" t="str">
        <f>IF(LEFT(A608,1)="T","QBO only",INDEX('Jobber Jobs'!$F$5:$F$367,MATCH(A608,'Jobber Jobs'!$A$5:$A$367,0)))</f>
        <v>Every 4 weeks</v>
      </c>
      <c r="D608" t="n">
        <v>1</v>
      </c>
      <c r="E608" s="9">
        <f>IF(LEFT(A608,1)="T",0,IF(INDEX('Jobber Jobs'!$O$5:$O$367,MATCH(A608,'Jobber Jobs'!$A$5:$A$367,0))&lt;&gt;"Active",0,IF(C608="Every 4 weeks",D608*INDEX('Jobber Jobs'!$L$5:$L$367,MATCH(A608,'Jobber Jobs'!$A$5:$A$367,0)),INDEX('Jobber Jobs'!$Q$5:$Q$367,MATCH(A608,'Jobber Jobs'!$A$5:$A$367,0)))))</f>
        <v>234</v>
      </c>
      <c r="F608" s="9">
        <f>SUMIFS('Jobber Invoices'!$F$5:$F$235,'Jobber Invoices'!$B$5:$B$235,A608,'Jobber Invoices'!$G$5:$G$235,B608)</f>
        <v>0</v>
      </c>
      <c r="G608" s="9">
        <f>SUMIFS('QBO Invoices'!$E$5:$E$888,'QBO Invoices'!$G$5:$G$888,A608,'QBO Invoices'!$F$5:$F$888,B608)</f>
        <v>234</v>
      </c>
      <c r="H608" s="9">
        <f>ROUND(F608+G608-E608,2)</f>
        <v>0</v>
      </c>
      <c r="I608" t="str">
        <f>IF(ABS(H608)&lt;0.005,"Agrees",IF(H608&gt;0,"Over-billed","Under-billed"))</f>
        <v>Agrees</v>
      </c>
      <c r="J608" t="str">
        <f>IFERROR(INDEX('Rate Reconciliation'!$O$5:$O$373,MATCH(A608,'Rate Reconciliation'!$A$5:$A$373,0)),"Missing in Jobber")</f>
        <v>Matched</v>
      </c>
      <c r="K608" s="9" t="n">
        <v>0</v>
      </c>
    </row>
    <row r="609">
      <c r="A609" t="inlineStr">
        <is>
          <t>J1202</t>
        </is>
      </c>
      <c r="B609" t="inlineStr">
        <is>
          <t>2026-09</t>
        </is>
      </c>
      <c r="C609" t="str">
        <f>IF(LEFT(A609,1)="T","QBO only",INDEX('Jobber Jobs'!$F$5:$F$367,MATCH(A609,'Jobber Jobs'!$A$5:$A$367,0)))</f>
        <v>Every 4 weeks</v>
      </c>
      <c r="D609" t="n">
        <v>1</v>
      </c>
      <c r="E609" s="9">
        <f>IF(LEFT(A609,1)="T",0,IF(INDEX('Jobber Jobs'!$O$5:$O$367,MATCH(A609,'Jobber Jobs'!$A$5:$A$367,0))&lt;&gt;"Active",0,IF(C609="Every 4 weeks",D609*INDEX('Jobber Jobs'!$L$5:$L$367,MATCH(A609,'Jobber Jobs'!$A$5:$A$367,0)),INDEX('Jobber Jobs'!$Q$5:$Q$367,MATCH(A609,'Jobber Jobs'!$A$5:$A$367,0)))))</f>
        <v>234</v>
      </c>
      <c r="F609" s="9">
        <f>SUMIFS('Jobber Invoices'!$F$5:$F$235,'Jobber Invoices'!$B$5:$B$235,A609,'Jobber Invoices'!$G$5:$G$235,B609)</f>
        <v>0</v>
      </c>
      <c r="G609" s="9">
        <f>SUMIFS('QBO Invoices'!$E$5:$E$888,'QBO Invoices'!$G$5:$G$888,A609,'QBO Invoices'!$F$5:$F$888,B609)</f>
        <v>234</v>
      </c>
      <c r="H609" s="9">
        <f>ROUND(F609+G609-E609,2)</f>
        <v>0</v>
      </c>
      <c r="I609" t="str">
        <f>IF(ABS(H609)&lt;0.005,"Agrees",IF(H609&gt;0,"Over-billed","Under-billed"))</f>
        <v>Agrees</v>
      </c>
      <c r="J609" t="str">
        <f>IFERROR(INDEX('Rate Reconciliation'!$O$5:$O$373,MATCH(A609,'Rate Reconciliation'!$A$5:$A$373,0)),"Missing in Jobber")</f>
        <v>Matched</v>
      </c>
      <c r="K609" s="9" t="n">
        <v>0</v>
      </c>
    </row>
    <row r="610">
      <c r="A610" t="inlineStr">
        <is>
          <t>J1202</t>
        </is>
      </c>
      <c r="B610" t="inlineStr">
        <is>
          <t>2026-10</t>
        </is>
      </c>
      <c r="C610" t="str">
        <f>IF(LEFT(A610,1)="T","QBO only",INDEX('Jobber Jobs'!$F$5:$F$367,MATCH(A610,'Jobber Jobs'!$A$5:$A$367,0)))</f>
        <v>Every 4 weeks</v>
      </c>
      <c r="D610" t="n">
        <v>1</v>
      </c>
      <c r="E610" s="9">
        <f>IF(LEFT(A610,1)="T",0,IF(INDEX('Jobber Jobs'!$O$5:$O$367,MATCH(A610,'Jobber Jobs'!$A$5:$A$367,0))&lt;&gt;"Active",0,IF(C610="Every 4 weeks",D610*INDEX('Jobber Jobs'!$L$5:$L$367,MATCH(A610,'Jobber Jobs'!$A$5:$A$367,0)),INDEX('Jobber Jobs'!$Q$5:$Q$367,MATCH(A610,'Jobber Jobs'!$A$5:$A$367,0)))))</f>
        <v>234</v>
      </c>
      <c r="F610" s="9">
        <f>SUMIFS('Jobber Invoices'!$F$5:$F$235,'Jobber Invoices'!$B$5:$B$235,A610,'Jobber Invoices'!$G$5:$G$235,B610)</f>
        <v>0</v>
      </c>
      <c r="G610" s="9">
        <f>SUMIFS('QBO Invoices'!$E$5:$E$888,'QBO Invoices'!$G$5:$G$888,A610,'QBO Invoices'!$F$5:$F$888,B610)</f>
        <v>234</v>
      </c>
      <c r="H610" s="9">
        <f>ROUND(F610+G610-E610,2)</f>
        <v>0</v>
      </c>
      <c r="I610" t="str">
        <f>IF(ABS(H610)&lt;0.005,"Agrees",IF(H610&gt;0,"Over-billed","Under-billed"))</f>
        <v>Agrees</v>
      </c>
      <c r="J610" t="str">
        <f>IFERROR(INDEX('Rate Reconciliation'!$O$5:$O$373,MATCH(A610,'Rate Reconciliation'!$A$5:$A$373,0)),"Missing in Jobber")</f>
        <v>Matched</v>
      </c>
      <c r="K610" s="9" t="n">
        <v>0</v>
      </c>
    </row>
    <row r="611">
      <c r="A611" t="inlineStr">
        <is>
          <t>J1203</t>
        </is>
      </c>
      <c r="B611" t="inlineStr">
        <is>
          <t>2026-08</t>
        </is>
      </c>
      <c r="C611" t="str">
        <f>IF(LEFT(A611,1)="T","QBO only",INDEX('Jobber Jobs'!$F$5:$F$367,MATCH(A611,'Jobber Jobs'!$A$5:$A$367,0)))</f>
        <v>Weekly</v>
      </c>
      <c r="D611" t="inlineStr"/>
      <c r="E611" s="9">
        <f>IF(LEFT(A611,1)="T",0,IF(INDEX('Jobber Jobs'!$O$5:$O$367,MATCH(A611,'Jobber Jobs'!$A$5:$A$367,0))&lt;&gt;"Active",0,IF(C611="Every 4 weeks",D611*INDEX('Jobber Jobs'!$L$5:$L$367,MATCH(A611,'Jobber Jobs'!$A$5:$A$367,0)),INDEX('Jobber Jobs'!$Q$5:$Q$367,MATCH(A611,'Jobber Jobs'!$A$5:$A$367,0)))))</f>
        <v>1352</v>
      </c>
      <c r="F611" s="9">
        <f>SUMIFS('Jobber Invoices'!$F$5:$F$235,'Jobber Invoices'!$B$5:$B$235,A611,'Jobber Invoices'!$G$5:$G$235,B611)</f>
        <v>0</v>
      </c>
      <c r="G611" s="9">
        <f>SUMIFS('QBO Invoices'!$E$5:$E$888,'QBO Invoices'!$G$5:$G$888,A611,'QBO Invoices'!$F$5:$F$888,B611)</f>
        <v>1352</v>
      </c>
      <c r="H611" s="9">
        <f>ROUND(F611+G611-E611,2)</f>
        <v>0</v>
      </c>
      <c r="I611" t="str">
        <f>IF(ABS(H611)&lt;0.005,"Agrees",IF(H611&gt;0,"Over-billed","Under-billed"))</f>
        <v>Agrees</v>
      </c>
      <c r="J611" t="str">
        <f>IFERROR(INDEX('Rate Reconciliation'!$O$5:$O$373,MATCH(A611,'Rate Reconciliation'!$A$5:$A$373,0)),"Missing in Jobber")</f>
        <v>Matched</v>
      </c>
      <c r="K611" s="9" t="n">
        <v>0</v>
      </c>
    </row>
    <row r="612">
      <c r="A612" t="inlineStr">
        <is>
          <t>J1203</t>
        </is>
      </c>
      <c r="B612" t="inlineStr">
        <is>
          <t>2026-09</t>
        </is>
      </c>
      <c r="C612" t="str">
        <f>IF(LEFT(A612,1)="T","QBO only",INDEX('Jobber Jobs'!$F$5:$F$367,MATCH(A612,'Jobber Jobs'!$A$5:$A$367,0)))</f>
        <v>Weekly</v>
      </c>
      <c r="D612" t="inlineStr"/>
      <c r="E612" s="9">
        <f>IF(LEFT(A612,1)="T",0,IF(INDEX('Jobber Jobs'!$O$5:$O$367,MATCH(A612,'Jobber Jobs'!$A$5:$A$367,0))&lt;&gt;"Active",0,IF(C612="Every 4 weeks",D612*INDEX('Jobber Jobs'!$L$5:$L$367,MATCH(A612,'Jobber Jobs'!$A$5:$A$367,0)),INDEX('Jobber Jobs'!$Q$5:$Q$367,MATCH(A612,'Jobber Jobs'!$A$5:$A$367,0)))))</f>
        <v>1352</v>
      </c>
      <c r="F612" s="9">
        <f>SUMIFS('Jobber Invoices'!$F$5:$F$235,'Jobber Invoices'!$B$5:$B$235,A612,'Jobber Invoices'!$G$5:$G$235,B612)</f>
        <v>0</v>
      </c>
      <c r="G612" s="9">
        <f>SUMIFS('QBO Invoices'!$E$5:$E$888,'QBO Invoices'!$G$5:$G$888,A612,'QBO Invoices'!$F$5:$F$888,B612)</f>
        <v>1352</v>
      </c>
      <c r="H612" s="9">
        <f>ROUND(F612+G612-E612,2)</f>
        <v>0</v>
      </c>
      <c r="I612" t="str">
        <f>IF(ABS(H612)&lt;0.005,"Agrees",IF(H612&gt;0,"Over-billed","Under-billed"))</f>
        <v>Agrees</v>
      </c>
      <c r="J612" t="str">
        <f>IFERROR(INDEX('Rate Reconciliation'!$O$5:$O$373,MATCH(A612,'Rate Reconciliation'!$A$5:$A$373,0)),"Missing in Jobber")</f>
        <v>Matched</v>
      </c>
      <c r="K612" s="9" t="n">
        <v>0</v>
      </c>
    </row>
    <row r="613">
      <c r="A613" t="inlineStr">
        <is>
          <t>J1203</t>
        </is>
      </c>
      <c r="B613" t="inlineStr">
        <is>
          <t>2026-10</t>
        </is>
      </c>
      <c r="C613" t="str">
        <f>IF(LEFT(A613,1)="T","QBO only",INDEX('Jobber Jobs'!$F$5:$F$367,MATCH(A613,'Jobber Jobs'!$A$5:$A$367,0)))</f>
        <v>Weekly</v>
      </c>
      <c r="D613" t="inlineStr"/>
      <c r="E613" s="9">
        <f>IF(LEFT(A613,1)="T",0,IF(INDEX('Jobber Jobs'!$O$5:$O$367,MATCH(A613,'Jobber Jobs'!$A$5:$A$367,0))&lt;&gt;"Active",0,IF(C613="Every 4 weeks",D613*INDEX('Jobber Jobs'!$L$5:$L$367,MATCH(A613,'Jobber Jobs'!$A$5:$A$367,0)),INDEX('Jobber Jobs'!$Q$5:$Q$367,MATCH(A613,'Jobber Jobs'!$A$5:$A$367,0)))))</f>
        <v>1352</v>
      </c>
      <c r="F613" s="9">
        <f>SUMIFS('Jobber Invoices'!$F$5:$F$235,'Jobber Invoices'!$B$5:$B$235,A613,'Jobber Invoices'!$G$5:$G$235,B613)</f>
        <v>0</v>
      </c>
      <c r="G613" s="9">
        <f>SUMIFS('QBO Invoices'!$E$5:$E$888,'QBO Invoices'!$G$5:$G$888,A613,'QBO Invoices'!$F$5:$F$888,B613)</f>
        <v>1352</v>
      </c>
      <c r="H613" s="9">
        <f>ROUND(F613+G613-E613,2)</f>
        <v>0</v>
      </c>
      <c r="I613" t="str">
        <f>IF(ABS(H613)&lt;0.005,"Agrees",IF(H613&gt;0,"Over-billed","Under-billed"))</f>
        <v>Agrees</v>
      </c>
      <c r="J613" t="str">
        <f>IFERROR(INDEX('Rate Reconciliation'!$O$5:$O$373,MATCH(A613,'Rate Reconciliation'!$A$5:$A$373,0)),"Missing in Jobber")</f>
        <v>Matched</v>
      </c>
      <c r="K613" s="9" t="n">
        <v>0</v>
      </c>
    </row>
    <row r="614">
      <c r="A614" t="inlineStr">
        <is>
          <t>J1204</t>
        </is>
      </c>
      <c r="B614" t="inlineStr">
        <is>
          <t>2026-08</t>
        </is>
      </c>
      <c r="C614" t="str">
        <f>IF(LEFT(A614,1)="T","QBO only",INDEX('Jobber Jobs'!$F$5:$F$367,MATCH(A614,'Jobber Jobs'!$A$5:$A$367,0)))</f>
        <v>Weekly</v>
      </c>
      <c r="D614" t="inlineStr"/>
      <c r="E614" s="9">
        <f>IF(LEFT(A614,1)="T",0,IF(INDEX('Jobber Jobs'!$O$5:$O$367,MATCH(A614,'Jobber Jobs'!$A$5:$A$367,0))&lt;&gt;"Active",0,IF(C614="Every 4 weeks",D614*INDEX('Jobber Jobs'!$L$5:$L$367,MATCH(A614,'Jobber Jobs'!$A$5:$A$367,0)),INDEX('Jobber Jobs'!$Q$5:$Q$367,MATCH(A614,'Jobber Jobs'!$A$5:$A$367,0)))))</f>
        <v>1495</v>
      </c>
      <c r="F614" s="9">
        <f>SUMIFS('Jobber Invoices'!$F$5:$F$235,'Jobber Invoices'!$B$5:$B$235,A614,'Jobber Invoices'!$G$5:$G$235,B614)</f>
        <v>1495</v>
      </c>
      <c r="G614" s="9">
        <f>SUMIFS('QBO Invoices'!$E$5:$E$888,'QBO Invoices'!$G$5:$G$888,A614,'QBO Invoices'!$F$5:$F$888,B614)</f>
        <v>0</v>
      </c>
      <c r="H614" s="9">
        <f>ROUND(F614+G614-E614,2)</f>
        <v>0</v>
      </c>
      <c r="I614" t="str">
        <f>IF(ABS(H614)&lt;0.005,"Agrees",IF(H614&gt;0,"Over-billed","Under-billed"))</f>
        <v>Agrees</v>
      </c>
      <c r="J614" t="str">
        <f>IFERROR(INDEX('Rate Reconciliation'!$O$5:$O$373,MATCH(A614,'Rate Reconciliation'!$A$5:$A$373,0)),"Missing in Jobber")</f>
        <v>Billed in Jobber</v>
      </c>
      <c r="K614" s="9" t="n">
        <v>0</v>
      </c>
    </row>
    <row r="615">
      <c r="A615" t="inlineStr">
        <is>
          <t>J1204</t>
        </is>
      </c>
      <c r="B615" t="inlineStr">
        <is>
          <t>2026-09</t>
        </is>
      </c>
      <c r="C615" t="str">
        <f>IF(LEFT(A615,1)="T","QBO only",INDEX('Jobber Jobs'!$F$5:$F$367,MATCH(A615,'Jobber Jobs'!$A$5:$A$367,0)))</f>
        <v>Weekly</v>
      </c>
      <c r="D615" t="inlineStr"/>
      <c r="E615" s="9">
        <f>IF(LEFT(A615,1)="T",0,IF(INDEX('Jobber Jobs'!$O$5:$O$367,MATCH(A615,'Jobber Jobs'!$A$5:$A$367,0))&lt;&gt;"Active",0,IF(C615="Every 4 weeks",D615*INDEX('Jobber Jobs'!$L$5:$L$367,MATCH(A615,'Jobber Jobs'!$A$5:$A$367,0)),INDEX('Jobber Jobs'!$Q$5:$Q$367,MATCH(A615,'Jobber Jobs'!$A$5:$A$367,0)))))</f>
        <v>1495</v>
      </c>
      <c r="F615" s="9">
        <f>SUMIFS('Jobber Invoices'!$F$5:$F$235,'Jobber Invoices'!$B$5:$B$235,A615,'Jobber Invoices'!$G$5:$G$235,B615)</f>
        <v>1495</v>
      </c>
      <c r="G615" s="9">
        <f>SUMIFS('QBO Invoices'!$E$5:$E$888,'QBO Invoices'!$G$5:$G$888,A615,'QBO Invoices'!$F$5:$F$888,B615)</f>
        <v>0</v>
      </c>
      <c r="H615" s="9">
        <f>ROUND(F615+G615-E615,2)</f>
        <v>0</v>
      </c>
      <c r="I615" t="str">
        <f>IF(ABS(H615)&lt;0.005,"Agrees",IF(H615&gt;0,"Over-billed","Under-billed"))</f>
        <v>Agrees</v>
      </c>
      <c r="J615" t="str">
        <f>IFERROR(INDEX('Rate Reconciliation'!$O$5:$O$373,MATCH(A615,'Rate Reconciliation'!$A$5:$A$373,0)),"Missing in Jobber")</f>
        <v>Billed in Jobber</v>
      </c>
      <c r="K615" s="9" t="n">
        <v>0</v>
      </c>
    </row>
    <row r="616">
      <c r="A616" t="inlineStr">
        <is>
          <t>J1204</t>
        </is>
      </c>
      <c r="B616" t="inlineStr">
        <is>
          <t>2026-10</t>
        </is>
      </c>
      <c r="C616" t="str">
        <f>IF(LEFT(A616,1)="T","QBO only",INDEX('Jobber Jobs'!$F$5:$F$367,MATCH(A616,'Jobber Jobs'!$A$5:$A$367,0)))</f>
        <v>Weekly</v>
      </c>
      <c r="D616" t="inlineStr"/>
      <c r="E616" s="9">
        <f>IF(LEFT(A616,1)="T",0,IF(INDEX('Jobber Jobs'!$O$5:$O$367,MATCH(A616,'Jobber Jobs'!$A$5:$A$367,0))&lt;&gt;"Active",0,IF(C616="Every 4 weeks",D616*INDEX('Jobber Jobs'!$L$5:$L$367,MATCH(A616,'Jobber Jobs'!$A$5:$A$367,0)),INDEX('Jobber Jobs'!$Q$5:$Q$367,MATCH(A616,'Jobber Jobs'!$A$5:$A$367,0)))))</f>
        <v>1495</v>
      </c>
      <c r="F616" s="9">
        <f>SUMIFS('Jobber Invoices'!$F$5:$F$235,'Jobber Invoices'!$B$5:$B$235,A616,'Jobber Invoices'!$G$5:$G$235,B616)</f>
        <v>1495</v>
      </c>
      <c r="G616" s="9">
        <f>SUMIFS('QBO Invoices'!$E$5:$E$888,'QBO Invoices'!$G$5:$G$888,A616,'QBO Invoices'!$F$5:$F$888,B616)</f>
        <v>0</v>
      </c>
      <c r="H616" s="9">
        <f>ROUND(F616+G616-E616,2)</f>
        <v>0</v>
      </c>
      <c r="I616" t="str">
        <f>IF(ABS(H616)&lt;0.005,"Agrees",IF(H616&gt;0,"Over-billed","Under-billed"))</f>
        <v>Agrees</v>
      </c>
      <c r="J616" t="str">
        <f>IFERROR(INDEX('Rate Reconciliation'!$O$5:$O$373,MATCH(A616,'Rate Reconciliation'!$A$5:$A$373,0)),"Missing in Jobber")</f>
        <v>Billed in Jobber</v>
      </c>
      <c r="K616" s="9" t="n">
        <v>0</v>
      </c>
    </row>
    <row r="617">
      <c r="A617" t="inlineStr">
        <is>
          <t>J1205</t>
        </is>
      </c>
      <c r="B617" t="inlineStr">
        <is>
          <t>2026-08</t>
        </is>
      </c>
      <c r="C617" t="str">
        <f>IF(LEFT(A617,1)="T","QBO only",INDEX('Jobber Jobs'!$F$5:$F$367,MATCH(A617,'Jobber Jobs'!$A$5:$A$367,0)))</f>
        <v>Weekly</v>
      </c>
      <c r="D617" t="inlineStr"/>
      <c r="E617" s="9">
        <f>IF(LEFT(A617,1)="T",0,IF(INDEX('Jobber Jobs'!$O$5:$O$367,MATCH(A617,'Jobber Jobs'!$A$5:$A$367,0))&lt;&gt;"Active",0,IF(C617="Every 4 weeks",D617*INDEX('Jobber Jobs'!$L$5:$L$367,MATCH(A617,'Jobber Jobs'!$A$5:$A$367,0)),INDEX('Jobber Jobs'!$Q$5:$Q$367,MATCH(A617,'Jobber Jobs'!$A$5:$A$367,0)))))</f>
        <v>1261</v>
      </c>
      <c r="F617" s="9">
        <f>SUMIFS('Jobber Invoices'!$F$5:$F$235,'Jobber Invoices'!$B$5:$B$235,A617,'Jobber Invoices'!$G$5:$G$235,B617)</f>
        <v>0</v>
      </c>
      <c r="G617" s="9">
        <f>SUMIFS('QBO Invoices'!$E$5:$E$888,'QBO Invoices'!$G$5:$G$888,A617,'QBO Invoices'!$F$5:$F$888,B617)</f>
        <v>1261</v>
      </c>
      <c r="H617" s="9">
        <f>ROUND(F617+G617-E617,2)</f>
        <v>0</v>
      </c>
      <c r="I617" t="str">
        <f>IF(ABS(H617)&lt;0.005,"Agrees",IF(H617&gt;0,"Over-billed","Under-billed"))</f>
        <v>Agrees</v>
      </c>
      <c r="J617" t="str">
        <f>IFERROR(INDEX('Rate Reconciliation'!$O$5:$O$373,MATCH(A617,'Rate Reconciliation'!$A$5:$A$373,0)),"Missing in Jobber")</f>
        <v>Matched</v>
      </c>
      <c r="K617" s="9" t="n">
        <v>0</v>
      </c>
    </row>
    <row r="618">
      <c r="A618" t="inlineStr">
        <is>
          <t>J1205</t>
        </is>
      </c>
      <c r="B618" t="inlineStr">
        <is>
          <t>2026-09</t>
        </is>
      </c>
      <c r="C618" t="str">
        <f>IF(LEFT(A618,1)="T","QBO only",INDEX('Jobber Jobs'!$F$5:$F$367,MATCH(A618,'Jobber Jobs'!$A$5:$A$367,0)))</f>
        <v>Weekly</v>
      </c>
      <c r="D618" t="inlineStr"/>
      <c r="E618" s="9">
        <f>IF(LEFT(A618,1)="T",0,IF(INDEX('Jobber Jobs'!$O$5:$O$367,MATCH(A618,'Jobber Jobs'!$A$5:$A$367,0))&lt;&gt;"Active",0,IF(C618="Every 4 weeks",D618*INDEX('Jobber Jobs'!$L$5:$L$367,MATCH(A618,'Jobber Jobs'!$A$5:$A$367,0)),INDEX('Jobber Jobs'!$Q$5:$Q$367,MATCH(A618,'Jobber Jobs'!$A$5:$A$367,0)))))</f>
        <v>1261</v>
      </c>
      <c r="F618" s="9">
        <f>SUMIFS('Jobber Invoices'!$F$5:$F$235,'Jobber Invoices'!$B$5:$B$235,A618,'Jobber Invoices'!$G$5:$G$235,B618)</f>
        <v>0</v>
      </c>
      <c r="G618" s="9">
        <f>SUMIFS('QBO Invoices'!$E$5:$E$888,'QBO Invoices'!$G$5:$G$888,A618,'QBO Invoices'!$F$5:$F$888,B618)</f>
        <v>1261</v>
      </c>
      <c r="H618" s="9">
        <f>ROUND(F618+G618-E618,2)</f>
        <v>0</v>
      </c>
      <c r="I618" t="str">
        <f>IF(ABS(H618)&lt;0.005,"Agrees",IF(H618&gt;0,"Over-billed","Under-billed"))</f>
        <v>Agrees</v>
      </c>
      <c r="J618" t="str">
        <f>IFERROR(INDEX('Rate Reconciliation'!$O$5:$O$373,MATCH(A618,'Rate Reconciliation'!$A$5:$A$373,0)),"Missing in Jobber")</f>
        <v>Matched</v>
      </c>
      <c r="K618" s="9" t="n">
        <v>0</v>
      </c>
    </row>
    <row r="619">
      <c r="A619" t="inlineStr">
        <is>
          <t>J1205</t>
        </is>
      </c>
      <c r="B619" t="inlineStr">
        <is>
          <t>2026-10</t>
        </is>
      </c>
      <c r="C619" t="str">
        <f>IF(LEFT(A619,1)="T","QBO only",INDEX('Jobber Jobs'!$F$5:$F$367,MATCH(A619,'Jobber Jobs'!$A$5:$A$367,0)))</f>
        <v>Weekly</v>
      </c>
      <c r="D619" t="inlineStr"/>
      <c r="E619" s="9">
        <f>IF(LEFT(A619,1)="T",0,IF(INDEX('Jobber Jobs'!$O$5:$O$367,MATCH(A619,'Jobber Jobs'!$A$5:$A$367,0))&lt;&gt;"Active",0,IF(C619="Every 4 weeks",D619*INDEX('Jobber Jobs'!$L$5:$L$367,MATCH(A619,'Jobber Jobs'!$A$5:$A$367,0)),INDEX('Jobber Jobs'!$Q$5:$Q$367,MATCH(A619,'Jobber Jobs'!$A$5:$A$367,0)))))</f>
        <v>1261</v>
      </c>
      <c r="F619" s="9">
        <f>SUMIFS('Jobber Invoices'!$F$5:$F$235,'Jobber Invoices'!$B$5:$B$235,A619,'Jobber Invoices'!$G$5:$G$235,B619)</f>
        <v>0</v>
      </c>
      <c r="G619" s="9">
        <f>SUMIFS('QBO Invoices'!$E$5:$E$888,'QBO Invoices'!$G$5:$G$888,A619,'QBO Invoices'!$F$5:$F$888,B619)</f>
        <v>1261</v>
      </c>
      <c r="H619" s="9">
        <f>ROUND(F619+G619-E619,2)</f>
        <v>0</v>
      </c>
      <c r="I619" t="str">
        <f>IF(ABS(H619)&lt;0.005,"Agrees",IF(H619&gt;0,"Over-billed","Under-billed"))</f>
        <v>Agrees</v>
      </c>
      <c r="J619" t="str">
        <f>IFERROR(INDEX('Rate Reconciliation'!$O$5:$O$373,MATCH(A619,'Rate Reconciliation'!$A$5:$A$373,0)),"Missing in Jobber")</f>
        <v>Matched</v>
      </c>
      <c r="K619" s="9" t="n">
        <v>0</v>
      </c>
    </row>
    <row r="620">
      <c r="A620" t="inlineStr">
        <is>
          <t>J1206</t>
        </is>
      </c>
      <c r="B620" t="inlineStr">
        <is>
          <t>2026-08</t>
        </is>
      </c>
      <c r="C620" t="str">
        <f>IF(LEFT(A620,1)="T","QBO only",INDEX('Jobber Jobs'!$F$5:$F$367,MATCH(A620,'Jobber Jobs'!$A$5:$A$367,0)))</f>
        <v>Every 4 weeks</v>
      </c>
      <c r="D620" t="n">
        <v>1</v>
      </c>
      <c r="E620" s="9">
        <f>IF(LEFT(A620,1)="T",0,IF(INDEX('Jobber Jobs'!$O$5:$O$367,MATCH(A620,'Jobber Jobs'!$A$5:$A$367,0))&lt;&gt;"Active",0,IF(C620="Every 4 weeks",D620*INDEX('Jobber Jobs'!$L$5:$L$367,MATCH(A620,'Jobber Jobs'!$A$5:$A$367,0)),INDEX('Jobber Jobs'!$Q$5:$Q$367,MATCH(A620,'Jobber Jobs'!$A$5:$A$367,0)))))</f>
        <v>135</v>
      </c>
      <c r="F620" s="9">
        <f>SUMIFS('Jobber Invoices'!$F$5:$F$235,'Jobber Invoices'!$B$5:$B$235,A620,'Jobber Invoices'!$G$5:$G$235,B620)</f>
        <v>135</v>
      </c>
      <c r="G620" s="9">
        <f>SUMIFS('QBO Invoices'!$E$5:$E$888,'QBO Invoices'!$G$5:$G$888,A620,'QBO Invoices'!$F$5:$F$888,B620)</f>
        <v>0</v>
      </c>
      <c r="H620" s="9">
        <f>ROUND(F620+G620-E620,2)</f>
        <v>0</v>
      </c>
      <c r="I620" t="str">
        <f>IF(ABS(H620)&lt;0.005,"Agrees",IF(H620&gt;0,"Over-billed","Under-billed"))</f>
        <v>Agrees</v>
      </c>
      <c r="J620" t="str">
        <f>IFERROR(INDEX('Rate Reconciliation'!$O$5:$O$373,MATCH(A620,'Rate Reconciliation'!$A$5:$A$373,0)),"Missing in Jobber")</f>
        <v>Billed in Jobber</v>
      </c>
      <c r="K620" s="9" t="n">
        <v>0</v>
      </c>
    </row>
    <row r="621">
      <c r="A621" t="inlineStr">
        <is>
          <t>J1206</t>
        </is>
      </c>
      <c r="B621" t="inlineStr">
        <is>
          <t>2026-09</t>
        </is>
      </c>
      <c r="C621" t="str">
        <f>IF(LEFT(A621,1)="T","QBO only",INDEX('Jobber Jobs'!$F$5:$F$367,MATCH(A621,'Jobber Jobs'!$A$5:$A$367,0)))</f>
        <v>Every 4 weeks</v>
      </c>
      <c r="D621" t="n">
        <v>1</v>
      </c>
      <c r="E621" s="9">
        <f>IF(LEFT(A621,1)="T",0,IF(INDEX('Jobber Jobs'!$O$5:$O$367,MATCH(A621,'Jobber Jobs'!$A$5:$A$367,0))&lt;&gt;"Active",0,IF(C621="Every 4 weeks",D621*INDEX('Jobber Jobs'!$L$5:$L$367,MATCH(A621,'Jobber Jobs'!$A$5:$A$367,0)),INDEX('Jobber Jobs'!$Q$5:$Q$367,MATCH(A621,'Jobber Jobs'!$A$5:$A$367,0)))))</f>
        <v>135</v>
      </c>
      <c r="F621" s="9">
        <f>SUMIFS('Jobber Invoices'!$F$5:$F$235,'Jobber Invoices'!$B$5:$B$235,A621,'Jobber Invoices'!$G$5:$G$235,B621)</f>
        <v>135</v>
      </c>
      <c r="G621" s="9">
        <f>SUMIFS('QBO Invoices'!$E$5:$E$888,'QBO Invoices'!$G$5:$G$888,A621,'QBO Invoices'!$F$5:$F$888,B621)</f>
        <v>0</v>
      </c>
      <c r="H621" s="9">
        <f>ROUND(F621+G621-E621,2)</f>
        <v>0</v>
      </c>
      <c r="I621" t="str">
        <f>IF(ABS(H621)&lt;0.005,"Agrees",IF(H621&gt;0,"Over-billed","Under-billed"))</f>
        <v>Agrees</v>
      </c>
      <c r="J621" t="str">
        <f>IFERROR(INDEX('Rate Reconciliation'!$O$5:$O$373,MATCH(A621,'Rate Reconciliation'!$A$5:$A$373,0)),"Missing in Jobber")</f>
        <v>Billed in Jobber</v>
      </c>
      <c r="K621" s="9" t="n">
        <v>0</v>
      </c>
    </row>
    <row r="622">
      <c r="A622" t="inlineStr">
        <is>
          <t>J1206</t>
        </is>
      </c>
      <c r="B622" t="inlineStr">
        <is>
          <t>2026-10</t>
        </is>
      </c>
      <c r="C622" t="str">
        <f>IF(LEFT(A622,1)="T","QBO only",INDEX('Jobber Jobs'!$F$5:$F$367,MATCH(A622,'Jobber Jobs'!$A$5:$A$367,0)))</f>
        <v>Every 4 weeks</v>
      </c>
      <c r="D622" t="n">
        <v>1</v>
      </c>
      <c r="E622" s="9">
        <f>IF(LEFT(A622,1)="T",0,IF(INDEX('Jobber Jobs'!$O$5:$O$367,MATCH(A622,'Jobber Jobs'!$A$5:$A$367,0))&lt;&gt;"Active",0,IF(C622="Every 4 weeks",D622*INDEX('Jobber Jobs'!$L$5:$L$367,MATCH(A622,'Jobber Jobs'!$A$5:$A$367,0)),INDEX('Jobber Jobs'!$Q$5:$Q$367,MATCH(A622,'Jobber Jobs'!$A$5:$A$367,0)))))</f>
        <v>135</v>
      </c>
      <c r="F622" s="9">
        <f>SUMIFS('Jobber Invoices'!$F$5:$F$235,'Jobber Invoices'!$B$5:$B$235,A622,'Jobber Invoices'!$G$5:$G$235,B622)</f>
        <v>135</v>
      </c>
      <c r="G622" s="9">
        <f>SUMIFS('QBO Invoices'!$E$5:$E$888,'QBO Invoices'!$G$5:$G$888,A622,'QBO Invoices'!$F$5:$F$888,B622)</f>
        <v>0</v>
      </c>
      <c r="H622" s="9">
        <f>ROUND(F622+G622-E622,2)</f>
        <v>0</v>
      </c>
      <c r="I622" t="str">
        <f>IF(ABS(H622)&lt;0.005,"Agrees",IF(H622&gt;0,"Over-billed","Under-billed"))</f>
        <v>Agrees</v>
      </c>
      <c r="J622" t="str">
        <f>IFERROR(INDEX('Rate Reconciliation'!$O$5:$O$373,MATCH(A622,'Rate Reconciliation'!$A$5:$A$373,0)),"Missing in Jobber")</f>
        <v>Billed in Jobber</v>
      </c>
      <c r="K622" s="9" t="n">
        <v>0</v>
      </c>
    </row>
    <row r="623">
      <c r="A623" t="inlineStr">
        <is>
          <t>J1207</t>
        </is>
      </c>
      <c r="B623" t="inlineStr">
        <is>
          <t>2026-08</t>
        </is>
      </c>
      <c r="C623" t="str">
        <f>IF(LEFT(A623,1)="T","QBO only",INDEX('Jobber Jobs'!$F$5:$F$367,MATCH(A623,'Jobber Jobs'!$A$5:$A$367,0)))</f>
        <v>Weekly</v>
      </c>
      <c r="D623" t="inlineStr"/>
      <c r="E623" s="9">
        <f>IF(LEFT(A623,1)="T",0,IF(INDEX('Jobber Jobs'!$O$5:$O$367,MATCH(A623,'Jobber Jobs'!$A$5:$A$367,0))&lt;&gt;"Active",0,IF(C623="Every 4 weeks",D623*INDEX('Jobber Jobs'!$L$5:$L$367,MATCH(A623,'Jobber Jobs'!$A$5:$A$367,0)),INDEX('Jobber Jobs'!$Q$5:$Q$367,MATCH(A623,'Jobber Jobs'!$A$5:$A$367,0)))))</f>
        <v>806</v>
      </c>
      <c r="F623" s="9">
        <f>SUMIFS('Jobber Invoices'!$F$5:$F$235,'Jobber Invoices'!$B$5:$B$235,A623,'Jobber Invoices'!$G$5:$G$235,B623)</f>
        <v>0</v>
      </c>
      <c r="G623" s="9">
        <f>SUMIFS('QBO Invoices'!$E$5:$E$888,'QBO Invoices'!$G$5:$G$888,A623,'QBO Invoices'!$F$5:$F$888,B623)</f>
        <v>0</v>
      </c>
      <c r="H623" s="9">
        <f>ROUND(F623+G623-E623,2)</f>
        <v>-806</v>
      </c>
      <c r="I623" t="str">
        <f>IF(ABS(H623)&lt;0.005,"Agrees",IF(H623&gt;0,"Over-billed","Under-billed"))</f>
        <v>Under-billed</v>
      </c>
      <c r="J623" t="str">
        <f>IFERROR(INDEX('Rate Reconciliation'!$O$5:$O$373,MATCH(A623,'Rate Reconciliation'!$A$5:$A$373,0)),"Missing in Jobber")</f>
        <v>Not billed</v>
      </c>
      <c r="K623" s="9" t="n">
        <v>-806</v>
      </c>
    </row>
    <row r="624">
      <c r="A624" t="inlineStr">
        <is>
          <t>J1207</t>
        </is>
      </c>
      <c r="B624" t="inlineStr">
        <is>
          <t>2026-09</t>
        </is>
      </c>
      <c r="C624" t="str">
        <f>IF(LEFT(A624,1)="T","QBO only",INDEX('Jobber Jobs'!$F$5:$F$367,MATCH(A624,'Jobber Jobs'!$A$5:$A$367,0)))</f>
        <v>Weekly</v>
      </c>
      <c r="D624" t="inlineStr"/>
      <c r="E624" s="9">
        <f>IF(LEFT(A624,1)="T",0,IF(INDEX('Jobber Jobs'!$O$5:$O$367,MATCH(A624,'Jobber Jobs'!$A$5:$A$367,0))&lt;&gt;"Active",0,IF(C624="Every 4 weeks",D624*INDEX('Jobber Jobs'!$L$5:$L$367,MATCH(A624,'Jobber Jobs'!$A$5:$A$367,0)),INDEX('Jobber Jobs'!$Q$5:$Q$367,MATCH(A624,'Jobber Jobs'!$A$5:$A$367,0)))))</f>
        <v>806</v>
      </c>
      <c r="F624" s="9">
        <f>SUMIFS('Jobber Invoices'!$F$5:$F$235,'Jobber Invoices'!$B$5:$B$235,A624,'Jobber Invoices'!$G$5:$G$235,B624)</f>
        <v>0</v>
      </c>
      <c r="G624" s="9">
        <f>SUMIFS('QBO Invoices'!$E$5:$E$888,'QBO Invoices'!$G$5:$G$888,A624,'QBO Invoices'!$F$5:$F$888,B624)</f>
        <v>0</v>
      </c>
      <c r="H624" s="9">
        <f>ROUND(F624+G624-E624,2)</f>
        <v>-806</v>
      </c>
      <c r="I624" t="str">
        <f>IF(ABS(H624)&lt;0.005,"Agrees",IF(H624&gt;0,"Over-billed","Under-billed"))</f>
        <v>Under-billed</v>
      </c>
      <c r="J624" t="str">
        <f>IFERROR(INDEX('Rate Reconciliation'!$O$5:$O$373,MATCH(A624,'Rate Reconciliation'!$A$5:$A$373,0)),"Missing in Jobber")</f>
        <v>Not billed</v>
      </c>
      <c r="K624" s="9" t="n">
        <v>-806</v>
      </c>
    </row>
    <row r="625">
      <c r="A625" t="inlineStr">
        <is>
          <t>J1207</t>
        </is>
      </c>
      <c r="B625" t="inlineStr">
        <is>
          <t>2026-10</t>
        </is>
      </c>
      <c r="C625" t="str">
        <f>IF(LEFT(A625,1)="T","QBO only",INDEX('Jobber Jobs'!$F$5:$F$367,MATCH(A625,'Jobber Jobs'!$A$5:$A$367,0)))</f>
        <v>Weekly</v>
      </c>
      <c r="D625" t="inlineStr"/>
      <c r="E625" s="9">
        <f>IF(LEFT(A625,1)="T",0,IF(INDEX('Jobber Jobs'!$O$5:$O$367,MATCH(A625,'Jobber Jobs'!$A$5:$A$367,0))&lt;&gt;"Active",0,IF(C625="Every 4 weeks",D625*INDEX('Jobber Jobs'!$L$5:$L$367,MATCH(A625,'Jobber Jobs'!$A$5:$A$367,0)),INDEX('Jobber Jobs'!$Q$5:$Q$367,MATCH(A625,'Jobber Jobs'!$A$5:$A$367,0)))))</f>
        <v>806</v>
      </c>
      <c r="F625" s="9">
        <f>SUMIFS('Jobber Invoices'!$F$5:$F$235,'Jobber Invoices'!$B$5:$B$235,A625,'Jobber Invoices'!$G$5:$G$235,B625)</f>
        <v>0</v>
      </c>
      <c r="G625" s="9">
        <f>SUMIFS('QBO Invoices'!$E$5:$E$888,'QBO Invoices'!$G$5:$G$888,A625,'QBO Invoices'!$F$5:$F$888,B625)</f>
        <v>0</v>
      </c>
      <c r="H625" s="9">
        <f>ROUND(F625+G625-E625,2)</f>
        <v>-806</v>
      </c>
      <c r="I625" t="str">
        <f>IF(ABS(H625)&lt;0.005,"Agrees",IF(H625&gt;0,"Over-billed","Under-billed"))</f>
        <v>Under-billed</v>
      </c>
      <c r="J625" t="str">
        <f>IFERROR(INDEX('Rate Reconciliation'!$O$5:$O$373,MATCH(A625,'Rate Reconciliation'!$A$5:$A$373,0)),"Missing in Jobber")</f>
        <v>Not billed</v>
      </c>
      <c r="K625" s="9" t="n">
        <v>-806</v>
      </c>
    </row>
    <row r="626">
      <c r="A626" t="inlineStr">
        <is>
          <t>J1208</t>
        </is>
      </c>
      <c r="B626" t="inlineStr">
        <is>
          <t>2026-08</t>
        </is>
      </c>
      <c r="C626" t="str">
        <f>IF(LEFT(A626,1)="T","QBO only",INDEX('Jobber Jobs'!$F$5:$F$367,MATCH(A626,'Jobber Jobs'!$A$5:$A$367,0)))</f>
        <v>Every 4 weeks</v>
      </c>
      <c r="D626" t="n">
        <v>1</v>
      </c>
      <c r="E626" s="9">
        <f>IF(LEFT(A626,1)="T",0,IF(INDEX('Jobber Jobs'!$O$5:$O$367,MATCH(A626,'Jobber Jobs'!$A$5:$A$367,0))&lt;&gt;"Active",0,IF(C626="Every 4 weeks",D626*INDEX('Jobber Jobs'!$L$5:$L$367,MATCH(A626,'Jobber Jobs'!$A$5:$A$367,0)),INDEX('Jobber Jobs'!$Q$5:$Q$367,MATCH(A626,'Jobber Jobs'!$A$5:$A$367,0)))))</f>
        <v>218</v>
      </c>
      <c r="F626" s="9">
        <f>SUMIFS('Jobber Invoices'!$F$5:$F$235,'Jobber Invoices'!$B$5:$B$235,A626,'Jobber Invoices'!$G$5:$G$235,B626)</f>
        <v>0</v>
      </c>
      <c r="G626" s="9">
        <f>SUMIFS('QBO Invoices'!$E$5:$E$888,'QBO Invoices'!$G$5:$G$888,A626,'QBO Invoices'!$F$5:$F$888,B626)</f>
        <v>218</v>
      </c>
      <c r="H626" s="9">
        <f>ROUND(F626+G626-E626,2)</f>
        <v>0</v>
      </c>
      <c r="I626" t="str">
        <f>IF(ABS(H626)&lt;0.005,"Agrees",IF(H626&gt;0,"Over-billed","Under-billed"))</f>
        <v>Agrees</v>
      </c>
      <c r="J626" t="str">
        <f>IFERROR(INDEX('Rate Reconciliation'!$O$5:$O$373,MATCH(A626,'Rate Reconciliation'!$A$5:$A$373,0)),"Missing in Jobber")</f>
        <v>Matched</v>
      </c>
      <c r="K626" s="9" t="n">
        <v>0</v>
      </c>
    </row>
    <row r="627">
      <c r="A627" t="inlineStr">
        <is>
          <t>J1208</t>
        </is>
      </c>
      <c r="B627" t="inlineStr">
        <is>
          <t>2026-09</t>
        </is>
      </c>
      <c r="C627" t="str">
        <f>IF(LEFT(A627,1)="T","QBO only",INDEX('Jobber Jobs'!$F$5:$F$367,MATCH(A627,'Jobber Jobs'!$A$5:$A$367,0)))</f>
        <v>Every 4 weeks</v>
      </c>
      <c r="D627" t="n">
        <v>1</v>
      </c>
      <c r="E627" s="9">
        <f>IF(LEFT(A627,1)="T",0,IF(INDEX('Jobber Jobs'!$O$5:$O$367,MATCH(A627,'Jobber Jobs'!$A$5:$A$367,0))&lt;&gt;"Active",0,IF(C627="Every 4 weeks",D627*INDEX('Jobber Jobs'!$L$5:$L$367,MATCH(A627,'Jobber Jobs'!$A$5:$A$367,0)),INDEX('Jobber Jobs'!$Q$5:$Q$367,MATCH(A627,'Jobber Jobs'!$A$5:$A$367,0)))))</f>
        <v>218</v>
      </c>
      <c r="F627" s="9">
        <f>SUMIFS('Jobber Invoices'!$F$5:$F$235,'Jobber Invoices'!$B$5:$B$235,A627,'Jobber Invoices'!$G$5:$G$235,B627)</f>
        <v>0</v>
      </c>
      <c r="G627" s="9">
        <f>SUMIFS('QBO Invoices'!$E$5:$E$888,'QBO Invoices'!$G$5:$G$888,A627,'QBO Invoices'!$F$5:$F$888,B627)</f>
        <v>218</v>
      </c>
      <c r="H627" s="9">
        <f>ROUND(F627+G627-E627,2)</f>
        <v>0</v>
      </c>
      <c r="I627" t="str">
        <f>IF(ABS(H627)&lt;0.005,"Agrees",IF(H627&gt;0,"Over-billed","Under-billed"))</f>
        <v>Agrees</v>
      </c>
      <c r="J627" t="str">
        <f>IFERROR(INDEX('Rate Reconciliation'!$O$5:$O$373,MATCH(A627,'Rate Reconciliation'!$A$5:$A$373,0)),"Missing in Jobber")</f>
        <v>Matched</v>
      </c>
      <c r="K627" s="9" t="n">
        <v>0</v>
      </c>
    </row>
    <row r="628">
      <c r="A628" t="inlineStr">
        <is>
          <t>J1208</t>
        </is>
      </c>
      <c r="B628" t="inlineStr">
        <is>
          <t>2026-10</t>
        </is>
      </c>
      <c r="C628" t="str">
        <f>IF(LEFT(A628,1)="T","QBO only",INDEX('Jobber Jobs'!$F$5:$F$367,MATCH(A628,'Jobber Jobs'!$A$5:$A$367,0)))</f>
        <v>Every 4 weeks</v>
      </c>
      <c r="D628" t="n">
        <v>1</v>
      </c>
      <c r="E628" s="9">
        <f>IF(LEFT(A628,1)="T",0,IF(INDEX('Jobber Jobs'!$O$5:$O$367,MATCH(A628,'Jobber Jobs'!$A$5:$A$367,0))&lt;&gt;"Active",0,IF(C628="Every 4 weeks",D628*INDEX('Jobber Jobs'!$L$5:$L$367,MATCH(A628,'Jobber Jobs'!$A$5:$A$367,0)),INDEX('Jobber Jobs'!$Q$5:$Q$367,MATCH(A628,'Jobber Jobs'!$A$5:$A$367,0)))))</f>
        <v>218</v>
      </c>
      <c r="F628" s="9">
        <f>SUMIFS('Jobber Invoices'!$F$5:$F$235,'Jobber Invoices'!$B$5:$B$235,A628,'Jobber Invoices'!$G$5:$G$235,B628)</f>
        <v>0</v>
      </c>
      <c r="G628" s="9">
        <f>SUMIFS('QBO Invoices'!$E$5:$E$888,'QBO Invoices'!$G$5:$G$888,A628,'QBO Invoices'!$F$5:$F$888,B628)</f>
        <v>218</v>
      </c>
      <c r="H628" s="9">
        <f>ROUND(F628+G628-E628,2)</f>
        <v>0</v>
      </c>
      <c r="I628" t="str">
        <f>IF(ABS(H628)&lt;0.005,"Agrees",IF(H628&gt;0,"Over-billed","Under-billed"))</f>
        <v>Agrees</v>
      </c>
      <c r="J628" t="str">
        <f>IFERROR(INDEX('Rate Reconciliation'!$O$5:$O$373,MATCH(A628,'Rate Reconciliation'!$A$5:$A$373,0)),"Missing in Jobber")</f>
        <v>Matched</v>
      </c>
      <c r="K628" s="9" t="n">
        <v>0</v>
      </c>
    </row>
    <row r="629">
      <c r="A629" t="inlineStr">
        <is>
          <t>J1209</t>
        </is>
      </c>
      <c r="B629" t="inlineStr">
        <is>
          <t>2026-08</t>
        </is>
      </c>
      <c r="C629" t="str">
        <f>IF(LEFT(A629,1)="T","QBO only",INDEX('Jobber Jobs'!$F$5:$F$367,MATCH(A629,'Jobber Jobs'!$A$5:$A$367,0)))</f>
        <v>Weekly</v>
      </c>
      <c r="D629" t="inlineStr"/>
      <c r="E629" s="9">
        <f>IF(LEFT(A629,1)="T",0,IF(INDEX('Jobber Jobs'!$O$5:$O$367,MATCH(A629,'Jobber Jobs'!$A$5:$A$367,0))&lt;&gt;"Active",0,IF(C629="Every 4 weeks",D629*INDEX('Jobber Jobs'!$L$5:$L$367,MATCH(A629,'Jobber Jobs'!$A$5:$A$367,0)),INDEX('Jobber Jobs'!$Q$5:$Q$367,MATCH(A629,'Jobber Jobs'!$A$5:$A$367,0)))))</f>
        <v>858</v>
      </c>
      <c r="F629" s="9">
        <f>SUMIFS('Jobber Invoices'!$F$5:$F$235,'Jobber Invoices'!$B$5:$B$235,A629,'Jobber Invoices'!$G$5:$G$235,B629)</f>
        <v>0</v>
      </c>
      <c r="G629" s="9">
        <f>SUMIFS('QBO Invoices'!$E$5:$E$888,'QBO Invoices'!$G$5:$G$888,A629,'QBO Invoices'!$F$5:$F$888,B629)</f>
        <v>858</v>
      </c>
      <c r="H629" s="9">
        <f>ROUND(F629+G629-E629,2)</f>
        <v>0</v>
      </c>
      <c r="I629" t="str">
        <f>IF(ABS(H629)&lt;0.005,"Agrees",IF(H629&gt;0,"Over-billed","Under-billed"))</f>
        <v>Agrees</v>
      </c>
      <c r="J629" t="str">
        <f>IFERROR(INDEX('Rate Reconciliation'!$O$5:$O$373,MATCH(A629,'Rate Reconciliation'!$A$5:$A$373,0)),"Missing in Jobber")</f>
        <v>Matched</v>
      </c>
      <c r="K629" s="9" t="n">
        <v>0</v>
      </c>
    </row>
    <row r="630">
      <c r="A630" t="inlineStr">
        <is>
          <t>J1209</t>
        </is>
      </c>
      <c r="B630" t="inlineStr">
        <is>
          <t>2026-09</t>
        </is>
      </c>
      <c r="C630" t="str">
        <f>IF(LEFT(A630,1)="T","QBO only",INDEX('Jobber Jobs'!$F$5:$F$367,MATCH(A630,'Jobber Jobs'!$A$5:$A$367,0)))</f>
        <v>Weekly</v>
      </c>
      <c r="D630" t="inlineStr"/>
      <c r="E630" s="9">
        <f>IF(LEFT(A630,1)="T",0,IF(INDEX('Jobber Jobs'!$O$5:$O$367,MATCH(A630,'Jobber Jobs'!$A$5:$A$367,0))&lt;&gt;"Active",0,IF(C630="Every 4 weeks",D630*INDEX('Jobber Jobs'!$L$5:$L$367,MATCH(A630,'Jobber Jobs'!$A$5:$A$367,0)),INDEX('Jobber Jobs'!$Q$5:$Q$367,MATCH(A630,'Jobber Jobs'!$A$5:$A$367,0)))))</f>
        <v>858</v>
      </c>
      <c r="F630" s="9">
        <f>SUMIFS('Jobber Invoices'!$F$5:$F$235,'Jobber Invoices'!$B$5:$B$235,A630,'Jobber Invoices'!$G$5:$G$235,B630)</f>
        <v>0</v>
      </c>
      <c r="G630" s="9">
        <f>SUMIFS('QBO Invoices'!$E$5:$E$888,'QBO Invoices'!$G$5:$G$888,A630,'QBO Invoices'!$F$5:$F$888,B630)</f>
        <v>858</v>
      </c>
      <c r="H630" s="9">
        <f>ROUND(F630+G630-E630,2)</f>
        <v>0</v>
      </c>
      <c r="I630" t="str">
        <f>IF(ABS(H630)&lt;0.005,"Agrees",IF(H630&gt;0,"Over-billed","Under-billed"))</f>
        <v>Agrees</v>
      </c>
      <c r="J630" t="str">
        <f>IFERROR(INDEX('Rate Reconciliation'!$O$5:$O$373,MATCH(A630,'Rate Reconciliation'!$A$5:$A$373,0)),"Missing in Jobber")</f>
        <v>Matched</v>
      </c>
      <c r="K630" s="9" t="n">
        <v>0</v>
      </c>
    </row>
    <row r="631">
      <c r="A631" t="inlineStr">
        <is>
          <t>J1209</t>
        </is>
      </c>
      <c r="B631" t="inlineStr">
        <is>
          <t>2026-10</t>
        </is>
      </c>
      <c r="C631" t="str">
        <f>IF(LEFT(A631,1)="T","QBO only",INDEX('Jobber Jobs'!$F$5:$F$367,MATCH(A631,'Jobber Jobs'!$A$5:$A$367,0)))</f>
        <v>Weekly</v>
      </c>
      <c r="D631" t="inlineStr"/>
      <c r="E631" s="9">
        <f>IF(LEFT(A631,1)="T",0,IF(INDEX('Jobber Jobs'!$O$5:$O$367,MATCH(A631,'Jobber Jobs'!$A$5:$A$367,0))&lt;&gt;"Active",0,IF(C631="Every 4 weeks",D631*INDEX('Jobber Jobs'!$L$5:$L$367,MATCH(A631,'Jobber Jobs'!$A$5:$A$367,0)),INDEX('Jobber Jobs'!$Q$5:$Q$367,MATCH(A631,'Jobber Jobs'!$A$5:$A$367,0)))))</f>
        <v>858</v>
      </c>
      <c r="F631" s="9">
        <f>SUMIFS('Jobber Invoices'!$F$5:$F$235,'Jobber Invoices'!$B$5:$B$235,A631,'Jobber Invoices'!$G$5:$G$235,B631)</f>
        <v>0</v>
      </c>
      <c r="G631" s="9">
        <f>SUMIFS('QBO Invoices'!$E$5:$E$888,'QBO Invoices'!$G$5:$G$888,A631,'QBO Invoices'!$F$5:$F$888,B631)</f>
        <v>858</v>
      </c>
      <c r="H631" s="9">
        <f>ROUND(F631+G631-E631,2)</f>
        <v>0</v>
      </c>
      <c r="I631" t="str">
        <f>IF(ABS(H631)&lt;0.005,"Agrees",IF(H631&gt;0,"Over-billed","Under-billed"))</f>
        <v>Agrees</v>
      </c>
      <c r="J631" t="str">
        <f>IFERROR(INDEX('Rate Reconciliation'!$O$5:$O$373,MATCH(A631,'Rate Reconciliation'!$A$5:$A$373,0)),"Missing in Jobber")</f>
        <v>Matched</v>
      </c>
      <c r="K631" s="9" t="n">
        <v>0</v>
      </c>
    </row>
    <row r="632">
      <c r="A632" t="inlineStr">
        <is>
          <t>J1210</t>
        </is>
      </c>
      <c r="B632" t="inlineStr">
        <is>
          <t>2026-08</t>
        </is>
      </c>
      <c r="C632" t="str">
        <f>IF(LEFT(A632,1)="T","QBO only",INDEX('Jobber Jobs'!$F$5:$F$367,MATCH(A632,'Jobber Jobs'!$A$5:$A$367,0)))</f>
        <v>Weekly</v>
      </c>
      <c r="D632" t="inlineStr"/>
      <c r="E632" s="9">
        <f>IF(LEFT(A632,1)="T",0,IF(INDEX('Jobber Jobs'!$O$5:$O$367,MATCH(A632,'Jobber Jobs'!$A$5:$A$367,0))&lt;&gt;"Active",0,IF(C632="Every 4 weeks",D632*INDEX('Jobber Jobs'!$L$5:$L$367,MATCH(A632,'Jobber Jobs'!$A$5:$A$367,0)),INDEX('Jobber Jobs'!$Q$5:$Q$367,MATCH(A632,'Jobber Jobs'!$A$5:$A$367,0)))))</f>
        <v>424.67</v>
      </c>
      <c r="F632" s="9">
        <f>SUMIFS('Jobber Invoices'!$F$5:$F$235,'Jobber Invoices'!$B$5:$B$235,A632,'Jobber Invoices'!$G$5:$G$235,B632)</f>
        <v>0</v>
      </c>
      <c r="G632" s="9">
        <f>SUMIFS('QBO Invoices'!$E$5:$E$888,'QBO Invoices'!$G$5:$G$888,A632,'QBO Invoices'!$F$5:$F$888,B632)</f>
        <v>392</v>
      </c>
      <c r="H632" s="9">
        <f>ROUND(F632+G632-E632,2)</f>
        <v>-32.67</v>
      </c>
      <c r="I632" t="str">
        <f>IF(ABS(H632)&lt;0.005,"Agrees",IF(H632&gt;0,"Over-billed","Under-billed"))</f>
        <v>Under-billed</v>
      </c>
      <c r="J632" t="str">
        <f>IFERROR(INDEX('Rate Reconciliation'!$O$5:$O$373,MATCH(A632,'Rate Reconciliation'!$A$5:$A$373,0)),"Missing in Jobber")</f>
        <v>Basis mismatch</v>
      </c>
      <c r="K632" s="9" t="n">
        <v>-32.67</v>
      </c>
    </row>
    <row r="633">
      <c r="A633" t="inlineStr">
        <is>
          <t>J1210</t>
        </is>
      </c>
      <c r="B633" t="inlineStr">
        <is>
          <t>2026-09</t>
        </is>
      </c>
      <c r="C633" t="str">
        <f>IF(LEFT(A633,1)="T","QBO only",INDEX('Jobber Jobs'!$F$5:$F$367,MATCH(A633,'Jobber Jobs'!$A$5:$A$367,0)))</f>
        <v>Weekly</v>
      </c>
      <c r="D633" t="inlineStr"/>
      <c r="E633" s="9">
        <f>IF(LEFT(A633,1)="T",0,IF(INDEX('Jobber Jobs'!$O$5:$O$367,MATCH(A633,'Jobber Jobs'!$A$5:$A$367,0))&lt;&gt;"Active",0,IF(C633="Every 4 weeks",D633*INDEX('Jobber Jobs'!$L$5:$L$367,MATCH(A633,'Jobber Jobs'!$A$5:$A$367,0)),INDEX('Jobber Jobs'!$Q$5:$Q$367,MATCH(A633,'Jobber Jobs'!$A$5:$A$367,0)))))</f>
        <v>424.67</v>
      </c>
      <c r="F633" s="9">
        <f>SUMIFS('Jobber Invoices'!$F$5:$F$235,'Jobber Invoices'!$B$5:$B$235,A633,'Jobber Invoices'!$G$5:$G$235,B633)</f>
        <v>0</v>
      </c>
      <c r="G633" s="9">
        <f>SUMIFS('QBO Invoices'!$E$5:$E$888,'QBO Invoices'!$G$5:$G$888,A633,'QBO Invoices'!$F$5:$F$888,B633)</f>
        <v>392</v>
      </c>
      <c r="H633" s="9">
        <f>ROUND(F633+G633-E633,2)</f>
        <v>-32.67</v>
      </c>
      <c r="I633" t="str">
        <f>IF(ABS(H633)&lt;0.005,"Agrees",IF(H633&gt;0,"Over-billed","Under-billed"))</f>
        <v>Under-billed</v>
      </c>
      <c r="J633" t="str">
        <f>IFERROR(INDEX('Rate Reconciliation'!$O$5:$O$373,MATCH(A633,'Rate Reconciliation'!$A$5:$A$373,0)),"Missing in Jobber")</f>
        <v>Basis mismatch</v>
      </c>
      <c r="K633" s="9" t="n">
        <v>-32.67</v>
      </c>
    </row>
    <row r="634">
      <c r="A634" t="inlineStr">
        <is>
          <t>J1210</t>
        </is>
      </c>
      <c r="B634" t="inlineStr">
        <is>
          <t>2026-10</t>
        </is>
      </c>
      <c r="C634" t="str">
        <f>IF(LEFT(A634,1)="T","QBO only",INDEX('Jobber Jobs'!$F$5:$F$367,MATCH(A634,'Jobber Jobs'!$A$5:$A$367,0)))</f>
        <v>Weekly</v>
      </c>
      <c r="D634" t="inlineStr"/>
      <c r="E634" s="9">
        <f>IF(LEFT(A634,1)="T",0,IF(INDEX('Jobber Jobs'!$O$5:$O$367,MATCH(A634,'Jobber Jobs'!$A$5:$A$367,0))&lt;&gt;"Active",0,IF(C634="Every 4 weeks",D634*INDEX('Jobber Jobs'!$L$5:$L$367,MATCH(A634,'Jobber Jobs'!$A$5:$A$367,0)),INDEX('Jobber Jobs'!$Q$5:$Q$367,MATCH(A634,'Jobber Jobs'!$A$5:$A$367,0)))))</f>
        <v>424.67</v>
      </c>
      <c r="F634" s="9">
        <f>SUMIFS('Jobber Invoices'!$F$5:$F$235,'Jobber Invoices'!$B$5:$B$235,A634,'Jobber Invoices'!$G$5:$G$235,B634)</f>
        <v>0</v>
      </c>
      <c r="G634" s="9">
        <f>SUMIFS('QBO Invoices'!$E$5:$E$888,'QBO Invoices'!$G$5:$G$888,A634,'QBO Invoices'!$F$5:$F$888,B634)</f>
        <v>392</v>
      </c>
      <c r="H634" s="9">
        <f>ROUND(F634+G634-E634,2)</f>
        <v>-32.67</v>
      </c>
      <c r="I634" t="str">
        <f>IF(ABS(H634)&lt;0.005,"Agrees",IF(H634&gt;0,"Over-billed","Under-billed"))</f>
        <v>Under-billed</v>
      </c>
      <c r="J634" t="str">
        <f>IFERROR(INDEX('Rate Reconciliation'!$O$5:$O$373,MATCH(A634,'Rate Reconciliation'!$A$5:$A$373,0)),"Missing in Jobber")</f>
        <v>Basis mismatch</v>
      </c>
      <c r="K634" s="9" t="n">
        <v>-32.67</v>
      </c>
    </row>
    <row r="635">
      <c r="A635" t="inlineStr">
        <is>
          <t>J1211</t>
        </is>
      </c>
      <c r="B635" t="inlineStr">
        <is>
          <t>2026-08</t>
        </is>
      </c>
      <c r="C635" t="str">
        <f>IF(LEFT(A635,1)="T","QBO only",INDEX('Jobber Jobs'!$F$5:$F$367,MATCH(A635,'Jobber Jobs'!$A$5:$A$367,0)))</f>
        <v>Every 4 weeks</v>
      </c>
      <c r="D635" t="n">
        <v>1</v>
      </c>
      <c r="E635" s="9">
        <f>IF(LEFT(A635,1)="T",0,IF(INDEX('Jobber Jobs'!$O$5:$O$367,MATCH(A635,'Jobber Jobs'!$A$5:$A$367,0))&lt;&gt;"Active",0,IF(C635="Every 4 weeks",D635*INDEX('Jobber Jobs'!$L$5:$L$367,MATCH(A635,'Jobber Jobs'!$A$5:$A$367,0)),INDEX('Jobber Jobs'!$Q$5:$Q$367,MATCH(A635,'Jobber Jobs'!$A$5:$A$367,0)))))</f>
        <v>218</v>
      </c>
      <c r="F635" s="9">
        <f>SUMIFS('Jobber Invoices'!$F$5:$F$235,'Jobber Invoices'!$B$5:$B$235,A635,'Jobber Invoices'!$G$5:$G$235,B635)</f>
        <v>0</v>
      </c>
      <c r="G635" s="9">
        <f>SUMIFS('QBO Invoices'!$E$5:$E$888,'QBO Invoices'!$G$5:$G$888,A635,'QBO Invoices'!$F$5:$F$888,B635)</f>
        <v>218</v>
      </c>
      <c r="H635" s="9">
        <f>ROUND(F635+G635-E635,2)</f>
        <v>0</v>
      </c>
      <c r="I635" t="str">
        <f>IF(ABS(H635)&lt;0.005,"Agrees",IF(H635&gt;0,"Over-billed","Under-billed"))</f>
        <v>Agrees</v>
      </c>
      <c r="J635" t="str">
        <f>IFERROR(INDEX('Rate Reconciliation'!$O$5:$O$373,MATCH(A635,'Rate Reconciliation'!$A$5:$A$373,0)),"Missing in Jobber")</f>
        <v>Matched</v>
      </c>
      <c r="K635" s="9" t="n">
        <v>0</v>
      </c>
    </row>
    <row r="636">
      <c r="A636" t="inlineStr">
        <is>
          <t>J1211</t>
        </is>
      </c>
      <c r="B636" t="inlineStr">
        <is>
          <t>2026-09</t>
        </is>
      </c>
      <c r="C636" t="str">
        <f>IF(LEFT(A636,1)="T","QBO only",INDEX('Jobber Jobs'!$F$5:$F$367,MATCH(A636,'Jobber Jobs'!$A$5:$A$367,0)))</f>
        <v>Every 4 weeks</v>
      </c>
      <c r="D636" t="n">
        <v>1</v>
      </c>
      <c r="E636" s="9">
        <f>IF(LEFT(A636,1)="T",0,IF(INDEX('Jobber Jobs'!$O$5:$O$367,MATCH(A636,'Jobber Jobs'!$A$5:$A$367,0))&lt;&gt;"Active",0,IF(C636="Every 4 weeks",D636*INDEX('Jobber Jobs'!$L$5:$L$367,MATCH(A636,'Jobber Jobs'!$A$5:$A$367,0)),INDEX('Jobber Jobs'!$Q$5:$Q$367,MATCH(A636,'Jobber Jobs'!$A$5:$A$367,0)))))</f>
        <v>218</v>
      </c>
      <c r="F636" s="9">
        <f>SUMIFS('Jobber Invoices'!$F$5:$F$235,'Jobber Invoices'!$B$5:$B$235,A636,'Jobber Invoices'!$G$5:$G$235,B636)</f>
        <v>0</v>
      </c>
      <c r="G636" s="9">
        <f>SUMIFS('QBO Invoices'!$E$5:$E$888,'QBO Invoices'!$G$5:$G$888,A636,'QBO Invoices'!$F$5:$F$888,B636)</f>
        <v>218</v>
      </c>
      <c r="H636" s="9">
        <f>ROUND(F636+G636-E636,2)</f>
        <v>0</v>
      </c>
      <c r="I636" t="str">
        <f>IF(ABS(H636)&lt;0.005,"Agrees",IF(H636&gt;0,"Over-billed","Under-billed"))</f>
        <v>Agrees</v>
      </c>
      <c r="J636" t="str">
        <f>IFERROR(INDEX('Rate Reconciliation'!$O$5:$O$373,MATCH(A636,'Rate Reconciliation'!$A$5:$A$373,0)),"Missing in Jobber")</f>
        <v>Matched</v>
      </c>
      <c r="K636" s="9" t="n">
        <v>0</v>
      </c>
    </row>
    <row r="637">
      <c r="A637" t="inlineStr">
        <is>
          <t>J1211</t>
        </is>
      </c>
      <c r="B637" t="inlineStr">
        <is>
          <t>2026-10</t>
        </is>
      </c>
      <c r="C637" t="str">
        <f>IF(LEFT(A637,1)="T","QBO only",INDEX('Jobber Jobs'!$F$5:$F$367,MATCH(A637,'Jobber Jobs'!$A$5:$A$367,0)))</f>
        <v>Every 4 weeks</v>
      </c>
      <c r="D637" t="n">
        <v>1</v>
      </c>
      <c r="E637" s="9">
        <f>IF(LEFT(A637,1)="T",0,IF(INDEX('Jobber Jobs'!$O$5:$O$367,MATCH(A637,'Jobber Jobs'!$A$5:$A$367,0))&lt;&gt;"Active",0,IF(C637="Every 4 weeks",D637*INDEX('Jobber Jobs'!$L$5:$L$367,MATCH(A637,'Jobber Jobs'!$A$5:$A$367,0)),INDEX('Jobber Jobs'!$Q$5:$Q$367,MATCH(A637,'Jobber Jobs'!$A$5:$A$367,0)))))</f>
        <v>218</v>
      </c>
      <c r="F637" s="9">
        <f>SUMIFS('Jobber Invoices'!$F$5:$F$235,'Jobber Invoices'!$B$5:$B$235,A637,'Jobber Invoices'!$G$5:$G$235,B637)</f>
        <v>0</v>
      </c>
      <c r="G637" s="9">
        <f>SUMIFS('QBO Invoices'!$E$5:$E$888,'QBO Invoices'!$G$5:$G$888,A637,'QBO Invoices'!$F$5:$F$888,B637)</f>
        <v>218</v>
      </c>
      <c r="H637" s="9">
        <f>ROUND(F637+G637-E637,2)</f>
        <v>0</v>
      </c>
      <c r="I637" t="str">
        <f>IF(ABS(H637)&lt;0.005,"Agrees",IF(H637&gt;0,"Over-billed","Under-billed"))</f>
        <v>Agrees</v>
      </c>
      <c r="J637" t="str">
        <f>IFERROR(INDEX('Rate Reconciliation'!$O$5:$O$373,MATCH(A637,'Rate Reconciliation'!$A$5:$A$373,0)),"Missing in Jobber")</f>
        <v>Matched</v>
      </c>
      <c r="K637" s="9" t="n">
        <v>0</v>
      </c>
    </row>
    <row r="638">
      <c r="A638" t="inlineStr">
        <is>
          <t>J1212</t>
        </is>
      </c>
      <c r="B638" t="inlineStr">
        <is>
          <t>2026-08</t>
        </is>
      </c>
      <c r="C638" t="str">
        <f>IF(LEFT(A638,1)="T","QBO only",INDEX('Jobber Jobs'!$F$5:$F$367,MATCH(A638,'Jobber Jobs'!$A$5:$A$367,0)))</f>
        <v>Weekly</v>
      </c>
      <c r="D638" t="inlineStr"/>
      <c r="E638" s="9">
        <f>IF(LEFT(A638,1)="T",0,IF(INDEX('Jobber Jobs'!$O$5:$O$367,MATCH(A638,'Jobber Jobs'!$A$5:$A$367,0))&lt;&gt;"Active",0,IF(C638="Every 4 weeks",D638*INDEX('Jobber Jobs'!$L$5:$L$367,MATCH(A638,'Jobber Jobs'!$A$5:$A$367,0)),INDEX('Jobber Jobs'!$Q$5:$Q$367,MATCH(A638,'Jobber Jobs'!$A$5:$A$367,0)))))</f>
        <v>3596.67</v>
      </c>
      <c r="F638" s="9">
        <f>SUMIFS('Jobber Invoices'!$F$5:$F$235,'Jobber Invoices'!$B$5:$B$235,A638,'Jobber Invoices'!$G$5:$G$235,B638)</f>
        <v>0</v>
      </c>
      <c r="G638" s="9">
        <f>SUMIFS('QBO Invoices'!$E$5:$E$888,'QBO Invoices'!$G$5:$G$888,A638,'QBO Invoices'!$F$5:$F$888,B638)</f>
        <v>3320</v>
      </c>
      <c r="H638" s="9">
        <f>ROUND(F638+G638-E638,2)</f>
        <v>-276.67</v>
      </c>
      <c r="I638" t="str">
        <f>IF(ABS(H638)&lt;0.005,"Agrees",IF(H638&gt;0,"Over-billed","Under-billed"))</f>
        <v>Under-billed</v>
      </c>
      <c r="J638" t="str">
        <f>IFERROR(INDEX('Rate Reconciliation'!$O$5:$O$373,MATCH(A638,'Rate Reconciliation'!$A$5:$A$373,0)),"Missing in Jobber")</f>
        <v>Basis mismatch</v>
      </c>
      <c r="K638" s="9" t="n">
        <v>-276.67</v>
      </c>
    </row>
    <row r="639">
      <c r="A639" t="inlineStr">
        <is>
          <t>J1212</t>
        </is>
      </c>
      <c r="B639" t="inlineStr">
        <is>
          <t>2026-09</t>
        </is>
      </c>
      <c r="C639" t="str">
        <f>IF(LEFT(A639,1)="T","QBO only",INDEX('Jobber Jobs'!$F$5:$F$367,MATCH(A639,'Jobber Jobs'!$A$5:$A$367,0)))</f>
        <v>Weekly</v>
      </c>
      <c r="D639" t="inlineStr"/>
      <c r="E639" s="9">
        <f>IF(LEFT(A639,1)="T",0,IF(INDEX('Jobber Jobs'!$O$5:$O$367,MATCH(A639,'Jobber Jobs'!$A$5:$A$367,0))&lt;&gt;"Active",0,IF(C639="Every 4 weeks",D639*INDEX('Jobber Jobs'!$L$5:$L$367,MATCH(A639,'Jobber Jobs'!$A$5:$A$367,0)),INDEX('Jobber Jobs'!$Q$5:$Q$367,MATCH(A639,'Jobber Jobs'!$A$5:$A$367,0)))))</f>
        <v>3596.67</v>
      </c>
      <c r="F639" s="9">
        <f>SUMIFS('Jobber Invoices'!$F$5:$F$235,'Jobber Invoices'!$B$5:$B$235,A639,'Jobber Invoices'!$G$5:$G$235,B639)</f>
        <v>0</v>
      </c>
      <c r="G639" s="9">
        <f>SUMIFS('QBO Invoices'!$E$5:$E$888,'QBO Invoices'!$G$5:$G$888,A639,'QBO Invoices'!$F$5:$F$888,B639)</f>
        <v>3320</v>
      </c>
      <c r="H639" s="9">
        <f>ROUND(F639+G639-E639,2)</f>
        <v>-276.67</v>
      </c>
      <c r="I639" t="str">
        <f>IF(ABS(H639)&lt;0.005,"Agrees",IF(H639&gt;0,"Over-billed","Under-billed"))</f>
        <v>Under-billed</v>
      </c>
      <c r="J639" t="str">
        <f>IFERROR(INDEX('Rate Reconciliation'!$O$5:$O$373,MATCH(A639,'Rate Reconciliation'!$A$5:$A$373,0)),"Missing in Jobber")</f>
        <v>Basis mismatch</v>
      </c>
      <c r="K639" s="9" t="n">
        <v>-276.67</v>
      </c>
    </row>
    <row r="640">
      <c r="A640" t="inlineStr">
        <is>
          <t>J1212</t>
        </is>
      </c>
      <c r="B640" t="inlineStr">
        <is>
          <t>2026-10</t>
        </is>
      </c>
      <c r="C640" t="str">
        <f>IF(LEFT(A640,1)="T","QBO only",INDEX('Jobber Jobs'!$F$5:$F$367,MATCH(A640,'Jobber Jobs'!$A$5:$A$367,0)))</f>
        <v>Weekly</v>
      </c>
      <c r="D640" t="inlineStr"/>
      <c r="E640" s="9">
        <f>IF(LEFT(A640,1)="T",0,IF(INDEX('Jobber Jobs'!$O$5:$O$367,MATCH(A640,'Jobber Jobs'!$A$5:$A$367,0))&lt;&gt;"Active",0,IF(C640="Every 4 weeks",D640*INDEX('Jobber Jobs'!$L$5:$L$367,MATCH(A640,'Jobber Jobs'!$A$5:$A$367,0)),INDEX('Jobber Jobs'!$Q$5:$Q$367,MATCH(A640,'Jobber Jobs'!$A$5:$A$367,0)))))</f>
        <v>3596.67</v>
      </c>
      <c r="F640" s="9">
        <f>SUMIFS('Jobber Invoices'!$F$5:$F$235,'Jobber Invoices'!$B$5:$B$235,A640,'Jobber Invoices'!$G$5:$G$235,B640)</f>
        <v>0</v>
      </c>
      <c r="G640" s="9">
        <f>SUMIFS('QBO Invoices'!$E$5:$E$888,'QBO Invoices'!$G$5:$G$888,A640,'QBO Invoices'!$F$5:$F$888,B640)</f>
        <v>3320</v>
      </c>
      <c r="H640" s="9">
        <f>ROUND(F640+G640-E640,2)</f>
        <v>-276.67</v>
      </c>
      <c r="I640" t="str">
        <f>IF(ABS(H640)&lt;0.005,"Agrees",IF(H640&gt;0,"Over-billed","Under-billed"))</f>
        <v>Under-billed</v>
      </c>
      <c r="J640" t="str">
        <f>IFERROR(INDEX('Rate Reconciliation'!$O$5:$O$373,MATCH(A640,'Rate Reconciliation'!$A$5:$A$373,0)),"Missing in Jobber")</f>
        <v>Basis mismatch</v>
      </c>
      <c r="K640" s="9" t="n">
        <v>-276.67</v>
      </c>
    </row>
    <row r="641">
      <c r="A641" t="inlineStr">
        <is>
          <t>J1213</t>
        </is>
      </c>
      <c r="B641" t="inlineStr">
        <is>
          <t>2026-08</t>
        </is>
      </c>
      <c r="C641" t="str">
        <f>IF(LEFT(A641,1)="T","QBO only",INDEX('Jobber Jobs'!$F$5:$F$367,MATCH(A641,'Jobber Jobs'!$A$5:$A$367,0)))</f>
        <v>Weekly</v>
      </c>
      <c r="D641" t="inlineStr"/>
      <c r="E641" s="9">
        <f>IF(LEFT(A641,1)="T",0,IF(INDEX('Jobber Jobs'!$O$5:$O$367,MATCH(A641,'Jobber Jobs'!$A$5:$A$367,0))&lt;&gt;"Active",0,IF(C641="Every 4 weeks",D641*INDEX('Jobber Jobs'!$L$5:$L$367,MATCH(A641,'Jobber Jobs'!$A$5:$A$367,0)),INDEX('Jobber Jobs'!$Q$5:$Q$367,MATCH(A641,'Jobber Jobs'!$A$5:$A$367,0)))))</f>
        <v>1755</v>
      </c>
      <c r="F641" s="9">
        <f>SUMIFS('Jobber Invoices'!$F$5:$F$235,'Jobber Invoices'!$B$5:$B$235,A641,'Jobber Invoices'!$G$5:$G$235,B641)</f>
        <v>1755</v>
      </c>
      <c r="G641" s="9">
        <f>SUMIFS('QBO Invoices'!$E$5:$E$888,'QBO Invoices'!$G$5:$G$888,A641,'QBO Invoices'!$F$5:$F$888,B641)</f>
        <v>0</v>
      </c>
      <c r="H641" s="9">
        <f>ROUND(F641+G641-E641,2)</f>
        <v>0</v>
      </c>
      <c r="I641" t="str">
        <f>IF(ABS(H641)&lt;0.005,"Agrees",IF(H641&gt;0,"Over-billed","Under-billed"))</f>
        <v>Agrees</v>
      </c>
      <c r="J641" t="str">
        <f>IFERROR(INDEX('Rate Reconciliation'!$O$5:$O$373,MATCH(A641,'Rate Reconciliation'!$A$5:$A$373,0)),"Missing in Jobber")</f>
        <v>Billed in Jobber</v>
      </c>
      <c r="K641" s="9" t="n">
        <v>0</v>
      </c>
    </row>
    <row r="642">
      <c r="A642" t="inlineStr">
        <is>
          <t>J1213</t>
        </is>
      </c>
      <c r="B642" t="inlineStr">
        <is>
          <t>2026-09</t>
        </is>
      </c>
      <c r="C642" t="str">
        <f>IF(LEFT(A642,1)="T","QBO only",INDEX('Jobber Jobs'!$F$5:$F$367,MATCH(A642,'Jobber Jobs'!$A$5:$A$367,0)))</f>
        <v>Weekly</v>
      </c>
      <c r="D642" t="inlineStr"/>
      <c r="E642" s="9">
        <f>IF(LEFT(A642,1)="T",0,IF(INDEX('Jobber Jobs'!$O$5:$O$367,MATCH(A642,'Jobber Jobs'!$A$5:$A$367,0))&lt;&gt;"Active",0,IF(C642="Every 4 weeks",D642*INDEX('Jobber Jobs'!$L$5:$L$367,MATCH(A642,'Jobber Jobs'!$A$5:$A$367,0)),INDEX('Jobber Jobs'!$Q$5:$Q$367,MATCH(A642,'Jobber Jobs'!$A$5:$A$367,0)))))</f>
        <v>1755</v>
      </c>
      <c r="F642" s="9">
        <f>SUMIFS('Jobber Invoices'!$F$5:$F$235,'Jobber Invoices'!$B$5:$B$235,A642,'Jobber Invoices'!$G$5:$G$235,B642)</f>
        <v>1755</v>
      </c>
      <c r="G642" s="9">
        <f>SUMIFS('QBO Invoices'!$E$5:$E$888,'QBO Invoices'!$G$5:$G$888,A642,'QBO Invoices'!$F$5:$F$888,B642)</f>
        <v>0</v>
      </c>
      <c r="H642" s="9">
        <f>ROUND(F642+G642-E642,2)</f>
        <v>0</v>
      </c>
      <c r="I642" t="str">
        <f>IF(ABS(H642)&lt;0.005,"Agrees",IF(H642&gt;0,"Over-billed","Under-billed"))</f>
        <v>Agrees</v>
      </c>
      <c r="J642" t="str">
        <f>IFERROR(INDEX('Rate Reconciliation'!$O$5:$O$373,MATCH(A642,'Rate Reconciliation'!$A$5:$A$373,0)),"Missing in Jobber")</f>
        <v>Billed in Jobber</v>
      </c>
      <c r="K642" s="9" t="n">
        <v>0</v>
      </c>
    </row>
    <row r="643">
      <c r="A643" t="inlineStr">
        <is>
          <t>J1213</t>
        </is>
      </c>
      <c r="B643" t="inlineStr">
        <is>
          <t>2026-10</t>
        </is>
      </c>
      <c r="C643" t="str">
        <f>IF(LEFT(A643,1)="T","QBO only",INDEX('Jobber Jobs'!$F$5:$F$367,MATCH(A643,'Jobber Jobs'!$A$5:$A$367,0)))</f>
        <v>Weekly</v>
      </c>
      <c r="D643" t="inlineStr"/>
      <c r="E643" s="9">
        <f>IF(LEFT(A643,1)="T",0,IF(INDEX('Jobber Jobs'!$O$5:$O$367,MATCH(A643,'Jobber Jobs'!$A$5:$A$367,0))&lt;&gt;"Active",0,IF(C643="Every 4 weeks",D643*INDEX('Jobber Jobs'!$L$5:$L$367,MATCH(A643,'Jobber Jobs'!$A$5:$A$367,0)),INDEX('Jobber Jobs'!$Q$5:$Q$367,MATCH(A643,'Jobber Jobs'!$A$5:$A$367,0)))))</f>
        <v>1755</v>
      </c>
      <c r="F643" s="9">
        <f>SUMIFS('Jobber Invoices'!$F$5:$F$235,'Jobber Invoices'!$B$5:$B$235,A643,'Jobber Invoices'!$G$5:$G$235,B643)</f>
        <v>1755</v>
      </c>
      <c r="G643" s="9">
        <f>SUMIFS('QBO Invoices'!$E$5:$E$888,'QBO Invoices'!$G$5:$G$888,A643,'QBO Invoices'!$F$5:$F$888,B643)</f>
        <v>0</v>
      </c>
      <c r="H643" s="9">
        <f>ROUND(F643+G643-E643,2)</f>
        <v>0</v>
      </c>
      <c r="I643" t="str">
        <f>IF(ABS(H643)&lt;0.005,"Agrees",IF(H643&gt;0,"Over-billed","Under-billed"))</f>
        <v>Agrees</v>
      </c>
      <c r="J643" t="str">
        <f>IFERROR(INDEX('Rate Reconciliation'!$O$5:$O$373,MATCH(A643,'Rate Reconciliation'!$A$5:$A$373,0)),"Missing in Jobber")</f>
        <v>Billed in Jobber</v>
      </c>
      <c r="K643" s="9" t="n">
        <v>0</v>
      </c>
    </row>
    <row r="644">
      <c r="A644" t="inlineStr">
        <is>
          <t>J1214</t>
        </is>
      </c>
      <c r="B644" t="inlineStr">
        <is>
          <t>2026-08</t>
        </is>
      </c>
      <c r="C644" t="str">
        <f>IF(LEFT(A644,1)="T","QBO only",INDEX('Jobber Jobs'!$F$5:$F$367,MATCH(A644,'Jobber Jobs'!$A$5:$A$367,0)))</f>
        <v>Weekly</v>
      </c>
      <c r="D644" t="inlineStr"/>
      <c r="E644" s="9">
        <f>IF(LEFT(A644,1)="T",0,IF(INDEX('Jobber Jobs'!$O$5:$O$367,MATCH(A644,'Jobber Jobs'!$A$5:$A$367,0))&lt;&gt;"Active",0,IF(C644="Every 4 weeks",D644*INDEX('Jobber Jobs'!$L$5:$L$367,MATCH(A644,'Jobber Jobs'!$A$5:$A$367,0)),INDEX('Jobber Jobs'!$Q$5:$Q$367,MATCH(A644,'Jobber Jobs'!$A$5:$A$367,0)))))</f>
        <v>463.67</v>
      </c>
      <c r="F644" s="9">
        <f>SUMIFS('Jobber Invoices'!$F$5:$F$235,'Jobber Invoices'!$B$5:$B$235,A644,'Jobber Invoices'!$G$5:$G$235,B644)</f>
        <v>0</v>
      </c>
      <c r="G644" s="9">
        <f>SUMIFS('QBO Invoices'!$E$5:$E$888,'QBO Invoices'!$G$5:$G$888,A644,'QBO Invoices'!$F$5:$F$888,B644)</f>
        <v>463.67</v>
      </c>
      <c r="H644" s="9">
        <f>ROUND(F644+G644-E644,2)</f>
        <v>0</v>
      </c>
      <c r="I644" t="str">
        <f>IF(ABS(H644)&lt;0.005,"Agrees",IF(H644&gt;0,"Over-billed","Under-billed"))</f>
        <v>Agrees</v>
      </c>
      <c r="J644" t="str">
        <f>IFERROR(INDEX('Rate Reconciliation'!$O$5:$O$373,MATCH(A644,'Rate Reconciliation'!$A$5:$A$373,0)),"Missing in Jobber")</f>
        <v>Matched</v>
      </c>
      <c r="K644" s="9" t="n">
        <v>0</v>
      </c>
    </row>
    <row r="645">
      <c r="A645" t="inlineStr">
        <is>
          <t>J1214</t>
        </is>
      </c>
      <c r="B645" t="inlineStr">
        <is>
          <t>2026-09</t>
        </is>
      </c>
      <c r="C645" t="str">
        <f>IF(LEFT(A645,1)="T","QBO only",INDEX('Jobber Jobs'!$F$5:$F$367,MATCH(A645,'Jobber Jobs'!$A$5:$A$367,0)))</f>
        <v>Weekly</v>
      </c>
      <c r="D645" t="inlineStr"/>
      <c r="E645" s="9">
        <f>IF(LEFT(A645,1)="T",0,IF(INDEX('Jobber Jobs'!$O$5:$O$367,MATCH(A645,'Jobber Jobs'!$A$5:$A$367,0))&lt;&gt;"Active",0,IF(C645="Every 4 weeks",D645*INDEX('Jobber Jobs'!$L$5:$L$367,MATCH(A645,'Jobber Jobs'!$A$5:$A$367,0)),INDEX('Jobber Jobs'!$Q$5:$Q$367,MATCH(A645,'Jobber Jobs'!$A$5:$A$367,0)))))</f>
        <v>463.67</v>
      </c>
      <c r="F645" s="9">
        <f>SUMIFS('Jobber Invoices'!$F$5:$F$235,'Jobber Invoices'!$B$5:$B$235,A645,'Jobber Invoices'!$G$5:$G$235,B645)</f>
        <v>0</v>
      </c>
      <c r="G645" s="9">
        <f>SUMIFS('QBO Invoices'!$E$5:$E$888,'QBO Invoices'!$G$5:$G$888,A645,'QBO Invoices'!$F$5:$F$888,B645)</f>
        <v>463.67</v>
      </c>
      <c r="H645" s="9">
        <f>ROUND(F645+G645-E645,2)</f>
        <v>0</v>
      </c>
      <c r="I645" t="str">
        <f>IF(ABS(H645)&lt;0.005,"Agrees",IF(H645&gt;0,"Over-billed","Under-billed"))</f>
        <v>Agrees</v>
      </c>
      <c r="J645" t="str">
        <f>IFERROR(INDEX('Rate Reconciliation'!$O$5:$O$373,MATCH(A645,'Rate Reconciliation'!$A$5:$A$373,0)),"Missing in Jobber")</f>
        <v>Matched</v>
      </c>
      <c r="K645" s="9" t="n">
        <v>0</v>
      </c>
    </row>
    <row r="646">
      <c r="A646" t="inlineStr">
        <is>
          <t>J1214</t>
        </is>
      </c>
      <c r="B646" t="inlineStr">
        <is>
          <t>2026-10</t>
        </is>
      </c>
      <c r="C646" t="str">
        <f>IF(LEFT(A646,1)="T","QBO only",INDEX('Jobber Jobs'!$F$5:$F$367,MATCH(A646,'Jobber Jobs'!$A$5:$A$367,0)))</f>
        <v>Weekly</v>
      </c>
      <c r="D646" t="inlineStr"/>
      <c r="E646" s="9">
        <f>IF(LEFT(A646,1)="T",0,IF(INDEX('Jobber Jobs'!$O$5:$O$367,MATCH(A646,'Jobber Jobs'!$A$5:$A$367,0))&lt;&gt;"Active",0,IF(C646="Every 4 weeks",D646*INDEX('Jobber Jobs'!$L$5:$L$367,MATCH(A646,'Jobber Jobs'!$A$5:$A$367,0)),INDEX('Jobber Jobs'!$Q$5:$Q$367,MATCH(A646,'Jobber Jobs'!$A$5:$A$367,0)))))</f>
        <v>463.67</v>
      </c>
      <c r="F646" s="9">
        <f>SUMIFS('Jobber Invoices'!$F$5:$F$235,'Jobber Invoices'!$B$5:$B$235,A646,'Jobber Invoices'!$G$5:$G$235,B646)</f>
        <v>0</v>
      </c>
      <c r="G646" s="9">
        <f>SUMIFS('QBO Invoices'!$E$5:$E$888,'QBO Invoices'!$G$5:$G$888,A646,'QBO Invoices'!$F$5:$F$888,B646)</f>
        <v>463.67</v>
      </c>
      <c r="H646" s="9">
        <f>ROUND(F646+G646-E646,2)</f>
        <v>0</v>
      </c>
      <c r="I646" t="str">
        <f>IF(ABS(H646)&lt;0.005,"Agrees",IF(H646&gt;0,"Over-billed","Under-billed"))</f>
        <v>Agrees</v>
      </c>
      <c r="J646" t="str">
        <f>IFERROR(INDEX('Rate Reconciliation'!$O$5:$O$373,MATCH(A646,'Rate Reconciliation'!$A$5:$A$373,0)),"Missing in Jobber")</f>
        <v>Matched</v>
      </c>
      <c r="K646" s="9" t="n">
        <v>0</v>
      </c>
    </row>
    <row r="647">
      <c r="A647" t="inlineStr">
        <is>
          <t>J1215</t>
        </is>
      </c>
      <c r="B647" t="inlineStr">
        <is>
          <t>2026-08</t>
        </is>
      </c>
      <c r="C647" t="str">
        <f>IF(LEFT(A647,1)="T","QBO only",INDEX('Jobber Jobs'!$F$5:$F$367,MATCH(A647,'Jobber Jobs'!$A$5:$A$367,0)))</f>
        <v>Weekly</v>
      </c>
      <c r="D647" t="inlineStr"/>
      <c r="E647" s="9">
        <f>IF(LEFT(A647,1)="T",0,IF(INDEX('Jobber Jobs'!$O$5:$O$367,MATCH(A647,'Jobber Jobs'!$A$5:$A$367,0))&lt;&gt;"Active",0,IF(C647="Every 4 weeks",D647*INDEX('Jobber Jobs'!$L$5:$L$367,MATCH(A647,'Jobber Jobs'!$A$5:$A$367,0)),INDEX('Jobber Jobs'!$Q$5:$Q$367,MATCH(A647,'Jobber Jobs'!$A$5:$A$367,0)))))</f>
        <v>1495</v>
      </c>
      <c r="F647" s="9">
        <f>SUMIFS('Jobber Invoices'!$F$5:$F$235,'Jobber Invoices'!$B$5:$B$235,A647,'Jobber Invoices'!$G$5:$G$235,B647)</f>
        <v>1495</v>
      </c>
      <c r="G647" s="9">
        <f>SUMIFS('QBO Invoices'!$E$5:$E$888,'QBO Invoices'!$G$5:$G$888,A647,'QBO Invoices'!$F$5:$F$888,B647)</f>
        <v>1495</v>
      </c>
      <c r="H647" s="9">
        <f>ROUND(F647+G647-E647,2)</f>
        <v>1495</v>
      </c>
      <c r="I647" t="str">
        <f>IF(ABS(H647)&lt;0.005,"Agrees",IF(H647&gt;0,"Over-billed","Under-billed"))</f>
        <v>Over-billed</v>
      </c>
      <c r="J647" t="str">
        <f>IFERROR(INDEX('Rate Reconciliation'!$O$5:$O$373,MATCH(A647,'Rate Reconciliation'!$A$5:$A$373,0)),"Missing in Jobber")</f>
        <v>Double-billing risk</v>
      </c>
      <c r="K647" s="9" t="n">
        <v>1495</v>
      </c>
    </row>
    <row r="648">
      <c r="A648" t="inlineStr">
        <is>
          <t>J1215</t>
        </is>
      </c>
      <c r="B648" t="inlineStr">
        <is>
          <t>2026-09</t>
        </is>
      </c>
      <c r="C648" t="str">
        <f>IF(LEFT(A648,1)="T","QBO only",INDEX('Jobber Jobs'!$F$5:$F$367,MATCH(A648,'Jobber Jobs'!$A$5:$A$367,0)))</f>
        <v>Weekly</v>
      </c>
      <c r="D648" t="inlineStr"/>
      <c r="E648" s="9">
        <f>IF(LEFT(A648,1)="T",0,IF(INDEX('Jobber Jobs'!$O$5:$O$367,MATCH(A648,'Jobber Jobs'!$A$5:$A$367,0))&lt;&gt;"Active",0,IF(C648="Every 4 weeks",D648*INDEX('Jobber Jobs'!$L$5:$L$367,MATCH(A648,'Jobber Jobs'!$A$5:$A$367,0)),INDEX('Jobber Jobs'!$Q$5:$Q$367,MATCH(A648,'Jobber Jobs'!$A$5:$A$367,0)))))</f>
        <v>1495</v>
      </c>
      <c r="F648" s="9">
        <f>SUMIFS('Jobber Invoices'!$F$5:$F$235,'Jobber Invoices'!$B$5:$B$235,A648,'Jobber Invoices'!$G$5:$G$235,B648)</f>
        <v>1495</v>
      </c>
      <c r="G648" s="9">
        <f>SUMIFS('QBO Invoices'!$E$5:$E$888,'QBO Invoices'!$G$5:$G$888,A648,'QBO Invoices'!$F$5:$F$888,B648)</f>
        <v>1495</v>
      </c>
      <c r="H648" s="9">
        <f>ROUND(F648+G648-E648,2)</f>
        <v>1495</v>
      </c>
      <c r="I648" t="str">
        <f>IF(ABS(H648)&lt;0.005,"Agrees",IF(H648&gt;0,"Over-billed","Under-billed"))</f>
        <v>Over-billed</v>
      </c>
      <c r="J648" t="str">
        <f>IFERROR(INDEX('Rate Reconciliation'!$O$5:$O$373,MATCH(A648,'Rate Reconciliation'!$A$5:$A$373,0)),"Missing in Jobber")</f>
        <v>Double-billing risk</v>
      </c>
      <c r="K648" s="9" t="n">
        <v>1495</v>
      </c>
    </row>
    <row r="649">
      <c r="A649" t="inlineStr">
        <is>
          <t>J1215</t>
        </is>
      </c>
      <c r="B649" t="inlineStr">
        <is>
          <t>2026-10</t>
        </is>
      </c>
      <c r="C649" t="str">
        <f>IF(LEFT(A649,1)="T","QBO only",INDEX('Jobber Jobs'!$F$5:$F$367,MATCH(A649,'Jobber Jobs'!$A$5:$A$367,0)))</f>
        <v>Weekly</v>
      </c>
      <c r="D649" t="inlineStr"/>
      <c r="E649" s="9">
        <f>IF(LEFT(A649,1)="T",0,IF(INDEX('Jobber Jobs'!$O$5:$O$367,MATCH(A649,'Jobber Jobs'!$A$5:$A$367,0))&lt;&gt;"Active",0,IF(C649="Every 4 weeks",D649*INDEX('Jobber Jobs'!$L$5:$L$367,MATCH(A649,'Jobber Jobs'!$A$5:$A$367,0)),INDEX('Jobber Jobs'!$Q$5:$Q$367,MATCH(A649,'Jobber Jobs'!$A$5:$A$367,0)))))</f>
        <v>1495</v>
      </c>
      <c r="F649" s="9">
        <f>SUMIFS('Jobber Invoices'!$F$5:$F$235,'Jobber Invoices'!$B$5:$B$235,A649,'Jobber Invoices'!$G$5:$G$235,B649)</f>
        <v>1495</v>
      </c>
      <c r="G649" s="9">
        <f>SUMIFS('QBO Invoices'!$E$5:$E$888,'QBO Invoices'!$G$5:$G$888,A649,'QBO Invoices'!$F$5:$F$888,B649)</f>
        <v>1495</v>
      </c>
      <c r="H649" s="9">
        <f>ROUND(F649+G649-E649,2)</f>
        <v>1495</v>
      </c>
      <c r="I649" t="str">
        <f>IF(ABS(H649)&lt;0.005,"Agrees",IF(H649&gt;0,"Over-billed","Under-billed"))</f>
        <v>Over-billed</v>
      </c>
      <c r="J649" t="str">
        <f>IFERROR(INDEX('Rate Reconciliation'!$O$5:$O$373,MATCH(A649,'Rate Reconciliation'!$A$5:$A$373,0)),"Missing in Jobber")</f>
        <v>Double-billing risk</v>
      </c>
      <c r="K649" s="9" t="n">
        <v>1495</v>
      </c>
    </row>
    <row r="650">
      <c r="A650" t="inlineStr">
        <is>
          <t>J1216</t>
        </is>
      </c>
      <c r="B650" t="inlineStr">
        <is>
          <t>2026-08</t>
        </is>
      </c>
      <c r="C650" t="str">
        <f>IF(LEFT(A650,1)="T","QBO only",INDEX('Jobber Jobs'!$F$5:$F$367,MATCH(A650,'Jobber Jobs'!$A$5:$A$367,0)))</f>
        <v>Weekly</v>
      </c>
      <c r="D650" t="inlineStr"/>
      <c r="E650" s="9">
        <f>IF(LEFT(A650,1)="T",0,IF(INDEX('Jobber Jobs'!$O$5:$O$367,MATCH(A650,'Jobber Jobs'!$A$5:$A$367,0))&lt;&gt;"Active",0,IF(C650="Every 4 weeks",D650*INDEX('Jobber Jobs'!$L$5:$L$367,MATCH(A650,'Jobber Jobs'!$A$5:$A$367,0)),INDEX('Jobber Jobs'!$Q$5:$Q$367,MATCH(A650,'Jobber Jobs'!$A$5:$A$367,0)))))</f>
        <v>1261</v>
      </c>
      <c r="F650" s="9">
        <f>SUMIFS('Jobber Invoices'!$F$5:$F$235,'Jobber Invoices'!$B$5:$B$235,A650,'Jobber Invoices'!$G$5:$G$235,B650)</f>
        <v>0</v>
      </c>
      <c r="G650" s="9">
        <f>SUMIFS('QBO Invoices'!$E$5:$E$888,'QBO Invoices'!$G$5:$G$888,A650,'QBO Invoices'!$F$5:$F$888,B650)</f>
        <v>1261</v>
      </c>
      <c r="H650" s="9">
        <f>ROUND(F650+G650-E650,2)</f>
        <v>0</v>
      </c>
      <c r="I650" t="str">
        <f>IF(ABS(H650)&lt;0.005,"Agrees",IF(H650&gt;0,"Over-billed","Under-billed"))</f>
        <v>Agrees</v>
      </c>
      <c r="J650" t="str">
        <f>IFERROR(INDEX('Rate Reconciliation'!$O$5:$O$373,MATCH(A650,'Rate Reconciliation'!$A$5:$A$373,0)),"Missing in Jobber")</f>
        <v>Matched</v>
      </c>
      <c r="K650" s="9" t="n">
        <v>0</v>
      </c>
    </row>
    <row r="651">
      <c r="A651" t="inlineStr">
        <is>
          <t>J1216</t>
        </is>
      </c>
      <c r="B651" t="inlineStr">
        <is>
          <t>2026-09</t>
        </is>
      </c>
      <c r="C651" t="str">
        <f>IF(LEFT(A651,1)="T","QBO only",INDEX('Jobber Jobs'!$F$5:$F$367,MATCH(A651,'Jobber Jobs'!$A$5:$A$367,0)))</f>
        <v>Weekly</v>
      </c>
      <c r="D651" t="inlineStr"/>
      <c r="E651" s="9">
        <f>IF(LEFT(A651,1)="T",0,IF(INDEX('Jobber Jobs'!$O$5:$O$367,MATCH(A651,'Jobber Jobs'!$A$5:$A$367,0))&lt;&gt;"Active",0,IF(C651="Every 4 weeks",D651*INDEX('Jobber Jobs'!$L$5:$L$367,MATCH(A651,'Jobber Jobs'!$A$5:$A$367,0)),INDEX('Jobber Jobs'!$Q$5:$Q$367,MATCH(A651,'Jobber Jobs'!$A$5:$A$367,0)))))</f>
        <v>1261</v>
      </c>
      <c r="F651" s="9">
        <f>SUMIFS('Jobber Invoices'!$F$5:$F$235,'Jobber Invoices'!$B$5:$B$235,A651,'Jobber Invoices'!$G$5:$G$235,B651)</f>
        <v>0</v>
      </c>
      <c r="G651" s="9">
        <f>SUMIFS('QBO Invoices'!$E$5:$E$888,'QBO Invoices'!$G$5:$G$888,A651,'QBO Invoices'!$F$5:$F$888,B651)</f>
        <v>1261</v>
      </c>
      <c r="H651" s="9">
        <f>ROUND(F651+G651-E651,2)</f>
        <v>0</v>
      </c>
      <c r="I651" t="str">
        <f>IF(ABS(H651)&lt;0.005,"Agrees",IF(H651&gt;0,"Over-billed","Under-billed"))</f>
        <v>Agrees</v>
      </c>
      <c r="J651" t="str">
        <f>IFERROR(INDEX('Rate Reconciliation'!$O$5:$O$373,MATCH(A651,'Rate Reconciliation'!$A$5:$A$373,0)),"Missing in Jobber")</f>
        <v>Matched</v>
      </c>
      <c r="K651" s="9" t="n">
        <v>0</v>
      </c>
    </row>
    <row r="652">
      <c r="A652" t="inlineStr">
        <is>
          <t>J1216</t>
        </is>
      </c>
      <c r="B652" t="inlineStr">
        <is>
          <t>2026-10</t>
        </is>
      </c>
      <c r="C652" t="str">
        <f>IF(LEFT(A652,1)="T","QBO only",INDEX('Jobber Jobs'!$F$5:$F$367,MATCH(A652,'Jobber Jobs'!$A$5:$A$367,0)))</f>
        <v>Weekly</v>
      </c>
      <c r="D652" t="inlineStr"/>
      <c r="E652" s="9">
        <f>IF(LEFT(A652,1)="T",0,IF(INDEX('Jobber Jobs'!$O$5:$O$367,MATCH(A652,'Jobber Jobs'!$A$5:$A$367,0))&lt;&gt;"Active",0,IF(C652="Every 4 weeks",D652*INDEX('Jobber Jobs'!$L$5:$L$367,MATCH(A652,'Jobber Jobs'!$A$5:$A$367,0)),INDEX('Jobber Jobs'!$Q$5:$Q$367,MATCH(A652,'Jobber Jobs'!$A$5:$A$367,0)))))</f>
        <v>1261</v>
      </c>
      <c r="F652" s="9">
        <f>SUMIFS('Jobber Invoices'!$F$5:$F$235,'Jobber Invoices'!$B$5:$B$235,A652,'Jobber Invoices'!$G$5:$G$235,B652)</f>
        <v>0</v>
      </c>
      <c r="G652" s="9">
        <f>SUMIFS('QBO Invoices'!$E$5:$E$888,'QBO Invoices'!$G$5:$G$888,A652,'QBO Invoices'!$F$5:$F$888,B652)</f>
        <v>1261</v>
      </c>
      <c r="H652" s="9">
        <f>ROUND(F652+G652-E652,2)</f>
        <v>0</v>
      </c>
      <c r="I652" t="str">
        <f>IF(ABS(H652)&lt;0.005,"Agrees",IF(H652&gt;0,"Over-billed","Under-billed"))</f>
        <v>Agrees</v>
      </c>
      <c r="J652" t="str">
        <f>IFERROR(INDEX('Rate Reconciliation'!$O$5:$O$373,MATCH(A652,'Rate Reconciliation'!$A$5:$A$373,0)),"Missing in Jobber")</f>
        <v>Matched</v>
      </c>
      <c r="K652" s="9" t="n">
        <v>0</v>
      </c>
    </row>
    <row r="653">
      <c r="A653" t="inlineStr">
        <is>
          <t>J1217</t>
        </is>
      </c>
      <c r="B653" t="inlineStr">
        <is>
          <t>2026-08</t>
        </is>
      </c>
      <c r="C653" t="str">
        <f>IF(LEFT(A653,1)="T","QBO only",INDEX('Jobber Jobs'!$F$5:$F$367,MATCH(A653,'Jobber Jobs'!$A$5:$A$367,0)))</f>
        <v>Weekly</v>
      </c>
      <c r="D653" t="inlineStr"/>
      <c r="E653" s="9">
        <f>IF(LEFT(A653,1)="T",0,IF(INDEX('Jobber Jobs'!$O$5:$O$367,MATCH(A653,'Jobber Jobs'!$A$5:$A$367,0))&lt;&gt;"Active",0,IF(C653="Every 4 weeks",D653*INDEX('Jobber Jobs'!$L$5:$L$367,MATCH(A653,'Jobber Jobs'!$A$5:$A$367,0)),INDEX('Jobber Jobs'!$Q$5:$Q$367,MATCH(A653,'Jobber Jobs'!$A$5:$A$367,0)))))</f>
        <v>572</v>
      </c>
      <c r="F653" s="9">
        <f>SUMIFS('Jobber Invoices'!$F$5:$F$235,'Jobber Invoices'!$B$5:$B$235,A653,'Jobber Invoices'!$G$5:$G$235,B653)</f>
        <v>0</v>
      </c>
      <c r="G653" s="9">
        <f>SUMIFS('QBO Invoices'!$E$5:$E$888,'QBO Invoices'!$G$5:$G$888,A653,'QBO Invoices'!$F$5:$F$888,B653)</f>
        <v>572</v>
      </c>
      <c r="H653" s="9">
        <f>ROUND(F653+G653-E653,2)</f>
        <v>0</v>
      </c>
      <c r="I653" t="str">
        <f>IF(ABS(H653)&lt;0.005,"Agrees",IF(H653&gt;0,"Over-billed","Under-billed"))</f>
        <v>Agrees</v>
      </c>
      <c r="J653" t="str">
        <f>IFERROR(INDEX('Rate Reconciliation'!$O$5:$O$373,MATCH(A653,'Rate Reconciliation'!$A$5:$A$373,0)),"Missing in Jobber")</f>
        <v>Matched</v>
      </c>
      <c r="K653" s="9" t="n">
        <v>0</v>
      </c>
    </row>
    <row r="654">
      <c r="A654" t="inlineStr">
        <is>
          <t>J1217</t>
        </is>
      </c>
      <c r="B654" t="inlineStr">
        <is>
          <t>2026-09</t>
        </is>
      </c>
      <c r="C654" t="str">
        <f>IF(LEFT(A654,1)="T","QBO only",INDEX('Jobber Jobs'!$F$5:$F$367,MATCH(A654,'Jobber Jobs'!$A$5:$A$367,0)))</f>
        <v>Weekly</v>
      </c>
      <c r="D654" t="inlineStr"/>
      <c r="E654" s="9">
        <f>IF(LEFT(A654,1)="T",0,IF(INDEX('Jobber Jobs'!$O$5:$O$367,MATCH(A654,'Jobber Jobs'!$A$5:$A$367,0))&lt;&gt;"Active",0,IF(C654="Every 4 weeks",D654*INDEX('Jobber Jobs'!$L$5:$L$367,MATCH(A654,'Jobber Jobs'!$A$5:$A$367,0)),INDEX('Jobber Jobs'!$Q$5:$Q$367,MATCH(A654,'Jobber Jobs'!$A$5:$A$367,0)))))</f>
        <v>572</v>
      </c>
      <c r="F654" s="9">
        <f>SUMIFS('Jobber Invoices'!$F$5:$F$235,'Jobber Invoices'!$B$5:$B$235,A654,'Jobber Invoices'!$G$5:$G$235,B654)</f>
        <v>0</v>
      </c>
      <c r="G654" s="9">
        <f>SUMIFS('QBO Invoices'!$E$5:$E$888,'QBO Invoices'!$G$5:$G$888,A654,'QBO Invoices'!$F$5:$F$888,B654)</f>
        <v>572</v>
      </c>
      <c r="H654" s="9">
        <f>ROUND(F654+G654-E654,2)</f>
        <v>0</v>
      </c>
      <c r="I654" t="str">
        <f>IF(ABS(H654)&lt;0.005,"Agrees",IF(H654&gt;0,"Over-billed","Under-billed"))</f>
        <v>Agrees</v>
      </c>
      <c r="J654" t="str">
        <f>IFERROR(INDEX('Rate Reconciliation'!$O$5:$O$373,MATCH(A654,'Rate Reconciliation'!$A$5:$A$373,0)),"Missing in Jobber")</f>
        <v>Matched</v>
      </c>
      <c r="K654" s="9" t="n">
        <v>0</v>
      </c>
    </row>
    <row r="655">
      <c r="A655" t="inlineStr">
        <is>
          <t>J1217</t>
        </is>
      </c>
      <c r="B655" t="inlineStr">
        <is>
          <t>2026-10</t>
        </is>
      </c>
      <c r="C655" t="str">
        <f>IF(LEFT(A655,1)="T","QBO only",INDEX('Jobber Jobs'!$F$5:$F$367,MATCH(A655,'Jobber Jobs'!$A$5:$A$367,0)))</f>
        <v>Weekly</v>
      </c>
      <c r="D655" t="inlineStr"/>
      <c r="E655" s="9">
        <f>IF(LEFT(A655,1)="T",0,IF(INDEX('Jobber Jobs'!$O$5:$O$367,MATCH(A655,'Jobber Jobs'!$A$5:$A$367,0))&lt;&gt;"Active",0,IF(C655="Every 4 weeks",D655*INDEX('Jobber Jobs'!$L$5:$L$367,MATCH(A655,'Jobber Jobs'!$A$5:$A$367,0)),INDEX('Jobber Jobs'!$Q$5:$Q$367,MATCH(A655,'Jobber Jobs'!$A$5:$A$367,0)))))</f>
        <v>572</v>
      </c>
      <c r="F655" s="9">
        <f>SUMIFS('Jobber Invoices'!$F$5:$F$235,'Jobber Invoices'!$B$5:$B$235,A655,'Jobber Invoices'!$G$5:$G$235,B655)</f>
        <v>0</v>
      </c>
      <c r="G655" s="9">
        <f>SUMIFS('QBO Invoices'!$E$5:$E$888,'QBO Invoices'!$G$5:$G$888,A655,'QBO Invoices'!$F$5:$F$888,B655)</f>
        <v>572</v>
      </c>
      <c r="H655" s="9">
        <f>ROUND(F655+G655-E655,2)</f>
        <v>0</v>
      </c>
      <c r="I655" t="str">
        <f>IF(ABS(H655)&lt;0.005,"Agrees",IF(H655&gt;0,"Over-billed","Under-billed"))</f>
        <v>Agrees</v>
      </c>
      <c r="J655" t="str">
        <f>IFERROR(INDEX('Rate Reconciliation'!$O$5:$O$373,MATCH(A655,'Rate Reconciliation'!$A$5:$A$373,0)),"Missing in Jobber")</f>
        <v>Matched</v>
      </c>
      <c r="K655" s="9" t="n">
        <v>0</v>
      </c>
    </row>
    <row r="656">
      <c r="A656" t="inlineStr">
        <is>
          <t>J1218</t>
        </is>
      </c>
      <c r="B656" t="inlineStr">
        <is>
          <t>2026-08</t>
        </is>
      </c>
      <c r="C656" t="str">
        <f>IF(LEFT(A656,1)="T","QBO only",INDEX('Jobber Jobs'!$F$5:$F$367,MATCH(A656,'Jobber Jobs'!$A$5:$A$367,0)))</f>
        <v>Weekly</v>
      </c>
      <c r="D656" t="inlineStr"/>
      <c r="E656" s="9">
        <f>IF(LEFT(A656,1)="T",0,IF(INDEX('Jobber Jobs'!$O$5:$O$367,MATCH(A656,'Jobber Jobs'!$A$5:$A$367,0))&lt;&gt;"Active",0,IF(C656="Every 4 weeks",D656*INDEX('Jobber Jobs'!$L$5:$L$367,MATCH(A656,'Jobber Jobs'!$A$5:$A$367,0)),INDEX('Jobber Jobs'!$Q$5:$Q$367,MATCH(A656,'Jobber Jobs'!$A$5:$A$367,0)))))</f>
        <v>814.67</v>
      </c>
      <c r="F656" s="9">
        <f>SUMIFS('Jobber Invoices'!$F$5:$F$235,'Jobber Invoices'!$B$5:$B$235,A656,'Jobber Invoices'!$G$5:$G$235,B656)</f>
        <v>0</v>
      </c>
      <c r="G656" s="9">
        <f>SUMIFS('QBO Invoices'!$E$5:$E$888,'QBO Invoices'!$G$5:$G$888,A656,'QBO Invoices'!$F$5:$F$888,B656)</f>
        <v>814.67</v>
      </c>
      <c r="H656" s="9">
        <f>ROUND(F656+G656-E656,2)</f>
        <v>0</v>
      </c>
      <c r="I656" t="str">
        <f>IF(ABS(H656)&lt;0.005,"Agrees",IF(H656&gt;0,"Over-billed","Under-billed"))</f>
        <v>Agrees</v>
      </c>
      <c r="J656" t="str">
        <f>IFERROR(INDEX('Rate Reconciliation'!$O$5:$O$373,MATCH(A656,'Rate Reconciliation'!$A$5:$A$373,0)),"Missing in Jobber")</f>
        <v>Matched</v>
      </c>
      <c r="K656" s="9" t="n">
        <v>0</v>
      </c>
    </row>
    <row r="657">
      <c r="A657" t="inlineStr">
        <is>
          <t>J1218</t>
        </is>
      </c>
      <c r="B657" t="inlineStr">
        <is>
          <t>2026-09</t>
        </is>
      </c>
      <c r="C657" t="str">
        <f>IF(LEFT(A657,1)="T","QBO only",INDEX('Jobber Jobs'!$F$5:$F$367,MATCH(A657,'Jobber Jobs'!$A$5:$A$367,0)))</f>
        <v>Weekly</v>
      </c>
      <c r="D657" t="inlineStr"/>
      <c r="E657" s="9">
        <f>IF(LEFT(A657,1)="T",0,IF(INDEX('Jobber Jobs'!$O$5:$O$367,MATCH(A657,'Jobber Jobs'!$A$5:$A$367,0))&lt;&gt;"Active",0,IF(C657="Every 4 weeks",D657*INDEX('Jobber Jobs'!$L$5:$L$367,MATCH(A657,'Jobber Jobs'!$A$5:$A$367,0)),INDEX('Jobber Jobs'!$Q$5:$Q$367,MATCH(A657,'Jobber Jobs'!$A$5:$A$367,0)))))</f>
        <v>814.67</v>
      </c>
      <c r="F657" s="9">
        <f>SUMIFS('Jobber Invoices'!$F$5:$F$235,'Jobber Invoices'!$B$5:$B$235,A657,'Jobber Invoices'!$G$5:$G$235,B657)</f>
        <v>0</v>
      </c>
      <c r="G657" s="9">
        <f>SUMIFS('QBO Invoices'!$E$5:$E$888,'QBO Invoices'!$G$5:$G$888,A657,'QBO Invoices'!$F$5:$F$888,B657)</f>
        <v>814.67</v>
      </c>
      <c r="H657" s="9">
        <f>ROUND(F657+G657-E657,2)</f>
        <v>0</v>
      </c>
      <c r="I657" t="str">
        <f>IF(ABS(H657)&lt;0.005,"Agrees",IF(H657&gt;0,"Over-billed","Under-billed"))</f>
        <v>Agrees</v>
      </c>
      <c r="J657" t="str">
        <f>IFERROR(INDEX('Rate Reconciliation'!$O$5:$O$373,MATCH(A657,'Rate Reconciliation'!$A$5:$A$373,0)),"Missing in Jobber")</f>
        <v>Matched</v>
      </c>
      <c r="K657" s="9" t="n">
        <v>0</v>
      </c>
    </row>
    <row r="658">
      <c r="A658" t="inlineStr">
        <is>
          <t>J1218</t>
        </is>
      </c>
      <c r="B658" t="inlineStr">
        <is>
          <t>2026-10</t>
        </is>
      </c>
      <c r="C658" t="str">
        <f>IF(LEFT(A658,1)="T","QBO only",INDEX('Jobber Jobs'!$F$5:$F$367,MATCH(A658,'Jobber Jobs'!$A$5:$A$367,0)))</f>
        <v>Weekly</v>
      </c>
      <c r="D658" t="inlineStr"/>
      <c r="E658" s="9">
        <f>IF(LEFT(A658,1)="T",0,IF(INDEX('Jobber Jobs'!$O$5:$O$367,MATCH(A658,'Jobber Jobs'!$A$5:$A$367,0))&lt;&gt;"Active",0,IF(C658="Every 4 weeks",D658*INDEX('Jobber Jobs'!$L$5:$L$367,MATCH(A658,'Jobber Jobs'!$A$5:$A$367,0)),INDEX('Jobber Jobs'!$Q$5:$Q$367,MATCH(A658,'Jobber Jobs'!$A$5:$A$367,0)))))</f>
        <v>814.67</v>
      </c>
      <c r="F658" s="9">
        <f>SUMIFS('Jobber Invoices'!$F$5:$F$235,'Jobber Invoices'!$B$5:$B$235,A658,'Jobber Invoices'!$G$5:$G$235,B658)</f>
        <v>0</v>
      </c>
      <c r="G658" s="9">
        <f>SUMIFS('QBO Invoices'!$E$5:$E$888,'QBO Invoices'!$G$5:$G$888,A658,'QBO Invoices'!$F$5:$F$888,B658)</f>
        <v>814.67</v>
      </c>
      <c r="H658" s="9">
        <f>ROUND(F658+G658-E658,2)</f>
        <v>0</v>
      </c>
      <c r="I658" t="str">
        <f>IF(ABS(H658)&lt;0.005,"Agrees",IF(H658&gt;0,"Over-billed","Under-billed"))</f>
        <v>Agrees</v>
      </c>
      <c r="J658" t="str">
        <f>IFERROR(INDEX('Rate Reconciliation'!$O$5:$O$373,MATCH(A658,'Rate Reconciliation'!$A$5:$A$373,0)),"Missing in Jobber")</f>
        <v>Matched</v>
      </c>
      <c r="K658" s="9" t="n">
        <v>0</v>
      </c>
    </row>
    <row r="659">
      <c r="A659" t="inlineStr">
        <is>
          <t>J1219</t>
        </is>
      </c>
      <c r="B659" t="inlineStr">
        <is>
          <t>2026-08</t>
        </is>
      </c>
      <c r="C659" t="str">
        <f>IF(LEFT(A659,1)="T","QBO only",INDEX('Jobber Jobs'!$F$5:$F$367,MATCH(A659,'Jobber Jobs'!$A$5:$A$367,0)))</f>
        <v>Weekly</v>
      </c>
      <c r="D659" t="inlineStr"/>
      <c r="E659" s="9">
        <f>IF(LEFT(A659,1)="T",0,IF(INDEX('Jobber Jobs'!$O$5:$O$367,MATCH(A659,'Jobber Jobs'!$A$5:$A$367,0))&lt;&gt;"Active",0,IF(C659="Every 4 weeks",D659*INDEX('Jobber Jobs'!$L$5:$L$367,MATCH(A659,'Jobber Jobs'!$A$5:$A$367,0)),INDEX('Jobber Jobs'!$Q$5:$Q$367,MATCH(A659,'Jobber Jobs'!$A$5:$A$367,0)))))</f>
        <v>901.33</v>
      </c>
      <c r="F659" s="9">
        <f>SUMIFS('Jobber Invoices'!$F$5:$F$235,'Jobber Invoices'!$B$5:$B$235,A659,'Jobber Invoices'!$G$5:$G$235,B659)</f>
        <v>0</v>
      </c>
      <c r="G659" s="9">
        <f>SUMIFS('QBO Invoices'!$E$5:$E$888,'QBO Invoices'!$G$5:$G$888,A659,'QBO Invoices'!$F$5:$F$888,B659)</f>
        <v>901.33</v>
      </c>
      <c r="H659" s="9">
        <f>ROUND(F659+G659-E659,2)</f>
        <v>0</v>
      </c>
      <c r="I659" t="str">
        <f>IF(ABS(H659)&lt;0.005,"Agrees",IF(H659&gt;0,"Over-billed","Under-billed"))</f>
        <v>Agrees</v>
      </c>
      <c r="J659" t="str">
        <f>IFERROR(INDEX('Rate Reconciliation'!$O$5:$O$373,MATCH(A659,'Rate Reconciliation'!$A$5:$A$373,0)),"Missing in Jobber")</f>
        <v>Matched</v>
      </c>
      <c r="K659" s="9" t="n">
        <v>0</v>
      </c>
    </row>
    <row r="660">
      <c r="A660" t="inlineStr">
        <is>
          <t>J1219</t>
        </is>
      </c>
      <c r="B660" t="inlineStr">
        <is>
          <t>2026-09</t>
        </is>
      </c>
      <c r="C660" t="str">
        <f>IF(LEFT(A660,1)="T","QBO only",INDEX('Jobber Jobs'!$F$5:$F$367,MATCH(A660,'Jobber Jobs'!$A$5:$A$367,0)))</f>
        <v>Weekly</v>
      </c>
      <c r="D660" t="inlineStr"/>
      <c r="E660" s="9">
        <f>IF(LEFT(A660,1)="T",0,IF(INDEX('Jobber Jobs'!$O$5:$O$367,MATCH(A660,'Jobber Jobs'!$A$5:$A$367,0))&lt;&gt;"Active",0,IF(C660="Every 4 weeks",D660*INDEX('Jobber Jobs'!$L$5:$L$367,MATCH(A660,'Jobber Jobs'!$A$5:$A$367,0)),INDEX('Jobber Jobs'!$Q$5:$Q$367,MATCH(A660,'Jobber Jobs'!$A$5:$A$367,0)))))</f>
        <v>901.33</v>
      </c>
      <c r="F660" s="9">
        <f>SUMIFS('Jobber Invoices'!$F$5:$F$235,'Jobber Invoices'!$B$5:$B$235,A660,'Jobber Invoices'!$G$5:$G$235,B660)</f>
        <v>0</v>
      </c>
      <c r="G660" s="9">
        <f>SUMIFS('QBO Invoices'!$E$5:$E$888,'QBO Invoices'!$G$5:$G$888,A660,'QBO Invoices'!$F$5:$F$888,B660)</f>
        <v>901.33</v>
      </c>
      <c r="H660" s="9">
        <f>ROUND(F660+G660-E660,2)</f>
        <v>0</v>
      </c>
      <c r="I660" t="str">
        <f>IF(ABS(H660)&lt;0.005,"Agrees",IF(H660&gt;0,"Over-billed","Under-billed"))</f>
        <v>Agrees</v>
      </c>
      <c r="J660" t="str">
        <f>IFERROR(INDEX('Rate Reconciliation'!$O$5:$O$373,MATCH(A660,'Rate Reconciliation'!$A$5:$A$373,0)),"Missing in Jobber")</f>
        <v>Matched</v>
      </c>
      <c r="K660" s="9" t="n">
        <v>0</v>
      </c>
    </row>
    <row r="661">
      <c r="A661" t="inlineStr">
        <is>
          <t>J1219</t>
        </is>
      </c>
      <c r="B661" t="inlineStr">
        <is>
          <t>2026-10</t>
        </is>
      </c>
      <c r="C661" t="str">
        <f>IF(LEFT(A661,1)="T","QBO only",INDEX('Jobber Jobs'!$F$5:$F$367,MATCH(A661,'Jobber Jobs'!$A$5:$A$367,0)))</f>
        <v>Weekly</v>
      </c>
      <c r="D661" t="inlineStr"/>
      <c r="E661" s="9">
        <f>IF(LEFT(A661,1)="T",0,IF(INDEX('Jobber Jobs'!$O$5:$O$367,MATCH(A661,'Jobber Jobs'!$A$5:$A$367,0))&lt;&gt;"Active",0,IF(C661="Every 4 weeks",D661*INDEX('Jobber Jobs'!$L$5:$L$367,MATCH(A661,'Jobber Jobs'!$A$5:$A$367,0)),INDEX('Jobber Jobs'!$Q$5:$Q$367,MATCH(A661,'Jobber Jobs'!$A$5:$A$367,0)))))</f>
        <v>901.33</v>
      </c>
      <c r="F661" s="9">
        <f>SUMIFS('Jobber Invoices'!$F$5:$F$235,'Jobber Invoices'!$B$5:$B$235,A661,'Jobber Invoices'!$G$5:$G$235,B661)</f>
        <v>0</v>
      </c>
      <c r="G661" s="9">
        <f>SUMIFS('QBO Invoices'!$E$5:$E$888,'QBO Invoices'!$G$5:$G$888,A661,'QBO Invoices'!$F$5:$F$888,B661)</f>
        <v>901.33</v>
      </c>
      <c r="H661" s="9">
        <f>ROUND(F661+G661-E661,2)</f>
        <v>0</v>
      </c>
      <c r="I661" t="str">
        <f>IF(ABS(H661)&lt;0.005,"Agrees",IF(H661&gt;0,"Over-billed","Under-billed"))</f>
        <v>Agrees</v>
      </c>
      <c r="J661" t="str">
        <f>IFERROR(INDEX('Rate Reconciliation'!$O$5:$O$373,MATCH(A661,'Rate Reconciliation'!$A$5:$A$373,0)),"Missing in Jobber")</f>
        <v>Matched</v>
      </c>
      <c r="K661" s="9" t="n">
        <v>0</v>
      </c>
    </row>
    <row r="662">
      <c r="A662" t="inlineStr">
        <is>
          <t>J1220</t>
        </is>
      </c>
      <c r="B662" t="inlineStr">
        <is>
          <t>2026-08</t>
        </is>
      </c>
      <c r="C662" t="str">
        <f>IF(LEFT(A662,1)="T","QBO only",INDEX('Jobber Jobs'!$F$5:$F$367,MATCH(A662,'Jobber Jobs'!$A$5:$A$367,0)))</f>
        <v>Every 4 weeks</v>
      </c>
      <c r="D662" t="n">
        <v>1</v>
      </c>
      <c r="E662" s="9">
        <f>IF(LEFT(A662,1)="T",0,IF(INDEX('Jobber Jobs'!$O$5:$O$367,MATCH(A662,'Jobber Jobs'!$A$5:$A$367,0))&lt;&gt;"Active",0,IF(C662="Every 4 weeks",D662*INDEX('Jobber Jobs'!$L$5:$L$367,MATCH(A662,'Jobber Jobs'!$A$5:$A$367,0)),INDEX('Jobber Jobs'!$Q$5:$Q$367,MATCH(A662,'Jobber Jobs'!$A$5:$A$367,0)))))</f>
        <v>116</v>
      </c>
      <c r="F662" s="9">
        <f>SUMIFS('Jobber Invoices'!$F$5:$F$235,'Jobber Invoices'!$B$5:$B$235,A662,'Jobber Invoices'!$G$5:$G$235,B662)</f>
        <v>0</v>
      </c>
      <c r="G662" s="9">
        <f>SUMIFS('QBO Invoices'!$E$5:$E$888,'QBO Invoices'!$G$5:$G$888,A662,'QBO Invoices'!$F$5:$F$888,B662)</f>
        <v>0</v>
      </c>
      <c r="H662" s="9">
        <f>ROUND(F662+G662-E662,2)</f>
        <v>-116</v>
      </c>
      <c r="I662" t="str">
        <f>IF(ABS(H662)&lt;0.005,"Agrees",IF(H662&gt;0,"Over-billed","Under-billed"))</f>
        <v>Under-billed</v>
      </c>
      <c r="J662" t="str">
        <f>IFERROR(INDEX('Rate Reconciliation'!$O$5:$O$373,MATCH(A662,'Rate Reconciliation'!$A$5:$A$373,0)),"Missing in Jobber")</f>
        <v>Not billed</v>
      </c>
      <c r="K662" s="9" t="n">
        <v>-116</v>
      </c>
    </row>
    <row r="663">
      <c r="A663" t="inlineStr">
        <is>
          <t>J1220</t>
        </is>
      </c>
      <c r="B663" t="inlineStr">
        <is>
          <t>2026-09</t>
        </is>
      </c>
      <c r="C663" t="str">
        <f>IF(LEFT(A663,1)="T","QBO only",INDEX('Jobber Jobs'!$F$5:$F$367,MATCH(A663,'Jobber Jobs'!$A$5:$A$367,0)))</f>
        <v>Every 4 weeks</v>
      </c>
      <c r="D663" t="n">
        <v>1</v>
      </c>
      <c r="E663" s="9">
        <f>IF(LEFT(A663,1)="T",0,IF(INDEX('Jobber Jobs'!$O$5:$O$367,MATCH(A663,'Jobber Jobs'!$A$5:$A$367,0))&lt;&gt;"Active",0,IF(C663="Every 4 weeks",D663*INDEX('Jobber Jobs'!$L$5:$L$367,MATCH(A663,'Jobber Jobs'!$A$5:$A$367,0)),INDEX('Jobber Jobs'!$Q$5:$Q$367,MATCH(A663,'Jobber Jobs'!$A$5:$A$367,0)))))</f>
        <v>116</v>
      </c>
      <c r="F663" s="9">
        <f>SUMIFS('Jobber Invoices'!$F$5:$F$235,'Jobber Invoices'!$B$5:$B$235,A663,'Jobber Invoices'!$G$5:$G$235,B663)</f>
        <v>0</v>
      </c>
      <c r="G663" s="9">
        <f>SUMIFS('QBO Invoices'!$E$5:$E$888,'QBO Invoices'!$G$5:$G$888,A663,'QBO Invoices'!$F$5:$F$888,B663)</f>
        <v>0</v>
      </c>
      <c r="H663" s="9">
        <f>ROUND(F663+G663-E663,2)</f>
        <v>-116</v>
      </c>
      <c r="I663" t="str">
        <f>IF(ABS(H663)&lt;0.005,"Agrees",IF(H663&gt;0,"Over-billed","Under-billed"))</f>
        <v>Under-billed</v>
      </c>
      <c r="J663" t="str">
        <f>IFERROR(INDEX('Rate Reconciliation'!$O$5:$O$373,MATCH(A663,'Rate Reconciliation'!$A$5:$A$373,0)),"Missing in Jobber")</f>
        <v>Not billed</v>
      </c>
      <c r="K663" s="9" t="n">
        <v>-116</v>
      </c>
    </row>
    <row r="664">
      <c r="A664" t="inlineStr">
        <is>
          <t>J1220</t>
        </is>
      </c>
      <c r="B664" t="inlineStr">
        <is>
          <t>2026-10</t>
        </is>
      </c>
      <c r="C664" t="str">
        <f>IF(LEFT(A664,1)="T","QBO only",INDEX('Jobber Jobs'!$F$5:$F$367,MATCH(A664,'Jobber Jobs'!$A$5:$A$367,0)))</f>
        <v>Every 4 weeks</v>
      </c>
      <c r="D664" t="n">
        <v>1</v>
      </c>
      <c r="E664" s="9">
        <f>IF(LEFT(A664,1)="T",0,IF(INDEX('Jobber Jobs'!$O$5:$O$367,MATCH(A664,'Jobber Jobs'!$A$5:$A$367,0))&lt;&gt;"Active",0,IF(C664="Every 4 weeks",D664*INDEX('Jobber Jobs'!$L$5:$L$367,MATCH(A664,'Jobber Jobs'!$A$5:$A$367,0)),INDEX('Jobber Jobs'!$Q$5:$Q$367,MATCH(A664,'Jobber Jobs'!$A$5:$A$367,0)))))</f>
        <v>116</v>
      </c>
      <c r="F664" s="9">
        <f>SUMIFS('Jobber Invoices'!$F$5:$F$235,'Jobber Invoices'!$B$5:$B$235,A664,'Jobber Invoices'!$G$5:$G$235,B664)</f>
        <v>0</v>
      </c>
      <c r="G664" s="9">
        <f>SUMIFS('QBO Invoices'!$E$5:$E$888,'QBO Invoices'!$G$5:$G$888,A664,'QBO Invoices'!$F$5:$F$888,B664)</f>
        <v>0</v>
      </c>
      <c r="H664" s="9">
        <f>ROUND(F664+G664-E664,2)</f>
        <v>-116</v>
      </c>
      <c r="I664" t="str">
        <f>IF(ABS(H664)&lt;0.005,"Agrees",IF(H664&gt;0,"Over-billed","Under-billed"))</f>
        <v>Under-billed</v>
      </c>
      <c r="J664" t="str">
        <f>IFERROR(INDEX('Rate Reconciliation'!$O$5:$O$373,MATCH(A664,'Rate Reconciliation'!$A$5:$A$373,0)),"Missing in Jobber")</f>
        <v>Not billed</v>
      </c>
      <c r="K664" s="9" t="n">
        <v>-116</v>
      </c>
    </row>
    <row r="665">
      <c r="A665" t="inlineStr">
        <is>
          <t>J1221</t>
        </is>
      </c>
      <c r="B665" t="inlineStr">
        <is>
          <t>2026-08</t>
        </is>
      </c>
      <c r="C665" t="str">
        <f>IF(LEFT(A665,1)="T","QBO only",INDEX('Jobber Jobs'!$F$5:$F$367,MATCH(A665,'Jobber Jobs'!$A$5:$A$367,0)))</f>
        <v>Weekly</v>
      </c>
      <c r="D665" t="inlineStr"/>
      <c r="E665" s="9">
        <f>IF(LEFT(A665,1)="T",0,IF(INDEX('Jobber Jobs'!$O$5:$O$367,MATCH(A665,'Jobber Jobs'!$A$5:$A$367,0))&lt;&gt;"Active",0,IF(C665="Every 4 weeks",D665*INDEX('Jobber Jobs'!$L$5:$L$367,MATCH(A665,'Jobber Jobs'!$A$5:$A$367,0)),INDEX('Jobber Jobs'!$Q$5:$Q$367,MATCH(A665,'Jobber Jobs'!$A$5:$A$367,0)))))</f>
        <v>780</v>
      </c>
      <c r="F665" s="9">
        <f>SUMIFS('Jobber Invoices'!$F$5:$F$235,'Jobber Invoices'!$B$5:$B$235,A665,'Jobber Invoices'!$G$5:$G$235,B665)</f>
        <v>0</v>
      </c>
      <c r="G665" s="9">
        <f>SUMIFS('QBO Invoices'!$E$5:$E$888,'QBO Invoices'!$G$5:$G$888,A665,'QBO Invoices'!$F$5:$F$888,B665)</f>
        <v>780</v>
      </c>
      <c r="H665" s="9">
        <f>ROUND(F665+G665-E665,2)</f>
        <v>0</v>
      </c>
      <c r="I665" t="str">
        <f>IF(ABS(H665)&lt;0.005,"Agrees",IF(H665&gt;0,"Over-billed","Under-billed"))</f>
        <v>Agrees</v>
      </c>
      <c r="J665" t="str">
        <f>IFERROR(INDEX('Rate Reconciliation'!$O$5:$O$373,MATCH(A665,'Rate Reconciliation'!$A$5:$A$373,0)),"Missing in Jobber")</f>
        <v>Matched</v>
      </c>
      <c r="K665" s="9" t="n">
        <v>0</v>
      </c>
    </row>
    <row r="666">
      <c r="A666" t="inlineStr">
        <is>
          <t>J1221</t>
        </is>
      </c>
      <c r="B666" t="inlineStr">
        <is>
          <t>2026-09</t>
        </is>
      </c>
      <c r="C666" t="str">
        <f>IF(LEFT(A666,1)="T","QBO only",INDEX('Jobber Jobs'!$F$5:$F$367,MATCH(A666,'Jobber Jobs'!$A$5:$A$367,0)))</f>
        <v>Weekly</v>
      </c>
      <c r="D666" t="inlineStr"/>
      <c r="E666" s="9">
        <f>IF(LEFT(A666,1)="T",0,IF(INDEX('Jobber Jobs'!$O$5:$O$367,MATCH(A666,'Jobber Jobs'!$A$5:$A$367,0))&lt;&gt;"Active",0,IF(C666="Every 4 weeks",D666*INDEX('Jobber Jobs'!$L$5:$L$367,MATCH(A666,'Jobber Jobs'!$A$5:$A$367,0)),INDEX('Jobber Jobs'!$Q$5:$Q$367,MATCH(A666,'Jobber Jobs'!$A$5:$A$367,0)))))</f>
        <v>780</v>
      </c>
      <c r="F666" s="9">
        <f>SUMIFS('Jobber Invoices'!$F$5:$F$235,'Jobber Invoices'!$B$5:$B$235,A666,'Jobber Invoices'!$G$5:$G$235,B666)</f>
        <v>0</v>
      </c>
      <c r="G666" s="9">
        <f>SUMIFS('QBO Invoices'!$E$5:$E$888,'QBO Invoices'!$G$5:$G$888,A666,'QBO Invoices'!$F$5:$F$888,B666)</f>
        <v>780</v>
      </c>
      <c r="H666" s="9">
        <f>ROUND(F666+G666-E666,2)</f>
        <v>0</v>
      </c>
      <c r="I666" t="str">
        <f>IF(ABS(H666)&lt;0.005,"Agrees",IF(H666&gt;0,"Over-billed","Under-billed"))</f>
        <v>Agrees</v>
      </c>
      <c r="J666" t="str">
        <f>IFERROR(INDEX('Rate Reconciliation'!$O$5:$O$373,MATCH(A666,'Rate Reconciliation'!$A$5:$A$373,0)),"Missing in Jobber")</f>
        <v>Matched</v>
      </c>
      <c r="K666" s="9" t="n">
        <v>0</v>
      </c>
    </row>
    <row r="667">
      <c r="A667" t="inlineStr">
        <is>
          <t>J1221</t>
        </is>
      </c>
      <c r="B667" t="inlineStr">
        <is>
          <t>2026-10</t>
        </is>
      </c>
      <c r="C667" t="str">
        <f>IF(LEFT(A667,1)="T","QBO only",INDEX('Jobber Jobs'!$F$5:$F$367,MATCH(A667,'Jobber Jobs'!$A$5:$A$367,0)))</f>
        <v>Weekly</v>
      </c>
      <c r="D667" t="inlineStr"/>
      <c r="E667" s="9">
        <f>IF(LEFT(A667,1)="T",0,IF(INDEX('Jobber Jobs'!$O$5:$O$367,MATCH(A667,'Jobber Jobs'!$A$5:$A$367,0))&lt;&gt;"Active",0,IF(C667="Every 4 weeks",D667*INDEX('Jobber Jobs'!$L$5:$L$367,MATCH(A667,'Jobber Jobs'!$A$5:$A$367,0)),INDEX('Jobber Jobs'!$Q$5:$Q$367,MATCH(A667,'Jobber Jobs'!$A$5:$A$367,0)))))</f>
        <v>780</v>
      </c>
      <c r="F667" s="9">
        <f>SUMIFS('Jobber Invoices'!$F$5:$F$235,'Jobber Invoices'!$B$5:$B$235,A667,'Jobber Invoices'!$G$5:$G$235,B667)</f>
        <v>0</v>
      </c>
      <c r="G667" s="9">
        <f>SUMIFS('QBO Invoices'!$E$5:$E$888,'QBO Invoices'!$G$5:$G$888,A667,'QBO Invoices'!$F$5:$F$888,B667)</f>
        <v>780</v>
      </c>
      <c r="H667" s="9">
        <f>ROUND(F667+G667-E667,2)</f>
        <v>0</v>
      </c>
      <c r="I667" t="str">
        <f>IF(ABS(H667)&lt;0.005,"Agrees",IF(H667&gt;0,"Over-billed","Under-billed"))</f>
        <v>Agrees</v>
      </c>
      <c r="J667" t="str">
        <f>IFERROR(INDEX('Rate Reconciliation'!$O$5:$O$373,MATCH(A667,'Rate Reconciliation'!$A$5:$A$373,0)),"Missing in Jobber")</f>
        <v>Matched</v>
      </c>
      <c r="K667" s="9" t="n">
        <v>0</v>
      </c>
    </row>
    <row r="668">
      <c r="A668" t="inlineStr">
        <is>
          <t>J1222</t>
        </is>
      </c>
      <c r="B668" t="inlineStr">
        <is>
          <t>2026-08</t>
        </is>
      </c>
      <c r="C668" t="str">
        <f>IF(LEFT(A668,1)="T","QBO only",INDEX('Jobber Jobs'!$F$5:$F$367,MATCH(A668,'Jobber Jobs'!$A$5:$A$367,0)))</f>
        <v>Weekly</v>
      </c>
      <c r="D668" t="inlineStr"/>
      <c r="E668" s="9">
        <f>IF(LEFT(A668,1)="T",0,IF(INDEX('Jobber Jobs'!$O$5:$O$367,MATCH(A668,'Jobber Jobs'!$A$5:$A$367,0))&lt;&gt;"Active",0,IF(C668="Every 4 weeks",D668*INDEX('Jobber Jobs'!$L$5:$L$367,MATCH(A668,'Jobber Jobs'!$A$5:$A$367,0)),INDEX('Jobber Jobs'!$Q$5:$Q$367,MATCH(A668,'Jobber Jobs'!$A$5:$A$367,0)))))</f>
        <v>1005.33</v>
      </c>
      <c r="F668" s="9">
        <f>SUMIFS('Jobber Invoices'!$F$5:$F$235,'Jobber Invoices'!$B$5:$B$235,A668,'Jobber Invoices'!$G$5:$G$235,B668)</f>
        <v>0</v>
      </c>
      <c r="G668" s="9">
        <f>SUMIFS('QBO Invoices'!$E$5:$E$888,'QBO Invoices'!$G$5:$G$888,A668,'QBO Invoices'!$F$5:$F$888,B668)</f>
        <v>928</v>
      </c>
      <c r="H668" s="9">
        <f>ROUND(F668+G668-E668,2)</f>
        <v>-77.33</v>
      </c>
      <c r="I668" t="str">
        <f>IF(ABS(H668)&lt;0.005,"Agrees",IF(H668&gt;0,"Over-billed","Under-billed"))</f>
        <v>Under-billed</v>
      </c>
      <c r="J668" t="str">
        <f>IFERROR(INDEX('Rate Reconciliation'!$O$5:$O$373,MATCH(A668,'Rate Reconciliation'!$A$5:$A$373,0)),"Missing in Jobber")</f>
        <v>Basis mismatch</v>
      </c>
      <c r="K668" s="9" t="n">
        <v>-77.33</v>
      </c>
    </row>
    <row r="669">
      <c r="A669" t="inlineStr">
        <is>
          <t>J1222</t>
        </is>
      </c>
      <c r="B669" t="inlineStr">
        <is>
          <t>2026-09</t>
        </is>
      </c>
      <c r="C669" t="str">
        <f>IF(LEFT(A669,1)="T","QBO only",INDEX('Jobber Jobs'!$F$5:$F$367,MATCH(A669,'Jobber Jobs'!$A$5:$A$367,0)))</f>
        <v>Weekly</v>
      </c>
      <c r="D669" t="inlineStr"/>
      <c r="E669" s="9">
        <f>IF(LEFT(A669,1)="T",0,IF(INDEX('Jobber Jobs'!$O$5:$O$367,MATCH(A669,'Jobber Jobs'!$A$5:$A$367,0))&lt;&gt;"Active",0,IF(C669="Every 4 weeks",D669*INDEX('Jobber Jobs'!$L$5:$L$367,MATCH(A669,'Jobber Jobs'!$A$5:$A$367,0)),INDEX('Jobber Jobs'!$Q$5:$Q$367,MATCH(A669,'Jobber Jobs'!$A$5:$A$367,0)))))</f>
        <v>1005.33</v>
      </c>
      <c r="F669" s="9">
        <f>SUMIFS('Jobber Invoices'!$F$5:$F$235,'Jobber Invoices'!$B$5:$B$235,A669,'Jobber Invoices'!$G$5:$G$235,B669)</f>
        <v>0</v>
      </c>
      <c r="G669" s="9">
        <f>SUMIFS('QBO Invoices'!$E$5:$E$888,'QBO Invoices'!$G$5:$G$888,A669,'QBO Invoices'!$F$5:$F$888,B669)</f>
        <v>928</v>
      </c>
      <c r="H669" s="9">
        <f>ROUND(F669+G669-E669,2)</f>
        <v>-77.33</v>
      </c>
      <c r="I669" t="str">
        <f>IF(ABS(H669)&lt;0.005,"Agrees",IF(H669&gt;0,"Over-billed","Under-billed"))</f>
        <v>Under-billed</v>
      </c>
      <c r="J669" t="str">
        <f>IFERROR(INDEX('Rate Reconciliation'!$O$5:$O$373,MATCH(A669,'Rate Reconciliation'!$A$5:$A$373,0)),"Missing in Jobber")</f>
        <v>Basis mismatch</v>
      </c>
      <c r="K669" s="9" t="n">
        <v>-77.33</v>
      </c>
    </row>
    <row r="670">
      <c r="A670" t="inlineStr">
        <is>
          <t>J1222</t>
        </is>
      </c>
      <c r="B670" t="inlineStr">
        <is>
          <t>2026-10</t>
        </is>
      </c>
      <c r="C670" t="str">
        <f>IF(LEFT(A670,1)="T","QBO only",INDEX('Jobber Jobs'!$F$5:$F$367,MATCH(A670,'Jobber Jobs'!$A$5:$A$367,0)))</f>
        <v>Weekly</v>
      </c>
      <c r="D670" t="inlineStr"/>
      <c r="E670" s="9">
        <f>IF(LEFT(A670,1)="T",0,IF(INDEX('Jobber Jobs'!$O$5:$O$367,MATCH(A670,'Jobber Jobs'!$A$5:$A$367,0))&lt;&gt;"Active",0,IF(C670="Every 4 weeks",D670*INDEX('Jobber Jobs'!$L$5:$L$367,MATCH(A670,'Jobber Jobs'!$A$5:$A$367,0)),INDEX('Jobber Jobs'!$Q$5:$Q$367,MATCH(A670,'Jobber Jobs'!$A$5:$A$367,0)))))</f>
        <v>1005.33</v>
      </c>
      <c r="F670" s="9">
        <f>SUMIFS('Jobber Invoices'!$F$5:$F$235,'Jobber Invoices'!$B$5:$B$235,A670,'Jobber Invoices'!$G$5:$G$235,B670)</f>
        <v>0</v>
      </c>
      <c r="G670" s="9">
        <f>SUMIFS('QBO Invoices'!$E$5:$E$888,'QBO Invoices'!$G$5:$G$888,A670,'QBO Invoices'!$F$5:$F$888,B670)</f>
        <v>928</v>
      </c>
      <c r="H670" s="9">
        <f>ROUND(F670+G670-E670,2)</f>
        <v>-77.33</v>
      </c>
      <c r="I670" t="str">
        <f>IF(ABS(H670)&lt;0.005,"Agrees",IF(H670&gt;0,"Over-billed","Under-billed"))</f>
        <v>Under-billed</v>
      </c>
      <c r="J670" t="str">
        <f>IFERROR(INDEX('Rate Reconciliation'!$O$5:$O$373,MATCH(A670,'Rate Reconciliation'!$A$5:$A$373,0)),"Missing in Jobber")</f>
        <v>Basis mismatch</v>
      </c>
      <c r="K670" s="9" t="n">
        <v>-77.33</v>
      </c>
    </row>
    <row r="671">
      <c r="A671" t="inlineStr">
        <is>
          <t>J1223</t>
        </is>
      </c>
      <c r="B671" t="inlineStr">
        <is>
          <t>2026-08</t>
        </is>
      </c>
      <c r="C671" t="str">
        <f>IF(LEFT(A671,1)="T","QBO only",INDEX('Jobber Jobs'!$F$5:$F$367,MATCH(A671,'Jobber Jobs'!$A$5:$A$367,0)))</f>
        <v>Every 4 weeks</v>
      </c>
      <c r="D671" t="n">
        <v>1</v>
      </c>
      <c r="E671" s="9">
        <f>IF(LEFT(A671,1)="T",0,IF(INDEX('Jobber Jobs'!$O$5:$O$367,MATCH(A671,'Jobber Jobs'!$A$5:$A$367,0))&lt;&gt;"Active",0,IF(C671="Every 4 weeks",D671*INDEX('Jobber Jobs'!$L$5:$L$367,MATCH(A671,'Jobber Jobs'!$A$5:$A$367,0)),INDEX('Jobber Jobs'!$Q$5:$Q$367,MATCH(A671,'Jobber Jobs'!$A$5:$A$367,0)))))</f>
        <v>135</v>
      </c>
      <c r="F671" s="9">
        <f>SUMIFS('Jobber Invoices'!$F$5:$F$235,'Jobber Invoices'!$B$5:$B$235,A671,'Jobber Invoices'!$G$5:$G$235,B671)</f>
        <v>0</v>
      </c>
      <c r="G671" s="9">
        <f>SUMIFS('QBO Invoices'!$E$5:$E$888,'QBO Invoices'!$G$5:$G$888,A671,'QBO Invoices'!$F$5:$F$888,B671)</f>
        <v>135</v>
      </c>
      <c r="H671" s="9">
        <f>ROUND(F671+G671-E671,2)</f>
        <v>0</v>
      </c>
      <c r="I671" t="str">
        <f>IF(ABS(H671)&lt;0.005,"Agrees",IF(H671&gt;0,"Over-billed","Under-billed"))</f>
        <v>Agrees</v>
      </c>
      <c r="J671" t="str">
        <f>IFERROR(INDEX('Rate Reconciliation'!$O$5:$O$373,MATCH(A671,'Rate Reconciliation'!$A$5:$A$373,0)),"Missing in Jobber")</f>
        <v>Matched</v>
      </c>
      <c r="K671" s="9" t="n">
        <v>0</v>
      </c>
    </row>
    <row r="672">
      <c r="A672" t="inlineStr">
        <is>
          <t>J1223</t>
        </is>
      </c>
      <c r="B672" t="inlineStr">
        <is>
          <t>2026-09</t>
        </is>
      </c>
      <c r="C672" t="str">
        <f>IF(LEFT(A672,1)="T","QBO only",INDEX('Jobber Jobs'!$F$5:$F$367,MATCH(A672,'Jobber Jobs'!$A$5:$A$367,0)))</f>
        <v>Every 4 weeks</v>
      </c>
      <c r="D672" t="n">
        <v>1</v>
      </c>
      <c r="E672" s="9">
        <f>IF(LEFT(A672,1)="T",0,IF(INDEX('Jobber Jobs'!$O$5:$O$367,MATCH(A672,'Jobber Jobs'!$A$5:$A$367,0))&lt;&gt;"Active",0,IF(C672="Every 4 weeks",D672*INDEX('Jobber Jobs'!$L$5:$L$367,MATCH(A672,'Jobber Jobs'!$A$5:$A$367,0)),INDEX('Jobber Jobs'!$Q$5:$Q$367,MATCH(A672,'Jobber Jobs'!$A$5:$A$367,0)))))</f>
        <v>135</v>
      </c>
      <c r="F672" s="9">
        <f>SUMIFS('Jobber Invoices'!$F$5:$F$235,'Jobber Invoices'!$B$5:$B$235,A672,'Jobber Invoices'!$G$5:$G$235,B672)</f>
        <v>0</v>
      </c>
      <c r="G672" s="9">
        <f>SUMIFS('QBO Invoices'!$E$5:$E$888,'QBO Invoices'!$G$5:$G$888,A672,'QBO Invoices'!$F$5:$F$888,B672)</f>
        <v>135</v>
      </c>
      <c r="H672" s="9">
        <f>ROUND(F672+G672-E672,2)</f>
        <v>0</v>
      </c>
      <c r="I672" t="str">
        <f>IF(ABS(H672)&lt;0.005,"Agrees",IF(H672&gt;0,"Over-billed","Under-billed"))</f>
        <v>Agrees</v>
      </c>
      <c r="J672" t="str">
        <f>IFERROR(INDEX('Rate Reconciliation'!$O$5:$O$373,MATCH(A672,'Rate Reconciliation'!$A$5:$A$373,0)),"Missing in Jobber")</f>
        <v>Matched</v>
      </c>
      <c r="K672" s="9" t="n">
        <v>0</v>
      </c>
    </row>
    <row r="673">
      <c r="A673" t="inlineStr">
        <is>
          <t>J1223</t>
        </is>
      </c>
      <c r="B673" t="inlineStr">
        <is>
          <t>2026-10</t>
        </is>
      </c>
      <c r="C673" t="str">
        <f>IF(LEFT(A673,1)="T","QBO only",INDEX('Jobber Jobs'!$F$5:$F$367,MATCH(A673,'Jobber Jobs'!$A$5:$A$367,0)))</f>
        <v>Every 4 weeks</v>
      </c>
      <c r="D673" t="n">
        <v>1</v>
      </c>
      <c r="E673" s="9">
        <f>IF(LEFT(A673,1)="T",0,IF(INDEX('Jobber Jobs'!$O$5:$O$367,MATCH(A673,'Jobber Jobs'!$A$5:$A$367,0))&lt;&gt;"Active",0,IF(C673="Every 4 weeks",D673*INDEX('Jobber Jobs'!$L$5:$L$367,MATCH(A673,'Jobber Jobs'!$A$5:$A$367,0)),INDEX('Jobber Jobs'!$Q$5:$Q$367,MATCH(A673,'Jobber Jobs'!$A$5:$A$367,0)))))</f>
        <v>135</v>
      </c>
      <c r="F673" s="9">
        <f>SUMIFS('Jobber Invoices'!$F$5:$F$235,'Jobber Invoices'!$B$5:$B$235,A673,'Jobber Invoices'!$G$5:$G$235,B673)</f>
        <v>0</v>
      </c>
      <c r="G673" s="9">
        <f>SUMIFS('QBO Invoices'!$E$5:$E$888,'QBO Invoices'!$G$5:$G$888,A673,'QBO Invoices'!$F$5:$F$888,B673)</f>
        <v>135</v>
      </c>
      <c r="H673" s="9">
        <f>ROUND(F673+G673-E673,2)</f>
        <v>0</v>
      </c>
      <c r="I673" t="str">
        <f>IF(ABS(H673)&lt;0.005,"Agrees",IF(H673&gt;0,"Over-billed","Under-billed"))</f>
        <v>Agrees</v>
      </c>
      <c r="J673" t="str">
        <f>IFERROR(INDEX('Rate Reconciliation'!$O$5:$O$373,MATCH(A673,'Rate Reconciliation'!$A$5:$A$373,0)),"Missing in Jobber")</f>
        <v>Matched</v>
      </c>
      <c r="K673" s="9" t="n">
        <v>0</v>
      </c>
    </row>
    <row r="674">
      <c r="A674" t="inlineStr">
        <is>
          <t>J1224</t>
        </is>
      </c>
      <c r="B674" t="inlineStr">
        <is>
          <t>2026-08</t>
        </is>
      </c>
      <c r="C674" t="str">
        <f>IF(LEFT(A674,1)="T","QBO only",INDEX('Jobber Jobs'!$F$5:$F$367,MATCH(A674,'Jobber Jobs'!$A$5:$A$367,0)))</f>
        <v>Weekly</v>
      </c>
      <c r="D674" t="inlineStr"/>
      <c r="E674" s="9">
        <f>IF(LEFT(A674,1)="T",0,IF(INDEX('Jobber Jobs'!$O$5:$O$367,MATCH(A674,'Jobber Jobs'!$A$5:$A$367,0))&lt;&gt;"Active",0,IF(C674="Every 4 weeks",D674*INDEX('Jobber Jobs'!$L$5:$L$367,MATCH(A674,'Jobber Jobs'!$A$5:$A$367,0)),INDEX('Jobber Jobs'!$Q$5:$Q$367,MATCH(A674,'Jobber Jobs'!$A$5:$A$367,0)))))</f>
        <v>2903.33</v>
      </c>
      <c r="F674" s="9">
        <f>SUMIFS('Jobber Invoices'!$F$5:$F$235,'Jobber Invoices'!$B$5:$B$235,A674,'Jobber Invoices'!$G$5:$G$235,B674)</f>
        <v>2903.33</v>
      </c>
      <c r="G674" s="9">
        <f>SUMIFS('QBO Invoices'!$E$5:$E$888,'QBO Invoices'!$G$5:$G$888,A674,'QBO Invoices'!$F$5:$F$888,B674)</f>
        <v>0</v>
      </c>
      <c r="H674" s="9">
        <f>ROUND(F674+G674-E674,2)</f>
        <v>0</v>
      </c>
      <c r="I674" t="str">
        <f>IF(ABS(H674)&lt;0.005,"Agrees",IF(H674&gt;0,"Over-billed","Under-billed"))</f>
        <v>Agrees</v>
      </c>
      <c r="J674" t="str">
        <f>IFERROR(INDEX('Rate Reconciliation'!$O$5:$O$373,MATCH(A674,'Rate Reconciliation'!$A$5:$A$373,0)),"Missing in Jobber")</f>
        <v>Billed in Jobber</v>
      </c>
      <c r="K674" s="9" t="n">
        <v>0</v>
      </c>
    </row>
    <row r="675">
      <c r="A675" t="inlineStr">
        <is>
          <t>J1224</t>
        </is>
      </c>
      <c r="B675" t="inlineStr">
        <is>
          <t>2026-09</t>
        </is>
      </c>
      <c r="C675" t="str">
        <f>IF(LEFT(A675,1)="T","QBO only",INDEX('Jobber Jobs'!$F$5:$F$367,MATCH(A675,'Jobber Jobs'!$A$5:$A$367,0)))</f>
        <v>Weekly</v>
      </c>
      <c r="D675" t="inlineStr"/>
      <c r="E675" s="9">
        <f>IF(LEFT(A675,1)="T",0,IF(INDEX('Jobber Jobs'!$O$5:$O$367,MATCH(A675,'Jobber Jobs'!$A$5:$A$367,0))&lt;&gt;"Active",0,IF(C675="Every 4 weeks",D675*INDEX('Jobber Jobs'!$L$5:$L$367,MATCH(A675,'Jobber Jobs'!$A$5:$A$367,0)),INDEX('Jobber Jobs'!$Q$5:$Q$367,MATCH(A675,'Jobber Jobs'!$A$5:$A$367,0)))))</f>
        <v>2903.33</v>
      </c>
      <c r="F675" s="9">
        <f>SUMIFS('Jobber Invoices'!$F$5:$F$235,'Jobber Invoices'!$B$5:$B$235,A675,'Jobber Invoices'!$G$5:$G$235,B675)</f>
        <v>2903.33</v>
      </c>
      <c r="G675" s="9">
        <f>SUMIFS('QBO Invoices'!$E$5:$E$888,'QBO Invoices'!$G$5:$G$888,A675,'QBO Invoices'!$F$5:$F$888,B675)</f>
        <v>0</v>
      </c>
      <c r="H675" s="9">
        <f>ROUND(F675+G675-E675,2)</f>
        <v>0</v>
      </c>
      <c r="I675" t="str">
        <f>IF(ABS(H675)&lt;0.005,"Agrees",IF(H675&gt;0,"Over-billed","Under-billed"))</f>
        <v>Agrees</v>
      </c>
      <c r="J675" t="str">
        <f>IFERROR(INDEX('Rate Reconciliation'!$O$5:$O$373,MATCH(A675,'Rate Reconciliation'!$A$5:$A$373,0)),"Missing in Jobber")</f>
        <v>Billed in Jobber</v>
      </c>
      <c r="K675" s="9" t="n">
        <v>0</v>
      </c>
    </row>
    <row r="676">
      <c r="A676" t="inlineStr">
        <is>
          <t>J1224</t>
        </is>
      </c>
      <c r="B676" t="inlineStr">
        <is>
          <t>2026-10</t>
        </is>
      </c>
      <c r="C676" t="str">
        <f>IF(LEFT(A676,1)="T","QBO only",INDEX('Jobber Jobs'!$F$5:$F$367,MATCH(A676,'Jobber Jobs'!$A$5:$A$367,0)))</f>
        <v>Weekly</v>
      </c>
      <c r="D676" t="inlineStr"/>
      <c r="E676" s="9">
        <f>IF(LEFT(A676,1)="T",0,IF(INDEX('Jobber Jobs'!$O$5:$O$367,MATCH(A676,'Jobber Jobs'!$A$5:$A$367,0))&lt;&gt;"Active",0,IF(C676="Every 4 weeks",D676*INDEX('Jobber Jobs'!$L$5:$L$367,MATCH(A676,'Jobber Jobs'!$A$5:$A$367,0)),INDEX('Jobber Jobs'!$Q$5:$Q$367,MATCH(A676,'Jobber Jobs'!$A$5:$A$367,0)))))</f>
        <v>2903.33</v>
      </c>
      <c r="F676" s="9">
        <f>SUMIFS('Jobber Invoices'!$F$5:$F$235,'Jobber Invoices'!$B$5:$B$235,A676,'Jobber Invoices'!$G$5:$G$235,B676)</f>
        <v>2903.33</v>
      </c>
      <c r="G676" s="9">
        <f>SUMIFS('QBO Invoices'!$E$5:$E$888,'QBO Invoices'!$G$5:$G$888,A676,'QBO Invoices'!$F$5:$F$888,B676)</f>
        <v>0</v>
      </c>
      <c r="H676" s="9">
        <f>ROUND(F676+G676-E676,2)</f>
        <v>0</v>
      </c>
      <c r="I676" t="str">
        <f>IF(ABS(H676)&lt;0.005,"Agrees",IF(H676&gt;0,"Over-billed","Under-billed"))</f>
        <v>Agrees</v>
      </c>
      <c r="J676" t="str">
        <f>IFERROR(INDEX('Rate Reconciliation'!$O$5:$O$373,MATCH(A676,'Rate Reconciliation'!$A$5:$A$373,0)),"Missing in Jobber")</f>
        <v>Billed in Jobber</v>
      </c>
      <c r="K676" s="9" t="n">
        <v>0</v>
      </c>
    </row>
    <row r="677">
      <c r="A677" t="inlineStr">
        <is>
          <t>J1225</t>
        </is>
      </c>
      <c r="B677" t="inlineStr">
        <is>
          <t>2026-08</t>
        </is>
      </c>
      <c r="C677" t="str">
        <f>IF(LEFT(A677,1)="T","QBO only",INDEX('Jobber Jobs'!$F$5:$F$367,MATCH(A677,'Jobber Jobs'!$A$5:$A$367,0)))</f>
        <v>Weekly</v>
      </c>
      <c r="D677" t="inlineStr"/>
      <c r="E677" s="9">
        <f>IF(LEFT(A677,1)="T",0,IF(INDEX('Jobber Jobs'!$O$5:$O$367,MATCH(A677,'Jobber Jobs'!$A$5:$A$367,0))&lt;&gt;"Active",0,IF(C677="Every 4 weeks",D677*INDEX('Jobber Jobs'!$L$5:$L$367,MATCH(A677,'Jobber Jobs'!$A$5:$A$367,0)),INDEX('Jobber Jobs'!$Q$5:$Q$367,MATCH(A677,'Jobber Jobs'!$A$5:$A$367,0)))))</f>
        <v>537.33</v>
      </c>
      <c r="F677" s="9">
        <f>SUMIFS('Jobber Invoices'!$F$5:$F$235,'Jobber Invoices'!$B$5:$B$235,A677,'Jobber Invoices'!$G$5:$G$235,B677)</f>
        <v>0</v>
      </c>
      <c r="G677" s="9">
        <f>SUMIFS('QBO Invoices'!$E$5:$E$888,'QBO Invoices'!$G$5:$G$888,A677,'QBO Invoices'!$F$5:$F$888,B677)</f>
        <v>520</v>
      </c>
      <c r="H677" s="9">
        <f>ROUND(F677+G677-E677,2)</f>
        <v>-17.33</v>
      </c>
      <c r="I677" t="str">
        <f>IF(ABS(H677)&lt;0.005,"Agrees",IF(H677&gt;0,"Over-billed","Under-billed"))</f>
        <v>Under-billed</v>
      </c>
      <c r="J677" t="str">
        <f>IFERROR(INDEX('Rate Reconciliation'!$O$5:$O$373,MATCH(A677,'Rate Reconciliation'!$A$5:$A$373,0)),"Missing in Jobber")</f>
        <v>Rate mismatch</v>
      </c>
      <c r="K677" s="9" t="n">
        <v>-17.33</v>
      </c>
    </row>
    <row r="678">
      <c r="A678" t="inlineStr">
        <is>
          <t>J1225</t>
        </is>
      </c>
      <c r="B678" t="inlineStr">
        <is>
          <t>2026-09</t>
        </is>
      </c>
      <c r="C678" t="str">
        <f>IF(LEFT(A678,1)="T","QBO only",INDEX('Jobber Jobs'!$F$5:$F$367,MATCH(A678,'Jobber Jobs'!$A$5:$A$367,0)))</f>
        <v>Weekly</v>
      </c>
      <c r="D678" t="inlineStr"/>
      <c r="E678" s="9">
        <f>IF(LEFT(A678,1)="T",0,IF(INDEX('Jobber Jobs'!$O$5:$O$367,MATCH(A678,'Jobber Jobs'!$A$5:$A$367,0))&lt;&gt;"Active",0,IF(C678="Every 4 weeks",D678*INDEX('Jobber Jobs'!$L$5:$L$367,MATCH(A678,'Jobber Jobs'!$A$5:$A$367,0)),INDEX('Jobber Jobs'!$Q$5:$Q$367,MATCH(A678,'Jobber Jobs'!$A$5:$A$367,0)))))</f>
        <v>537.33</v>
      </c>
      <c r="F678" s="9">
        <f>SUMIFS('Jobber Invoices'!$F$5:$F$235,'Jobber Invoices'!$B$5:$B$235,A678,'Jobber Invoices'!$G$5:$G$235,B678)</f>
        <v>0</v>
      </c>
      <c r="G678" s="9">
        <f>SUMIFS('QBO Invoices'!$E$5:$E$888,'QBO Invoices'!$G$5:$G$888,A678,'QBO Invoices'!$F$5:$F$888,B678)</f>
        <v>520</v>
      </c>
      <c r="H678" s="9">
        <f>ROUND(F678+G678-E678,2)</f>
        <v>-17.33</v>
      </c>
      <c r="I678" t="str">
        <f>IF(ABS(H678)&lt;0.005,"Agrees",IF(H678&gt;0,"Over-billed","Under-billed"))</f>
        <v>Under-billed</v>
      </c>
      <c r="J678" t="str">
        <f>IFERROR(INDEX('Rate Reconciliation'!$O$5:$O$373,MATCH(A678,'Rate Reconciliation'!$A$5:$A$373,0)),"Missing in Jobber")</f>
        <v>Rate mismatch</v>
      </c>
      <c r="K678" s="9" t="n">
        <v>-17.33</v>
      </c>
    </row>
    <row r="679">
      <c r="A679" t="inlineStr">
        <is>
          <t>J1225</t>
        </is>
      </c>
      <c r="B679" t="inlineStr">
        <is>
          <t>2026-10</t>
        </is>
      </c>
      <c r="C679" t="str">
        <f>IF(LEFT(A679,1)="T","QBO only",INDEX('Jobber Jobs'!$F$5:$F$367,MATCH(A679,'Jobber Jobs'!$A$5:$A$367,0)))</f>
        <v>Weekly</v>
      </c>
      <c r="D679" t="inlineStr"/>
      <c r="E679" s="9">
        <f>IF(LEFT(A679,1)="T",0,IF(INDEX('Jobber Jobs'!$O$5:$O$367,MATCH(A679,'Jobber Jobs'!$A$5:$A$367,0))&lt;&gt;"Active",0,IF(C679="Every 4 weeks",D679*INDEX('Jobber Jobs'!$L$5:$L$367,MATCH(A679,'Jobber Jobs'!$A$5:$A$367,0)),INDEX('Jobber Jobs'!$Q$5:$Q$367,MATCH(A679,'Jobber Jobs'!$A$5:$A$367,0)))))</f>
        <v>537.33</v>
      </c>
      <c r="F679" s="9">
        <f>SUMIFS('Jobber Invoices'!$F$5:$F$235,'Jobber Invoices'!$B$5:$B$235,A679,'Jobber Invoices'!$G$5:$G$235,B679)</f>
        <v>0</v>
      </c>
      <c r="G679" s="9">
        <f>SUMIFS('QBO Invoices'!$E$5:$E$888,'QBO Invoices'!$G$5:$G$888,A679,'QBO Invoices'!$F$5:$F$888,B679)</f>
        <v>520</v>
      </c>
      <c r="H679" s="9">
        <f>ROUND(F679+G679-E679,2)</f>
        <v>-17.33</v>
      </c>
      <c r="I679" t="str">
        <f>IF(ABS(H679)&lt;0.005,"Agrees",IF(H679&gt;0,"Over-billed","Under-billed"))</f>
        <v>Under-billed</v>
      </c>
      <c r="J679" t="str">
        <f>IFERROR(INDEX('Rate Reconciliation'!$O$5:$O$373,MATCH(A679,'Rate Reconciliation'!$A$5:$A$373,0)),"Missing in Jobber")</f>
        <v>Rate mismatch</v>
      </c>
      <c r="K679" s="9" t="n">
        <v>-17.33</v>
      </c>
    </row>
    <row r="680">
      <c r="A680" t="inlineStr">
        <is>
          <t>J1226</t>
        </is>
      </c>
      <c r="B680" t="inlineStr">
        <is>
          <t>2026-08</t>
        </is>
      </c>
      <c r="C680" t="str">
        <f>IF(LEFT(A680,1)="T","QBO only",INDEX('Jobber Jobs'!$F$5:$F$367,MATCH(A680,'Jobber Jobs'!$A$5:$A$367,0)))</f>
        <v>Weekly</v>
      </c>
      <c r="D680" t="inlineStr"/>
      <c r="E680" s="9">
        <f>IF(LEFT(A680,1)="T",0,IF(INDEX('Jobber Jobs'!$O$5:$O$367,MATCH(A680,'Jobber Jobs'!$A$5:$A$367,0))&lt;&gt;"Active",0,IF(C680="Every 4 weeks",D680*INDEX('Jobber Jobs'!$L$5:$L$367,MATCH(A680,'Jobber Jobs'!$A$5:$A$367,0)),INDEX('Jobber Jobs'!$Q$5:$Q$367,MATCH(A680,'Jobber Jobs'!$A$5:$A$367,0)))))</f>
        <v>2210</v>
      </c>
      <c r="F680" s="9">
        <f>SUMIFS('Jobber Invoices'!$F$5:$F$235,'Jobber Invoices'!$B$5:$B$235,A680,'Jobber Invoices'!$G$5:$G$235,B680)</f>
        <v>0</v>
      </c>
      <c r="G680" s="9">
        <f>SUMIFS('QBO Invoices'!$E$5:$E$888,'QBO Invoices'!$G$5:$G$888,A680,'QBO Invoices'!$F$5:$F$888,B680)</f>
        <v>2210</v>
      </c>
      <c r="H680" s="9">
        <f>ROUND(F680+G680-E680,2)</f>
        <v>0</v>
      </c>
      <c r="I680" t="str">
        <f>IF(ABS(H680)&lt;0.005,"Agrees",IF(H680&gt;0,"Over-billed","Under-billed"))</f>
        <v>Agrees</v>
      </c>
      <c r="J680" t="str">
        <f>IFERROR(INDEX('Rate Reconciliation'!$O$5:$O$373,MATCH(A680,'Rate Reconciliation'!$A$5:$A$373,0)),"Missing in Jobber")</f>
        <v>Matched</v>
      </c>
      <c r="K680" s="9" t="n">
        <v>0</v>
      </c>
    </row>
    <row r="681">
      <c r="A681" t="inlineStr">
        <is>
          <t>J1226</t>
        </is>
      </c>
      <c r="B681" t="inlineStr">
        <is>
          <t>2026-09</t>
        </is>
      </c>
      <c r="C681" t="str">
        <f>IF(LEFT(A681,1)="T","QBO only",INDEX('Jobber Jobs'!$F$5:$F$367,MATCH(A681,'Jobber Jobs'!$A$5:$A$367,0)))</f>
        <v>Weekly</v>
      </c>
      <c r="D681" t="inlineStr"/>
      <c r="E681" s="9">
        <f>IF(LEFT(A681,1)="T",0,IF(INDEX('Jobber Jobs'!$O$5:$O$367,MATCH(A681,'Jobber Jobs'!$A$5:$A$367,0))&lt;&gt;"Active",0,IF(C681="Every 4 weeks",D681*INDEX('Jobber Jobs'!$L$5:$L$367,MATCH(A681,'Jobber Jobs'!$A$5:$A$367,0)),INDEX('Jobber Jobs'!$Q$5:$Q$367,MATCH(A681,'Jobber Jobs'!$A$5:$A$367,0)))))</f>
        <v>2210</v>
      </c>
      <c r="F681" s="9">
        <f>SUMIFS('Jobber Invoices'!$F$5:$F$235,'Jobber Invoices'!$B$5:$B$235,A681,'Jobber Invoices'!$G$5:$G$235,B681)</f>
        <v>0</v>
      </c>
      <c r="G681" s="9">
        <f>SUMIFS('QBO Invoices'!$E$5:$E$888,'QBO Invoices'!$G$5:$G$888,A681,'QBO Invoices'!$F$5:$F$888,B681)</f>
        <v>2210</v>
      </c>
      <c r="H681" s="9">
        <f>ROUND(F681+G681-E681,2)</f>
        <v>0</v>
      </c>
      <c r="I681" t="str">
        <f>IF(ABS(H681)&lt;0.005,"Agrees",IF(H681&gt;0,"Over-billed","Under-billed"))</f>
        <v>Agrees</v>
      </c>
      <c r="J681" t="str">
        <f>IFERROR(INDEX('Rate Reconciliation'!$O$5:$O$373,MATCH(A681,'Rate Reconciliation'!$A$5:$A$373,0)),"Missing in Jobber")</f>
        <v>Matched</v>
      </c>
      <c r="K681" s="9" t="n">
        <v>0</v>
      </c>
    </row>
    <row r="682">
      <c r="A682" t="inlineStr">
        <is>
          <t>J1226</t>
        </is>
      </c>
      <c r="B682" t="inlineStr">
        <is>
          <t>2026-10</t>
        </is>
      </c>
      <c r="C682" t="str">
        <f>IF(LEFT(A682,1)="T","QBO only",INDEX('Jobber Jobs'!$F$5:$F$367,MATCH(A682,'Jobber Jobs'!$A$5:$A$367,0)))</f>
        <v>Weekly</v>
      </c>
      <c r="D682" t="inlineStr"/>
      <c r="E682" s="9">
        <f>IF(LEFT(A682,1)="T",0,IF(INDEX('Jobber Jobs'!$O$5:$O$367,MATCH(A682,'Jobber Jobs'!$A$5:$A$367,0))&lt;&gt;"Active",0,IF(C682="Every 4 weeks",D682*INDEX('Jobber Jobs'!$L$5:$L$367,MATCH(A682,'Jobber Jobs'!$A$5:$A$367,0)),INDEX('Jobber Jobs'!$Q$5:$Q$367,MATCH(A682,'Jobber Jobs'!$A$5:$A$367,0)))))</f>
        <v>2210</v>
      </c>
      <c r="F682" s="9">
        <f>SUMIFS('Jobber Invoices'!$F$5:$F$235,'Jobber Invoices'!$B$5:$B$235,A682,'Jobber Invoices'!$G$5:$G$235,B682)</f>
        <v>0</v>
      </c>
      <c r="G682" s="9">
        <f>SUMIFS('QBO Invoices'!$E$5:$E$888,'QBO Invoices'!$G$5:$G$888,A682,'QBO Invoices'!$F$5:$F$888,B682)</f>
        <v>2210</v>
      </c>
      <c r="H682" s="9">
        <f>ROUND(F682+G682-E682,2)</f>
        <v>0</v>
      </c>
      <c r="I682" t="str">
        <f>IF(ABS(H682)&lt;0.005,"Agrees",IF(H682&gt;0,"Over-billed","Under-billed"))</f>
        <v>Agrees</v>
      </c>
      <c r="J682" t="str">
        <f>IFERROR(INDEX('Rate Reconciliation'!$O$5:$O$373,MATCH(A682,'Rate Reconciliation'!$A$5:$A$373,0)),"Missing in Jobber")</f>
        <v>Matched</v>
      </c>
      <c r="K682" s="9" t="n">
        <v>0</v>
      </c>
    </row>
    <row r="683">
      <c r="A683" t="inlineStr">
        <is>
          <t>J1227</t>
        </is>
      </c>
      <c r="B683" t="inlineStr">
        <is>
          <t>2026-08</t>
        </is>
      </c>
      <c r="C683" t="str">
        <f>IF(LEFT(A683,1)="T","QBO only",INDEX('Jobber Jobs'!$F$5:$F$367,MATCH(A683,'Jobber Jobs'!$A$5:$A$367,0)))</f>
        <v>Weekly</v>
      </c>
      <c r="D683" t="inlineStr"/>
      <c r="E683" s="9">
        <f>IF(LEFT(A683,1)="T",0,IF(INDEX('Jobber Jobs'!$O$5:$O$367,MATCH(A683,'Jobber Jobs'!$A$5:$A$367,0))&lt;&gt;"Active",0,IF(C683="Every 4 weeks",D683*INDEX('Jobber Jobs'!$L$5:$L$367,MATCH(A683,'Jobber Jobs'!$A$5:$A$367,0)),INDEX('Jobber Jobs'!$Q$5:$Q$367,MATCH(A683,'Jobber Jobs'!$A$5:$A$367,0)))))</f>
        <v>554.67</v>
      </c>
      <c r="F683" s="9">
        <f>SUMIFS('Jobber Invoices'!$F$5:$F$235,'Jobber Invoices'!$B$5:$B$235,A683,'Jobber Invoices'!$G$5:$G$235,B683)</f>
        <v>0</v>
      </c>
      <c r="G683" s="9">
        <f>SUMIFS('QBO Invoices'!$E$5:$E$888,'QBO Invoices'!$G$5:$G$888,A683,'QBO Invoices'!$F$5:$F$888,B683)</f>
        <v>512</v>
      </c>
      <c r="H683" s="9">
        <f>ROUND(F683+G683-E683,2)</f>
        <v>-42.67</v>
      </c>
      <c r="I683" t="str">
        <f>IF(ABS(H683)&lt;0.005,"Agrees",IF(H683&gt;0,"Over-billed","Under-billed"))</f>
        <v>Under-billed</v>
      </c>
      <c r="J683" t="str">
        <f>IFERROR(INDEX('Rate Reconciliation'!$O$5:$O$373,MATCH(A683,'Rate Reconciliation'!$A$5:$A$373,0)),"Missing in Jobber")</f>
        <v>Basis mismatch</v>
      </c>
      <c r="K683" s="9" t="n">
        <v>-42.67</v>
      </c>
    </row>
    <row r="684">
      <c r="A684" t="inlineStr">
        <is>
          <t>J1227</t>
        </is>
      </c>
      <c r="B684" t="inlineStr">
        <is>
          <t>2026-09</t>
        </is>
      </c>
      <c r="C684" t="str">
        <f>IF(LEFT(A684,1)="T","QBO only",INDEX('Jobber Jobs'!$F$5:$F$367,MATCH(A684,'Jobber Jobs'!$A$5:$A$367,0)))</f>
        <v>Weekly</v>
      </c>
      <c r="D684" t="inlineStr"/>
      <c r="E684" s="9">
        <f>IF(LEFT(A684,1)="T",0,IF(INDEX('Jobber Jobs'!$O$5:$O$367,MATCH(A684,'Jobber Jobs'!$A$5:$A$367,0))&lt;&gt;"Active",0,IF(C684="Every 4 weeks",D684*INDEX('Jobber Jobs'!$L$5:$L$367,MATCH(A684,'Jobber Jobs'!$A$5:$A$367,0)),INDEX('Jobber Jobs'!$Q$5:$Q$367,MATCH(A684,'Jobber Jobs'!$A$5:$A$367,0)))))</f>
        <v>554.67</v>
      </c>
      <c r="F684" s="9">
        <f>SUMIFS('Jobber Invoices'!$F$5:$F$235,'Jobber Invoices'!$B$5:$B$235,A684,'Jobber Invoices'!$G$5:$G$235,B684)</f>
        <v>0</v>
      </c>
      <c r="G684" s="9">
        <f>SUMIFS('QBO Invoices'!$E$5:$E$888,'QBO Invoices'!$G$5:$G$888,A684,'QBO Invoices'!$F$5:$F$888,B684)</f>
        <v>512</v>
      </c>
      <c r="H684" s="9">
        <f>ROUND(F684+G684-E684,2)</f>
        <v>-42.67</v>
      </c>
      <c r="I684" t="str">
        <f>IF(ABS(H684)&lt;0.005,"Agrees",IF(H684&gt;0,"Over-billed","Under-billed"))</f>
        <v>Under-billed</v>
      </c>
      <c r="J684" t="str">
        <f>IFERROR(INDEX('Rate Reconciliation'!$O$5:$O$373,MATCH(A684,'Rate Reconciliation'!$A$5:$A$373,0)),"Missing in Jobber")</f>
        <v>Basis mismatch</v>
      </c>
      <c r="K684" s="9" t="n">
        <v>-42.67</v>
      </c>
    </row>
    <row r="685">
      <c r="A685" t="inlineStr">
        <is>
          <t>J1227</t>
        </is>
      </c>
      <c r="B685" t="inlineStr">
        <is>
          <t>2026-10</t>
        </is>
      </c>
      <c r="C685" t="str">
        <f>IF(LEFT(A685,1)="T","QBO only",INDEX('Jobber Jobs'!$F$5:$F$367,MATCH(A685,'Jobber Jobs'!$A$5:$A$367,0)))</f>
        <v>Weekly</v>
      </c>
      <c r="D685" t="inlineStr"/>
      <c r="E685" s="9">
        <f>IF(LEFT(A685,1)="T",0,IF(INDEX('Jobber Jobs'!$O$5:$O$367,MATCH(A685,'Jobber Jobs'!$A$5:$A$367,0))&lt;&gt;"Active",0,IF(C685="Every 4 weeks",D685*INDEX('Jobber Jobs'!$L$5:$L$367,MATCH(A685,'Jobber Jobs'!$A$5:$A$367,0)),INDEX('Jobber Jobs'!$Q$5:$Q$367,MATCH(A685,'Jobber Jobs'!$A$5:$A$367,0)))))</f>
        <v>554.67</v>
      </c>
      <c r="F685" s="9">
        <f>SUMIFS('Jobber Invoices'!$F$5:$F$235,'Jobber Invoices'!$B$5:$B$235,A685,'Jobber Invoices'!$G$5:$G$235,B685)</f>
        <v>0</v>
      </c>
      <c r="G685" s="9">
        <f>SUMIFS('QBO Invoices'!$E$5:$E$888,'QBO Invoices'!$G$5:$G$888,A685,'QBO Invoices'!$F$5:$F$888,B685)</f>
        <v>512</v>
      </c>
      <c r="H685" s="9">
        <f>ROUND(F685+G685-E685,2)</f>
        <v>-42.67</v>
      </c>
      <c r="I685" t="str">
        <f>IF(ABS(H685)&lt;0.005,"Agrees",IF(H685&gt;0,"Over-billed","Under-billed"))</f>
        <v>Under-billed</v>
      </c>
      <c r="J685" t="str">
        <f>IFERROR(INDEX('Rate Reconciliation'!$O$5:$O$373,MATCH(A685,'Rate Reconciliation'!$A$5:$A$373,0)),"Missing in Jobber")</f>
        <v>Basis mismatch</v>
      </c>
      <c r="K685" s="9" t="n">
        <v>-42.67</v>
      </c>
    </row>
    <row r="686">
      <c r="A686" t="inlineStr">
        <is>
          <t>J1228</t>
        </is>
      </c>
      <c r="B686" t="inlineStr">
        <is>
          <t>2026-08</t>
        </is>
      </c>
      <c r="C686" t="str">
        <f>IF(LEFT(A686,1)="T","QBO only",INDEX('Jobber Jobs'!$F$5:$F$367,MATCH(A686,'Jobber Jobs'!$A$5:$A$367,0)))</f>
        <v>Every 4 weeks</v>
      </c>
      <c r="D686" t="n">
        <v>1</v>
      </c>
      <c r="E686" s="9">
        <f>IF(LEFT(A686,1)="T",0,IF(INDEX('Jobber Jobs'!$O$5:$O$367,MATCH(A686,'Jobber Jobs'!$A$5:$A$367,0))&lt;&gt;"Active",0,IF(C686="Every 4 weeks",D686*INDEX('Jobber Jobs'!$L$5:$L$367,MATCH(A686,'Jobber Jobs'!$A$5:$A$367,0)),INDEX('Jobber Jobs'!$Q$5:$Q$367,MATCH(A686,'Jobber Jobs'!$A$5:$A$367,0)))))</f>
        <v>146</v>
      </c>
      <c r="F686" s="9">
        <f>SUMIFS('Jobber Invoices'!$F$5:$F$235,'Jobber Invoices'!$B$5:$B$235,A686,'Jobber Invoices'!$G$5:$G$235,B686)</f>
        <v>0</v>
      </c>
      <c r="G686" s="9">
        <f>SUMIFS('QBO Invoices'!$E$5:$E$888,'QBO Invoices'!$G$5:$G$888,A686,'QBO Invoices'!$F$5:$F$888,B686)</f>
        <v>146</v>
      </c>
      <c r="H686" s="9">
        <f>ROUND(F686+G686-E686,2)</f>
        <v>0</v>
      </c>
      <c r="I686" t="str">
        <f>IF(ABS(H686)&lt;0.005,"Agrees",IF(H686&gt;0,"Over-billed","Under-billed"))</f>
        <v>Agrees</v>
      </c>
      <c r="J686" t="str">
        <f>IFERROR(INDEX('Rate Reconciliation'!$O$5:$O$373,MATCH(A686,'Rate Reconciliation'!$A$5:$A$373,0)),"Missing in Jobber")</f>
        <v>Matched</v>
      </c>
      <c r="K686" s="9" t="n">
        <v>0</v>
      </c>
    </row>
    <row r="687">
      <c r="A687" t="inlineStr">
        <is>
          <t>J1228</t>
        </is>
      </c>
      <c r="B687" t="inlineStr">
        <is>
          <t>2026-09</t>
        </is>
      </c>
      <c r="C687" t="str">
        <f>IF(LEFT(A687,1)="T","QBO only",INDEX('Jobber Jobs'!$F$5:$F$367,MATCH(A687,'Jobber Jobs'!$A$5:$A$367,0)))</f>
        <v>Every 4 weeks</v>
      </c>
      <c r="D687" t="n">
        <v>1</v>
      </c>
      <c r="E687" s="9">
        <f>IF(LEFT(A687,1)="T",0,IF(INDEX('Jobber Jobs'!$O$5:$O$367,MATCH(A687,'Jobber Jobs'!$A$5:$A$367,0))&lt;&gt;"Active",0,IF(C687="Every 4 weeks",D687*INDEX('Jobber Jobs'!$L$5:$L$367,MATCH(A687,'Jobber Jobs'!$A$5:$A$367,0)),INDEX('Jobber Jobs'!$Q$5:$Q$367,MATCH(A687,'Jobber Jobs'!$A$5:$A$367,0)))))</f>
        <v>146</v>
      </c>
      <c r="F687" s="9">
        <f>SUMIFS('Jobber Invoices'!$F$5:$F$235,'Jobber Invoices'!$B$5:$B$235,A687,'Jobber Invoices'!$G$5:$G$235,B687)</f>
        <v>0</v>
      </c>
      <c r="G687" s="9">
        <f>SUMIFS('QBO Invoices'!$E$5:$E$888,'QBO Invoices'!$G$5:$G$888,A687,'QBO Invoices'!$F$5:$F$888,B687)</f>
        <v>146</v>
      </c>
      <c r="H687" s="9">
        <f>ROUND(F687+G687-E687,2)</f>
        <v>0</v>
      </c>
      <c r="I687" t="str">
        <f>IF(ABS(H687)&lt;0.005,"Agrees",IF(H687&gt;0,"Over-billed","Under-billed"))</f>
        <v>Agrees</v>
      </c>
      <c r="J687" t="str">
        <f>IFERROR(INDEX('Rate Reconciliation'!$O$5:$O$373,MATCH(A687,'Rate Reconciliation'!$A$5:$A$373,0)),"Missing in Jobber")</f>
        <v>Matched</v>
      </c>
      <c r="K687" s="9" t="n">
        <v>0</v>
      </c>
    </row>
    <row r="688">
      <c r="A688" t="inlineStr">
        <is>
          <t>J1228</t>
        </is>
      </c>
      <c r="B688" t="inlineStr">
        <is>
          <t>2026-10</t>
        </is>
      </c>
      <c r="C688" t="str">
        <f>IF(LEFT(A688,1)="T","QBO only",INDEX('Jobber Jobs'!$F$5:$F$367,MATCH(A688,'Jobber Jobs'!$A$5:$A$367,0)))</f>
        <v>Every 4 weeks</v>
      </c>
      <c r="D688" t="n">
        <v>1</v>
      </c>
      <c r="E688" s="9">
        <f>IF(LEFT(A688,1)="T",0,IF(INDEX('Jobber Jobs'!$O$5:$O$367,MATCH(A688,'Jobber Jobs'!$A$5:$A$367,0))&lt;&gt;"Active",0,IF(C688="Every 4 weeks",D688*INDEX('Jobber Jobs'!$L$5:$L$367,MATCH(A688,'Jobber Jobs'!$A$5:$A$367,0)),INDEX('Jobber Jobs'!$Q$5:$Q$367,MATCH(A688,'Jobber Jobs'!$A$5:$A$367,0)))))</f>
        <v>146</v>
      </c>
      <c r="F688" s="9">
        <f>SUMIFS('Jobber Invoices'!$F$5:$F$235,'Jobber Invoices'!$B$5:$B$235,A688,'Jobber Invoices'!$G$5:$G$235,B688)</f>
        <v>0</v>
      </c>
      <c r="G688" s="9">
        <f>SUMIFS('QBO Invoices'!$E$5:$E$888,'QBO Invoices'!$G$5:$G$888,A688,'QBO Invoices'!$F$5:$F$888,B688)</f>
        <v>146</v>
      </c>
      <c r="H688" s="9">
        <f>ROUND(F688+G688-E688,2)</f>
        <v>0</v>
      </c>
      <c r="I688" t="str">
        <f>IF(ABS(H688)&lt;0.005,"Agrees",IF(H688&gt;0,"Over-billed","Under-billed"))</f>
        <v>Agrees</v>
      </c>
      <c r="J688" t="str">
        <f>IFERROR(INDEX('Rate Reconciliation'!$O$5:$O$373,MATCH(A688,'Rate Reconciliation'!$A$5:$A$373,0)),"Missing in Jobber")</f>
        <v>Matched</v>
      </c>
      <c r="K688" s="9" t="n">
        <v>0</v>
      </c>
    </row>
    <row r="689">
      <c r="A689" t="inlineStr">
        <is>
          <t>J1229</t>
        </is>
      </c>
      <c r="B689" t="inlineStr">
        <is>
          <t>2026-08</t>
        </is>
      </c>
      <c r="C689" t="str">
        <f>IF(LEFT(A689,1)="T","QBO only",INDEX('Jobber Jobs'!$F$5:$F$367,MATCH(A689,'Jobber Jobs'!$A$5:$A$367,0)))</f>
        <v>Weekly</v>
      </c>
      <c r="D689" t="inlineStr"/>
      <c r="E689" s="9">
        <f>IF(LEFT(A689,1)="T",0,IF(INDEX('Jobber Jobs'!$O$5:$O$367,MATCH(A689,'Jobber Jobs'!$A$5:$A$367,0))&lt;&gt;"Active",0,IF(C689="Every 4 weeks",D689*INDEX('Jobber Jobs'!$L$5:$L$367,MATCH(A689,'Jobber Jobs'!$A$5:$A$367,0)),INDEX('Jobber Jobs'!$Q$5:$Q$367,MATCH(A689,'Jobber Jobs'!$A$5:$A$367,0)))))</f>
        <v>125.67</v>
      </c>
      <c r="F689" s="9">
        <f>SUMIFS('Jobber Invoices'!$F$5:$F$235,'Jobber Invoices'!$B$5:$B$235,A689,'Jobber Invoices'!$G$5:$G$235,B689)</f>
        <v>0</v>
      </c>
      <c r="G689" s="9">
        <f>SUMIFS('QBO Invoices'!$E$5:$E$888,'QBO Invoices'!$G$5:$G$888,A689,'QBO Invoices'!$F$5:$F$888,B689)</f>
        <v>116</v>
      </c>
      <c r="H689" s="9">
        <f>ROUND(F689+G689-E689,2)</f>
        <v>-9.67</v>
      </c>
      <c r="I689" t="str">
        <f>IF(ABS(H689)&lt;0.005,"Agrees",IF(H689&gt;0,"Over-billed","Under-billed"))</f>
        <v>Under-billed</v>
      </c>
      <c r="J689" t="str">
        <f>IFERROR(INDEX('Rate Reconciliation'!$O$5:$O$373,MATCH(A689,'Rate Reconciliation'!$A$5:$A$373,0)),"Missing in Jobber")</f>
        <v>Basis mismatch</v>
      </c>
      <c r="K689" s="9" t="n">
        <v>-9.67</v>
      </c>
    </row>
    <row r="690">
      <c r="A690" t="inlineStr">
        <is>
          <t>J1229</t>
        </is>
      </c>
      <c r="B690" t="inlineStr">
        <is>
          <t>2026-09</t>
        </is>
      </c>
      <c r="C690" t="str">
        <f>IF(LEFT(A690,1)="T","QBO only",INDEX('Jobber Jobs'!$F$5:$F$367,MATCH(A690,'Jobber Jobs'!$A$5:$A$367,0)))</f>
        <v>Weekly</v>
      </c>
      <c r="D690" t="inlineStr"/>
      <c r="E690" s="9">
        <f>IF(LEFT(A690,1)="T",0,IF(INDEX('Jobber Jobs'!$O$5:$O$367,MATCH(A690,'Jobber Jobs'!$A$5:$A$367,0))&lt;&gt;"Active",0,IF(C690="Every 4 weeks",D690*INDEX('Jobber Jobs'!$L$5:$L$367,MATCH(A690,'Jobber Jobs'!$A$5:$A$367,0)),INDEX('Jobber Jobs'!$Q$5:$Q$367,MATCH(A690,'Jobber Jobs'!$A$5:$A$367,0)))))</f>
        <v>125.67</v>
      </c>
      <c r="F690" s="9">
        <f>SUMIFS('Jobber Invoices'!$F$5:$F$235,'Jobber Invoices'!$B$5:$B$235,A690,'Jobber Invoices'!$G$5:$G$235,B690)</f>
        <v>0</v>
      </c>
      <c r="G690" s="9">
        <f>SUMIFS('QBO Invoices'!$E$5:$E$888,'QBO Invoices'!$G$5:$G$888,A690,'QBO Invoices'!$F$5:$F$888,B690)</f>
        <v>116</v>
      </c>
      <c r="H690" s="9">
        <f>ROUND(F690+G690-E690,2)</f>
        <v>-9.67</v>
      </c>
      <c r="I690" t="str">
        <f>IF(ABS(H690)&lt;0.005,"Agrees",IF(H690&gt;0,"Over-billed","Under-billed"))</f>
        <v>Under-billed</v>
      </c>
      <c r="J690" t="str">
        <f>IFERROR(INDEX('Rate Reconciliation'!$O$5:$O$373,MATCH(A690,'Rate Reconciliation'!$A$5:$A$373,0)),"Missing in Jobber")</f>
        <v>Basis mismatch</v>
      </c>
      <c r="K690" s="9" t="n">
        <v>-9.67</v>
      </c>
    </row>
    <row r="691">
      <c r="A691" t="inlineStr">
        <is>
          <t>J1229</t>
        </is>
      </c>
      <c r="B691" t="inlineStr">
        <is>
          <t>2026-10</t>
        </is>
      </c>
      <c r="C691" t="str">
        <f>IF(LEFT(A691,1)="T","QBO only",INDEX('Jobber Jobs'!$F$5:$F$367,MATCH(A691,'Jobber Jobs'!$A$5:$A$367,0)))</f>
        <v>Weekly</v>
      </c>
      <c r="D691" t="inlineStr"/>
      <c r="E691" s="9">
        <f>IF(LEFT(A691,1)="T",0,IF(INDEX('Jobber Jobs'!$O$5:$O$367,MATCH(A691,'Jobber Jobs'!$A$5:$A$367,0))&lt;&gt;"Active",0,IF(C691="Every 4 weeks",D691*INDEX('Jobber Jobs'!$L$5:$L$367,MATCH(A691,'Jobber Jobs'!$A$5:$A$367,0)),INDEX('Jobber Jobs'!$Q$5:$Q$367,MATCH(A691,'Jobber Jobs'!$A$5:$A$367,0)))))</f>
        <v>125.67</v>
      </c>
      <c r="F691" s="9">
        <f>SUMIFS('Jobber Invoices'!$F$5:$F$235,'Jobber Invoices'!$B$5:$B$235,A691,'Jobber Invoices'!$G$5:$G$235,B691)</f>
        <v>0</v>
      </c>
      <c r="G691" s="9">
        <f>SUMIFS('QBO Invoices'!$E$5:$E$888,'QBO Invoices'!$G$5:$G$888,A691,'QBO Invoices'!$F$5:$F$888,B691)</f>
        <v>116</v>
      </c>
      <c r="H691" s="9">
        <f>ROUND(F691+G691-E691,2)</f>
        <v>-9.67</v>
      </c>
      <c r="I691" t="str">
        <f>IF(ABS(H691)&lt;0.005,"Agrees",IF(H691&gt;0,"Over-billed","Under-billed"))</f>
        <v>Under-billed</v>
      </c>
      <c r="J691" t="str">
        <f>IFERROR(INDEX('Rate Reconciliation'!$O$5:$O$373,MATCH(A691,'Rate Reconciliation'!$A$5:$A$373,0)),"Missing in Jobber")</f>
        <v>Basis mismatch</v>
      </c>
      <c r="K691" s="9" t="n">
        <v>-9.67</v>
      </c>
    </row>
    <row r="692">
      <c r="A692" t="inlineStr">
        <is>
          <t>J1230</t>
        </is>
      </c>
      <c r="B692" t="inlineStr">
        <is>
          <t>2026-08</t>
        </is>
      </c>
      <c r="C692" t="str">
        <f>IF(LEFT(A692,1)="T","QBO only",INDEX('Jobber Jobs'!$F$5:$F$367,MATCH(A692,'Jobber Jobs'!$A$5:$A$367,0)))</f>
        <v>Weekly</v>
      </c>
      <c r="D692" t="inlineStr"/>
      <c r="E692" s="9">
        <f>IF(LEFT(A692,1)="T",0,IF(INDEX('Jobber Jobs'!$O$5:$O$367,MATCH(A692,'Jobber Jobs'!$A$5:$A$367,0))&lt;&gt;"Active",0,IF(C692="Every 4 weeks",D692*INDEX('Jobber Jobs'!$L$5:$L$367,MATCH(A692,'Jobber Jobs'!$A$5:$A$367,0)),INDEX('Jobber Jobs'!$Q$5:$Q$367,MATCH(A692,'Jobber Jobs'!$A$5:$A$367,0)))))</f>
        <v>580.67</v>
      </c>
      <c r="F692" s="9">
        <f>SUMIFS('Jobber Invoices'!$F$5:$F$235,'Jobber Invoices'!$B$5:$B$235,A692,'Jobber Invoices'!$G$5:$G$235,B692)</f>
        <v>0</v>
      </c>
      <c r="G692" s="9">
        <f>SUMIFS('QBO Invoices'!$E$5:$E$888,'QBO Invoices'!$G$5:$G$888,A692,'QBO Invoices'!$F$5:$F$888,B692)</f>
        <v>580.67</v>
      </c>
      <c r="H692" s="9">
        <f>ROUND(F692+G692-E692,2)</f>
        <v>0</v>
      </c>
      <c r="I692" t="str">
        <f>IF(ABS(H692)&lt;0.005,"Agrees",IF(H692&gt;0,"Over-billed","Under-billed"))</f>
        <v>Agrees</v>
      </c>
      <c r="J692" t="str">
        <f>IFERROR(INDEX('Rate Reconciliation'!$O$5:$O$373,MATCH(A692,'Rate Reconciliation'!$A$5:$A$373,0)),"Missing in Jobber")</f>
        <v>Matched</v>
      </c>
      <c r="K692" s="9" t="n">
        <v>0</v>
      </c>
    </row>
    <row r="693">
      <c r="A693" t="inlineStr">
        <is>
          <t>J1230</t>
        </is>
      </c>
      <c r="B693" t="inlineStr">
        <is>
          <t>2026-09</t>
        </is>
      </c>
      <c r="C693" t="str">
        <f>IF(LEFT(A693,1)="T","QBO only",INDEX('Jobber Jobs'!$F$5:$F$367,MATCH(A693,'Jobber Jobs'!$A$5:$A$367,0)))</f>
        <v>Weekly</v>
      </c>
      <c r="D693" t="inlineStr"/>
      <c r="E693" s="9">
        <f>IF(LEFT(A693,1)="T",0,IF(INDEX('Jobber Jobs'!$O$5:$O$367,MATCH(A693,'Jobber Jobs'!$A$5:$A$367,0))&lt;&gt;"Active",0,IF(C693="Every 4 weeks",D693*INDEX('Jobber Jobs'!$L$5:$L$367,MATCH(A693,'Jobber Jobs'!$A$5:$A$367,0)),INDEX('Jobber Jobs'!$Q$5:$Q$367,MATCH(A693,'Jobber Jobs'!$A$5:$A$367,0)))))</f>
        <v>580.67</v>
      </c>
      <c r="F693" s="9">
        <f>SUMIFS('Jobber Invoices'!$F$5:$F$235,'Jobber Invoices'!$B$5:$B$235,A693,'Jobber Invoices'!$G$5:$G$235,B693)</f>
        <v>0</v>
      </c>
      <c r="G693" s="9">
        <f>SUMIFS('QBO Invoices'!$E$5:$E$888,'QBO Invoices'!$G$5:$G$888,A693,'QBO Invoices'!$F$5:$F$888,B693)</f>
        <v>580.67</v>
      </c>
      <c r="H693" s="9">
        <f>ROUND(F693+G693-E693,2)</f>
        <v>0</v>
      </c>
      <c r="I693" t="str">
        <f>IF(ABS(H693)&lt;0.005,"Agrees",IF(H693&gt;0,"Over-billed","Under-billed"))</f>
        <v>Agrees</v>
      </c>
      <c r="J693" t="str">
        <f>IFERROR(INDEX('Rate Reconciliation'!$O$5:$O$373,MATCH(A693,'Rate Reconciliation'!$A$5:$A$373,0)),"Missing in Jobber")</f>
        <v>Matched</v>
      </c>
      <c r="K693" s="9" t="n">
        <v>0</v>
      </c>
    </row>
    <row r="694">
      <c r="A694" t="inlineStr">
        <is>
          <t>J1230</t>
        </is>
      </c>
      <c r="B694" t="inlineStr">
        <is>
          <t>2026-10</t>
        </is>
      </c>
      <c r="C694" t="str">
        <f>IF(LEFT(A694,1)="T","QBO only",INDEX('Jobber Jobs'!$F$5:$F$367,MATCH(A694,'Jobber Jobs'!$A$5:$A$367,0)))</f>
        <v>Weekly</v>
      </c>
      <c r="D694" t="inlineStr"/>
      <c r="E694" s="9">
        <f>IF(LEFT(A694,1)="T",0,IF(INDEX('Jobber Jobs'!$O$5:$O$367,MATCH(A694,'Jobber Jobs'!$A$5:$A$367,0))&lt;&gt;"Active",0,IF(C694="Every 4 weeks",D694*INDEX('Jobber Jobs'!$L$5:$L$367,MATCH(A694,'Jobber Jobs'!$A$5:$A$367,0)),INDEX('Jobber Jobs'!$Q$5:$Q$367,MATCH(A694,'Jobber Jobs'!$A$5:$A$367,0)))))</f>
        <v>580.67</v>
      </c>
      <c r="F694" s="9">
        <f>SUMIFS('Jobber Invoices'!$F$5:$F$235,'Jobber Invoices'!$B$5:$B$235,A694,'Jobber Invoices'!$G$5:$G$235,B694)</f>
        <v>0</v>
      </c>
      <c r="G694" s="9">
        <f>SUMIFS('QBO Invoices'!$E$5:$E$888,'QBO Invoices'!$G$5:$G$888,A694,'QBO Invoices'!$F$5:$F$888,B694)</f>
        <v>580.67</v>
      </c>
      <c r="H694" s="9">
        <f>ROUND(F694+G694-E694,2)</f>
        <v>0</v>
      </c>
      <c r="I694" t="str">
        <f>IF(ABS(H694)&lt;0.005,"Agrees",IF(H694&gt;0,"Over-billed","Under-billed"))</f>
        <v>Agrees</v>
      </c>
      <c r="J694" t="str">
        <f>IFERROR(INDEX('Rate Reconciliation'!$O$5:$O$373,MATCH(A694,'Rate Reconciliation'!$A$5:$A$373,0)),"Missing in Jobber")</f>
        <v>Matched</v>
      </c>
      <c r="K694" s="9" t="n">
        <v>0</v>
      </c>
    </row>
    <row r="695">
      <c r="A695" t="inlineStr">
        <is>
          <t>J1231</t>
        </is>
      </c>
      <c r="B695" t="inlineStr">
        <is>
          <t>2026-08</t>
        </is>
      </c>
      <c r="C695" t="str">
        <f>IF(LEFT(A695,1)="T","QBO only",INDEX('Jobber Jobs'!$F$5:$F$367,MATCH(A695,'Jobber Jobs'!$A$5:$A$367,0)))</f>
        <v>Every 4 weeks</v>
      </c>
      <c r="D695" t="n">
        <v>1</v>
      </c>
      <c r="E695" s="9">
        <f>IF(LEFT(A695,1)="T",0,IF(INDEX('Jobber Jobs'!$O$5:$O$367,MATCH(A695,'Jobber Jobs'!$A$5:$A$367,0))&lt;&gt;"Active",0,IF(C695="Every 4 weeks",D695*INDEX('Jobber Jobs'!$L$5:$L$367,MATCH(A695,'Jobber Jobs'!$A$5:$A$367,0)),INDEX('Jobber Jobs'!$Q$5:$Q$367,MATCH(A695,'Jobber Jobs'!$A$5:$A$367,0)))))</f>
        <v>218</v>
      </c>
      <c r="F695" s="9">
        <f>SUMIFS('Jobber Invoices'!$F$5:$F$235,'Jobber Invoices'!$B$5:$B$235,A695,'Jobber Invoices'!$G$5:$G$235,B695)</f>
        <v>0</v>
      </c>
      <c r="G695" s="9">
        <f>SUMIFS('QBO Invoices'!$E$5:$E$888,'QBO Invoices'!$G$5:$G$888,A695,'QBO Invoices'!$F$5:$F$888,B695)</f>
        <v>218</v>
      </c>
      <c r="H695" s="9">
        <f>ROUND(F695+G695-E695,2)</f>
        <v>0</v>
      </c>
      <c r="I695" t="str">
        <f>IF(ABS(H695)&lt;0.005,"Agrees",IF(H695&gt;0,"Over-billed","Under-billed"))</f>
        <v>Agrees</v>
      </c>
      <c r="J695" t="str">
        <f>IFERROR(INDEX('Rate Reconciliation'!$O$5:$O$373,MATCH(A695,'Rate Reconciliation'!$A$5:$A$373,0)),"Missing in Jobber")</f>
        <v>Matched</v>
      </c>
      <c r="K695" s="9" t="n">
        <v>0</v>
      </c>
    </row>
    <row r="696">
      <c r="A696" t="inlineStr">
        <is>
          <t>J1231</t>
        </is>
      </c>
      <c r="B696" t="inlineStr">
        <is>
          <t>2026-09</t>
        </is>
      </c>
      <c r="C696" t="str">
        <f>IF(LEFT(A696,1)="T","QBO only",INDEX('Jobber Jobs'!$F$5:$F$367,MATCH(A696,'Jobber Jobs'!$A$5:$A$367,0)))</f>
        <v>Every 4 weeks</v>
      </c>
      <c r="D696" t="n">
        <v>1</v>
      </c>
      <c r="E696" s="9">
        <f>IF(LEFT(A696,1)="T",0,IF(INDEX('Jobber Jobs'!$O$5:$O$367,MATCH(A696,'Jobber Jobs'!$A$5:$A$367,0))&lt;&gt;"Active",0,IF(C696="Every 4 weeks",D696*INDEX('Jobber Jobs'!$L$5:$L$367,MATCH(A696,'Jobber Jobs'!$A$5:$A$367,0)),INDEX('Jobber Jobs'!$Q$5:$Q$367,MATCH(A696,'Jobber Jobs'!$A$5:$A$367,0)))))</f>
        <v>218</v>
      </c>
      <c r="F696" s="9">
        <f>SUMIFS('Jobber Invoices'!$F$5:$F$235,'Jobber Invoices'!$B$5:$B$235,A696,'Jobber Invoices'!$G$5:$G$235,B696)</f>
        <v>0</v>
      </c>
      <c r="G696" s="9">
        <f>SUMIFS('QBO Invoices'!$E$5:$E$888,'QBO Invoices'!$G$5:$G$888,A696,'QBO Invoices'!$F$5:$F$888,B696)</f>
        <v>218</v>
      </c>
      <c r="H696" s="9">
        <f>ROUND(F696+G696-E696,2)</f>
        <v>0</v>
      </c>
      <c r="I696" t="str">
        <f>IF(ABS(H696)&lt;0.005,"Agrees",IF(H696&gt;0,"Over-billed","Under-billed"))</f>
        <v>Agrees</v>
      </c>
      <c r="J696" t="str">
        <f>IFERROR(INDEX('Rate Reconciliation'!$O$5:$O$373,MATCH(A696,'Rate Reconciliation'!$A$5:$A$373,0)),"Missing in Jobber")</f>
        <v>Matched</v>
      </c>
      <c r="K696" s="9" t="n">
        <v>0</v>
      </c>
    </row>
    <row r="697">
      <c r="A697" t="inlineStr">
        <is>
          <t>J1231</t>
        </is>
      </c>
      <c r="B697" t="inlineStr">
        <is>
          <t>2026-10</t>
        </is>
      </c>
      <c r="C697" t="str">
        <f>IF(LEFT(A697,1)="T","QBO only",INDEX('Jobber Jobs'!$F$5:$F$367,MATCH(A697,'Jobber Jobs'!$A$5:$A$367,0)))</f>
        <v>Every 4 weeks</v>
      </c>
      <c r="D697" t="n">
        <v>1</v>
      </c>
      <c r="E697" s="9">
        <f>IF(LEFT(A697,1)="T",0,IF(INDEX('Jobber Jobs'!$O$5:$O$367,MATCH(A697,'Jobber Jobs'!$A$5:$A$367,0))&lt;&gt;"Active",0,IF(C697="Every 4 weeks",D697*INDEX('Jobber Jobs'!$L$5:$L$367,MATCH(A697,'Jobber Jobs'!$A$5:$A$367,0)),INDEX('Jobber Jobs'!$Q$5:$Q$367,MATCH(A697,'Jobber Jobs'!$A$5:$A$367,0)))))</f>
        <v>218</v>
      </c>
      <c r="F697" s="9">
        <f>SUMIFS('Jobber Invoices'!$F$5:$F$235,'Jobber Invoices'!$B$5:$B$235,A697,'Jobber Invoices'!$G$5:$G$235,B697)</f>
        <v>0</v>
      </c>
      <c r="G697" s="9">
        <f>SUMIFS('QBO Invoices'!$E$5:$E$888,'QBO Invoices'!$G$5:$G$888,A697,'QBO Invoices'!$F$5:$F$888,B697)</f>
        <v>218</v>
      </c>
      <c r="H697" s="9">
        <f>ROUND(F697+G697-E697,2)</f>
        <v>0</v>
      </c>
      <c r="I697" t="str">
        <f>IF(ABS(H697)&lt;0.005,"Agrees",IF(H697&gt;0,"Over-billed","Under-billed"))</f>
        <v>Agrees</v>
      </c>
      <c r="J697" t="str">
        <f>IFERROR(INDEX('Rate Reconciliation'!$O$5:$O$373,MATCH(A697,'Rate Reconciliation'!$A$5:$A$373,0)),"Missing in Jobber")</f>
        <v>Matched</v>
      </c>
      <c r="K697" s="9" t="n">
        <v>0</v>
      </c>
    </row>
    <row r="698">
      <c r="A698" t="inlineStr">
        <is>
          <t>J1232</t>
        </is>
      </c>
      <c r="B698" t="inlineStr">
        <is>
          <t>2026-08</t>
        </is>
      </c>
      <c r="C698" t="str">
        <f>IF(LEFT(A698,1)="T","QBO only",INDEX('Jobber Jobs'!$F$5:$F$367,MATCH(A698,'Jobber Jobs'!$A$5:$A$367,0)))</f>
        <v>Weekly</v>
      </c>
      <c r="D698" t="inlineStr"/>
      <c r="E698" s="9">
        <f>IF(LEFT(A698,1)="T",0,IF(INDEX('Jobber Jobs'!$O$5:$O$367,MATCH(A698,'Jobber Jobs'!$A$5:$A$367,0))&lt;&gt;"Active",0,IF(C698="Every 4 weeks",D698*INDEX('Jobber Jobs'!$L$5:$L$367,MATCH(A698,'Jobber Jobs'!$A$5:$A$367,0)),INDEX('Jobber Jobs'!$Q$5:$Q$367,MATCH(A698,'Jobber Jobs'!$A$5:$A$367,0)))))</f>
        <v>1672.67</v>
      </c>
      <c r="F698" s="9">
        <f>SUMIFS('Jobber Invoices'!$F$5:$F$235,'Jobber Invoices'!$B$5:$B$235,A698,'Jobber Invoices'!$G$5:$G$235,B698)</f>
        <v>1672.67</v>
      </c>
      <c r="G698" s="9">
        <f>SUMIFS('QBO Invoices'!$E$5:$E$888,'QBO Invoices'!$G$5:$G$888,A698,'QBO Invoices'!$F$5:$F$888,B698)</f>
        <v>1672.67</v>
      </c>
      <c r="H698" s="9">
        <f>ROUND(F698+G698-E698,2)</f>
        <v>1672.67</v>
      </c>
      <c r="I698" t="str">
        <f>IF(ABS(H698)&lt;0.005,"Agrees",IF(H698&gt;0,"Over-billed","Under-billed"))</f>
        <v>Over-billed</v>
      </c>
      <c r="J698" t="str">
        <f>IFERROR(INDEX('Rate Reconciliation'!$O$5:$O$373,MATCH(A698,'Rate Reconciliation'!$A$5:$A$373,0)),"Missing in Jobber")</f>
        <v>Double-billing risk</v>
      </c>
      <c r="K698" s="9" t="n">
        <v>1672.67</v>
      </c>
    </row>
    <row r="699">
      <c r="A699" t="inlineStr">
        <is>
          <t>J1232</t>
        </is>
      </c>
      <c r="B699" t="inlineStr">
        <is>
          <t>2026-09</t>
        </is>
      </c>
      <c r="C699" t="str">
        <f>IF(LEFT(A699,1)="T","QBO only",INDEX('Jobber Jobs'!$F$5:$F$367,MATCH(A699,'Jobber Jobs'!$A$5:$A$367,0)))</f>
        <v>Weekly</v>
      </c>
      <c r="D699" t="inlineStr"/>
      <c r="E699" s="9">
        <f>IF(LEFT(A699,1)="T",0,IF(INDEX('Jobber Jobs'!$O$5:$O$367,MATCH(A699,'Jobber Jobs'!$A$5:$A$367,0))&lt;&gt;"Active",0,IF(C699="Every 4 weeks",D699*INDEX('Jobber Jobs'!$L$5:$L$367,MATCH(A699,'Jobber Jobs'!$A$5:$A$367,0)),INDEX('Jobber Jobs'!$Q$5:$Q$367,MATCH(A699,'Jobber Jobs'!$A$5:$A$367,0)))))</f>
        <v>1672.67</v>
      </c>
      <c r="F699" s="9">
        <f>SUMIFS('Jobber Invoices'!$F$5:$F$235,'Jobber Invoices'!$B$5:$B$235,A699,'Jobber Invoices'!$G$5:$G$235,B699)</f>
        <v>1672.67</v>
      </c>
      <c r="G699" s="9">
        <f>SUMIFS('QBO Invoices'!$E$5:$E$888,'QBO Invoices'!$G$5:$G$888,A699,'QBO Invoices'!$F$5:$F$888,B699)</f>
        <v>1672.67</v>
      </c>
      <c r="H699" s="9">
        <f>ROUND(F699+G699-E699,2)</f>
        <v>1672.67</v>
      </c>
      <c r="I699" t="str">
        <f>IF(ABS(H699)&lt;0.005,"Agrees",IF(H699&gt;0,"Over-billed","Under-billed"))</f>
        <v>Over-billed</v>
      </c>
      <c r="J699" t="str">
        <f>IFERROR(INDEX('Rate Reconciliation'!$O$5:$O$373,MATCH(A699,'Rate Reconciliation'!$A$5:$A$373,0)),"Missing in Jobber")</f>
        <v>Double-billing risk</v>
      </c>
      <c r="K699" s="9" t="n">
        <v>1672.67</v>
      </c>
    </row>
    <row r="700">
      <c r="A700" t="inlineStr">
        <is>
          <t>J1232</t>
        </is>
      </c>
      <c r="B700" t="inlineStr">
        <is>
          <t>2026-10</t>
        </is>
      </c>
      <c r="C700" t="str">
        <f>IF(LEFT(A700,1)="T","QBO only",INDEX('Jobber Jobs'!$F$5:$F$367,MATCH(A700,'Jobber Jobs'!$A$5:$A$367,0)))</f>
        <v>Weekly</v>
      </c>
      <c r="D700" t="inlineStr"/>
      <c r="E700" s="9">
        <f>IF(LEFT(A700,1)="T",0,IF(INDEX('Jobber Jobs'!$O$5:$O$367,MATCH(A700,'Jobber Jobs'!$A$5:$A$367,0))&lt;&gt;"Active",0,IF(C700="Every 4 weeks",D700*INDEX('Jobber Jobs'!$L$5:$L$367,MATCH(A700,'Jobber Jobs'!$A$5:$A$367,0)),INDEX('Jobber Jobs'!$Q$5:$Q$367,MATCH(A700,'Jobber Jobs'!$A$5:$A$367,0)))))</f>
        <v>1672.67</v>
      </c>
      <c r="F700" s="9">
        <f>SUMIFS('Jobber Invoices'!$F$5:$F$235,'Jobber Invoices'!$B$5:$B$235,A700,'Jobber Invoices'!$G$5:$G$235,B700)</f>
        <v>1672.67</v>
      </c>
      <c r="G700" s="9">
        <f>SUMIFS('QBO Invoices'!$E$5:$E$888,'QBO Invoices'!$G$5:$G$888,A700,'QBO Invoices'!$F$5:$F$888,B700)</f>
        <v>1672.67</v>
      </c>
      <c r="H700" s="9">
        <f>ROUND(F700+G700-E700,2)</f>
        <v>1672.67</v>
      </c>
      <c r="I700" t="str">
        <f>IF(ABS(H700)&lt;0.005,"Agrees",IF(H700&gt;0,"Over-billed","Under-billed"))</f>
        <v>Over-billed</v>
      </c>
      <c r="J700" t="str">
        <f>IFERROR(INDEX('Rate Reconciliation'!$O$5:$O$373,MATCH(A700,'Rate Reconciliation'!$A$5:$A$373,0)),"Missing in Jobber")</f>
        <v>Double-billing risk</v>
      </c>
      <c r="K700" s="9" t="n">
        <v>1672.67</v>
      </c>
    </row>
    <row r="701">
      <c r="A701" t="inlineStr">
        <is>
          <t>J1233</t>
        </is>
      </c>
      <c r="B701" t="inlineStr">
        <is>
          <t>2026-08</t>
        </is>
      </c>
      <c r="C701" t="str">
        <f>IF(LEFT(A701,1)="T","QBO only",INDEX('Jobber Jobs'!$F$5:$F$367,MATCH(A701,'Jobber Jobs'!$A$5:$A$367,0)))</f>
        <v>Weekly</v>
      </c>
      <c r="D701" t="inlineStr"/>
      <c r="E701" s="9">
        <f>IF(LEFT(A701,1)="T",0,IF(INDEX('Jobber Jobs'!$O$5:$O$367,MATCH(A701,'Jobber Jobs'!$A$5:$A$367,0))&lt;&gt;"Active",0,IF(C701="Every 4 weeks",D701*INDEX('Jobber Jobs'!$L$5:$L$367,MATCH(A701,'Jobber Jobs'!$A$5:$A$367,0)),INDEX('Jobber Jobs'!$Q$5:$Q$367,MATCH(A701,'Jobber Jobs'!$A$5:$A$367,0)))))</f>
        <v>1395.33</v>
      </c>
      <c r="F701" s="9">
        <f>SUMIFS('Jobber Invoices'!$F$5:$F$235,'Jobber Invoices'!$B$5:$B$235,A701,'Jobber Invoices'!$G$5:$G$235,B701)</f>
        <v>0</v>
      </c>
      <c r="G701" s="9">
        <f>SUMIFS('QBO Invoices'!$E$5:$E$888,'QBO Invoices'!$G$5:$G$888,A701,'QBO Invoices'!$F$5:$F$888,B701)</f>
        <v>1395.33</v>
      </c>
      <c r="H701" s="9">
        <f>ROUND(F701+G701-E701,2)</f>
        <v>0</v>
      </c>
      <c r="I701" t="str">
        <f>IF(ABS(H701)&lt;0.005,"Agrees",IF(H701&gt;0,"Over-billed","Under-billed"))</f>
        <v>Agrees</v>
      </c>
      <c r="J701" t="str">
        <f>IFERROR(INDEX('Rate Reconciliation'!$O$5:$O$373,MATCH(A701,'Rate Reconciliation'!$A$5:$A$373,0)),"Missing in Jobber")</f>
        <v>Matched</v>
      </c>
      <c r="K701" s="9" t="n">
        <v>0</v>
      </c>
    </row>
    <row r="702">
      <c r="A702" t="inlineStr">
        <is>
          <t>J1233</t>
        </is>
      </c>
      <c r="B702" t="inlineStr">
        <is>
          <t>2026-09</t>
        </is>
      </c>
      <c r="C702" t="str">
        <f>IF(LEFT(A702,1)="T","QBO only",INDEX('Jobber Jobs'!$F$5:$F$367,MATCH(A702,'Jobber Jobs'!$A$5:$A$367,0)))</f>
        <v>Weekly</v>
      </c>
      <c r="D702" t="inlineStr"/>
      <c r="E702" s="9">
        <f>IF(LEFT(A702,1)="T",0,IF(INDEX('Jobber Jobs'!$O$5:$O$367,MATCH(A702,'Jobber Jobs'!$A$5:$A$367,0))&lt;&gt;"Active",0,IF(C702="Every 4 weeks",D702*INDEX('Jobber Jobs'!$L$5:$L$367,MATCH(A702,'Jobber Jobs'!$A$5:$A$367,0)),INDEX('Jobber Jobs'!$Q$5:$Q$367,MATCH(A702,'Jobber Jobs'!$A$5:$A$367,0)))))</f>
        <v>1395.33</v>
      </c>
      <c r="F702" s="9">
        <f>SUMIFS('Jobber Invoices'!$F$5:$F$235,'Jobber Invoices'!$B$5:$B$235,A702,'Jobber Invoices'!$G$5:$G$235,B702)</f>
        <v>0</v>
      </c>
      <c r="G702" s="9">
        <f>SUMIFS('QBO Invoices'!$E$5:$E$888,'QBO Invoices'!$G$5:$G$888,A702,'QBO Invoices'!$F$5:$F$888,B702)</f>
        <v>1395.33</v>
      </c>
      <c r="H702" s="9">
        <f>ROUND(F702+G702-E702,2)</f>
        <v>0</v>
      </c>
      <c r="I702" t="str">
        <f>IF(ABS(H702)&lt;0.005,"Agrees",IF(H702&gt;0,"Over-billed","Under-billed"))</f>
        <v>Agrees</v>
      </c>
      <c r="J702" t="str">
        <f>IFERROR(INDEX('Rate Reconciliation'!$O$5:$O$373,MATCH(A702,'Rate Reconciliation'!$A$5:$A$373,0)),"Missing in Jobber")</f>
        <v>Matched</v>
      </c>
      <c r="K702" s="9" t="n">
        <v>0</v>
      </c>
    </row>
    <row r="703">
      <c r="A703" t="inlineStr">
        <is>
          <t>J1233</t>
        </is>
      </c>
      <c r="B703" t="inlineStr">
        <is>
          <t>2026-10</t>
        </is>
      </c>
      <c r="C703" t="str">
        <f>IF(LEFT(A703,1)="T","QBO only",INDEX('Jobber Jobs'!$F$5:$F$367,MATCH(A703,'Jobber Jobs'!$A$5:$A$367,0)))</f>
        <v>Weekly</v>
      </c>
      <c r="D703" t="inlineStr"/>
      <c r="E703" s="9">
        <f>IF(LEFT(A703,1)="T",0,IF(INDEX('Jobber Jobs'!$O$5:$O$367,MATCH(A703,'Jobber Jobs'!$A$5:$A$367,0))&lt;&gt;"Active",0,IF(C703="Every 4 weeks",D703*INDEX('Jobber Jobs'!$L$5:$L$367,MATCH(A703,'Jobber Jobs'!$A$5:$A$367,0)),INDEX('Jobber Jobs'!$Q$5:$Q$367,MATCH(A703,'Jobber Jobs'!$A$5:$A$367,0)))))</f>
        <v>1395.33</v>
      </c>
      <c r="F703" s="9">
        <f>SUMIFS('Jobber Invoices'!$F$5:$F$235,'Jobber Invoices'!$B$5:$B$235,A703,'Jobber Invoices'!$G$5:$G$235,B703)</f>
        <v>0</v>
      </c>
      <c r="G703" s="9">
        <f>SUMIFS('QBO Invoices'!$E$5:$E$888,'QBO Invoices'!$G$5:$G$888,A703,'QBO Invoices'!$F$5:$F$888,B703)</f>
        <v>1395.33</v>
      </c>
      <c r="H703" s="9">
        <f>ROUND(F703+G703-E703,2)</f>
        <v>0</v>
      </c>
      <c r="I703" t="str">
        <f>IF(ABS(H703)&lt;0.005,"Agrees",IF(H703&gt;0,"Over-billed","Under-billed"))</f>
        <v>Agrees</v>
      </c>
      <c r="J703" t="str">
        <f>IFERROR(INDEX('Rate Reconciliation'!$O$5:$O$373,MATCH(A703,'Rate Reconciliation'!$A$5:$A$373,0)),"Missing in Jobber")</f>
        <v>Matched</v>
      </c>
      <c r="K703" s="9" t="n">
        <v>0</v>
      </c>
    </row>
    <row r="704">
      <c r="A704" t="inlineStr">
        <is>
          <t>J1234</t>
        </is>
      </c>
      <c r="B704" t="inlineStr">
        <is>
          <t>2026-08</t>
        </is>
      </c>
      <c r="C704" t="str">
        <f>IF(LEFT(A704,1)="T","QBO only",INDEX('Jobber Jobs'!$F$5:$F$367,MATCH(A704,'Jobber Jobs'!$A$5:$A$367,0)))</f>
        <v>Weekly</v>
      </c>
      <c r="D704" t="inlineStr"/>
      <c r="E704" s="9">
        <f>IF(LEFT(A704,1)="T",0,IF(INDEX('Jobber Jobs'!$O$5:$O$367,MATCH(A704,'Jobber Jobs'!$A$5:$A$367,0))&lt;&gt;"Active",0,IF(C704="Every 4 weeks",D704*INDEX('Jobber Jobs'!$L$5:$L$367,MATCH(A704,'Jobber Jobs'!$A$5:$A$367,0)),INDEX('Jobber Jobs'!$Q$5:$Q$367,MATCH(A704,'Jobber Jobs'!$A$5:$A$367,0)))))</f>
        <v>806</v>
      </c>
      <c r="F704" s="9">
        <f>SUMIFS('Jobber Invoices'!$F$5:$F$235,'Jobber Invoices'!$B$5:$B$235,A704,'Jobber Invoices'!$G$5:$G$235,B704)</f>
        <v>0</v>
      </c>
      <c r="G704" s="9">
        <f>SUMIFS('QBO Invoices'!$E$5:$E$888,'QBO Invoices'!$G$5:$G$888,A704,'QBO Invoices'!$F$5:$F$888,B704)</f>
        <v>806</v>
      </c>
      <c r="H704" s="9">
        <f>ROUND(F704+G704-E704,2)</f>
        <v>0</v>
      </c>
      <c r="I704" t="str">
        <f>IF(ABS(H704)&lt;0.005,"Agrees",IF(H704&gt;0,"Over-billed","Under-billed"))</f>
        <v>Agrees</v>
      </c>
      <c r="J704" t="str">
        <f>IFERROR(INDEX('Rate Reconciliation'!$O$5:$O$373,MATCH(A704,'Rate Reconciliation'!$A$5:$A$373,0)),"Missing in Jobber")</f>
        <v>Matched</v>
      </c>
      <c r="K704" s="9" t="n">
        <v>0</v>
      </c>
    </row>
    <row r="705">
      <c r="A705" t="inlineStr">
        <is>
          <t>J1234</t>
        </is>
      </c>
      <c r="B705" t="inlineStr">
        <is>
          <t>2026-09</t>
        </is>
      </c>
      <c r="C705" t="str">
        <f>IF(LEFT(A705,1)="T","QBO only",INDEX('Jobber Jobs'!$F$5:$F$367,MATCH(A705,'Jobber Jobs'!$A$5:$A$367,0)))</f>
        <v>Weekly</v>
      </c>
      <c r="D705" t="inlineStr"/>
      <c r="E705" s="9">
        <f>IF(LEFT(A705,1)="T",0,IF(INDEX('Jobber Jobs'!$O$5:$O$367,MATCH(A705,'Jobber Jobs'!$A$5:$A$367,0))&lt;&gt;"Active",0,IF(C705="Every 4 weeks",D705*INDEX('Jobber Jobs'!$L$5:$L$367,MATCH(A705,'Jobber Jobs'!$A$5:$A$367,0)),INDEX('Jobber Jobs'!$Q$5:$Q$367,MATCH(A705,'Jobber Jobs'!$A$5:$A$367,0)))))</f>
        <v>806</v>
      </c>
      <c r="F705" s="9">
        <f>SUMIFS('Jobber Invoices'!$F$5:$F$235,'Jobber Invoices'!$B$5:$B$235,A705,'Jobber Invoices'!$G$5:$G$235,B705)</f>
        <v>0</v>
      </c>
      <c r="G705" s="9">
        <f>SUMIFS('QBO Invoices'!$E$5:$E$888,'QBO Invoices'!$G$5:$G$888,A705,'QBO Invoices'!$F$5:$F$888,B705)</f>
        <v>806</v>
      </c>
      <c r="H705" s="9">
        <f>ROUND(F705+G705-E705,2)</f>
        <v>0</v>
      </c>
      <c r="I705" t="str">
        <f>IF(ABS(H705)&lt;0.005,"Agrees",IF(H705&gt;0,"Over-billed","Under-billed"))</f>
        <v>Agrees</v>
      </c>
      <c r="J705" t="str">
        <f>IFERROR(INDEX('Rate Reconciliation'!$O$5:$O$373,MATCH(A705,'Rate Reconciliation'!$A$5:$A$373,0)),"Missing in Jobber")</f>
        <v>Matched</v>
      </c>
      <c r="K705" s="9" t="n">
        <v>0</v>
      </c>
    </row>
    <row r="706">
      <c r="A706" t="inlineStr">
        <is>
          <t>J1234</t>
        </is>
      </c>
      <c r="B706" t="inlineStr">
        <is>
          <t>2026-10</t>
        </is>
      </c>
      <c r="C706" t="str">
        <f>IF(LEFT(A706,1)="T","QBO only",INDEX('Jobber Jobs'!$F$5:$F$367,MATCH(A706,'Jobber Jobs'!$A$5:$A$367,0)))</f>
        <v>Weekly</v>
      </c>
      <c r="D706" t="inlineStr"/>
      <c r="E706" s="9">
        <f>IF(LEFT(A706,1)="T",0,IF(INDEX('Jobber Jobs'!$O$5:$O$367,MATCH(A706,'Jobber Jobs'!$A$5:$A$367,0))&lt;&gt;"Active",0,IF(C706="Every 4 weeks",D706*INDEX('Jobber Jobs'!$L$5:$L$367,MATCH(A706,'Jobber Jobs'!$A$5:$A$367,0)),INDEX('Jobber Jobs'!$Q$5:$Q$367,MATCH(A706,'Jobber Jobs'!$A$5:$A$367,0)))))</f>
        <v>806</v>
      </c>
      <c r="F706" s="9">
        <f>SUMIFS('Jobber Invoices'!$F$5:$F$235,'Jobber Invoices'!$B$5:$B$235,A706,'Jobber Invoices'!$G$5:$G$235,B706)</f>
        <v>0</v>
      </c>
      <c r="G706" s="9">
        <f>SUMIFS('QBO Invoices'!$E$5:$E$888,'QBO Invoices'!$G$5:$G$888,A706,'QBO Invoices'!$F$5:$F$888,B706)</f>
        <v>806</v>
      </c>
      <c r="H706" s="9">
        <f>ROUND(F706+G706-E706,2)</f>
        <v>0</v>
      </c>
      <c r="I706" t="str">
        <f>IF(ABS(H706)&lt;0.005,"Agrees",IF(H706&gt;0,"Over-billed","Under-billed"))</f>
        <v>Agrees</v>
      </c>
      <c r="J706" t="str">
        <f>IFERROR(INDEX('Rate Reconciliation'!$O$5:$O$373,MATCH(A706,'Rate Reconciliation'!$A$5:$A$373,0)),"Missing in Jobber")</f>
        <v>Matched</v>
      </c>
      <c r="K706" s="9" t="n">
        <v>0</v>
      </c>
    </row>
    <row r="707">
      <c r="A707" t="inlineStr">
        <is>
          <t>J1235</t>
        </is>
      </c>
      <c r="B707" t="inlineStr">
        <is>
          <t>2026-08</t>
        </is>
      </c>
      <c r="C707" t="str">
        <f>IF(LEFT(A707,1)="T","QBO only",INDEX('Jobber Jobs'!$F$5:$F$367,MATCH(A707,'Jobber Jobs'!$A$5:$A$367,0)))</f>
        <v>Weekly</v>
      </c>
      <c r="D707" t="inlineStr"/>
      <c r="E707" s="9">
        <f>IF(LEFT(A707,1)="T",0,IF(INDEX('Jobber Jobs'!$O$5:$O$367,MATCH(A707,'Jobber Jobs'!$A$5:$A$367,0))&lt;&gt;"Active",0,IF(C707="Every 4 weeks",D707*INDEX('Jobber Jobs'!$L$5:$L$367,MATCH(A707,'Jobber Jobs'!$A$5:$A$367,0)),INDEX('Jobber Jobs'!$Q$5:$Q$367,MATCH(A707,'Jobber Jobs'!$A$5:$A$367,0)))))</f>
        <v>1092</v>
      </c>
      <c r="F707" s="9">
        <f>SUMIFS('Jobber Invoices'!$F$5:$F$235,'Jobber Invoices'!$B$5:$B$235,A707,'Jobber Invoices'!$G$5:$G$235,B707)</f>
        <v>0</v>
      </c>
      <c r="G707" s="9">
        <f>SUMIFS('QBO Invoices'!$E$5:$E$888,'QBO Invoices'!$G$5:$G$888,A707,'QBO Invoices'!$F$5:$F$888,B707)</f>
        <v>1092</v>
      </c>
      <c r="H707" s="9">
        <f>ROUND(F707+G707-E707,2)</f>
        <v>0</v>
      </c>
      <c r="I707" t="str">
        <f>IF(ABS(H707)&lt;0.005,"Agrees",IF(H707&gt;0,"Over-billed","Under-billed"))</f>
        <v>Agrees</v>
      </c>
      <c r="J707" t="str">
        <f>IFERROR(INDEX('Rate Reconciliation'!$O$5:$O$373,MATCH(A707,'Rate Reconciliation'!$A$5:$A$373,0)),"Missing in Jobber")</f>
        <v>Matched</v>
      </c>
      <c r="K707" s="9" t="n">
        <v>0</v>
      </c>
    </row>
    <row r="708">
      <c r="A708" t="inlineStr">
        <is>
          <t>J1235</t>
        </is>
      </c>
      <c r="B708" t="inlineStr">
        <is>
          <t>2026-09</t>
        </is>
      </c>
      <c r="C708" t="str">
        <f>IF(LEFT(A708,1)="T","QBO only",INDEX('Jobber Jobs'!$F$5:$F$367,MATCH(A708,'Jobber Jobs'!$A$5:$A$367,0)))</f>
        <v>Weekly</v>
      </c>
      <c r="D708" t="inlineStr"/>
      <c r="E708" s="9">
        <f>IF(LEFT(A708,1)="T",0,IF(INDEX('Jobber Jobs'!$O$5:$O$367,MATCH(A708,'Jobber Jobs'!$A$5:$A$367,0))&lt;&gt;"Active",0,IF(C708="Every 4 weeks",D708*INDEX('Jobber Jobs'!$L$5:$L$367,MATCH(A708,'Jobber Jobs'!$A$5:$A$367,0)),INDEX('Jobber Jobs'!$Q$5:$Q$367,MATCH(A708,'Jobber Jobs'!$A$5:$A$367,0)))))</f>
        <v>1092</v>
      </c>
      <c r="F708" s="9">
        <f>SUMIFS('Jobber Invoices'!$F$5:$F$235,'Jobber Invoices'!$B$5:$B$235,A708,'Jobber Invoices'!$G$5:$G$235,B708)</f>
        <v>0</v>
      </c>
      <c r="G708" s="9">
        <f>SUMIFS('QBO Invoices'!$E$5:$E$888,'QBO Invoices'!$G$5:$G$888,A708,'QBO Invoices'!$F$5:$F$888,B708)</f>
        <v>1092</v>
      </c>
      <c r="H708" s="9">
        <f>ROUND(F708+G708-E708,2)</f>
        <v>0</v>
      </c>
      <c r="I708" t="str">
        <f>IF(ABS(H708)&lt;0.005,"Agrees",IF(H708&gt;0,"Over-billed","Under-billed"))</f>
        <v>Agrees</v>
      </c>
      <c r="J708" t="str">
        <f>IFERROR(INDEX('Rate Reconciliation'!$O$5:$O$373,MATCH(A708,'Rate Reconciliation'!$A$5:$A$373,0)),"Missing in Jobber")</f>
        <v>Matched</v>
      </c>
      <c r="K708" s="9" t="n">
        <v>0</v>
      </c>
    </row>
    <row r="709">
      <c r="A709" t="inlineStr">
        <is>
          <t>J1235</t>
        </is>
      </c>
      <c r="B709" t="inlineStr">
        <is>
          <t>2026-10</t>
        </is>
      </c>
      <c r="C709" t="str">
        <f>IF(LEFT(A709,1)="T","QBO only",INDEX('Jobber Jobs'!$F$5:$F$367,MATCH(A709,'Jobber Jobs'!$A$5:$A$367,0)))</f>
        <v>Weekly</v>
      </c>
      <c r="D709" t="inlineStr"/>
      <c r="E709" s="9">
        <f>IF(LEFT(A709,1)="T",0,IF(INDEX('Jobber Jobs'!$O$5:$O$367,MATCH(A709,'Jobber Jobs'!$A$5:$A$367,0))&lt;&gt;"Active",0,IF(C709="Every 4 weeks",D709*INDEX('Jobber Jobs'!$L$5:$L$367,MATCH(A709,'Jobber Jobs'!$A$5:$A$367,0)),INDEX('Jobber Jobs'!$Q$5:$Q$367,MATCH(A709,'Jobber Jobs'!$A$5:$A$367,0)))))</f>
        <v>1092</v>
      </c>
      <c r="F709" s="9">
        <f>SUMIFS('Jobber Invoices'!$F$5:$F$235,'Jobber Invoices'!$B$5:$B$235,A709,'Jobber Invoices'!$G$5:$G$235,B709)</f>
        <v>0</v>
      </c>
      <c r="G709" s="9">
        <f>SUMIFS('QBO Invoices'!$E$5:$E$888,'QBO Invoices'!$G$5:$G$888,A709,'QBO Invoices'!$F$5:$F$888,B709)</f>
        <v>1092</v>
      </c>
      <c r="H709" s="9">
        <f>ROUND(F709+G709-E709,2)</f>
        <v>0</v>
      </c>
      <c r="I709" t="str">
        <f>IF(ABS(H709)&lt;0.005,"Agrees",IF(H709&gt;0,"Over-billed","Under-billed"))</f>
        <v>Agrees</v>
      </c>
      <c r="J709" t="str">
        <f>IFERROR(INDEX('Rate Reconciliation'!$O$5:$O$373,MATCH(A709,'Rate Reconciliation'!$A$5:$A$373,0)),"Missing in Jobber")</f>
        <v>Matched</v>
      </c>
      <c r="K709" s="9" t="n">
        <v>0</v>
      </c>
    </row>
    <row r="710">
      <c r="A710" t="inlineStr">
        <is>
          <t>J1236</t>
        </is>
      </c>
      <c r="B710" t="inlineStr">
        <is>
          <t>2026-08</t>
        </is>
      </c>
      <c r="C710" t="str">
        <f>IF(LEFT(A710,1)="T","QBO only",INDEX('Jobber Jobs'!$F$5:$F$367,MATCH(A710,'Jobber Jobs'!$A$5:$A$367,0)))</f>
        <v>Weekly</v>
      </c>
      <c r="D710" t="inlineStr"/>
      <c r="E710" s="9">
        <f>IF(LEFT(A710,1)="T",0,IF(INDEX('Jobber Jobs'!$O$5:$O$367,MATCH(A710,'Jobber Jobs'!$A$5:$A$367,0))&lt;&gt;"Active",0,IF(C710="Every 4 weeks",D710*INDEX('Jobber Jobs'!$L$5:$L$367,MATCH(A710,'Jobber Jobs'!$A$5:$A$367,0)),INDEX('Jobber Jobs'!$Q$5:$Q$367,MATCH(A710,'Jobber Jobs'!$A$5:$A$367,0)))))</f>
        <v>832</v>
      </c>
      <c r="F710" s="9">
        <f>SUMIFS('Jobber Invoices'!$F$5:$F$235,'Jobber Invoices'!$B$5:$B$235,A710,'Jobber Invoices'!$G$5:$G$235,B710)</f>
        <v>0</v>
      </c>
      <c r="G710" s="9">
        <f>SUMIFS('QBO Invoices'!$E$5:$E$888,'QBO Invoices'!$G$5:$G$888,A710,'QBO Invoices'!$F$5:$F$888,B710)</f>
        <v>832</v>
      </c>
      <c r="H710" s="9">
        <f>ROUND(F710+G710-E710,2)</f>
        <v>0</v>
      </c>
      <c r="I710" t="str">
        <f>IF(ABS(H710)&lt;0.005,"Agrees",IF(H710&gt;0,"Over-billed","Under-billed"))</f>
        <v>Agrees</v>
      </c>
      <c r="J710" t="str">
        <f>IFERROR(INDEX('Rate Reconciliation'!$O$5:$O$373,MATCH(A710,'Rate Reconciliation'!$A$5:$A$373,0)),"Missing in Jobber")</f>
        <v>Matched</v>
      </c>
      <c r="K710" s="9" t="n">
        <v>0</v>
      </c>
    </row>
    <row r="711">
      <c r="A711" t="inlineStr">
        <is>
          <t>J1236</t>
        </is>
      </c>
      <c r="B711" t="inlineStr">
        <is>
          <t>2026-09</t>
        </is>
      </c>
      <c r="C711" t="str">
        <f>IF(LEFT(A711,1)="T","QBO only",INDEX('Jobber Jobs'!$F$5:$F$367,MATCH(A711,'Jobber Jobs'!$A$5:$A$367,0)))</f>
        <v>Weekly</v>
      </c>
      <c r="D711" t="inlineStr"/>
      <c r="E711" s="9">
        <f>IF(LEFT(A711,1)="T",0,IF(INDEX('Jobber Jobs'!$O$5:$O$367,MATCH(A711,'Jobber Jobs'!$A$5:$A$367,0))&lt;&gt;"Active",0,IF(C711="Every 4 weeks",D711*INDEX('Jobber Jobs'!$L$5:$L$367,MATCH(A711,'Jobber Jobs'!$A$5:$A$367,0)),INDEX('Jobber Jobs'!$Q$5:$Q$367,MATCH(A711,'Jobber Jobs'!$A$5:$A$367,0)))))</f>
        <v>832</v>
      </c>
      <c r="F711" s="9">
        <f>SUMIFS('Jobber Invoices'!$F$5:$F$235,'Jobber Invoices'!$B$5:$B$235,A711,'Jobber Invoices'!$G$5:$G$235,B711)</f>
        <v>0</v>
      </c>
      <c r="G711" s="9">
        <f>SUMIFS('QBO Invoices'!$E$5:$E$888,'QBO Invoices'!$G$5:$G$888,A711,'QBO Invoices'!$F$5:$F$888,B711)</f>
        <v>832</v>
      </c>
      <c r="H711" s="9">
        <f>ROUND(F711+G711-E711,2)</f>
        <v>0</v>
      </c>
      <c r="I711" t="str">
        <f>IF(ABS(H711)&lt;0.005,"Agrees",IF(H711&gt;0,"Over-billed","Under-billed"))</f>
        <v>Agrees</v>
      </c>
      <c r="J711" t="str">
        <f>IFERROR(INDEX('Rate Reconciliation'!$O$5:$O$373,MATCH(A711,'Rate Reconciliation'!$A$5:$A$373,0)),"Missing in Jobber")</f>
        <v>Matched</v>
      </c>
      <c r="K711" s="9" t="n">
        <v>0</v>
      </c>
    </row>
    <row r="712">
      <c r="A712" t="inlineStr">
        <is>
          <t>J1236</t>
        </is>
      </c>
      <c r="B712" t="inlineStr">
        <is>
          <t>2026-10</t>
        </is>
      </c>
      <c r="C712" t="str">
        <f>IF(LEFT(A712,1)="T","QBO only",INDEX('Jobber Jobs'!$F$5:$F$367,MATCH(A712,'Jobber Jobs'!$A$5:$A$367,0)))</f>
        <v>Weekly</v>
      </c>
      <c r="D712" t="inlineStr"/>
      <c r="E712" s="9">
        <f>IF(LEFT(A712,1)="T",0,IF(INDEX('Jobber Jobs'!$O$5:$O$367,MATCH(A712,'Jobber Jobs'!$A$5:$A$367,0))&lt;&gt;"Active",0,IF(C712="Every 4 weeks",D712*INDEX('Jobber Jobs'!$L$5:$L$367,MATCH(A712,'Jobber Jobs'!$A$5:$A$367,0)),INDEX('Jobber Jobs'!$Q$5:$Q$367,MATCH(A712,'Jobber Jobs'!$A$5:$A$367,0)))))</f>
        <v>832</v>
      </c>
      <c r="F712" s="9">
        <f>SUMIFS('Jobber Invoices'!$F$5:$F$235,'Jobber Invoices'!$B$5:$B$235,A712,'Jobber Invoices'!$G$5:$G$235,B712)</f>
        <v>0</v>
      </c>
      <c r="G712" s="9">
        <f>SUMIFS('QBO Invoices'!$E$5:$E$888,'QBO Invoices'!$G$5:$G$888,A712,'QBO Invoices'!$F$5:$F$888,B712)</f>
        <v>832</v>
      </c>
      <c r="H712" s="9">
        <f>ROUND(F712+G712-E712,2)</f>
        <v>0</v>
      </c>
      <c r="I712" t="str">
        <f>IF(ABS(H712)&lt;0.005,"Agrees",IF(H712&gt;0,"Over-billed","Under-billed"))</f>
        <v>Agrees</v>
      </c>
      <c r="J712" t="str">
        <f>IFERROR(INDEX('Rate Reconciliation'!$O$5:$O$373,MATCH(A712,'Rate Reconciliation'!$A$5:$A$373,0)),"Missing in Jobber")</f>
        <v>Matched</v>
      </c>
      <c r="K712" s="9" t="n">
        <v>0</v>
      </c>
    </row>
    <row r="713">
      <c r="A713" t="inlineStr">
        <is>
          <t>J1237</t>
        </is>
      </c>
      <c r="B713" t="inlineStr">
        <is>
          <t>2026-08</t>
        </is>
      </c>
      <c r="C713" t="str">
        <f>IF(LEFT(A713,1)="T","QBO only",INDEX('Jobber Jobs'!$F$5:$F$367,MATCH(A713,'Jobber Jobs'!$A$5:$A$367,0)))</f>
        <v>Every 4 weeks</v>
      </c>
      <c r="D713" t="n">
        <v>1</v>
      </c>
      <c r="E713" s="9">
        <f>IF(LEFT(A713,1)="T",0,IF(INDEX('Jobber Jobs'!$O$5:$O$367,MATCH(A713,'Jobber Jobs'!$A$5:$A$367,0))&lt;&gt;"Active",0,IF(C713="Every 4 weeks",D713*INDEX('Jobber Jobs'!$L$5:$L$367,MATCH(A713,'Jobber Jobs'!$A$5:$A$367,0)),INDEX('Jobber Jobs'!$Q$5:$Q$367,MATCH(A713,'Jobber Jobs'!$A$5:$A$367,0)))))</f>
        <v>146</v>
      </c>
      <c r="F713" s="9">
        <f>SUMIFS('Jobber Invoices'!$F$5:$F$235,'Jobber Invoices'!$B$5:$B$235,A713,'Jobber Invoices'!$G$5:$G$235,B713)</f>
        <v>0</v>
      </c>
      <c r="G713" s="9">
        <f>SUMIFS('QBO Invoices'!$E$5:$E$888,'QBO Invoices'!$G$5:$G$888,A713,'QBO Invoices'!$F$5:$F$888,B713)</f>
        <v>0</v>
      </c>
      <c r="H713" s="9">
        <f>ROUND(F713+G713-E713,2)</f>
        <v>-146</v>
      </c>
      <c r="I713" t="str">
        <f>IF(ABS(H713)&lt;0.005,"Agrees",IF(H713&gt;0,"Over-billed","Under-billed"))</f>
        <v>Under-billed</v>
      </c>
      <c r="J713" t="str">
        <f>IFERROR(INDEX('Rate Reconciliation'!$O$5:$O$373,MATCH(A713,'Rate Reconciliation'!$A$5:$A$373,0)),"Missing in Jobber")</f>
        <v>Not billed</v>
      </c>
      <c r="K713" s="9" t="n">
        <v>-146</v>
      </c>
    </row>
    <row r="714">
      <c r="A714" t="inlineStr">
        <is>
          <t>J1237</t>
        </is>
      </c>
      <c r="B714" t="inlineStr">
        <is>
          <t>2026-09</t>
        </is>
      </c>
      <c r="C714" t="str">
        <f>IF(LEFT(A714,1)="T","QBO only",INDEX('Jobber Jobs'!$F$5:$F$367,MATCH(A714,'Jobber Jobs'!$A$5:$A$367,0)))</f>
        <v>Every 4 weeks</v>
      </c>
      <c r="D714" t="n">
        <v>1</v>
      </c>
      <c r="E714" s="9">
        <f>IF(LEFT(A714,1)="T",0,IF(INDEX('Jobber Jobs'!$O$5:$O$367,MATCH(A714,'Jobber Jobs'!$A$5:$A$367,0))&lt;&gt;"Active",0,IF(C714="Every 4 weeks",D714*INDEX('Jobber Jobs'!$L$5:$L$367,MATCH(A714,'Jobber Jobs'!$A$5:$A$367,0)),INDEX('Jobber Jobs'!$Q$5:$Q$367,MATCH(A714,'Jobber Jobs'!$A$5:$A$367,0)))))</f>
        <v>146</v>
      </c>
      <c r="F714" s="9">
        <f>SUMIFS('Jobber Invoices'!$F$5:$F$235,'Jobber Invoices'!$B$5:$B$235,A714,'Jobber Invoices'!$G$5:$G$235,B714)</f>
        <v>0</v>
      </c>
      <c r="G714" s="9">
        <f>SUMIFS('QBO Invoices'!$E$5:$E$888,'QBO Invoices'!$G$5:$G$888,A714,'QBO Invoices'!$F$5:$F$888,B714)</f>
        <v>0</v>
      </c>
      <c r="H714" s="9">
        <f>ROUND(F714+G714-E714,2)</f>
        <v>-146</v>
      </c>
      <c r="I714" t="str">
        <f>IF(ABS(H714)&lt;0.005,"Agrees",IF(H714&gt;0,"Over-billed","Under-billed"))</f>
        <v>Under-billed</v>
      </c>
      <c r="J714" t="str">
        <f>IFERROR(INDEX('Rate Reconciliation'!$O$5:$O$373,MATCH(A714,'Rate Reconciliation'!$A$5:$A$373,0)),"Missing in Jobber")</f>
        <v>Not billed</v>
      </c>
      <c r="K714" s="9" t="n">
        <v>-146</v>
      </c>
    </row>
    <row r="715">
      <c r="A715" t="inlineStr">
        <is>
          <t>J1237</t>
        </is>
      </c>
      <c r="B715" t="inlineStr">
        <is>
          <t>2026-10</t>
        </is>
      </c>
      <c r="C715" t="str">
        <f>IF(LEFT(A715,1)="T","QBO only",INDEX('Jobber Jobs'!$F$5:$F$367,MATCH(A715,'Jobber Jobs'!$A$5:$A$367,0)))</f>
        <v>Every 4 weeks</v>
      </c>
      <c r="D715" t="n">
        <v>1</v>
      </c>
      <c r="E715" s="9">
        <f>IF(LEFT(A715,1)="T",0,IF(INDEX('Jobber Jobs'!$O$5:$O$367,MATCH(A715,'Jobber Jobs'!$A$5:$A$367,0))&lt;&gt;"Active",0,IF(C715="Every 4 weeks",D715*INDEX('Jobber Jobs'!$L$5:$L$367,MATCH(A715,'Jobber Jobs'!$A$5:$A$367,0)),INDEX('Jobber Jobs'!$Q$5:$Q$367,MATCH(A715,'Jobber Jobs'!$A$5:$A$367,0)))))</f>
        <v>146</v>
      </c>
      <c r="F715" s="9">
        <f>SUMIFS('Jobber Invoices'!$F$5:$F$235,'Jobber Invoices'!$B$5:$B$235,A715,'Jobber Invoices'!$G$5:$G$235,B715)</f>
        <v>0</v>
      </c>
      <c r="G715" s="9">
        <f>SUMIFS('QBO Invoices'!$E$5:$E$888,'QBO Invoices'!$G$5:$G$888,A715,'QBO Invoices'!$F$5:$F$888,B715)</f>
        <v>0</v>
      </c>
      <c r="H715" s="9">
        <f>ROUND(F715+G715-E715,2)</f>
        <v>-146</v>
      </c>
      <c r="I715" t="str">
        <f>IF(ABS(H715)&lt;0.005,"Agrees",IF(H715&gt;0,"Over-billed","Under-billed"))</f>
        <v>Under-billed</v>
      </c>
      <c r="J715" t="str">
        <f>IFERROR(INDEX('Rate Reconciliation'!$O$5:$O$373,MATCH(A715,'Rate Reconciliation'!$A$5:$A$373,0)),"Missing in Jobber")</f>
        <v>Not billed</v>
      </c>
      <c r="K715" s="9" t="n">
        <v>-146</v>
      </c>
    </row>
    <row r="716">
      <c r="A716" t="inlineStr">
        <is>
          <t>J1238</t>
        </is>
      </c>
      <c r="B716" t="inlineStr">
        <is>
          <t>2026-08</t>
        </is>
      </c>
      <c r="C716" t="str">
        <f>IF(LEFT(A716,1)="T","QBO only",INDEX('Jobber Jobs'!$F$5:$F$367,MATCH(A716,'Jobber Jobs'!$A$5:$A$367,0)))</f>
        <v>Weekly</v>
      </c>
      <c r="D716" t="inlineStr"/>
      <c r="E716" s="9">
        <f>IF(LEFT(A716,1)="T",0,IF(INDEX('Jobber Jobs'!$O$5:$O$367,MATCH(A716,'Jobber Jobs'!$A$5:$A$367,0))&lt;&gt;"Active",0,IF(C716="Every 4 weeks",D716*INDEX('Jobber Jobs'!$L$5:$L$367,MATCH(A716,'Jobber Jobs'!$A$5:$A$367,0)),INDEX('Jobber Jobs'!$Q$5:$Q$367,MATCH(A716,'Jobber Jobs'!$A$5:$A$367,0)))))</f>
        <v>910</v>
      </c>
      <c r="F716" s="9">
        <f>SUMIFS('Jobber Invoices'!$F$5:$F$235,'Jobber Invoices'!$B$5:$B$235,A716,'Jobber Invoices'!$G$5:$G$235,B716)</f>
        <v>0</v>
      </c>
      <c r="G716" s="9">
        <f>SUMIFS('QBO Invoices'!$E$5:$E$888,'QBO Invoices'!$G$5:$G$888,A716,'QBO Invoices'!$F$5:$F$888,B716)</f>
        <v>910</v>
      </c>
      <c r="H716" s="9">
        <f>ROUND(F716+G716-E716,2)</f>
        <v>0</v>
      </c>
      <c r="I716" t="str">
        <f>IF(ABS(H716)&lt;0.005,"Agrees",IF(H716&gt;0,"Over-billed","Under-billed"))</f>
        <v>Agrees</v>
      </c>
      <c r="J716" t="str">
        <f>IFERROR(INDEX('Rate Reconciliation'!$O$5:$O$373,MATCH(A716,'Rate Reconciliation'!$A$5:$A$373,0)),"Missing in Jobber")</f>
        <v>Matched</v>
      </c>
      <c r="K716" s="9" t="n">
        <v>0</v>
      </c>
    </row>
    <row r="717">
      <c r="A717" t="inlineStr">
        <is>
          <t>J1238</t>
        </is>
      </c>
      <c r="B717" t="inlineStr">
        <is>
          <t>2026-09</t>
        </is>
      </c>
      <c r="C717" t="str">
        <f>IF(LEFT(A717,1)="T","QBO only",INDEX('Jobber Jobs'!$F$5:$F$367,MATCH(A717,'Jobber Jobs'!$A$5:$A$367,0)))</f>
        <v>Weekly</v>
      </c>
      <c r="D717" t="inlineStr"/>
      <c r="E717" s="9">
        <f>IF(LEFT(A717,1)="T",0,IF(INDEX('Jobber Jobs'!$O$5:$O$367,MATCH(A717,'Jobber Jobs'!$A$5:$A$367,0))&lt;&gt;"Active",0,IF(C717="Every 4 weeks",D717*INDEX('Jobber Jobs'!$L$5:$L$367,MATCH(A717,'Jobber Jobs'!$A$5:$A$367,0)),INDEX('Jobber Jobs'!$Q$5:$Q$367,MATCH(A717,'Jobber Jobs'!$A$5:$A$367,0)))))</f>
        <v>910</v>
      </c>
      <c r="F717" s="9">
        <f>SUMIFS('Jobber Invoices'!$F$5:$F$235,'Jobber Invoices'!$B$5:$B$235,A717,'Jobber Invoices'!$G$5:$G$235,B717)</f>
        <v>0</v>
      </c>
      <c r="G717" s="9">
        <f>SUMIFS('QBO Invoices'!$E$5:$E$888,'QBO Invoices'!$G$5:$G$888,A717,'QBO Invoices'!$F$5:$F$888,B717)</f>
        <v>910</v>
      </c>
      <c r="H717" s="9">
        <f>ROUND(F717+G717-E717,2)</f>
        <v>0</v>
      </c>
      <c r="I717" t="str">
        <f>IF(ABS(H717)&lt;0.005,"Agrees",IF(H717&gt;0,"Over-billed","Under-billed"))</f>
        <v>Agrees</v>
      </c>
      <c r="J717" t="str">
        <f>IFERROR(INDEX('Rate Reconciliation'!$O$5:$O$373,MATCH(A717,'Rate Reconciliation'!$A$5:$A$373,0)),"Missing in Jobber")</f>
        <v>Matched</v>
      </c>
      <c r="K717" s="9" t="n">
        <v>0</v>
      </c>
    </row>
    <row r="718">
      <c r="A718" t="inlineStr">
        <is>
          <t>J1238</t>
        </is>
      </c>
      <c r="B718" t="inlineStr">
        <is>
          <t>2026-10</t>
        </is>
      </c>
      <c r="C718" t="str">
        <f>IF(LEFT(A718,1)="T","QBO only",INDEX('Jobber Jobs'!$F$5:$F$367,MATCH(A718,'Jobber Jobs'!$A$5:$A$367,0)))</f>
        <v>Weekly</v>
      </c>
      <c r="D718" t="inlineStr"/>
      <c r="E718" s="9">
        <f>IF(LEFT(A718,1)="T",0,IF(INDEX('Jobber Jobs'!$O$5:$O$367,MATCH(A718,'Jobber Jobs'!$A$5:$A$367,0))&lt;&gt;"Active",0,IF(C718="Every 4 weeks",D718*INDEX('Jobber Jobs'!$L$5:$L$367,MATCH(A718,'Jobber Jobs'!$A$5:$A$367,0)),INDEX('Jobber Jobs'!$Q$5:$Q$367,MATCH(A718,'Jobber Jobs'!$A$5:$A$367,0)))))</f>
        <v>910</v>
      </c>
      <c r="F718" s="9">
        <f>SUMIFS('Jobber Invoices'!$F$5:$F$235,'Jobber Invoices'!$B$5:$B$235,A718,'Jobber Invoices'!$G$5:$G$235,B718)</f>
        <v>0</v>
      </c>
      <c r="G718" s="9">
        <f>SUMIFS('QBO Invoices'!$E$5:$E$888,'QBO Invoices'!$G$5:$G$888,A718,'QBO Invoices'!$F$5:$F$888,B718)</f>
        <v>910</v>
      </c>
      <c r="H718" s="9">
        <f>ROUND(F718+G718-E718,2)</f>
        <v>0</v>
      </c>
      <c r="I718" t="str">
        <f>IF(ABS(H718)&lt;0.005,"Agrees",IF(H718&gt;0,"Over-billed","Under-billed"))</f>
        <v>Agrees</v>
      </c>
      <c r="J718" t="str">
        <f>IFERROR(INDEX('Rate Reconciliation'!$O$5:$O$373,MATCH(A718,'Rate Reconciliation'!$A$5:$A$373,0)),"Missing in Jobber")</f>
        <v>Matched</v>
      </c>
      <c r="K718" s="9" t="n">
        <v>0</v>
      </c>
    </row>
    <row r="719">
      <c r="A719" t="inlineStr">
        <is>
          <t>J1239</t>
        </is>
      </c>
      <c r="B719" t="inlineStr">
        <is>
          <t>2026-08</t>
        </is>
      </c>
      <c r="C719" t="str">
        <f>IF(LEFT(A719,1)="T","QBO only",INDEX('Jobber Jobs'!$F$5:$F$367,MATCH(A719,'Jobber Jobs'!$A$5:$A$367,0)))</f>
        <v>Weekly</v>
      </c>
      <c r="D719" t="inlineStr"/>
      <c r="E719" s="9">
        <f>IF(LEFT(A719,1)="T",0,IF(INDEX('Jobber Jobs'!$O$5:$O$367,MATCH(A719,'Jobber Jobs'!$A$5:$A$367,0))&lt;&gt;"Active",0,IF(C719="Every 4 weeks",D719*INDEX('Jobber Jobs'!$L$5:$L$367,MATCH(A719,'Jobber Jobs'!$A$5:$A$367,0)),INDEX('Jobber Jobs'!$Q$5:$Q$367,MATCH(A719,'Jobber Jobs'!$A$5:$A$367,0)))))</f>
        <v>1248</v>
      </c>
      <c r="F719" s="9">
        <f>SUMIFS('Jobber Invoices'!$F$5:$F$235,'Jobber Invoices'!$B$5:$B$235,A719,'Jobber Invoices'!$G$5:$G$235,B719)</f>
        <v>0</v>
      </c>
      <c r="G719" s="9">
        <f>SUMIFS('QBO Invoices'!$E$5:$E$888,'QBO Invoices'!$G$5:$G$888,A719,'QBO Invoices'!$F$5:$F$888,B719)</f>
        <v>1248</v>
      </c>
      <c r="H719" s="9">
        <f>ROUND(F719+G719-E719,2)</f>
        <v>0</v>
      </c>
      <c r="I719" t="str">
        <f>IF(ABS(H719)&lt;0.005,"Agrees",IF(H719&gt;0,"Over-billed","Under-billed"))</f>
        <v>Agrees</v>
      </c>
      <c r="J719" t="str">
        <f>IFERROR(INDEX('Rate Reconciliation'!$O$5:$O$373,MATCH(A719,'Rate Reconciliation'!$A$5:$A$373,0)),"Missing in Jobber")</f>
        <v>Matched</v>
      </c>
      <c r="K719" s="9" t="n">
        <v>0</v>
      </c>
    </row>
    <row r="720">
      <c r="A720" t="inlineStr">
        <is>
          <t>J1239</t>
        </is>
      </c>
      <c r="B720" t="inlineStr">
        <is>
          <t>2026-09</t>
        </is>
      </c>
      <c r="C720" t="str">
        <f>IF(LEFT(A720,1)="T","QBO only",INDEX('Jobber Jobs'!$F$5:$F$367,MATCH(A720,'Jobber Jobs'!$A$5:$A$367,0)))</f>
        <v>Weekly</v>
      </c>
      <c r="D720" t="inlineStr"/>
      <c r="E720" s="9">
        <f>IF(LEFT(A720,1)="T",0,IF(INDEX('Jobber Jobs'!$O$5:$O$367,MATCH(A720,'Jobber Jobs'!$A$5:$A$367,0))&lt;&gt;"Active",0,IF(C720="Every 4 weeks",D720*INDEX('Jobber Jobs'!$L$5:$L$367,MATCH(A720,'Jobber Jobs'!$A$5:$A$367,0)),INDEX('Jobber Jobs'!$Q$5:$Q$367,MATCH(A720,'Jobber Jobs'!$A$5:$A$367,0)))))</f>
        <v>1248</v>
      </c>
      <c r="F720" s="9">
        <f>SUMIFS('Jobber Invoices'!$F$5:$F$235,'Jobber Invoices'!$B$5:$B$235,A720,'Jobber Invoices'!$G$5:$G$235,B720)</f>
        <v>0</v>
      </c>
      <c r="G720" s="9">
        <f>SUMIFS('QBO Invoices'!$E$5:$E$888,'QBO Invoices'!$G$5:$G$888,A720,'QBO Invoices'!$F$5:$F$888,B720)</f>
        <v>1248</v>
      </c>
      <c r="H720" s="9">
        <f>ROUND(F720+G720-E720,2)</f>
        <v>0</v>
      </c>
      <c r="I720" t="str">
        <f>IF(ABS(H720)&lt;0.005,"Agrees",IF(H720&gt;0,"Over-billed","Under-billed"))</f>
        <v>Agrees</v>
      </c>
      <c r="J720" t="str">
        <f>IFERROR(INDEX('Rate Reconciliation'!$O$5:$O$373,MATCH(A720,'Rate Reconciliation'!$A$5:$A$373,0)),"Missing in Jobber")</f>
        <v>Matched</v>
      </c>
      <c r="K720" s="9" t="n">
        <v>0</v>
      </c>
    </row>
    <row r="721">
      <c r="A721" t="inlineStr">
        <is>
          <t>J1239</t>
        </is>
      </c>
      <c r="B721" t="inlineStr">
        <is>
          <t>2026-10</t>
        </is>
      </c>
      <c r="C721" t="str">
        <f>IF(LEFT(A721,1)="T","QBO only",INDEX('Jobber Jobs'!$F$5:$F$367,MATCH(A721,'Jobber Jobs'!$A$5:$A$367,0)))</f>
        <v>Weekly</v>
      </c>
      <c r="D721" t="inlineStr"/>
      <c r="E721" s="9">
        <f>IF(LEFT(A721,1)="T",0,IF(INDEX('Jobber Jobs'!$O$5:$O$367,MATCH(A721,'Jobber Jobs'!$A$5:$A$367,0))&lt;&gt;"Active",0,IF(C721="Every 4 weeks",D721*INDEX('Jobber Jobs'!$L$5:$L$367,MATCH(A721,'Jobber Jobs'!$A$5:$A$367,0)),INDEX('Jobber Jobs'!$Q$5:$Q$367,MATCH(A721,'Jobber Jobs'!$A$5:$A$367,0)))))</f>
        <v>1248</v>
      </c>
      <c r="F721" s="9">
        <f>SUMIFS('Jobber Invoices'!$F$5:$F$235,'Jobber Invoices'!$B$5:$B$235,A721,'Jobber Invoices'!$G$5:$G$235,B721)</f>
        <v>0</v>
      </c>
      <c r="G721" s="9">
        <f>SUMIFS('QBO Invoices'!$E$5:$E$888,'QBO Invoices'!$G$5:$G$888,A721,'QBO Invoices'!$F$5:$F$888,B721)</f>
        <v>1248</v>
      </c>
      <c r="H721" s="9">
        <f>ROUND(F721+G721-E721,2)</f>
        <v>0</v>
      </c>
      <c r="I721" t="str">
        <f>IF(ABS(H721)&lt;0.005,"Agrees",IF(H721&gt;0,"Over-billed","Under-billed"))</f>
        <v>Agrees</v>
      </c>
      <c r="J721" t="str">
        <f>IFERROR(INDEX('Rate Reconciliation'!$O$5:$O$373,MATCH(A721,'Rate Reconciliation'!$A$5:$A$373,0)),"Missing in Jobber")</f>
        <v>Matched</v>
      </c>
      <c r="K721" s="9" t="n">
        <v>0</v>
      </c>
    </row>
    <row r="722">
      <c r="A722" t="inlineStr">
        <is>
          <t>J1240</t>
        </is>
      </c>
      <c r="B722" t="inlineStr">
        <is>
          <t>2026-08</t>
        </is>
      </c>
      <c r="C722" t="str">
        <f>IF(LEFT(A722,1)="T","QBO only",INDEX('Jobber Jobs'!$F$5:$F$367,MATCH(A722,'Jobber Jobs'!$A$5:$A$367,0)))</f>
        <v>Weekly</v>
      </c>
      <c r="D722" t="inlineStr"/>
      <c r="E722" s="9">
        <f>IF(LEFT(A722,1)="T",0,IF(INDEX('Jobber Jobs'!$O$5:$O$367,MATCH(A722,'Jobber Jobs'!$A$5:$A$367,0))&lt;&gt;"Active",0,IF(C722="Every 4 weeks",D722*INDEX('Jobber Jobs'!$L$5:$L$367,MATCH(A722,'Jobber Jobs'!$A$5:$A$367,0)),INDEX('Jobber Jobs'!$Q$5:$Q$367,MATCH(A722,'Jobber Jobs'!$A$5:$A$367,0)))))</f>
        <v>546</v>
      </c>
      <c r="F722" s="9">
        <f>SUMIFS('Jobber Invoices'!$F$5:$F$235,'Jobber Invoices'!$B$5:$B$235,A722,'Jobber Invoices'!$G$5:$G$235,B722)</f>
        <v>546</v>
      </c>
      <c r="G722" s="9">
        <f>SUMIFS('QBO Invoices'!$E$5:$E$888,'QBO Invoices'!$G$5:$G$888,A722,'QBO Invoices'!$F$5:$F$888,B722)</f>
        <v>0</v>
      </c>
      <c r="H722" s="9">
        <f>ROUND(F722+G722-E722,2)</f>
        <v>0</v>
      </c>
      <c r="I722" t="str">
        <f>IF(ABS(H722)&lt;0.005,"Agrees",IF(H722&gt;0,"Over-billed","Under-billed"))</f>
        <v>Agrees</v>
      </c>
      <c r="J722" t="str">
        <f>IFERROR(INDEX('Rate Reconciliation'!$O$5:$O$373,MATCH(A722,'Rate Reconciliation'!$A$5:$A$373,0)),"Missing in Jobber")</f>
        <v>Billed in Jobber</v>
      </c>
      <c r="K722" s="9" t="n">
        <v>0</v>
      </c>
    </row>
    <row r="723">
      <c r="A723" t="inlineStr">
        <is>
          <t>J1240</t>
        </is>
      </c>
      <c r="B723" t="inlineStr">
        <is>
          <t>2026-09</t>
        </is>
      </c>
      <c r="C723" t="str">
        <f>IF(LEFT(A723,1)="T","QBO only",INDEX('Jobber Jobs'!$F$5:$F$367,MATCH(A723,'Jobber Jobs'!$A$5:$A$367,0)))</f>
        <v>Weekly</v>
      </c>
      <c r="D723" t="inlineStr"/>
      <c r="E723" s="9">
        <f>IF(LEFT(A723,1)="T",0,IF(INDEX('Jobber Jobs'!$O$5:$O$367,MATCH(A723,'Jobber Jobs'!$A$5:$A$367,0))&lt;&gt;"Active",0,IF(C723="Every 4 weeks",D723*INDEX('Jobber Jobs'!$L$5:$L$367,MATCH(A723,'Jobber Jobs'!$A$5:$A$367,0)),INDEX('Jobber Jobs'!$Q$5:$Q$367,MATCH(A723,'Jobber Jobs'!$A$5:$A$367,0)))))</f>
        <v>546</v>
      </c>
      <c r="F723" s="9">
        <f>SUMIFS('Jobber Invoices'!$F$5:$F$235,'Jobber Invoices'!$B$5:$B$235,A723,'Jobber Invoices'!$G$5:$G$235,B723)</f>
        <v>546</v>
      </c>
      <c r="G723" s="9">
        <f>SUMIFS('QBO Invoices'!$E$5:$E$888,'QBO Invoices'!$G$5:$G$888,A723,'QBO Invoices'!$F$5:$F$888,B723)</f>
        <v>0</v>
      </c>
      <c r="H723" s="9">
        <f>ROUND(F723+G723-E723,2)</f>
        <v>0</v>
      </c>
      <c r="I723" t="str">
        <f>IF(ABS(H723)&lt;0.005,"Agrees",IF(H723&gt;0,"Over-billed","Under-billed"))</f>
        <v>Agrees</v>
      </c>
      <c r="J723" t="str">
        <f>IFERROR(INDEX('Rate Reconciliation'!$O$5:$O$373,MATCH(A723,'Rate Reconciliation'!$A$5:$A$373,0)),"Missing in Jobber")</f>
        <v>Billed in Jobber</v>
      </c>
      <c r="K723" s="9" t="n">
        <v>0</v>
      </c>
    </row>
    <row r="724">
      <c r="A724" t="inlineStr">
        <is>
          <t>J1240</t>
        </is>
      </c>
      <c r="B724" t="inlineStr">
        <is>
          <t>2026-10</t>
        </is>
      </c>
      <c r="C724" t="str">
        <f>IF(LEFT(A724,1)="T","QBO only",INDEX('Jobber Jobs'!$F$5:$F$367,MATCH(A724,'Jobber Jobs'!$A$5:$A$367,0)))</f>
        <v>Weekly</v>
      </c>
      <c r="D724" t="inlineStr"/>
      <c r="E724" s="9">
        <f>IF(LEFT(A724,1)="T",0,IF(INDEX('Jobber Jobs'!$O$5:$O$367,MATCH(A724,'Jobber Jobs'!$A$5:$A$367,0))&lt;&gt;"Active",0,IF(C724="Every 4 weeks",D724*INDEX('Jobber Jobs'!$L$5:$L$367,MATCH(A724,'Jobber Jobs'!$A$5:$A$367,0)),INDEX('Jobber Jobs'!$Q$5:$Q$367,MATCH(A724,'Jobber Jobs'!$A$5:$A$367,0)))))</f>
        <v>546</v>
      </c>
      <c r="F724" s="9">
        <f>SUMIFS('Jobber Invoices'!$F$5:$F$235,'Jobber Invoices'!$B$5:$B$235,A724,'Jobber Invoices'!$G$5:$G$235,B724)</f>
        <v>546</v>
      </c>
      <c r="G724" s="9">
        <f>SUMIFS('QBO Invoices'!$E$5:$E$888,'QBO Invoices'!$G$5:$G$888,A724,'QBO Invoices'!$F$5:$F$888,B724)</f>
        <v>0</v>
      </c>
      <c r="H724" s="9">
        <f>ROUND(F724+G724-E724,2)</f>
        <v>0</v>
      </c>
      <c r="I724" t="str">
        <f>IF(ABS(H724)&lt;0.005,"Agrees",IF(H724&gt;0,"Over-billed","Under-billed"))</f>
        <v>Agrees</v>
      </c>
      <c r="J724" t="str">
        <f>IFERROR(INDEX('Rate Reconciliation'!$O$5:$O$373,MATCH(A724,'Rate Reconciliation'!$A$5:$A$373,0)),"Missing in Jobber")</f>
        <v>Billed in Jobber</v>
      </c>
      <c r="K724" s="9" t="n">
        <v>0</v>
      </c>
    </row>
    <row r="725">
      <c r="A725" t="inlineStr">
        <is>
          <t>J1241</t>
        </is>
      </c>
      <c r="B725" t="inlineStr">
        <is>
          <t>2026-08</t>
        </is>
      </c>
      <c r="C725" t="str">
        <f>IF(LEFT(A725,1)="T","QBO only",INDEX('Jobber Jobs'!$F$5:$F$367,MATCH(A725,'Jobber Jobs'!$A$5:$A$367,0)))</f>
        <v>Every 4 weeks</v>
      </c>
      <c r="D725" t="n">
        <v>1</v>
      </c>
      <c r="E725" s="9">
        <f>IF(LEFT(A725,1)="T",0,IF(INDEX('Jobber Jobs'!$O$5:$O$367,MATCH(A725,'Jobber Jobs'!$A$5:$A$367,0))&lt;&gt;"Active",0,IF(C725="Every 4 weeks",D725*INDEX('Jobber Jobs'!$L$5:$L$367,MATCH(A725,'Jobber Jobs'!$A$5:$A$367,0)),INDEX('Jobber Jobs'!$Q$5:$Q$367,MATCH(A725,'Jobber Jobs'!$A$5:$A$367,0)))))</f>
        <v>146</v>
      </c>
      <c r="F725" s="9">
        <f>SUMIFS('Jobber Invoices'!$F$5:$F$235,'Jobber Invoices'!$B$5:$B$235,A725,'Jobber Invoices'!$G$5:$G$235,B725)</f>
        <v>0</v>
      </c>
      <c r="G725" s="9">
        <f>SUMIFS('QBO Invoices'!$E$5:$E$888,'QBO Invoices'!$G$5:$G$888,A725,'QBO Invoices'!$F$5:$F$888,B725)</f>
        <v>146</v>
      </c>
      <c r="H725" s="9">
        <f>ROUND(F725+G725-E725,2)</f>
        <v>0</v>
      </c>
      <c r="I725" t="str">
        <f>IF(ABS(H725)&lt;0.005,"Agrees",IF(H725&gt;0,"Over-billed","Under-billed"))</f>
        <v>Agrees</v>
      </c>
      <c r="J725" t="str">
        <f>IFERROR(INDEX('Rate Reconciliation'!$O$5:$O$373,MATCH(A725,'Rate Reconciliation'!$A$5:$A$373,0)),"Missing in Jobber")</f>
        <v>Matched</v>
      </c>
      <c r="K725" s="9" t="n">
        <v>0</v>
      </c>
    </row>
    <row r="726">
      <c r="A726" t="inlineStr">
        <is>
          <t>J1241</t>
        </is>
      </c>
      <c r="B726" t="inlineStr">
        <is>
          <t>2026-09</t>
        </is>
      </c>
      <c r="C726" t="str">
        <f>IF(LEFT(A726,1)="T","QBO only",INDEX('Jobber Jobs'!$F$5:$F$367,MATCH(A726,'Jobber Jobs'!$A$5:$A$367,0)))</f>
        <v>Every 4 weeks</v>
      </c>
      <c r="D726" t="n">
        <v>1</v>
      </c>
      <c r="E726" s="9">
        <f>IF(LEFT(A726,1)="T",0,IF(INDEX('Jobber Jobs'!$O$5:$O$367,MATCH(A726,'Jobber Jobs'!$A$5:$A$367,0))&lt;&gt;"Active",0,IF(C726="Every 4 weeks",D726*INDEX('Jobber Jobs'!$L$5:$L$367,MATCH(A726,'Jobber Jobs'!$A$5:$A$367,0)),INDEX('Jobber Jobs'!$Q$5:$Q$367,MATCH(A726,'Jobber Jobs'!$A$5:$A$367,0)))))</f>
        <v>146</v>
      </c>
      <c r="F726" s="9">
        <f>SUMIFS('Jobber Invoices'!$F$5:$F$235,'Jobber Invoices'!$B$5:$B$235,A726,'Jobber Invoices'!$G$5:$G$235,B726)</f>
        <v>0</v>
      </c>
      <c r="G726" s="9">
        <f>SUMIFS('QBO Invoices'!$E$5:$E$888,'QBO Invoices'!$G$5:$G$888,A726,'QBO Invoices'!$F$5:$F$888,B726)</f>
        <v>146</v>
      </c>
      <c r="H726" s="9">
        <f>ROUND(F726+G726-E726,2)</f>
        <v>0</v>
      </c>
      <c r="I726" t="str">
        <f>IF(ABS(H726)&lt;0.005,"Agrees",IF(H726&gt;0,"Over-billed","Under-billed"))</f>
        <v>Agrees</v>
      </c>
      <c r="J726" t="str">
        <f>IFERROR(INDEX('Rate Reconciliation'!$O$5:$O$373,MATCH(A726,'Rate Reconciliation'!$A$5:$A$373,0)),"Missing in Jobber")</f>
        <v>Matched</v>
      </c>
      <c r="K726" s="9" t="n">
        <v>0</v>
      </c>
    </row>
    <row r="727">
      <c r="A727" t="inlineStr">
        <is>
          <t>J1241</t>
        </is>
      </c>
      <c r="B727" t="inlineStr">
        <is>
          <t>2026-10</t>
        </is>
      </c>
      <c r="C727" t="str">
        <f>IF(LEFT(A727,1)="T","QBO only",INDEX('Jobber Jobs'!$F$5:$F$367,MATCH(A727,'Jobber Jobs'!$A$5:$A$367,0)))</f>
        <v>Every 4 weeks</v>
      </c>
      <c r="D727" t="n">
        <v>1</v>
      </c>
      <c r="E727" s="9">
        <f>IF(LEFT(A727,1)="T",0,IF(INDEX('Jobber Jobs'!$O$5:$O$367,MATCH(A727,'Jobber Jobs'!$A$5:$A$367,0))&lt;&gt;"Active",0,IF(C727="Every 4 weeks",D727*INDEX('Jobber Jobs'!$L$5:$L$367,MATCH(A727,'Jobber Jobs'!$A$5:$A$367,0)),INDEX('Jobber Jobs'!$Q$5:$Q$367,MATCH(A727,'Jobber Jobs'!$A$5:$A$367,0)))))</f>
        <v>146</v>
      </c>
      <c r="F727" s="9">
        <f>SUMIFS('Jobber Invoices'!$F$5:$F$235,'Jobber Invoices'!$B$5:$B$235,A727,'Jobber Invoices'!$G$5:$G$235,B727)</f>
        <v>0</v>
      </c>
      <c r="G727" s="9">
        <f>SUMIFS('QBO Invoices'!$E$5:$E$888,'QBO Invoices'!$G$5:$G$888,A727,'QBO Invoices'!$F$5:$F$888,B727)</f>
        <v>146</v>
      </c>
      <c r="H727" s="9">
        <f>ROUND(F727+G727-E727,2)</f>
        <v>0</v>
      </c>
      <c r="I727" t="str">
        <f>IF(ABS(H727)&lt;0.005,"Agrees",IF(H727&gt;0,"Over-billed","Under-billed"))</f>
        <v>Agrees</v>
      </c>
      <c r="J727" t="str">
        <f>IFERROR(INDEX('Rate Reconciliation'!$O$5:$O$373,MATCH(A727,'Rate Reconciliation'!$A$5:$A$373,0)),"Missing in Jobber")</f>
        <v>Matched</v>
      </c>
      <c r="K727" s="9" t="n">
        <v>0</v>
      </c>
    </row>
    <row r="728">
      <c r="A728" t="inlineStr">
        <is>
          <t>J1242</t>
        </is>
      </c>
      <c r="B728" t="inlineStr">
        <is>
          <t>2026-08</t>
        </is>
      </c>
      <c r="C728" t="str">
        <f>IF(LEFT(A728,1)="T","QBO only",INDEX('Jobber Jobs'!$F$5:$F$367,MATCH(A728,'Jobber Jobs'!$A$5:$A$367,0)))</f>
        <v>Monthly</v>
      </c>
      <c r="D728" t="inlineStr"/>
      <c r="E728" s="9">
        <f>IF(LEFT(A728,1)="T",0,IF(INDEX('Jobber Jobs'!$O$5:$O$367,MATCH(A728,'Jobber Jobs'!$A$5:$A$367,0))&lt;&gt;"Active",0,IF(C728="Every 4 weeks",D728*INDEX('Jobber Jobs'!$L$5:$L$367,MATCH(A728,'Jobber Jobs'!$A$5:$A$367,0)),INDEX('Jobber Jobs'!$Q$5:$Q$367,MATCH(A728,'Jobber Jobs'!$A$5:$A$367,0)))))</f>
        <v>99</v>
      </c>
      <c r="F728" s="9">
        <f>SUMIFS('Jobber Invoices'!$F$5:$F$235,'Jobber Invoices'!$B$5:$B$235,A728,'Jobber Invoices'!$G$5:$G$235,B728)</f>
        <v>0</v>
      </c>
      <c r="G728" s="9">
        <f>SUMIFS('QBO Invoices'!$E$5:$E$888,'QBO Invoices'!$G$5:$G$888,A728,'QBO Invoices'!$F$5:$F$888,B728)</f>
        <v>99</v>
      </c>
      <c r="H728" s="9">
        <f>ROUND(F728+G728-E728,2)</f>
        <v>0</v>
      </c>
      <c r="I728" t="str">
        <f>IF(ABS(H728)&lt;0.005,"Agrees",IF(H728&gt;0,"Over-billed","Under-billed"))</f>
        <v>Agrees</v>
      </c>
      <c r="J728" t="str">
        <f>IFERROR(INDEX('Rate Reconciliation'!$O$5:$O$373,MATCH(A728,'Rate Reconciliation'!$A$5:$A$373,0)),"Missing in Jobber")</f>
        <v>Matched</v>
      </c>
      <c r="K728" s="9" t="n">
        <v>0</v>
      </c>
    </row>
    <row r="729">
      <c r="A729" t="inlineStr">
        <is>
          <t>J1242</t>
        </is>
      </c>
      <c r="B729" t="inlineStr">
        <is>
          <t>2026-09</t>
        </is>
      </c>
      <c r="C729" t="str">
        <f>IF(LEFT(A729,1)="T","QBO only",INDEX('Jobber Jobs'!$F$5:$F$367,MATCH(A729,'Jobber Jobs'!$A$5:$A$367,0)))</f>
        <v>Monthly</v>
      </c>
      <c r="D729" t="inlineStr"/>
      <c r="E729" s="9">
        <f>IF(LEFT(A729,1)="T",0,IF(INDEX('Jobber Jobs'!$O$5:$O$367,MATCH(A729,'Jobber Jobs'!$A$5:$A$367,0))&lt;&gt;"Active",0,IF(C729="Every 4 weeks",D729*INDEX('Jobber Jobs'!$L$5:$L$367,MATCH(A729,'Jobber Jobs'!$A$5:$A$367,0)),INDEX('Jobber Jobs'!$Q$5:$Q$367,MATCH(A729,'Jobber Jobs'!$A$5:$A$367,0)))))</f>
        <v>99</v>
      </c>
      <c r="F729" s="9">
        <f>SUMIFS('Jobber Invoices'!$F$5:$F$235,'Jobber Invoices'!$B$5:$B$235,A729,'Jobber Invoices'!$G$5:$G$235,B729)</f>
        <v>0</v>
      </c>
      <c r="G729" s="9">
        <f>SUMIFS('QBO Invoices'!$E$5:$E$888,'QBO Invoices'!$G$5:$G$888,A729,'QBO Invoices'!$F$5:$F$888,B729)</f>
        <v>99</v>
      </c>
      <c r="H729" s="9">
        <f>ROUND(F729+G729-E729,2)</f>
        <v>0</v>
      </c>
      <c r="I729" t="str">
        <f>IF(ABS(H729)&lt;0.005,"Agrees",IF(H729&gt;0,"Over-billed","Under-billed"))</f>
        <v>Agrees</v>
      </c>
      <c r="J729" t="str">
        <f>IFERROR(INDEX('Rate Reconciliation'!$O$5:$O$373,MATCH(A729,'Rate Reconciliation'!$A$5:$A$373,0)),"Missing in Jobber")</f>
        <v>Matched</v>
      </c>
      <c r="K729" s="9" t="n">
        <v>0</v>
      </c>
    </row>
    <row r="730">
      <c r="A730" t="inlineStr">
        <is>
          <t>J1242</t>
        </is>
      </c>
      <c r="B730" t="inlineStr">
        <is>
          <t>2026-10</t>
        </is>
      </c>
      <c r="C730" t="str">
        <f>IF(LEFT(A730,1)="T","QBO only",INDEX('Jobber Jobs'!$F$5:$F$367,MATCH(A730,'Jobber Jobs'!$A$5:$A$367,0)))</f>
        <v>Monthly</v>
      </c>
      <c r="D730" t="inlineStr"/>
      <c r="E730" s="9">
        <f>IF(LEFT(A730,1)="T",0,IF(INDEX('Jobber Jobs'!$O$5:$O$367,MATCH(A730,'Jobber Jobs'!$A$5:$A$367,0))&lt;&gt;"Active",0,IF(C730="Every 4 weeks",D730*INDEX('Jobber Jobs'!$L$5:$L$367,MATCH(A730,'Jobber Jobs'!$A$5:$A$367,0)),INDEX('Jobber Jobs'!$Q$5:$Q$367,MATCH(A730,'Jobber Jobs'!$A$5:$A$367,0)))))</f>
        <v>99</v>
      </c>
      <c r="F730" s="9">
        <f>SUMIFS('Jobber Invoices'!$F$5:$F$235,'Jobber Invoices'!$B$5:$B$235,A730,'Jobber Invoices'!$G$5:$G$235,B730)</f>
        <v>0</v>
      </c>
      <c r="G730" s="9">
        <f>SUMIFS('QBO Invoices'!$E$5:$E$888,'QBO Invoices'!$G$5:$G$888,A730,'QBO Invoices'!$F$5:$F$888,B730)</f>
        <v>99</v>
      </c>
      <c r="H730" s="9">
        <f>ROUND(F730+G730-E730,2)</f>
        <v>0</v>
      </c>
      <c r="I730" t="str">
        <f>IF(ABS(H730)&lt;0.005,"Agrees",IF(H730&gt;0,"Over-billed","Under-billed"))</f>
        <v>Agrees</v>
      </c>
      <c r="J730" t="str">
        <f>IFERROR(INDEX('Rate Reconciliation'!$O$5:$O$373,MATCH(A730,'Rate Reconciliation'!$A$5:$A$373,0)),"Missing in Jobber")</f>
        <v>Matched</v>
      </c>
      <c r="K730" s="9" t="n">
        <v>0</v>
      </c>
    </row>
    <row r="731">
      <c r="A731" t="inlineStr">
        <is>
          <t>J1243</t>
        </is>
      </c>
      <c r="B731" t="inlineStr">
        <is>
          <t>2026-08</t>
        </is>
      </c>
      <c r="C731" t="str">
        <f>IF(LEFT(A731,1)="T","QBO only",INDEX('Jobber Jobs'!$F$5:$F$367,MATCH(A731,'Jobber Jobs'!$A$5:$A$367,0)))</f>
        <v>Weekly</v>
      </c>
      <c r="D731" t="inlineStr"/>
      <c r="E731" s="9">
        <f>IF(LEFT(A731,1)="T",0,IF(INDEX('Jobber Jobs'!$O$5:$O$367,MATCH(A731,'Jobber Jobs'!$A$5:$A$367,0))&lt;&gt;"Active",0,IF(C731="Every 4 weeks",D731*INDEX('Jobber Jobs'!$L$5:$L$367,MATCH(A731,'Jobber Jobs'!$A$5:$A$367,0)),INDEX('Jobber Jobs'!$Q$5:$Q$367,MATCH(A731,'Jobber Jobs'!$A$5:$A$367,0)))))</f>
        <v>1161.33</v>
      </c>
      <c r="F731" s="9">
        <f>SUMIFS('Jobber Invoices'!$F$5:$F$235,'Jobber Invoices'!$B$5:$B$235,A731,'Jobber Invoices'!$G$5:$G$235,B731)</f>
        <v>0</v>
      </c>
      <c r="G731" s="9">
        <f>SUMIFS('QBO Invoices'!$E$5:$E$888,'QBO Invoices'!$G$5:$G$888,A731,'QBO Invoices'!$F$5:$F$888,B731)</f>
        <v>1161.33</v>
      </c>
      <c r="H731" s="9">
        <f>ROUND(F731+G731-E731,2)</f>
        <v>0</v>
      </c>
      <c r="I731" t="str">
        <f>IF(ABS(H731)&lt;0.005,"Agrees",IF(H731&gt;0,"Over-billed","Under-billed"))</f>
        <v>Agrees</v>
      </c>
      <c r="J731" t="str">
        <f>IFERROR(INDEX('Rate Reconciliation'!$O$5:$O$373,MATCH(A731,'Rate Reconciliation'!$A$5:$A$373,0)),"Missing in Jobber")</f>
        <v>Matched</v>
      </c>
      <c r="K731" s="9" t="n">
        <v>0</v>
      </c>
    </row>
    <row r="732">
      <c r="A732" t="inlineStr">
        <is>
          <t>J1243</t>
        </is>
      </c>
      <c r="B732" t="inlineStr">
        <is>
          <t>2026-09</t>
        </is>
      </c>
      <c r="C732" t="str">
        <f>IF(LEFT(A732,1)="T","QBO only",INDEX('Jobber Jobs'!$F$5:$F$367,MATCH(A732,'Jobber Jobs'!$A$5:$A$367,0)))</f>
        <v>Weekly</v>
      </c>
      <c r="D732" t="inlineStr"/>
      <c r="E732" s="9">
        <f>IF(LEFT(A732,1)="T",0,IF(INDEX('Jobber Jobs'!$O$5:$O$367,MATCH(A732,'Jobber Jobs'!$A$5:$A$367,0))&lt;&gt;"Active",0,IF(C732="Every 4 weeks",D732*INDEX('Jobber Jobs'!$L$5:$L$367,MATCH(A732,'Jobber Jobs'!$A$5:$A$367,0)),INDEX('Jobber Jobs'!$Q$5:$Q$367,MATCH(A732,'Jobber Jobs'!$A$5:$A$367,0)))))</f>
        <v>1161.33</v>
      </c>
      <c r="F732" s="9">
        <f>SUMIFS('Jobber Invoices'!$F$5:$F$235,'Jobber Invoices'!$B$5:$B$235,A732,'Jobber Invoices'!$G$5:$G$235,B732)</f>
        <v>0</v>
      </c>
      <c r="G732" s="9">
        <f>SUMIFS('QBO Invoices'!$E$5:$E$888,'QBO Invoices'!$G$5:$G$888,A732,'QBO Invoices'!$F$5:$F$888,B732)</f>
        <v>1161.33</v>
      </c>
      <c r="H732" s="9">
        <f>ROUND(F732+G732-E732,2)</f>
        <v>0</v>
      </c>
      <c r="I732" t="str">
        <f>IF(ABS(H732)&lt;0.005,"Agrees",IF(H732&gt;0,"Over-billed","Under-billed"))</f>
        <v>Agrees</v>
      </c>
      <c r="J732" t="str">
        <f>IFERROR(INDEX('Rate Reconciliation'!$O$5:$O$373,MATCH(A732,'Rate Reconciliation'!$A$5:$A$373,0)),"Missing in Jobber")</f>
        <v>Matched</v>
      </c>
      <c r="K732" s="9" t="n">
        <v>0</v>
      </c>
    </row>
    <row r="733">
      <c r="A733" t="inlineStr">
        <is>
          <t>J1243</t>
        </is>
      </c>
      <c r="B733" t="inlineStr">
        <is>
          <t>2026-10</t>
        </is>
      </c>
      <c r="C733" t="str">
        <f>IF(LEFT(A733,1)="T","QBO only",INDEX('Jobber Jobs'!$F$5:$F$367,MATCH(A733,'Jobber Jobs'!$A$5:$A$367,0)))</f>
        <v>Weekly</v>
      </c>
      <c r="D733" t="inlineStr"/>
      <c r="E733" s="9">
        <f>IF(LEFT(A733,1)="T",0,IF(INDEX('Jobber Jobs'!$O$5:$O$367,MATCH(A733,'Jobber Jobs'!$A$5:$A$367,0))&lt;&gt;"Active",0,IF(C733="Every 4 weeks",D733*INDEX('Jobber Jobs'!$L$5:$L$367,MATCH(A733,'Jobber Jobs'!$A$5:$A$367,0)),INDEX('Jobber Jobs'!$Q$5:$Q$367,MATCH(A733,'Jobber Jobs'!$A$5:$A$367,0)))))</f>
        <v>1161.33</v>
      </c>
      <c r="F733" s="9">
        <f>SUMIFS('Jobber Invoices'!$F$5:$F$235,'Jobber Invoices'!$B$5:$B$235,A733,'Jobber Invoices'!$G$5:$G$235,B733)</f>
        <v>0</v>
      </c>
      <c r="G733" s="9">
        <f>SUMIFS('QBO Invoices'!$E$5:$E$888,'QBO Invoices'!$G$5:$G$888,A733,'QBO Invoices'!$F$5:$F$888,B733)</f>
        <v>1161.33</v>
      </c>
      <c r="H733" s="9">
        <f>ROUND(F733+G733-E733,2)</f>
        <v>0</v>
      </c>
      <c r="I733" t="str">
        <f>IF(ABS(H733)&lt;0.005,"Agrees",IF(H733&gt;0,"Over-billed","Under-billed"))</f>
        <v>Agrees</v>
      </c>
      <c r="J733" t="str">
        <f>IFERROR(INDEX('Rate Reconciliation'!$O$5:$O$373,MATCH(A733,'Rate Reconciliation'!$A$5:$A$373,0)),"Missing in Jobber")</f>
        <v>Matched</v>
      </c>
      <c r="K733" s="9" t="n">
        <v>0</v>
      </c>
    </row>
    <row r="734">
      <c r="A734" t="inlineStr">
        <is>
          <t>J1244</t>
        </is>
      </c>
      <c r="B734" t="inlineStr">
        <is>
          <t>2026-08</t>
        </is>
      </c>
      <c r="C734" t="str">
        <f>IF(LEFT(A734,1)="T","QBO only",INDEX('Jobber Jobs'!$F$5:$F$367,MATCH(A734,'Jobber Jobs'!$A$5:$A$367,0)))</f>
        <v>Weekly</v>
      </c>
      <c r="D734" t="inlineStr"/>
      <c r="E734" s="9">
        <f>IF(LEFT(A734,1)="T",0,IF(INDEX('Jobber Jobs'!$O$5:$O$367,MATCH(A734,'Jobber Jobs'!$A$5:$A$367,0))&lt;&gt;"Active",0,IF(C734="Every 4 weeks",D734*INDEX('Jobber Jobs'!$L$5:$L$367,MATCH(A734,'Jobber Jobs'!$A$5:$A$367,0)),INDEX('Jobber Jobs'!$Q$5:$Q$367,MATCH(A734,'Jobber Jobs'!$A$5:$A$367,0)))))</f>
        <v>901.33</v>
      </c>
      <c r="F734" s="9">
        <f>SUMIFS('Jobber Invoices'!$F$5:$F$235,'Jobber Invoices'!$B$5:$B$235,A734,'Jobber Invoices'!$G$5:$G$235,B734)</f>
        <v>901.33</v>
      </c>
      <c r="G734" s="9">
        <f>SUMIFS('QBO Invoices'!$E$5:$E$888,'QBO Invoices'!$G$5:$G$888,A734,'QBO Invoices'!$F$5:$F$888,B734)</f>
        <v>0</v>
      </c>
      <c r="H734" s="9">
        <f>ROUND(F734+G734-E734,2)</f>
        <v>0</v>
      </c>
      <c r="I734" t="str">
        <f>IF(ABS(H734)&lt;0.005,"Agrees",IF(H734&gt;0,"Over-billed","Under-billed"))</f>
        <v>Agrees</v>
      </c>
      <c r="J734" t="str">
        <f>IFERROR(INDEX('Rate Reconciliation'!$O$5:$O$373,MATCH(A734,'Rate Reconciliation'!$A$5:$A$373,0)),"Missing in Jobber")</f>
        <v>Billed in Jobber</v>
      </c>
      <c r="K734" s="9" t="n">
        <v>0</v>
      </c>
    </row>
    <row r="735">
      <c r="A735" t="inlineStr">
        <is>
          <t>J1244</t>
        </is>
      </c>
      <c r="B735" t="inlineStr">
        <is>
          <t>2026-09</t>
        </is>
      </c>
      <c r="C735" t="str">
        <f>IF(LEFT(A735,1)="T","QBO only",INDEX('Jobber Jobs'!$F$5:$F$367,MATCH(A735,'Jobber Jobs'!$A$5:$A$367,0)))</f>
        <v>Weekly</v>
      </c>
      <c r="D735" t="inlineStr"/>
      <c r="E735" s="9">
        <f>IF(LEFT(A735,1)="T",0,IF(INDEX('Jobber Jobs'!$O$5:$O$367,MATCH(A735,'Jobber Jobs'!$A$5:$A$367,0))&lt;&gt;"Active",0,IF(C735="Every 4 weeks",D735*INDEX('Jobber Jobs'!$L$5:$L$367,MATCH(A735,'Jobber Jobs'!$A$5:$A$367,0)),INDEX('Jobber Jobs'!$Q$5:$Q$367,MATCH(A735,'Jobber Jobs'!$A$5:$A$367,0)))))</f>
        <v>901.33</v>
      </c>
      <c r="F735" s="9">
        <f>SUMIFS('Jobber Invoices'!$F$5:$F$235,'Jobber Invoices'!$B$5:$B$235,A735,'Jobber Invoices'!$G$5:$G$235,B735)</f>
        <v>901.33</v>
      </c>
      <c r="G735" s="9">
        <f>SUMIFS('QBO Invoices'!$E$5:$E$888,'QBO Invoices'!$G$5:$G$888,A735,'QBO Invoices'!$F$5:$F$888,B735)</f>
        <v>0</v>
      </c>
      <c r="H735" s="9">
        <f>ROUND(F735+G735-E735,2)</f>
        <v>0</v>
      </c>
      <c r="I735" t="str">
        <f>IF(ABS(H735)&lt;0.005,"Agrees",IF(H735&gt;0,"Over-billed","Under-billed"))</f>
        <v>Agrees</v>
      </c>
      <c r="J735" t="str">
        <f>IFERROR(INDEX('Rate Reconciliation'!$O$5:$O$373,MATCH(A735,'Rate Reconciliation'!$A$5:$A$373,0)),"Missing in Jobber")</f>
        <v>Billed in Jobber</v>
      </c>
      <c r="K735" s="9" t="n">
        <v>0</v>
      </c>
    </row>
    <row r="736">
      <c r="A736" t="inlineStr">
        <is>
          <t>J1244</t>
        </is>
      </c>
      <c r="B736" t="inlineStr">
        <is>
          <t>2026-10</t>
        </is>
      </c>
      <c r="C736" t="str">
        <f>IF(LEFT(A736,1)="T","QBO only",INDEX('Jobber Jobs'!$F$5:$F$367,MATCH(A736,'Jobber Jobs'!$A$5:$A$367,0)))</f>
        <v>Weekly</v>
      </c>
      <c r="D736" t="inlineStr"/>
      <c r="E736" s="9">
        <f>IF(LEFT(A736,1)="T",0,IF(INDEX('Jobber Jobs'!$O$5:$O$367,MATCH(A736,'Jobber Jobs'!$A$5:$A$367,0))&lt;&gt;"Active",0,IF(C736="Every 4 weeks",D736*INDEX('Jobber Jobs'!$L$5:$L$367,MATCH(A736,'Jobber Jobs'!$A$5:$A$367,0)),INDEX('Jobber Jobs'!$Q$5:$Q$367,MATCH(A736,'Jobber Jobs'!$A$5:$A$367,0)))))</f>
        <v>901.33</v>
      </c>
      <c r="F736" s="9">
        <f>SUMIFS('Jobber Invoices'!$F$5:$F$235,'Jobber Invoices'!$B$5:$B$235,A736,'Jobber Invoices'!$G$5:$G$235,B736)</f>
        <v>901.33</v>
      </c>
      <c r="G736" s="9">
        <f>SUMIFS('QBO Invoices'!$E$5:$E$888,'QBO Invoices'!$G$5:$G$888,A736,'QBO Invoices'!$F$5:$F$888,B736)</f>
        <v>0</v>
      </c>
      <c r="H736" s="9">
        <f>ROUND(F736+G736-E736,2)</f>
        <v>0</v>
      </c>
      <c r="I736" t="str">
        <f>IF(ABS(H736)&lt;0.005,"Agrees",IF(H736&gt;0,"Over-billed","Under-billed"))</f>
        <v>Agrees</v>
      </c>
      <c r="J736" t="str">
        <f>IFERROR(INDEX('Rate Reconciliation'!$O$5:$O$373,MATCH(A736,'Rate Reconciliation'!$A$5:$A$373,0)),"Missing in Jobber")</f>
        <v>Billed in Jobber</v>
      </c>
      <c r="K736" s="9" t="n">
        <v>0</v>
      </c>
    </row>
    <row r="737">
      <c r="A737" t="inlineStr">
        <is>
          <t>J1245</t>
        </is>
      </c>
      <c r="B737" t="inlineStr">
        <is>
          <t>2026-08</t>
        </is>
      </c>
      <c r="C737" t="str">
        <f>IF(LEFT(A737,1)="T","QBO only",INDEX('Jobber Jobs'!$F$5:$F$367,MATCH(A737,'Jobber Jobs'!$A$5:$A$367,0)))</f>
        <v>Weekly</v>
      </c>
      <c r="D737" t="inlineStr"/>
      <c r="E737" s="9">
        <f>IF(LEFT(A737,1)="T",0,IF(INDEX('Jobber Jobs'!$O$5:$O$367,MATCH(A737,'Jobber Jobs'!$A$5:$A$367,0))&lt;&gt;"Active",0,IF(C737="Every 4 weeks",D737*INDEX('Jobber Jobs'!$L$5:$L$367,MATCH(A737,'Jobber Jobs'!$A$5:$A$367,0)),INDEX('Jobber Jobs'!$Q$5:$Q$367,MATCH(A737,'Jobber Jobs'!$A$5:$A$367,0)))))</f>
        <v>1950</v>
      </c>
      <c r="F737" s="9">
        <f>SUMIFS('Jobber Invoices'!$F$5:$F$235,'Jobber Invoices'!$B$5:$B$235,A737,'Jobber Invoices'!$G$5:$G$235,B737)</f>
        <v>0</v>
      </c>
      <c r="G737" s="9">
        <f>SUMIFS('QBO Invoices'!$E$5:$E$888,'QBO Invoices'!$G$5:$G$888,A737,'QBO Invoices'!$F$5:$F$888,B737)</f>
        <v>1950</v>
      </c>
      <c r="H737" s="9">
        <f>ROUND(F737+G737-E737,2)</f>
        <v>0</v>
      </c>
      <c r="I737" t="str">
        <f>IF(ABS(H737)&lt;0.005,"Agrees",IF(H737&gt;0,"Over-billed","Under-billed"))</f>
        <v>Agrees</v>
      </c>
      <c r="J737" t="str">
        <f>IFERROR(INDEX('Rate Reconciliation'!$O$5:$O$373,MATCH(A737,'Rate Reconciliation'!$A$5:$A$373,0)),"Missing in Jobber")</f>
        <v>Matched</v>
      </c>
      <c r="K737" s="9" t="n">
        <v>0</v>
      </c>
    </row>
    <row r="738">
      <c r="A738" t="inlineStr">
        <is>
          <t>J1245</t>
        </is>
      </c>
      <c r="B738" t="inlineStr">
        <is>
          <t>2026-09</t>
        </is>
      </c>
      <c r="C738" t="str">
        <f>IF(LEFT(A738,1)="T","QBO only",INDEX('Jobber Jobs'!$F$5:$F$367,MATCH(A738,'Jobber Jobs'!$A$5:$A$367,0)))</f>
        <v>Weekly</v>
      </c>
      <c r="D738" t="inlineStr"/>
      <c r="E738" s="9">
        <f>IF(LEFT(A738,1)="T",0,IF(INDEX('Jobber Jobs'!$O$5:$O$367,MATCH(A738,'Jobber Jobs'!$A$5:$A$367,0))&lt;&gt;"Active",0,IF(C738="Every 4 weeks",D738*INDEX('Jobber Jobs'!$L$5:$L$367,MATCH(A738,'Jobber Jobs'!$A$5:$A$367,0)),INDEX('Jobber Jobs'!$Q$5:$Q$367,MATCH(A738,'Jobber Jobs'!$A$5:$A$367,0)))))</f>
        <v>1950</v>
      </c>
      <c r="F738" s="9">
        <f>SUMIFS('Jobber Invoices'!$F$5:$F$235,'Jobber Invoices'!$B$5:$B$235,A738,'Jobber Invoices'!$G$5:$G$235,B738)</f>
        <v>0</v>
      </c>
      <c r="G738" s="9">
        <f>SUMIFS('QBO Invoices'!$E$5:$E$888,'QBO Invoices'!$G$5:$G$888,A738,'QBO Invoices'!$F$5:$F$888,B738)</f>
        <v>1950</v>
      </c>
      <c r="H738" s="9">
        <f>ROUND(F738+G738-E738,2)</f>
        <v>0</v>
      </c>
      <c r="I738" t="str">
        <f>IF(ABS(H738)&lt;0.005,"Agrees",IF(H738&gt;0,"Over-billed","Under-billed"))</f>
        <v>Agrees</v>
      </c>
      <c r="J738" t="str">
        <f>IFERROR(INDEX('Rate Reconciliation'!$O$5:$O$373,MATCH(A738,'Rate Reconciliation'!$A$5:$A$373,0)),"Missing in Jobber")</f>
        <v>Matched</v>
      </c>
      <c r="K738" s="9" t="n">
        <v>0</v>
      </c>
    </row>
    <row r="739">
      <c r="A739" t="inlineStr">
        <is>
          <t>J1245</t>
        </is>
      </c>
      <c r="B739" t="inlineStr">
        <is>
          <t>2026-10</t>
        </is>
      </c>
      <c r="C739" t="str">
        <f>IF(LEFT(A739,1)="T","QBO only",INDEX('Jobber Jobs'!$F$5:$F$367,MATCH(A739,'Jobber Jobs'!$A$5:$A$367,0)))</f>
        <v>Weekly</v>
      </c>
      <c r="D739" t="inlineStr"/>
      <c r="E739" s="9">
        <f>IF(LEFT(A739,1)="T",0,IF(INDEX('Jobber Jobs'!$O$5:$O$367,MATCH(A739,'Jobber Jobs'!$A$5:$A$367,0))&lt;&gt;"Active",0,IF(C739="Every 4 weeks",D739*INDEX('Jobber Jobs'!$L$5:$L$367,MATCH(A739,'Jobber Jobs'!$A$5:$A$367,0)),INDEX('Jobber Jobs'!$Q$5:$Q$367,MATCH(A739,'Jobber Jobs'!$A$5:$A$367,0)))))</f>
        <v>1950</v>
      </c>
      <c r="F739" s="9">
        <f>SUMIFS('Jobber Invoices'!$F$5:$F$235,'Jobber Invoices'!$B$5:$B$235,A739,'Jobber Invoices'!$G$5:$G$235,B739)</f>
        <v>0</v>
      </c>
      <c r="G739" s="9">
        <f>SUMIFS('QBO Invoices'!$E$5:$E$888,'QBO Invoices'!$G$5:$G$888,A739,'QBO Invoices'!$F$5:$F$888,B739)</f>
        <v>1950</v>
      </c>
      <c r="H739" s="9">
        <f>ROUND(F739+G739-E739,2)</f>
        <v>0</v>
      </c>
      <c r="I739" t="str">
        <f>IF(ABS(H739)&lt;0.005,"Agrees",IF(H739&gt;0,"Over-billed","Under-billed"))</f>
        <v>Agrees</v>
      </c>
      <c r="J739" t="str">
        <f>IFERROR(INDEX('Rate Reconciliation'!$O$5:$O$373,MATCH(A739,'Rate Reconciliation'!$A$5:$A$373,0)),"Missing in Jobber")</f>
        <v>Matched</v>
      </c>
      <c r="K739" s="9" t="n">
        <v>0</v>
      </c>
    </row>
    <row r="740">
      <c r="A740" t="inlineStr">
        <is>
          <t>J1246</t>
        </is>
      </c>
      <c r="B740" t="inlineStr">
        <is>
          <t>2026-08</t>
        </is>
      </c>
      <c r="C740" t="str">
        <f>IF(LEFT(A740,1)="T","QBO only",INDEX('Jobber Jobs'!$F$5:$F$367,MATCH(A740,'Jobber Jobs'!$A$5:$A$367,0)))</f>
        <v>Weekly</v>
      </c>
      <c r="D740" t="inlineStr"/>
      <c r="E740" s="9">
        <f>IF(LEFT(A740,1)="T",0,IF(INDEX('Jobber Jobs'!$O$5:$O$367,MATCH(A740,'Jobber Jobs'!$A$5:$A$367,0))&lt;&gt;"Active",0,IF(C740="Every 4 weeks",D740*INDEX('Jobber Jobs'!$L$5:$L$367,MATCH(A740,'Jobber Jobs'!$A$5:$A$367,0)),INDEX('Jobber Jobs'!$Q$5:$Q$367,MATCH(A740,'Jobber Jobs'!$A$5:$A$367,0)))))</f>
        <v>1092</v>
      </c>
      <c r="F740" s="9">
        <f>SUMIFS('Jobber Invoices'!$F$5:$F$235,'Jobber Invoices'!$B$5:$B$235,A740,'Jobber Invoices'!$G$5:$G$235,B740)</f>
        <v>1092</v>
      </c>
      <c r="G740" s="9">
        <f>SUMIFS('QBO Invoices'!$E$5:$E$888,'QBO Invoices'!$G$5:$G$888,A740,'QBO Invoices'!$F$5:$F$888,B740)</f>
        <v>0</v>
      </c>
      <c r="H740" s="9">
        <f>ROUND(F740+G740-E740,2)</f>
        <v>0</v>
      </c>
      <c r="I740" t="str">
        <f>IF(ABS(H740)&lt;0.005,"Agrees",IF(H740&gt;0,"Over-billed","Under-billed"))</f>
        <v>Agrees</v>
      </c>
      <c r="J740" t="str">
        <f>IFERROR(INDEX('Rate Reconciliation'!$O$5:$O$373,MATCH(A740,'Rate Reconciliation'!$A$5:$A$373,0)),"Missing in Jobber")</f>
        <v>Billed in Jobber</v>
      </c>
      <c r="K740" s="9" t="n">
        <v>0</v>
      </c>
    </row>
    <row r="741">
      <c r="A741" t="inlineStr">
        <is>
          <t>J1246</t>
        </is>
      </c>
      <c r="B741" t="inlineStr">
        <is>
          <t>2026-09</t>
        </is>
      </c>
      <c r="C741" t="str">
        <f>IF(LEFT(A741,1)="T","QBO only",INDEX('Jobber Jobs'!$F$5:$F$367,MATCH(A741,'Jobber Jobs'!$A$5:$A$367,0)))</f>
        <v>Weekly</v>
      </c>
      <c r="D741" t="inlineStr"/>
      <c r="E741" s="9">
        <f>IF(LEFT(A741,1)="T",0,IF(INDEX('Jobber Jobs'!$O$5:$O$367,MATCH(A741,'Jobber Jobs'!$A$5:$A$367,0))&lt;&gt;"Active",0,IF(C741="Every 4 weeks",D741*INDEX('Jobber Jobs'!$L$5:$L$367,MATCH(A741,'Jobber Jobs'!$A$5:$A$367,0)),INDEX('Jobber Jobs'!$Q$5:$Q$367,MATCH(A741,'Jobber Jobs'!$A$5:$A$367,0)))))</f>
        <v>1092</v>
      </c>
      <c r="F741" s="9">
        <f>SUMIFS('Jobber Invoices'!$F$5:$F$235,'Jobber Invoices'!$B$5:$B$235,A741,'Jobber Invoices'!$G$5:$G$235,B741)</f>
        <v>1092</v>
      </c>
      <c r="G741" s="9">
        <f>SUMIFS('QBO Invoices'!$E$5:$E$888,'QBO Invoices'!$G$5:$G$888,A741,'QBO Invoices'!$F$5:$F$888,B741)</f>
        <v>0</v>
      </c>
      <c r="H741" s="9">
        <f>ROUND(F741+G741-E741,2)</f>
        <v>0</v>
      </c>
      <c r="I741" t="str">
        <f>IF(ABS(H741)&lt;0.005,"Agrees",IF(H741&gt;0,"Over-billed","Under-billed"))</f>
        <v>Agrees</v>
      </c>
      <c r="J741" t="str">
        <f>IFERROR(INDEX('Rate Reconciliation'!$O$5:$O$373,MATCH(A741,'Rate Reconciliation'!$A$5:$A$373,0)),"Missing in Jobber")</f>
        <v>Billed in Jobber</v>
      </c>
      <c r="K741" s="9" t="n">
        <v>0</v>
      </c>
    </row>
    <row r="742">
      <c r="A742" t="inlineStr">
        <is>
          <t>J1246</t>
        </is>
      </c>
      <c r="B742" t="inlineStr">
        <is>
          <t>2026-10</t>
        </is>
      </c>
      <c r="C742" t="str">
        <f>IF(LEFT(A742,1)="T","QBO only",INDEX('Jobber Jobs'!$F$5:$F$367,MATCH(A742,'Jobber Jobs'!$A$5:$A$367,0)))</f>
        <v>Weekly</v>
      </c>
      <c r="D742" t="inlineStr"/>
      <c r="E742" s="9">
        <f>IF(LEFT(A742,1)="T",0,IF(INDEX('Jobber Jobs'!$O$5:$O$367,MATCH(A742,'Jobber Jobs'!$A$5:$A$367,0))&lt;&gt;"Active",0,IF(C742="Every 4 weeks",D742*INDEX('Jobber Jobs'!$L$5:$L$367,MATCH(A742,'Jobber Jobs'!$A$5:$A$367,0)),INDEX('Jobber Jobs'!$Q$5:$Q$367,MATCH(A742,'Jobber Jobs'!$A$5:$A$367,0)))))</f>
        <v>1092</v>
      </c>
      <c r="F742" s="9">
        <f>SUMIFS('Jobber Invoices'!$F$5:$F$235,'Jobber Invoices'!$B$5:$B$235,A742,'Jobber Invoices'!$G$5:$G$235,B742)</f>
        <v>1092</v>
      </c>
      <c r="G742" s="9">
        <f>SUMIFS('QBO Invoices'!$E$5:$E$888,'QBO Invoices'!$G$5:$G$888,A742,'QBO Invoices'!$F$5:$F$888,B742)</f>
        <v>0</v>
      </c>
      <c r="H742" s="9">
        <f>ROUND(F742+G742-E742,2)</f>
        <v>0</v>
      </c>
      <c r="I742" t="str">
        <f>IF(ABS(H742)&lt;0.005,"Agrees",IF(H742&gt;0,"Over-billed","Under-billed"))</f>
        <v>Agrees</v>
      </c>
      <c r="J742" t="str">
        <f>IFERROR(INDEX('Rate Reconciliation'!$O$5:$O$373,MATCH(A742,'Rate Reconciliation'!$A$5:$A$373,0)),"Missing in Jobber")</f>
        <v>Billed in Jobber</v>
      </c>
      <c r="K742" s="9" t="n">
        <v>0</v>
      </c>
    </row>
    <row r="743">
      <c r="A743" t="inlineStr">
        <is>
          <t>J1247</t>
        </is>
      </c>
      <c r="B743" t="inlineStr">
        <is>
          <t>2026-08</t>
        </is>
      </c>
      <c r="C743" t="str">
        <f>IF(LEFT(A743,1)="T","QBO only",INDEX('Jobber Jobs'!$F$5:$F$367,MATCH(A743,'Jobber Jobs'!$A$5:$A$367,0)))</f>
        <v>Weekly</v>
      </c>
      <c r="D743" t="inlineStr"/>
      <c r="E743" s="9">
        <f>IF(LEFT(A743,1)="T",0,IF(INDEX('Jobber Jobs'!$O$5:$O$367,MATCH(A743,'Jobber Jobs'!$A$5:$A$367,0))&lt;&gt;"Active",0,IF(C743="Every 4 weeks",D743*INDEX('Jobber Jobs'!$L$5:$L$367,MATCH(A743,'Jobber Jobs'!$A$5:$A$367,0)),INDEX('Jobber Jobs'!$Q$5:$Q$367,MATCH(A743,'Jobber Jobs'!$A$5:$A$367,0)))))</f>
        <v>268.67</v>
      </c>
      <c r="F743" s="9">
        <f>SUMIFS('Jobber Invoices'!$F$5:$F$235,'Jobber Invoices'!$B$5:$B$235,A743,'Jobber Invoices'!$G$5:$G$235,B743)</f>
        <v>268.67</v>
      </c>
      <c r="G743" s="9">
        <f>SUMIFS('QBO Invoices'!$E$5:$E$888,'QBO Invoices'!$G$5:$G$888,A743,'QBO Invoices'!$F$5:$F$888,B743)</f>
        <v>0</v>
      </c>
      <c r="H743" s="9">
        <f>ROUND(F743+G743-E743,2)</f>
        <v>0</v>
      </c>
      <c r="I743" t="str">
        <f>IF(ABS(H743)&lt;0.005,"Agrees",IF(H743&gt;0,"Over-billed","Under-billed"))</f>
        <v>Agrees</v>
      </c>
      <c r="J743" t="str">
        <f>IFERROR(INDEX('Rate Reconciliation'!$O$5:$O$373,MATCH(A743,'Rate Reconciliation'!$A$5:$A$373,0)),"Missing in Jobber")</f>
        <v>Billed in Jobber</v>
      </c>
      <c r="K743" s="9" t="n">
        <v>0</v>
      </c>
    </row>
    <row r="744">
      <c r="A744" t="inlineStr">
        <is>
          <t>J1247</t>
        </is>
      </c>
      <c r="B744" t="inlineStr">
        <is>
          <t>2026-09</t>
        </is>
      </c>
      <c r="C744" t="str">
        <f>IF(LEFT(A744,1)="T","QBO only",INDEX('Jobber Jobs'!$F$5:$F$367,MATCH(A744,'Jobber Jobs'!$A$5:$A$367,0)))</f>
        <v>Weekly</v>
      </c>
      <c r="D744" t="inlineStr"/>
      <c r="E744" s="9">
        <f>IF(LEFT(A744,1)="T",0,IF(INDEX('Jobber Jobs'!$O$5:$O$367,MATCH(A744,'Jobber Jobs'!$A$5:$A$367,0))&lt;&gt;"Active",0,IF(C744="Every 4 weeks",D744*INDEX('Jobber Jobs'!$L$5:$L$367,MATCH(A744,'Jobber Jobs'!$A$5:$A$367,0)),INDEX('Jobber Jobs'!$Q$5:$Q$367,MATCH(A744,'Jobber Jobs'!$A$5:$A$367,0)))))</f>
        <v>268.67</v>
      </c>
      <c r="F744" s="9">
        <f>SUMIFS('Jobber Invoices'!$F$5:$F$235,'Jobber Invoices'!$B$5:$B$235,A744,'Jobber Invoices'!$G$5:$G$235,B744)</f>
        <v>268.67</v>
      </c>
      <c r="G744" s="9">
        <f>SUMIFS('QBO Invoices'!$E$5:$E$888,'QBO Invoices'!$G$5:$G$888,A744,'QBO Invoices'!$F$5:$F$888,B744)</f>
        <v>0</v>
      </c>
      <c r="H744" s="9">
        <f>ROUND(F744+G744-E744,2)</f>
        <v>0</v>
      </c>
      <c r="I744" t="str">
        <f>IF(ABS(H744)&lt;0.005,"Agrees",IF(H744&gt;0,"Over-billed","Under-billed"))</f>
        <v>Agrees</v>
      </c>
      <c r="J744" t="str">
        <f>IFERROR(INDEX('Rate Reconciliation'!$O$5:$O$373,MATCH(A744,'Rate Reconciliation'!$A$5:$A$373,0)),"Missing in Jobber")</f>
        <v>Billed in Jobber</v>
      </c>
      <c r="K744" s="9" t="n">
        <v>0</v>
      </c>
    </row>
    <row r="745">
      <c r="A745" t="inlineStr">
        <is>
          <t>J1247</t>
        </is>
      </c>
      <c r="B745" t="inlineStr">
        <is>
          <t>2026-10</t>
        </is>
      </c>
      <c r="C745" t="str">
        <f>IF(LEFT(A745,1)="T","QBO only",INDEX('Jobber Jobs'!$F$5:$F$367,MATCH(A745,'Jobber Jobs'!$A$5:$A$367,0)))</f>
        <v>Weekly</v>
      </c>
      <c r="D745" t="inlineStr"/>
      <c r="E745" s="9">
        <f>IF(LEFT(A745,1)="T",0,IF(INDEX('Jobber Jobs'!$O$5:$O$367,MATCH(A745,'Jobber Jobs'!$A$5:$A$367,0))&lt;&gt;"Active",0,IF(C745="Every 4 weeks",D745*INDEX('Jobber Jobs'!$L$5:$L$367,MATCH(A745,'Jobber Jobs'!$A$5:$A$367,0)),INDEX('Jobber Jobs'!$Q$5:$Q$367,MATCH(A745,'Jobber Jobs'!$A$5:$A$367,0)))))</f>
        <v>268.67</v>
      </c>
      <c r="F745" s="9">
        <f>SUMIFS('Jobber Invoices'!$F$5:$F$235,'Jobber Invoices'!$B$5:$B$235,A745,'Jobber Invoices'!$G$5:$G$235,B745)</f>
        <v>268.67</v>
      </c>
      <c r="G745" s="9">
        <f>SUMIFS('QBO Invoices'!$E$5:$E$888,'QBO Invoices'!$G$5:$G$888,A745,'QBO Invoices'!$F$5:$F$888,B745)</f>
        <v>0</v>
      </c>
      <c r="H745" s="9">
        <f>ROUND(F745+G745-E745,2)</f>
        <v>0</v>
      </c>
      <c r="I745" t="str">
        <f>IF(ABS(H745)&lt;0.005,"Agrees",IF(H745&gt;0,"Over-billed","Under-billed"))</f>
        <v>Agrees</v>
      </c>
      <c r="J745" t="str">
        <f>IFERROR(INDEX('Rate Reconciliation'!$O$5:$O$373,MATCH(A745,'Rate Reconciliation'!$A$5:$A$373,0)),"Missing in Jobber")</f>
        <v>Billed in Jobber</v>
      </c>
      <c r="K745" s="9" t="n">
        <v>0</v>
      </c>
    </row>
    <row r="746">
      <c r="A746" t="inlineStr">
        <is>
          <t>J1248</t>
        </is>
      </c>
      <c r="B746" t="inlineStr">
        <is>
          <t>2026-08</t>
        </is>
      </c>
      <c r="C746" t="str">
        <f>IF(LEFT(A746,1)="T","QBO only",INDEX('Jobber Jobs'!$F$5:$F$367,MATCH(A746,'Jobber Jobs'!$A$5:$A$367,0)))</f>
        <v>Weekly</v>
      </c>
      <c r="D746" t="inlineStr"/>
      <c r="E746" s="9">
        <f>IF(LEFT(A746,1)="T",0,IF(INDEX('Jobber Jobs'!$O$5:$O$367,MATCH(A746,'Jobber Jobs'!$A$5:$A$367,0))&lt;&gt;"Active",0,IF(C746="Every 4 weeks",D746*INDEX('Jobber Jobs'!$L$5:$L$367,MATCH(A746,'Jobber Jobs'!$A$5:$A$367,0)),INDEX('Jobber Jobs'!$Q$5:$Q$367,MATCH(A746,'Jobber Jobs'!$A$5:$A$367,0)))))</f>
        <v>390</v>
      </c>
      <c r="F746" s="9">
        <f>SUMIFS('Jobber Invoices'!$F$5:$F$235,'Jobber Invoices'!$B$5:$B$235,A746,'Jobber Invoices'!$G$5:$G$235,B746)</f>
        <v>0</v>
      </c>
      <c r="G746" s="9">
        <f>SUMIFS('QBO Invoices'!$E$5:$E$888,'QBO Invoices'!$G$5:$G$888,A746,'QBO Invoices'!$F$5:$F$888,B746)</f>
        <v>390</v>
      </c>
      <c r="H746" s="9">
        <f>ROUND(F746+G746-E746,2)</f>
        <v>0</v>
      </c>
      <c r="I746" t="str">
        <f>IF(ABS(H746)&lt;0.005,"Agrees",IF(H746&gt;0,"Over-billed","Under-billed"))</f>
        <v>Agrees</v>
      </c>
      <c r="J746" t="str">
        <f>IFERROR(INDEX('Rate Reconciliation'!$O$5:$O$373,MATCH(A746,'Rate Reconciliation'!$A$5:$A$373,0)),"Missing in Jobber")</f>
        <v>Matched</v>
      </c>
      <c r="K746" s="9" t="n">
        <v>0</v>
      </c>
    </row>
    <row r="747">
      <c r="A747" t="inlineStr">
        <is>
          <t>J1248</t>
        </is>
      </c>
      <c r="B747" t="inlineStr">
        <is>
          <t>2026-09</t>
        </is>
      </c>
      <c r="C747" t="str">
        <f>IF(LEFT(A747,1)="T","QBO only",INDEX('Jobber Jobs'!$F$5:$F$367,MATCH(A747,'Jobber Jobs'!$A$5:$A$367,0)))</f>
        <v>Weekly</v>
      </c>
      <c r="D747" t="inlineStr"/>
      <c r="E747" s="9">
        <f>IF(LEFT(A747,1)="T",0,IF(INDEX('Jobber Jobs'!$O$5:$O$367,MATCH(A747,'Jobber Jobs'!$A$5:$A$367,0))&lt;&gt;"Active",0,IF(C747="Every 4 weeks",D747*INDEX('Jobber Jobs'!$L$5:$L$367,MATCH(A747,'Jobber Jobs'!$A$5:$A$367,0)),INDEX('Jobber Jobs'!$Q$5:$Q$367,MATCH(A747,'Jobber Jobs'!$A$5:$A$367,0)))))</f>
        <v>390</v>
      </c>
      <c r="F747" s="9">
        <f>SUMIFS('Jobber Invoices'!$F$5:$F$235,'Jobber Invoices'!$B$5:$B$235,A747,'Jobber Invoices'!$G$5:$G$235,B747)</f>
        <v>0</v>
      </c>
      <c r="G747" s="9">
        <f>SUMIFS('QBO Invoices'!$E$5:$E$888,'QBO Invoices'!$G$5:$G$888,A747,'QBO Invoices'!$F$5:$F$888,B747)</f>
        <v>390</v>
      </c>
      <c r="H747" s="9">
        <f>ROUND(F747+G747-E747,2)</f>
        <v>0</v>
      </c>
      <c r="I747" t="str">
        <f>IF(ABS(H747)&lt;0.005,"Agrees",IF(H747&gt;0,"Over-billed","Under-billed"))</f>
        <v>Agrees</v>
      </c>
      <c r="J747" t="str">
        <f>IFERROR(INDEX('Rate Reconciliation'!$O$5:$O$373,MATCH(A747,'Rate Reconciliation'!$A$5:$A$373,0)),"Missing in Jobber")</f>
        <v>Matched</v>
      </c>
      <c r="K747" s="9" t="n">
        <v>0</v>
      </c>
    </row>
    <row r="748">
      <c r="A748" t="inlineStr">
        <is>
          <t>J1248</t>
        </is>
      </c>
      <c r="B748" t="inlineStr">
        <is>
          <t>2026-10</t>
        </is>
      </c>
      <c r="C748" t="str">
        <f>IF(LEFT(A748,1)="T","QBO only",INDEX('Jobber Jobs'!$F$5:$F$367,MATCH(A748,'Jobber Jobs'!$A$5:$A$367,0)))</f>
        <v>Weekly</v>
      </c>
      <c r="D748" t="inlineStr"/>
      <c r="E748" s="9">
        <f>IF(LEFT(A748,1)="T",0,IF(INDEX('Jobber Jobs'!$O$5:$O$367,MATCH(A748,'Jobber Jobs'!$A$5:$A$367,0))&lt;&gt;"Active",0,IF(C748="Every 4 weeks",D748*INDEX('Jobber Jobs'!$L$5:$L$367,MATCH(A748,'Jobber Jobs'!$A$5:$A$367,0)),INDEX('Jobber Jobs'!$Q$5:$Q$367,MATCH(A748,'Jobber Jobs'!$A$5:$A$367,0)))))</f>
        <v>390</v>
      </c>
      <c r="F748" s="9">
        <f>SUMIFS('Jobber Invoices'!$F$5:$F$235,'Jobber Invoices'!$B$5:$B$235,A748,'Jobber Invoices'!$G$5:$G$235,B748)</f>
        <v>0</v>
      </c>
      <c r="G748" s="9">
        <f>SUMIFS('QBO Invoices'!$E$5:$E$888,'QBO Invoices'!$G$5:$G$888,A748,'QBO Invoices'!$F$5:$F$888,B748)</f>
        <v>390</v>
      </c>
      <c r="H748" s="9">
        <f>ROUND(F748+G748-E748,2)</f>
        <v>0</v>
      </c>
      <c r="I748" t="str">
        <f>IF(ABS(H748)&lt;0.005,"Agrees",IF(H748&gt;0,"Over-billed","Under-billed"))</f>
        <v>Agrees</v>
      </c>
      <c r="J748" t="str">
        <f>IFERROR(INDEX('Rate Reconciliation'!$O$5:$O$373,MATCH(A748,'Rate Reconciliation'!$A$5:$A$373,0)),"Missing in Jobber")</f>
        <v>Matched</v>
      </c>
      <c r="K748" s="9" t="n">
        <v>0</v>
      </c>
    </row>
    <row r="749">
      <c r="A749" t="inlineStr">
        <is>
          <t>J1249</t>
        </is>
      </c>
      <c r="B749" t="inlineStr">
        <is>
          <t>2026-08</t>
        </is>
      </c>
      <c r="C749" t="str">
        <f>IF(LEFT(A749,1)="T","QBO only",INDEX('Jobber Jobs'!$F$5:$F$367,MATCH(A749,'Jobber Jobs'!$A$5:$A$367,0)))</f>
        <v>Every 4 weeks</v>
      </c>
      <c r="D749" t="n">
        <v>1</v>
      </c>
      <c r="E749" s="9">
        <f>IF(LEFT(A749,1)="T",0,IF(INDEX('Jobber Jobs'!$O$5:$O$367,MATCH(A749,'Jobber Jobs'!$A$5:$A$367,0))&lt;&gt;"Active",0,IF(C749="Every 4 weeks",D749*INDEX('Jobber Jobs'!$L$5:$L$367,MATCH(A749,'Jobber Jobs'!$A$5:$A$367,0)),INDEX('Jobber Jobs'!$Q$5:$Q$367,MATCH(A749,'Jobber Jobs'!$A$5:$A$367,0)))))</f>
        <v>116</v>
      </c>
      <c r="F749" s="9">
        <f>SUMIFS('Jobber Invoices'!$F$5:$F$235,'Jobber Invoices'!$B$5:$B$235,A749,'Jobber Invoices'!$G$5:$G$235,B749)</f>
        <v>0</v>
      </c>
      <c r="G749" s="9">
        <f>SUMIFS('QBO Invoices'!$E$5:$E$888,'QBO Invoices'!$G$5:$G$888,A749,'QBO Invoices'!$F$5:$F$888,B749)</f>
        <v>116</v>
      </c>
      <c r="H749" s="9">
        <f>ROUND(F749+G749-E749,2)</f>
        <v>0</v>
      </c>
      <c r="I749" t="str">
        <f>IF(ABS(H749)&lt;0.005,"Agrees",IF(H749&gt;0,"Over-billed","Under-billed"))</f>
        <v>Agrees</v>
      </c>
      <c r="J749" t="str">
        <f>IFERROR(INDEX('Rate Reconciliation'!$O$5:$O$373,MATCH(A749,'Rate Reconciliation'!$A$5:$A$373,0)),"Missing in Jobber")</f>
        <v>Matched</v>
      </c>
      <c r="K749" s="9" t="n">
        <v>0</v>
      </c>
    </row>
    <row r="750">
      <c r="A750" t="inlineStr">
        <is>
          <t>J1249</t>
        </is>
      </c>
      <c r="B750" t="inlineStr">
        <is>
          <t>2026-09</t>
        </is>
      </c>
      <c r="C750" t="str">
        <f>IF(LEFT(A750,1)="T","QBO only",INDEX('Jobber Jobs'!$F$5:$F$367,MATCH(A750,'Jobber Jobs'!$A$5:$A$367,0)))</f>
        <v>Every 4 weeks</v>
      </c>
      <c r="D750" t="n">
        <v>1</v>
      </c>
      <c r="E750" s="9">
        <f>IF(LEFT(A750,1)="T",0,IF(INDEX('Jobber Jobs'!$O$5:$O$367,MATCH(A750,'Jobber Jobs'!$A$5:$A$367,0))&lt;&gt;"Active",0,IF(C750="Every 4 weeks",D750*INDEX('Jobber Jobs'!$L$5:$L$367,MATCH(A750,'Jobber Jobs'!$A$5:$A$367,0)),INDEX('Jobber Jobs'!$Q$5:$Q$367,MATCH(A750,'Jobber Jobs'!$A$5:$A$367,0)))))</f>
        <v>116</v>
      </c>
      <c r="F750" s="9">
        <f>SUMIFS('Jobber Invoices'!$F$5:$F$235,'Jobber Invoices'!$B$5:$B$235,A750,'Jobber Invoices'!$G$5:$G$235,B750)</f>
        <v>0</v>
      </c>
      <c r="G750" s="9">
        <f>SUMIFS('QBO Invoices'!$E$5:$E$888,'QBO Invoices'!$G$5:$G$888,A750,'QBO Invoices'!$F$5:$F$888,B750)</f>
        <v>116</v>
      </c>
      <c r="H750" s="9">
        <f>ROUND(F750+G750-E750,2)</f>
        <v>0</v>
      </c>
      <c r="I750" t="str">
        <f>IF(ABS(H750)&lt;0.005,"Agrees",IF(H750&gt;0,"Over-billed","Under-billed"))</f>
        <v>Agrees</v>
      </c>
      <c r="J750" t="str">
        <f>IFERROR(INDEX('Rate Reconciliation'!$O$5:$O$373,MATCH(A750,'Rate Reconciliation'!$A$5:$A$373,0)),"Missing in Jobber")</f>
        <v>Matched</v>
      </c>
      <c r="K750" s="9" t="n">
        <v>0</v>
      </c>
    </row>
    <row r="751">
      <c r="A751" t="inlineStr">
        <is>
          <t>J1249</t>
        </is>
      </c>
      <c r="B751" t="inlineStr">
        <is>
          <t>2026-10</t>
        </is>
      </c>
      <c r="C751" t="str">
        <f>IF(LEFT(A751,1)="T","QBO only",INDEX('Jobber Jobs'!$F$5:$F$367,MATCH(A751,'Jobber Jobs'!$A$5:$A$367,0)))</f>
        <v>Every 4 weeks</v>
      </c>
      <c r="D751" t="n">
        <v>1</v>
      </c>
      <c r="E751" s="9">
        <f>IF(LEFT(A751,1)="T",0,IF(INDEX('Jobber Jobs'!$O$5:$O$367,MATCH(A751,'Jobber Jobs'!$A$5:$A$367,0))&lt;&gt;"Active",0,IF(C751="Every 4 weeks",D751*INDEX('Jobber Jobs'!$L$5:$L$367,MATCH(A751,'Jobber Jobs'!$A$5:$A$367,0)),INDEX('Jobber Jobs'!$Q$5:$Q$367,MATCH(A751,'Jobber Jobs'!$A$5:$A$367,0)))))</f>
        <v>116</v>
      </c>
      <c r="F751" s="9">
        <f>SUMIFS('Jobber Invoices'!$F$5:$F$235,'Jobber Invoices'!$B$5:$B$235,A751,'Jobber Invoices'!$G$5:$G$235,B751)</f>
        <v>0</v>
      </c>
      <c r="G751" s="9">
        <f>SUMIFS('QBO Invoices'!$E$5:$E$888,'QBO Invoices'!$G$5:$G$888,A751,'QBO Invoices'!$F$5:$F$888,B751)</f>
        <v>116</v>
      </c>
      <c r="H751" s="9">
        <f>ROUND(F751+G751-E751,2)</f>
        <v>0</v>
      </c>
      <c r="I751" t="str">
        <f>IF(ABS(H751)&lt;0.005,"Agrees",IF(H751&gt;0,"Over-billed","Under-billed"))</f>
        <v>Agrees</v>
      </c>
      <c r="J751" t="str">
        <f>IFERROR(INDEX('Rate Reconciliation'!$O$5:$O$373,MATCH(A751,'Rate Reconciliation'!$A$5:$A$373,0)),"Missing in Jobber")</f>
        <v>Matched</v>
      </c>
      <c r="K751" s="9" t="n">
        <v>0</v>
      </c>
    </row>
    <row r="752">
      <c r="A752" t="inlineStr">
        <is>
          <t>J1250</t>
        </is>
      </c>
      <c r="B752" t="inlineStr">
        <is>
          <t>2026-08</t>
        </is>
      </c>
      <c r="C752" t="str">
        <f>IF(LEFT(A752,1)="T","QBO only",INDEX('Jobber Jobs'!$F$5:$F$367,MATCH(A752,'Jobber Jobs'!$A$5:$A$367,0)))</f>
        <v>Weekly</v>
      </c>
      <c r="D752" t="inlineStr"/>
      <c r="E752" s="9">
        <f>IF(LEFT(A752,1)="T",0,IF(INDEX('Jobber Jobs'!$O$5:$O$367,MATCH(A752,'Jobber Jobs'!$A$5:$A$367,0))&lt;&gt;"Active",0,IF(C752="Every 4 weeks",D752*INDEX('Jobber Jobs'!$L$5:$L$367,MATCH(A752,'Jobber Jobs'!$A$5:$A$367,0)),INDEX('Jobber Jobs'!$Q$5:$Q$367,MATCH(A752,'Jobber Jobs'!$A$5:$A$367,0)))))</f>
        <v>325</v>
      </c>
      <c r="F752" s="9">
        <f>SUMIFS('Jobber Invoices'!$F$5:$F$235,'Jobber Invoices'!$B$5:$B$235,A752,'Jobber Invoices'!$G$5:$G$235,B752)</f>
        <v>0</v>
      </c>
      <c r="G752" s="9">
        <f>SUMIFS('QBO Invoices'!$E$5:$E$888,'QBO Invoices'!$G$5:$G$888,A752,'QBO Invoices'!$F$5:$F$888,B752)</f>
        <v>312</v>
      </c>
      <c r="H752" s="9">
        <f>ROUND(F752+G752-E752,2)</f>
        <v>-13</v>
      </c>
      <c r="I752" t="str">
        <f>IF(ABS(H752)&lt;0.005,"Agrees",IF(H752&gt;0,"Over-billed","Under-billed"))</f>
        <v>Under-billed</v>
      </c>
      <c r="J752" t="str">
        <f>IFERROR(INDEX('Rate Reconciliation'!$O$5:$O$373,MATCH(A752,'Rate Reconciliation'!$A$5:$A$373,0)),"Missing in Jobber")</f>
        <v>Rate mismatch</v>
      </c>
      <c r="K752" s="9" t="n">
        <v>-13</v>
      </c>
    </row>
    <row r="753">
      <c r="A753" t="inlineStr">
        <is>
          <t>J1250</t>
        </is>
      </c>
      <c r="B753" t="inlineStr">
        <is>
          <t>2026-09</t>
        </is>
      </c>
      <c r="C753" t="str">
        <f>IF(LEFT(A753,1)="T","QBO only",INDEX('Jobber Jobs'!$F$5:$F$367,MATCH(A753,'Jobber Jobs'!$A$5:$A$367,0)))</f>
        <v>Weekly</v>
      </c>
      <c r="D753" t="inlineStr"/>
      <c r="E753" s="9">
        <f>IF(LEFT(A753,1)="T",0,IF(INDEX('Jobber Jobs'!$O$5:$O$367,MATCH(A753,'Jobber Jobs'!$A$5:$A$367,0))&lt;&gt;"Active",0,IF(C753="Every 4 weeks",D753*INDEX('Jobber Jobs'!$L$5:$L$367,MATCH(A753,'Jobber Jobs'!$A$5:$A$367,0)),INDEX('Jobber Jobs'!$Q$5:$Q$367,MATCH(A753,'Jobber Jobs'!$A$5:$A$367,0)))))</f>
        <v>325</v>
      </c>
      <c r="F753" s="9">
        <f>SUMIFS('Jobber Invoices'!$F$5:$F$235,'Jobber Invoices'!$B$5:$B$235,A753,'Jobber Invoices'!$G$5:$G$235,B753)</f>
        <v>0</v>
      </c>
      <c r="G753" s="9">
        <f>SUMIFS('QBO Invoices'!$E$5:$E$888,'QBO Invoices'!$G$5:$G$888,A753,'QBO Invoices'!$F$5:$F$888,B753)</f>
        <v>312</v>
      </c>
      <c r="H753" s="9">
        <f>ROUND(F753+G753-E753,2)</f>
        <v>-13</v>
      </c>
      <c r="I753" t="str">
        <f>IF(ABS(H753)&lt;0.005,"Agrees",IF(H753&gt;0,"Over-billed","Under-billed"))</f>
        <v>Under-billed</v>
      </c>
      <c r="J753" t="str">
        <f>IFERROR(INDEX('Rate Reconciliation'!$O$5:$O$373,MATCH(A753,'Rate Reconciliation'!$A$5:$A$373,0)),"Missing in Jobber")</f>
        <v>Rate mismatch</v>
      </c>
      <c r="K753" s="9" t="n">
        <v>-13</v>
      </c>
    </row>
    <row r="754">
      <c r="A754" t="inlineStr">
        <is>
          <t>J1250</t>
        </is>
      </c>
      <c r="B754" t="inlineStr">
        <is>
          <t>2026-10</t>
        </is>
      </c>
      <c r="C754" t="str">
        <f>IF(LEFT(A754,1)="T","QBO only",INDEX('Jobber Jobs'!$F$5:$F$367,MATCH(A754,'Jobber Jobs'!$A$5:$A$367,0)))</f>
        <v>Weekly</v>
      </c>
      <c r="D754" t="inlineStr"/>
      <c r="E754" s="9">
        <f>IF(LEFT(A754,1)="T",0,IF(INDEX('Jobber Jobs'!$O$5:$O$367,MATCH(A754,'Jobber Jobs'!$A$5:$A$367,0))&lt;&gt;"Active",0,IF(C754="Every 4 weeks",D754*INDEX('Jobber Jobs'!$L$5:$L$367,MATCH(A754,'Jobber Jobs'!$A$5:$A$367,0)),INDEX('Jobber Jobs'!$Q$5:$Q$367,MATCH(A754,'Jobber Jobs'!$A$5:$A$367,0)))))</f>
        <v>325</v>
      </c>
      <c r="F754" s="9">
        <f>SUMIFS('Jobber Invoices'!$F$5:$F$235,'Jobber Invoices'!$B$5:$B$235,A754,'Jobber Invoices'!$G$5:$G$235,B754)</f>
        <v>0</v>
      </c>
      <c r="G754" s="9">
        <f>SUMIFS('QBO Invoices'!$E$5:$E$888,'QBO Invoices'!$G$5:$G$888,A754,'QBO Invoices'!$F$5:$F$888,B754)</f>
        <v>312</v>
      </c>
      <c r="H754" s="9">
        <f>ROUND(F754+G754-E754,2)</f>
        <v>-13</v>
      </c>
      <c r="I754" t="str">
        <f>IF(ABS(H754)&lt;0.005,"Agrees",IF(H754&gt;0,"Over-billed","Under-billed"))</f>
        <v>Under-billed</v>
      </c>
      <c r="J754" t="str">
        <f>IFERROR(INDEX('Rate Reconciliation'!$O$5:$O$373,MATCH(A754,'Rate Reconciliation'!$A$5:$A$373,0)),"Missing in Jobber")</f>
        <v>Rate mismatch</v>
      </c>
      <c r="K754" s="9" t="n">
        <v>-13</v>
      </c>
    </row>
    <row r="755">
      <c r="A755" t="inlineStr">
        <is>
          <t>J1251</t>
        </is>
      </c>
      <c r="B755" t="inlineStr">
        <is>
          <t>2026-08</t>
        </is>
      </c>
      <c r="C755" t="str">
        <f>IF(LEFT(A755,1)="T","QBO only",INDEX('Jobber Jobs'!$F$5:$F$367,MATCH(A755,'Jobber Jobs'!$A$5:$A$367,0)))</f>
        <v>Weekly</v>
      </c>
      <c r="D755" t="inlineStr"/>
      <c r="E755" s="9">
        <f>IF(LEFT(A755,1)="T",0,IF(INDEX('Jobber Jobs'!$O$5:$O$367,MATCH(A755,'Jobber Jobs'!$A$5:$A$367,0))&lt;&gt;"Active",0,IF(C755="Every 4 weeks",D755*INDEX('Jobber Jobs'!$L$5:$L$367,MATCH(A755,'Jobber Jobs'!$A$5:$A$367,0)),INDEX('Jobber Jobs'!$Q$5:$Q$367,MATCH(A755,'Jobber Jobs'!$A$5:$A$367,0)))))</f>
        <v>615.33</v>
      </c>
      <c r="F755" s="9">
        <f>SUMIFS('Jobber Invoices'!$F$5:$F$235,'Jobber Invoices'!$B$5:$B$235,A755,'Jobber Invoices'!$G$5:$G$235,B755)</f>
        <v>0</v>
      </c>
      <c r="G755" s="9">
        <f>SUMIFS('QBO Invoices'!$E$5:$E$888,'QBO Invoices'!$G$5:$G$888,A755,'QBO Invoices'!$F$5:$F$888,B755)</f>
        <v>615.33</v>
      </c>
      <c r="H755" s="9">
        <f>ROUND(F755+G755-E755,2)</f>
        <v>0</v>
      </c>
      <c r="I755" t="str">
        <f>IF(ABS(H755)&lt;0.005,"Agrees",IF(H755&gt;0,"Over-billed","Under-billed"))</f>
        <v>Agrees</v>
      </c>
      <c r="J755" t="str">
        <f>IFERROR(INDEX('Rate Reconciliation'!$O$5:$O$373,MATCH(A755,'Rate Reconciliation'!$A$5:$A$373,0)),"Missing in Jobber")</f>
        <v>Matched</v>
      </c>
      <c r="K755" s="9" t="n">
        <v>0</v>
      </c>
    </row>
    <row r="756">
      <c r="A756" t="inlineStr">
        <is>
          <t>J1251</t>
        </is>
      </c>
      <c r="B756" t="inlineStr">
        <is>
          <t>2026-09</t>
        </is>
      </c>
      <c r="C756" t="str">
        <f>IF(LEFT(A756,1)="T","QBO only",INDEX('Jobber Jobs'!$F$5:$F$367,MATCH(A756,'Jobber Jobs'!$A$5:$A$367,0)))</f>
        <v>Weekly</v>
      </c>
      <c r="D756" t="inlineStr"/>
      <c r="E756" s="9">
        <f>IF(LEFT(A756,1)="T",0,IF(INDEX('Jobber Jobs'!$O$5:$O$367,MATCH(A756,'Jobber Jobs'!$A$5:$A$367,0))&lt;&gt;"Active",0,IF(C756="Every 4 weeks",D756*INDEX('Jobber Jobs'!$L$5:$L$367,MATCH(A756,'Jobber Jobs'!$A$5:$A$367,0)),INDEX('Jobber Jobs'!$Q$5:$Q$367,MATCH(A756,'Jobber Jobs'!$A$5:$A$367,0)))))</f>
        <v>615.33</v>
      </c>
      <c r="F756" s="9">
        <f>SUMIFS('Jobber Invoices'!$F$5:$F$235,'Jobber Invoices'!$B$5:$B$235,A756,'Jobber Invoices'!$G$5:$G$235,B756)</f>
        <v>0</v>
      </c>
      <c r="G756" s="9">
        <f>SUMIFS('QBO Invoices'!$E$5:$E$888,'QBO Invoices'!$G$5:$G$888,A756,'QBO Invoices'!$F$5:$F$888,B756)</f>
        <v>615.33</v>
      </c>
      <c r="H756" s="9">
        <f>ROUND(F756+G756-E756,2)</f>
        <v>0</v>
      </c>
      <c r="I756" t="str">
        <f>IF(ABS(H756)&lt;0.005,"Agrees",IF(H756&gt;0,"Over-billed","Under-billed"))</f>
        <v>Agrees</v>
      </c>
      <c r="J756" t="str">
        <f>IFERROR(INDEX('Rate Reconciliation'!$O$5:$O$373,MATCH(A756,'Rate Reconciliation'!$A$5:$A$373,0)),"Missing in Jobber")</f>
        <v>Matched</v>
      </c>
      <c r="K756" s="9" t="n">
        <v>0</v>
      </c>
    </row>
    <row r="757">
      <c r="A757" t="inlineStr">
        <is>
          <t>J1251</t>
        </is>
      </c>
      <c r="B757" t="inlineStr">
        <is>
          <t>2026-10</t>
        </is>
      </c>
      <c r="C757" t="str">
        <f>IF(LEFT(A757,1)="T","QBO only",INDEX('Jobber Jobs'!$F$5:$F$367,MATCH(A757,'Jobber Jobs'!$A$5:$A$367,0)))</f>
        <v>Weekly</v>
      </c>
      <c r="D757" t="inlineStr"/>
      <c r="E757" s="9">
        <f>IF(LEFT(A757,1)="T",0,IF(INDEX('Jobber Jobs'!$O$5:$O$367,MATCH(A757,'Jobber Jobs'!$A$5:$A$367,0))&lt;&gt;"Active",0,IF(C757="Every 4 weeks",D757*INDEX('Jobber Jobs'!$L$5:$L$367,MATCH(A757,'Jobber Jobs'!$A$5:$A$367,0)),INDEX('Jobber Jobs'!$Q$5:$Q$367,MATCH(A757,'Jobber Jobs'!$A$5:$A$367,0)))))</f>
        <v>615.33</v>
      </c>
      <c r="F757" s="9">
        <f>SUMIFS('Jobber Invoices'!$F$5:$F$235,'Jobber Invoices'!$B$5:$B$235,A757,'Jobber Invoices'!$G$5:$G$235,B757)</f>
        <v>0</v>
      </c>
      <c r="G757" s="9">
        <f>SUMIFS('QBO Invoices'!$E$5:$E$888,'QBO Invoices'!$G$5:$G$888,A757,'QBO Invoices'!$F$5:$F$888,B757)</f>
        <v>615.33</v>
      </c>
      <c r="H757" s="9">
        <f>ROUND(F757+G757-E757,2)</f>
        <v>0</v>
      </c>
      <c r="I757" t="str">
        <f>IF(ABS(H757)&lt;0.005,"Agrees",IF(H757&gt;0,"Over-billed","Under-billed"))</f>
        <v>Agrees</v>
      </c>
      <c r="J757" t="str">
        <f>IFERROR(INDEX('Rate Reconciliation'!$O$5:$O$373,MATCH(A757,'Rate Reconciliation'!$A$5:$A$373,0)),"Missing in Jobber")</f>
        <v>Matched</v>
      </c>
      <c r="K757" s="9" t="n">
        <v>0</v>
      </c>
    </row>
    <row r="758">
      <c r="A758" t="inlineStr">
        <is>
          <t>J1252</t>
        </is>
      </c>
      <c r="B758" t="inlineStr">
        <is>
          <t>2026-08</t>
        </is>
      </c>
      <c r="C758" t="str">
        <f>IF(LEFT(A758,1)="T","QBO only",INDEX('Jobber Jobs'!$F$5:$F$367,MATCH(A758,'Jobber Jobs'!$A$5:$A$367,0)))</f>
        <v>Weekly</v>
      </c>
      <c r="D758" t="inlineStr"/>
      <c r="E758" s="9">
        <f>IF(LEFT(A758,1)="T",0,IF(INDEX('Jobber Jobs'!$O$5:$O$367,MATCH(A758,'Jobber Jobs'!$A$5:$A$367,0))&lt;&gt;"Active",0,IF(C758="Every 4 weeks",D758*INDEX('Jobber Jobs'!$L$5:$L$367,MATCH(A758,'Jobber Jobs'!$A$5:$A$367,0)),INDEX('Jobber Jobs'!$Q$5:$Q$367,MATCH(A758,'Jobber Jobs'!$A$5:$A$367,0)))))</f>
        <v>151.67</v>
      </c>
      <c r="F758" s="9">
        <f>SUMIFS('Jobber Invoices'!$F$5:$F$235,'Jobber Invoices'!$B$5:$B$235,A758,'Jobber Invoices'!$G$5:$G$235,B758)</f>
        <v>151.67</v>
      </c>
      <c r="G758" s="9">
        <f>SUMIFS('QBO Invoices'!$E$5:$E$888,'QBO Invoices'!$G$5:$G$888,A758,'QBO Invoices'!$F$5:$F$888,B758)</f>
        <v>0</v>
      </c>
      <c r="H758" s="9">
        <f>ROUND(F758+G758-E758,2)</f>
        <v>0</v>
      </c>
      <c r="I758" t="str">
        <f>IF(ABS(H758)&lt;0.005,"Agrees",IF(H758&gt;0,"Over-billed","Under-billed"))</f>
        <v>Agrees</v>
      </c>
      <c r="J758" t="str">
        <f>IFERROR(INDEX('Rate Reconciliation'!$O$5:$O$373,MATCH(A758,'Rate Reconciliation'!$A$5:$A$373,0)),"Missing in Jobber")</f>
        <v>Billed in Jobber</v>
      </c>
      <c r="K758" s="9" t="n">
        <v>0</v>
      </c>
    </row>
    <row r="759">
      <c r="A759" t="inlineStr">
        <is>
          <t>J1252</t>
        </is>
      </c>
      <c r="B759" t="inlineStr">
        <is>
          <t>2026-09</t>
        </is>
      </c>
      <c r="C759" t="str">
        <f>IF(LEFT(A759,1)="T","QBO only",INDEX('Jobber Jobs'!$F$5:$F$367,MATCH(A759,'Jobber Jobs'!$A$5:$A$367,0)))</f>
        <v>Weekly</v>
      </c>
      <c r="D759" t="inlineStr"/>
      <c r="E759" s="9">
        <f>IF(LEFT(A759,1)="T",0,IF(INDEX('Jobber Jobs'!$O$5:$O$367,MATCH(A759,'Jobber Jobs'!$A$5:$A$367,0))&lt;&gt;"Active",0,IF(C759="Every 4 weeks",D759*INDEX('Jobber Jobs'!$L$5:$L$367,MATCH(A759,'Jobber Jobs'!$A$5:$A$367,0)),INDEX('Jobber Jobs'!$Q$5:$Q$367,MATCH(A759,'Jobber Jobs'!$A$5:$A$367,0)))))</f>
        <v>151.67</v>
      </c>
      <c r="F759" s="9">
        <f>SUMIFS('Jobber Invoices'!$F$5:$F$235,'Jobber Invoices'!$B$5:$B$235,A759,'Jobber Invoices'!$G$5:$G$235,B759)</f>
        <v>151.67</v>
      </c>
      <c r="G759" s="9">
        <f>SUMIFS('QBO Invoices'!$E$5:$E$888,'QBO Invoices'!$G$5:$G$888,A759,'QBO Invoices'!$F$5:$F$888,B759)</f>
        <v>0</v>
      </c>
      <c r="H759" s="9">
        <f>ROUND(F759+G759-E759,2)</f>
        <v>0</v>
      </c>
      <c r="I759" t="str">
        <f>IF(ABS(H759)&lt;0.005,"Agrees",IF(H759&gt;0,"Over-billed","Under-billed"))</f>
        <v>Agrees</v>
      </c>
      <c r="J759" t="str">
        <f>IFERROR(INDEX('Rate Reconciliation'!$O$5:$O$373,MATCH(A759,'Rate Reconciliation'!$A$5:$A$373,0)),"Missing in Jobber")</f>
        <v>Billed in Jobber</v>
      </c>
      <c r="K759" s="9" t="n">
        <v>0</v>
      </c>
    </row>
    <row r="760">
      <c r="A760" t="inlineStr">
        <is>
          <t>J1252</t>
        </is>
      </c>
      <c r="B760" t="inlineStr">
        <is>
          <t>2026-10</t>
        </is>
      </c>
      <c r="C760" t="str">
        <f>IF(LEFT(A760,1)="T","QBO only",INDEX('Jobber Jobs'!$F$5:$F$367,MATCH(A760,'Jobber Jobs'!$A$5:$A$367,0)))</f>
        <v>Weekly</v>
      </c>
      <c r="D760" t="inlineStr"/>
      <c r="E760" s="9">
        <f>IF(LEFT(A760,1)="T",0,IF(INDEX('Jobber Jobs'!$O$5:$O$367,MATCH(A760,'Jobber Jobs'!$A$5:$A$367,0))&lt;&gt;"Active",0,IF(C760="Every 4 weeks",D760*INDEX('Jobber Jobs'!$L$5:$L$367,MATCH(A760,'Jobber Jobs'!$A$5:$A$367,0)),INDEX('Jobber Jobs'!$Q$5:$Q$367,MATCH(A760,'Jobber Jobs'!$A$5:$A$367,0)))))</f>
        <v>151.67</v>
      </c>
      <c r="F760" s="9">
        <f>SUMIFS('Jobber Invoices'!$F$5:$F$235,'Jobber Invoices'!$B$5:$B$235,A760,'Jobber Invoices'!$G$5:$G$235,B760)</f>
        <v>151.67</v>
      </c>
      <c r="G760" s="9">
        <f>SUMIFS('QBO Invoices'!$E$5:$E$888,'QBO Invoices'!$G$5:$G$888,A760,'QBO Invoices'!$F$5:$F$888,B760)</f>
        <v>0</v>
      </c>
      <c r="H760" s="9">
        <f>ROUND(F760+G760-E760,2)</f>
        <v>0</v>
      </c>
      <c r="I760" t="str">
        <f>IF(ABS(H760)&lt;0.005,"Agrees",IF(H760&gt;0,"Over-billed","Under-billed"))</f>
        <v>Agrees</v>
      </c>
      <c r="J760" t="str">
        <f>IFERROR(INDEX('Rate Reconciliation'!$O$5:$O$373,MATCH(A760,'Rate Reconciliation'!$A$5:$A$373,0)),"Missing in Jobber")</f>
        <v>Billed in Jobber</v>
      </c>
      <c r="K760" s="9" t="n">
        <v>0</v>
      </c>
    </row>
    <row r="761">
      <c r="A761" t="inlineStr">
        <is>
          <t>J1253</t>
        </is>
      </c>
      <c r="B761" t="inlineStr">
        <is>
          <t>2026-08</t>
        </is>
      </c>
      <c r="C761" t="str">
        <f>IF(LEFT(A761,1)="T","QBO only",INDEX('Jobber Jobs'!$F$5:$F$367,MATCH(A761,'Jobber Jobs'!$A$5:$A$367,0)))</f>
        <v>Every 4 weeks</v>
      </c>
      <c r="D761" t="n">
        <v>1</v>
      </c>
      <c r="E761" s="9">
        <f>IF(LEFT(A761,1)="T",0,IF(INDEX('Jobber Jobs'!$O$5:$O$367,MATCH(A761,'Jobber Jobs'!$A$5:$A$367,0))&lt;&gt;"Active",0,IF(C761="Every 4 weeks",D761*INDEX('Jobber Jobs'!$L$5:$L$367,MATCH(A761,'Jobber Jobs'!$A$5:$A$367,0)),INDEX('Jobber Jobs'!$Q$5:$Q$367,MATCH(A761,'Jobber Jobs'!$A$5:$A$367,0)))))</f>
        <v>116</v>
      </c>
      <c r="F761" s="9">
        <f>SUMIFS('Jobber Invoices'!$F$5:$F$235,'Jobber Invoices'!$B$5:$B$235,A761,'Jobber Invoices'!$G$5:$G$235,B761)</f>
        <v>0</v>
      </c>
      <c r="G761" s="9">
        <f>SUMIFS('QBO Invoices'!$E$5:$E$888,'QBO Invoices'!$G$5:$G$888,A761,'QBO Invoices'!$F$5:$F$888,B761)</f>
        <v>0</v>
      </c>
      <c r="H761" s="9">
        <f>ROUND(F761+G761-E761,2)</f>
        <v>-116</v>
      </c>
      <c r="I761" t="str">
        <f>IF(ABS(H761)&lt;0.005,"Agrees",IF(H761&gt;0,"Over-billed","Under-billed"))</f>
        <v>Under-billed</v>
      </c>
      <c r="J761" t="str">
        <f>IFERROR(INDEX('Rate Reconciliation'!$O$5:$O$373,MATCH(A761,'Rate Reconciliation'!$A$5:$A$373,0)),"Missing in Jobber")</f>
        <v>Not billed</v>
      </c>
      <c r="K761" s="9" t="n">
        <v>-116</v>
      </c>
    </row>
    <row r="762">
      <c r="A762" t="inlineStr">
        <is>
          <t>J1253</t>
        </is>
      </c>
      <c r="B762" t="inlineStr">
        <is>
          <t>2026-09</t>
        </is>
      </c>
      <c r="C762" t="str">
        <f>IF(LEFT(A762,1)="T","QBO only",INDEX('Jobber Jobs'!$F$5:$F$367,MATCH(A762,'Jobber Jobs'!$A$5:$A$367,0)))</f>
        <v>Every 4 weeks</v>
      </c>
      <c r="D762" t="n">
        <v>1</v>
      </c>
      <c r="E762" s="9">
        <f>IF(LEFT(A762,1)="T",0,IF(INDEX('Jobber Jobs'!$O$5:$O$367,MATCH(A762,'Jobber Jobs'!$A$5:$A$367,0))&lt;&gt;"Active",0,IF(C762="Every 4 weeks",D762*INDEX('Jobber Jobs'!$L$5:$L$367,MATCH(A762,'Jobber Jobs'!$A$5:$A$367,0)),INDEX('Jobber Jobs'!$Q$5:$Q$367,MATCH(A762,'Jobber Jobs'!$A$5:$A$367,0)))))</f>
        <v>116</v>
      </c>
      <c r="F762" s="9">
        <f>SUMIFS('Jobber Invoices'!$F$5:$F$235,'Jobber Invoices'!$B$5:$B$235,A762,'Jobber Invoices'!$G$5:$G$235,B762)</f>
        <v>0</v>
      </c>
      <c r="G762" s="9">
        <f>SUMIFS('QBO Invoices'!$E$5:$E$888,'QBO Invoices'!$G$5:$G$888,A762,'QBO Invoices'!$F$5:$F$888,B762)</f>
        <v>0</v>
      </c>
      <c r="H762" s="9">
        <f>ROUND(F762+G762-E762,2)</f>
        <v>-116</v>
      </c>
      <c r="I762" t="str">
        <f>IF(ABS(H762)&lt;0.005,"Agrees",IF(H762&gt;0,"Over-billed","Under-billed"))</f>
        <v>Under-billed</v>
      </c>
      <c r="J762" t="str">
        <f>IFERROR(INDEX('Rate Reconciliation'!$O$5:$O$373,MATCH(A762,'Rate Reconciliation'!$A$5:$A$373,0)),"Missing in Jobber")</f>
        <v>Not billed</v>
      </c>
      <c r="K762" s="9" t="n">
        <v>-116</v>
      </c>
    </row>
    <row r="763">
      <c r="A763" t="inlineStr">
        <is>
          <t>J1253</t>
        </is>
      </c>
      <c r="B763" t="inlineStr">
        <is>
          <t>2026-10</t>
        </is>
      </c>
      <c r="C763" t="str">
        <f>IF(LEFT(A763,1)="T","QBO only",INDEX('Jobber Jobs'!$F$5:$F$367,MATCH(A763,'Jobber Jobs'!$A$5:$A$367,0)))</f>
        <v>Every 4 weeks</v>
      </c>
      <c r="D763" t="n">
        <v>1</v>
      </c>
      <c r="E763" s="9">
        <f>IF(LEFT(A763,1)="T",0,IF(INDEX('Jobber Jobs'!$O$5:$O$367,MATCH(A763,'Jobber Jobs'!$A$5:$A$367,0))&lt;&gt;"Active",0,IF(C763="Every 4 weeks",D763*INDEX('Jobber Jobs'!$L$5:$L$367,MATCH(A763,'Jobber Jobs'!$A$5:$A$367,0)),INDEX('Jobber Jobs'!$Q$5:$Q$367,MATCH(A763,'Jobber Jobs'!$A$5:$A$367,0)))))</f>
        <v>116</v>
      </c>
      <c r="F763" s="9">
        <f>SUMIFS('Jobber Invoices'!$F$5:$F$235,'Jobber Invoices'!$B$5:$B$235,A763,'Jobber Invoices'!$G$5:$G$235,B763)</f>
        <v>0</v>
      </c>
      <c r="G763" s="9">
        <f>SUMIFS('QBO Invoices'!$E$5:$E$888,'QBO Invoices'!$G$5:$G$888,A763,'QBO Invoices'!$F$5:$F$888,B763)</f>
        <v>0</v>
      </c>
      <c r="H763" s="9">
        <f>ROUND(F763+G763-E763,2)</f>
        <v>-116</v>
      </c>
      <c r="I763" t="str">
        <f>IF(ABS(H763)&lt;0.005,"Agrees",IF(H763&gt;0,"Over-billed","Under-billed"))</f>
        <v>Under-billed</v>
      </c>
      <c r="J763" t="str">
        <f>IFERROR(INDEX('Rate Reconciliation'!$O$5:$O$373,MATCH(A763,'Rate Reconciliation'!$A$5:$A$373,0)),"Missing in Jobber")</f>
        <v>Not billed</v>
      </c>
      <c r="K763" s="9" t="n">
        <v>-116</v>
      </c>
    </row>
    <row r="764">
      <c r="A764" t="inlineStr">
        <is>
          <t>J1254</t>
        </is>
      </c>
      <c r="B764" t="inlineStr">
        <is>
          <t>2026-08</t>
        </is>
      </c>
      <c r="C764" t="str">
        <f>IF(LEFT(A764,1)="T","QBO only",INDEX('Jobber Jobs'!$F$5:$F$367,MATCH(A764,'Jobber Jobs'!$A$5:$A$367,0)))</f>
        <v>Weekly</v>
      </c>
      <c r="D764" t="inlineStr"/>
      <c r="E764" s="9">
        <f>IF(LEFT(A764,1)="T",0,IF(INDEX('Jobber Jobs'!$O$5:$O$367,MATCH(A764,'Jobber Jobs'!$A$5:$A$367,0))&lt;&gt;"Active",0,IF(C764="Every 4 weeks",D764*INDEX('Jobber Jobs'!$L$5:$L$367,MATCH(A764,'Jobber Jobs'!$A$5:$A$367,0)),INDEX('Jobber Jobs'!$Q$5:$Q$367,MATCH(A764,'Jobber Jobs'!$A$5:$A$367,0)))))</f>
        <v>554.67</v>
      </c>
      <c r="F764" s="9">
        <f>SUMIFS('Jobber Invoices'!$F$5:$F$235,'Jobber Invoices'!$B$5:$B$235,A764,'Jobber Invoices'!$G$5:$G$235,B764)</f>
        <v>0</v>
      </c>
      <c r="G764" s="9">
        <f>SUMIFS('QBO Invoices'!$E$5:$E$888,'QBO Invoices'!$G$5:$G$888,A764,'QBO Invoices'!$F$5:$F$888,B764)</f>
        <v>554.67</v>
      </c>
      <c r="H764" s="9">
        <f>ROUND(F764+G764-E764,2)</f>
        <v>0</v>
      </c>
      <c r="I764" t="str">
        <f>IF(ABS(H764)&lt;0.005,"Agrees",IF(H764&gt;0,"Over-billed","Under-billed"))</f>
        <v>Agrees</v>
      </c>
      <c r="J764" t="str">
        <f>IFERROR(INDEX('Rate Reconciliation'!$O$5:$O$373,MATCH(A764,'Rate Reconciliation'!$A$5:$A$373,0)),"Missing in Jobber")</f>
        <v>Matched</v>
      </c>
      <c r="K764" s="9" t="n">
        <v>0</v>
      </c>
    </row>
    <row r="765">
      <c r="A765" t="inlineStr">
        <is>
          <t>J1254</t>
        </is>
      </c>
      <c r="B765" t="inlineStr">
        <is>
          <t>2026-09</t>
        </is>
      </c>
      <c r="C765" t="str">
        <f>IF(LEFT(A765,1)="T","QBO only",INDEX('Jobber Jobs'!$F$5:$F$367,MATCH(A765,'Jobber Jobs'!$A$5:$A$367,0)))</f>
        <v>Weekly</v>
      </c>
      <c r="D765" t="inlineStr"/>
      <c r="E765" s="9">
        <f>IF(LEFT(A765,1)="T",0,IF(INDEX('Jobber Jobs'!$O$5:$O$367,MATCH(A765,'Jobber Jobs'!$A$5:$A$367,0))&lt;&gt;"Active",0,IF(C765="Every 4 weeks",D765*INDEX('Jobber Jobs'!$L$5:$L$367,MATCH(A765,'Jobber Jobs'!$A$5:$A$367,0)),INDEX('Jobber Jobs'!$Q$5:$Q$367,MATCH(A765,'Jobber Jobs'!$A$5:$A$367,0)))))</f>
        <v>554.67</v>
      </c>
      <c r="F765" s="9">
        <f>SUMIFS('Jobber Invoices'!$F$5:$F$235,'Jobber Invoices'!$B$5:$B$235,A765,'Jobber Invoices'!$G$5:$G$235,B765)</f>
        <v>0</v>
      </c>
      <c r="G765" s="9">
        <f>SUMIFS('QBO Invoices'!$E$5:$E$888,'QBO Invoices'!$G$5:$G$888,A765,'QBO Invoices'!$F$5:$F$888,B765)</f>
        <v>554.67</v>
      </c>
      <c r="H765" s="9">
        <f>ROUND(F765+G765-E765,2)</f>
        <v>0</v>
      </c>
      <c r="I765" t="str">
        <f>IF(ABS(H765)&lt;0.005,"Agrees",IF(H765&gt;0,"Over-billed","Under-billed"))</f>
        <v>Agrees</v>
      </c>
      <c r="J765" t="str">
        <f>IFERROR(INDEX('Rate Reconciliation'!$O$5:$O$373,MATCH(A765,'Rate Reconciliation'!$A$5:$A$373,0)),"Missing in Jobber")</f>
        <v>Matched</v>
      </c>
      <c r="K765" s="9" t="n">
        <v>0</v>
      </c>
    </row>
    <row r="766">
      <c r="A766" t="inlineStr">
        <is>
          <t>J1254</t>
        </is>
      </c>
      <c r="B766" t="inlineStr">
        <is>
          <t>2026-10</t>
        </is>
      </c>
      <c r="C766" t="str">
        <f>IF(LEFT(A766,1)="T","QBO only",INDEX('Jobber Jobs'!$F$5:$F$367,MATCH(A766,'Jobber Jobs'!$A$5:$A$367,0)))</f>
        <v>Weekly</v>
      </c>
      <c r="D766" t="inlineStr"/>
      <c r="E766" s="9">
        <f>IF(LEFT(A766,1)="T",0,IF(INDEX('Jobber Jobs'!$O$5:$O$367,MATCH(A766,'Jobber Jobs'!$A$5:$A$367,0))&lt;&gt;"Active",0,IF(C766="Every 4 weeks",D766*INDEX('Jobber Jobs'!$L$5:$L$367,MATCH(A766,'Jobber Jobs'!$A$5:$A$367,0)),INDEX('Jobber Jobs'!$Q$5:$Q$367,MATCH(A766,'Jobber Jobs'!$A$5:$A$367,0)))))</f>
        <v>554.67</v>
      </c>
      <c r="F766" s="9">
        <f>SUMIFS('Jobber Invoices'!$F$5:$F$235,'Jobber Invoices'!$B$5:$B$235,A766,'Jobber Invoices'!$G$5:$G$235,B766)</f>
        <v>0</v>
      </c>
      <c r="G766" s="9">
        <f>SUMIFS('QBO Invoices'!$E$5:$E$888,'QBO Invoices'!$G$5:$G$888,A766,'QBO Invoices'!$F$5:$F$888,B766)</f>
        <v>554.67</v>
      </c>
      <c r="H766" s="9">
        <f>ROUND(F766+G766-E766,2)</f>
        <v>0</v>
      </c>
      <c r="I766" t="str">
        <f>IF(ABS(H766)&lt;0.005,"Agrees",IF(H766&gt;0,"Over-billed","Under-billed"))</f>
        <v>Agrees</v>
      </c>
      <c r="J766" t="str">
        <f>IFERROR(INDEX('Rate Reconciliation'!$O$5:$O$373,MATCH(A766,'Rate Reconciliation'!$A$5:$A$373,0)),"Missing in Jobber")</f>
        <v>Matched</v>
      </c>
      <c r="K766" s="9" t="n">
        <v>0</v>
      </c>
    </row>
    <row r="767">
      <c r="A767" t="inlineStr">
        <is>
          <t>J1255</t>
        </is>
      </c>
      <c r="B767" t="inlineStr">
        <is>
          <t>2026-08</t>
        </is>
      </c>
      <c r="C767" t="str">
        <f>IF(LEFT(A767,1)="T","QBO only",INDEX('Jobber Jobs'!$F$5:$F$367,MATCH(A767,'Jobber Jobs'!$A$5:$A$367,0)))</f>
        <v>Weekly</v>
      </c>
      <c r="D767" t="inlineStr"/>
      <c r="E767" s="9">
        <f>IF(LEFT(A767,1)="T",0,IF(INDEX('Jobber Jobs'!$O$5:$O$367,MATCH(A767,'Jobber Jobs'!$A$5:$A$367,0))&lt;&gt;"Active",0,IF(C767="Every 4 weeks",D767*INDEX('Jobber Jobs'!$L$5:$L$367,MATCH(A767,'Jobber Jobs'!$A$5:$A$367,0)),INDEX('Jobber Jobs'!$Q$5:$Q$367,MATCH(A767,'Jobber Jobs'!$A$5:$A$367,0)))))</f>
        <v>875.33</v>
      </c>
      <c r="F767" s="9">
        <f>SUMIFS('Jobber Invoices'!$F$5:$F$235,'Jobber Invoices'!$B$5:$B$235,A767,'Jobber Invoices'!$G$5:$G$235,B767)</f>
        <v>0</v>
      </c>
      <c r="G767" s="9">
        <f>SUMIFS('QBO Invoices'!$E$5:$E$888,'QBO Invoices'!$G$5:$G$888,A767,'QBO Invoices'!$F$5:$F$888,B767)</f>
        <v>875.33</v>
      </c>
      <c r="H767" s="9">
        <f>ROUND(F767+G767-E767,2)</f>
        <v>0</v>
      </c>
      <c r="I767" t="str">
        <f>IF(ABS(H767)&lt;0.005,"Agrees",IF(H767&gt;0,"Over-billed","Under-billed"))</f>
        <v>Agrees</v>
      </c>
      <c r="J767" t="str">
        <f>IFERROR(INDEX('Rate Reconciliation'!$O$5:$O$373,MATCH(A767,'Rate Reconciliation'!$A$5:$A$373,0)),"Missing in Jobber")</f>
        <v>Matched</v>
      </c>
      <c r="K767" s="9" t="n">
        <v>0</v>
      </c>
    </row>
    <row r="768">
      <c r="A768" t="inlineStr">
        <is>
          <t>J1255</t>
        </is>
      </c>
      <c r="B768" t="inlineStr">
        <is>
          <t>2026-09</t>
        </is>
      </c>
      <c r="C768" t="str">
        <f>IF(LEFT(A768,1)="T","QBO only",INDEX('Jobber Jobs'!$F$5:$F$367,MATCH(A768,'Jobber Jobs'!$A$5:$A$367,0)))</f>
        <v>Weekly</v>
      </c>
      <c r="D768" t="inlineStr"/>
      <c r="E768" s="9">
        <f>IF(LEFT(A768,1)="T",0,IF(INDEX('Jobber Jobs'!$O$5:$O$367,MATCH(A768,'Jobber Jobs'!$A$5:$A$367,0))&lt;&gt;"Active",0,IF(C768="Every 4 weeks",D768*INDEX('Jobber Jobs'!$L$5:$L$367,MATCH(A768,'Jobber Jobs'!$A$5:$A$367,0)),INDEX('Jobber Jobs'!$Q$5:$Q$367,MATCH(A768,'Jobber Jobs'!$A$5:$A$367,0)))))</f>
        <v>875.33</v>
      </c>
      <c r="F768" s="9">
        <f>SUMIFS('Jobber Invoices'!$F$5:$F$235,'Jobber Invoices'!$B$5:$B$235,A768,'Jobber Invoices'!$G$5:$G$235,B768)</f>
        <v>0</v>
      </c>
      <c r="G768" s="9">
        <f>SUMIFS('QBO Invoices'!$E$5:$E$888,'QBO Invoices'!$G$5:$G$888,A768,'QBO Invoices'!$F$5:$F$888,B768)</f>
        <v>875.33</v>
      </c>
      <c r="H768" s="9">
        <f>ROUND(F768+G768-E768,2)</f>
        <v>0</v>
      </c>
      <c r="I768" t="str">
        <f>IF(ABS(H768)&lt;0.005,"Agrees",IF(H768&gt;0,"Over-billed","Under-billed"))</f>
        <v>Agrees</v>
      </c>
      <c r="J768" t="str">
        <f>IFERROR(INDEX('Rate Reconciliation'!$O$5:$O$373,MATCH(A768,'Rate Reconciliation'!$A$5:$A$373,0)),"Missing in Jobber")</f>
        <v>Matched</v>
      </c>
      <c r="K768" s="9" t="n">
        <v>0</v>
      </c>
    </row>
    <row r="769">
      <c r="A769" t="inlineStr">
        <is>
          <t>J1255</t>
        </is>
      </c>
      <c r="B769" t="inlineStr">
        <is>
          <t>2026-10</t>
        </is>
      </c>
      <c r="C769" t="str">
        <f>IF(LEFT(A769,1)="T","QBO only",INDEX('Jobber Jobs'!$F$5:$F$367,MATCH(A769,'Jobber Jobs'!$A$5:$A$367,0)))</f>
        <v>Weekly</v>
      </c>
      <c r="D769" t="inlineStr"/>
      <c r="E769" s="9">
        <f>IF(LEFT(A769,1)="T",0,IF(INDEX('Jobber Jobs'!$O$5:$O$367,MATCH(A769,'Jobber Jobs'!$A$5:$A$367,0))&lt;&gt;"Active",0,IF(C769="Every 4 weeks",D769*INDEX('Jobber Jobs'!$L$5:$L$367,MATCH(A769,'Jobber Jobs'!$A$5:$A$367,0)),INDEX('Jobber Jobs'!$Q$5:$Q$367,MATCH(A769,'Jobber Jobs'!$A$5:$A$367,0)))))</f>
        <v>875.33</v>
      </c>
      <c r="F769" s="9">
        <f>SUMIFS('Jobber Invoices'!$F$5:$F$235,'Jobber Invoices'!$B$5:$B$235,A769,'Jobber Invoices'!$G$5:$G$235,B769)</f>
        <v>0</v>
      </c>
      <c r="G769" s="9">
        <f>SUMIFS('QBO Invoices'!$E$5:$E$888,'QBO Invoices'!$G$5:$G$888,A769,'QBO Invoices'!$F$5:$F$888,B769)</f>
        <v>875.33</v>
      </c>
      <c r="H769" s="9">
        <f>ROUND(F769+G769-E769,2)</f>
        <v>0</v>
      </c>
      <c r="I769" t="str">
        <f>IF(ABS(H769)&lt;0.005,"Agrees",IF(H769&gt;0,"Over-billed","Under-billed"))</f>
        <v>Agrees</v>
      </c>
      <c r="J769" t="str">
        <f>IFERROR(INDEX('Rate Reconciliation'!$O$5:$O$373,MATCH(A769,'Rate Reconciliation'!$A$5:$A$373,0)),"Missing in Jobber")</f>
        <v>Matched</v>
      </c>
      <c r="K769" s="9" t="n">
        <v>0</v>
      </c>
    </row>
    <row r="770">
      <c r="A770" t="inlineStr">
        <is>
          <t>J1256</t>
        </is>
      </c>
      <c r="B770" t="inlineStr">
        <is>
          <t>2026-08</t>
        </is>
      </c>
      <c r="C770" t="str">
        <f>IF(LEFT(A770,1)="T","QBO only",INDEX('Jobber Jobs'!$F$5:$F$367,MATCH(A770,'Jobber Jobs'!$A$5:$A$367,0)))</f>
        <v>Weekly</v>
      </c>
      <c r="D770" t="inlineStr"/>
      <c r="E770" s="9">
        <f>IF(LEFT(A770,1)="T",0,IF(INDEX('Jobber Jobs'!$O$5:$O$367,MATCH(A770,'Jobber Jobs'!$A$5:$A$367,0))&lt;&gt;"Active",0,IF(C770="Every 4 weeks",D770*INDEX('Jobber Jobs'!$L$5:$L$367,MATCH(A770,'Jobber Jobs'!$A$5:$A$367,0)),INDEX('Jobber Jobs'!$Q$5:$Q$367,MATCH(A770,'Jobber Jobs'!$A$5:$A$367,0)))))</f>
        <v>1516.67</v>
      </c>
      <c r="F770" s="9">
        <f>SUMIFS('Jobber Invoices'!$F$5:$F$235,'Jobber Invoices'!$B$5:$B$235,A770,'Jobber Invoices'!$G$5:$G$235,B770)</f>
        <v>0</v>
      </c>
      <c r="G770" s="9">
        <f>SUMIFS('QBO Invoices'!$E$5:$E$888,'QBO Invoices'!$G$5:$G$888,A770,'QBO Invoices'!$F$5:$F$888,B770)</f>
        <v>1516.67</v>
      </c>
      <c r="H770" s="9">
        <f>ROUND(F770+G770-E770,2)</f>
        <v>0</v>
      </c>
      <c r="I770" t="str">
        <f>IF(ABS(H770)&lt;0.005,"Agrees",IF(H770&gt;0,"Over-billed","Under-billed"))</f>
        <v>Agrees</v>
      </c>
      <c r="J770" t="str">
        <f>IFERROR(INDEX('Rate Reconciliation'!$O$5:$O$373,MATCH(A770,'Rate Reconciliation'!$A$5:$A$373,0)),"Missing in Jobber")</f>
        <v>Matched</v>
      </c>
      <c r="K770" s="9" t="n">
        <v>0</v>
      </c>
    </row>
    <row r="771">
      <c r="A771" t="inlineStr">
        <is>
          <t>J1256</t>
        </is>
      </c>
      <c r="B771" t="inlineStr">
        <is>
          <t>2026-09</t>
        </is>
      </c>
      <c r="C771" t="str">
        <f>IF(LEFT(A771,1)="T","QBO only",INDEX('Jobber Jobs'!$F$5:$F$367,MATCH(A771,'Jobber Jobs'!$A$5:$A$367,0)))</f>
        <v>Weekly</v>
      </c>
      <c r="D771" t="inlineStr"/>
      <c r="E771" s="9">
        <f>IF(LEFT(A771,1)="T",0,IF(INDEX('Jobber Jobs'!$O$5:$O$367,MATCH(A771,'Jobber Jobs'!$A$5:$A$367,0))&lt;&gt;"Active",0,IF(C771="Every 4 weeks",D771*INDEX('Jobber Jobs'!$L$5:$L$367,MATCH(A771,'Jobber Jobs'!$A$5:$A$367,0)),INDEX('Jobber Jobs'!$Q$5:$Q$367,MATCH(A771,'Jobber Jobs'!$A$5:$A$367,0)))))</f>
        <v>1516.67</v>
      </c>
      <c r="F771" s="9">
        <f>SUMIFS('Jobber Invoices'!$F$5:$F$235,'Jobber Invoices'!$B$5:$B$235,A771,'Jobber Invoices'!$G$5:$G$235,B771)</f>
        <v>0</v>
      </c>
      <c r="G771" s="9">
        <f>SUMIFS('QBO Invoices'!$E$5:$E$888,'QBO Invoices'!$G$5:$G$888,A771,'QBO Invoices'!$F$5:$F$888,B771)</f>
        <v>1516.67</v>
      </c>
      <c r="H771" s="9">
        <f>ROUND(F771+G771-E771,2)</f>
        <v>0</v>
      </c>
      <c r="I771" t="str">
        <f>IF(ABS(H771)&lt;0.005,"Agrees",IF(H771&gt;0,"Over-billed","Under-billed"))</f>
        <v>Agrees</v>
      </c>
      <c r="J771" t="str">
        <f>IFERROR(INDEX('Rate Reconciliation'!$O$5:$O$373,MATCH(A771,'Rate Reconciliation'!$A$5:$A$373,0)),"Missing in Jobber")</f>
        <v>Matched</v>
      </c>
      <c r="K771" s="9" t="n">
        <v>0</v>
      </c>
    </row>
    <row r="772">
      <c r="A772" t="inlineStr">
        <is>
          <t>J1256</t>
        </is>
      </c>
      <c r="B772" t="inlineStr">
        <is>
          <t>2026-10</t>
        </is>
      </c>
      <c r="C772" t="str">
        <f>IF(LEFT(A772,1)="T","QBO only",INDEX('Jobber Jobs'!$F$5:$F$367,MATCH(A772,'Jobber Jobs'!$A$5:$A$367,0)))</f>
        <v>Weekly</v>
      </c>
      <c r="D772" t="inlineStr"/>
      <c r="E772" s="9">
        <f>IF(LEFT(A772,1)="T",0,IF(INDEX('Jobber Jobs'!$O$5:$O$367,MATCH(A772,'Jobber Jobs'!$A$5:$A$367,0))&lt;&gt;"Active",0,IF(C772="Every 4 weeks",D772*INDEX('Jobber Jobs'!$L$5:$L$367,MATCH(A772,'Jobber Jobs'!$A$5:$A$367,0)),INDEX('Jobber Jobs'!$Q$5:$Q$367,MATCH(A772,'Jobber Jobs'!$A$5:$A$367,0)))))</f>
        <v>1516.67</v>
      </c>
      <c r="F772" s="9">
        <f>SUMIFS('Jobber Invoices'!$F$5:$F$235,'Jobber Invoices'!$B$5:$B$235,A772,'Jobber Invoices'!$G$5:$G$235,B772)</f>
        <v>0</v>
      </c>
      <c r="G772" s="9">
        <f>SUMIFS('QBO Invoices'!$E$5:$E$888,'QBO Invoices'!$G$5:$G$888,A772,'QBO Invoices'!$F$5:$F$888,B772)</f>
        <v>1516.67</v>
      </c>
      <c r="H772" s="9">
        <f>ROUND(F772+G772-E772,2)</f>
        <v>0</v>
      </c>
      <c r="I772" t="str">
        <f>IF(ABS(H772)&lt;0.005,"Agrees",IF(H772&gt;0,"Over-billed","Under-billed"))</f>
        <v>Agrees</v>
      </c>
      <c r="J772" t="str">
        <f>IFERROR(INDEX('Rate Reconciliation'!$O$5:$O$373,MATCH(A772,'Rate Reconciliation'!$A$5:$A$373,0)),"Missing in Jobber")</f>
        <v>Matched</v>
      </c>
      <c r="K772" s="9" t="n">
        <v>0</v>
      </c>
    </row>
    <row r="773">
      <c r="A773" t="inlineStr">
        <is>
          <t>J1257</t>
        </is>
      </c>
      <c r="B773" t="inlineStr">
        <is>
          <t>2026-08</t>
        </is>
      </c>
      <c r="C773" t="str">
        <f>IF(LEFT(A773,1)="T","QBO only",INDEX('Jobber Jobs'!$F$5:$F$367,MATCH(A773,'Jobber Jobs'!$A$5:$A$367,0)))</f>
        <v>Weekly</v>
      </c>
      <c r="D773" t="inlineStr"/>
      <c r="E773" s="9">
        <f>IF(LEFT(A773,1)="T",0,IF(INDEX('Jobber Jobs'!$O$5:$O$367,MATCH(A773,'Jobber Jobs'!$A$5:$A$367,0))&lt;&gt;"Active",0,IF(C773="Every 4 weeks",D773*INDEX('Jobber Jobs'!$L$5:$L$367,MATCH(A773,'Jobber Jobs'!$A$5:$A$367,0)),INDEX('Jobber Jobs'!$Q$5:$Q$367,MATCH(A773,'Jobber Jobs'!$A$5:$A$367,0)))))</f>
        <v>316.33</v>
      </c>
      <c r="F773" s="9">
        <f>SUMIFS('Jobber Invoices'!$F$5:$F$235,'Jobber Invoices'!$B$5:$B$235,A773,'Jobber Invoices'!$G$5:$G$235,B773)</f>
        <v>316.33</v>
      </c>
      <c r="G773" s="9">
        <f>SUMIFS('QBO Invoices'!$E$5:$E$888,'QBO Invoices'!$G$5:$G$888,A773,'QBO Invoices'!$F$5:$F$888,B773)</f>
        <v>0</v>
      </c>
      <c r="H773" s="9">
        <f>ROUND(F773+G773-E773,2)</f>
        <v>0</v>
      </c>
      <c r="I773" t="str">
        <f>IF(ABS(H773)&lt;0.005,"Agrees",IF(H773&gt;0,"Over-billed","Under-billed"))</f>
        <v>Agrees</v>
      </c>
      <c r="J773" t="str">
        <f>IFERROR(INDEX('Rate Reconciliation'!$O$5:$O$373,MATCH(A773,'Rate Reconciliation'!$A$5:$A$373,0)),"Missing in Jobber")</f>
        <v>Billed in Jobber</v>
      </c>
      <c r="K773" s="9" t="n">
        <v>0</v>
      </c>
    </row>
    <row r="774">
      <c r="A774" t="inlineStr">
        <is>
          <t>J1257</t>
        </is>
      </c>
      <c r="B774" t="inlineStr">
        <is>
          <t>2026-09</t>
        </is>
      </c>
      <c r="C774" t="str">
        <f>IF(LEFT(A774,1)="T","QBO only",INDEX('Jobber Jobs'!$F$5:$F$367,MATCH(A774,'Jobber Jobs'!$A$5:$A$367,0)))</f>
        <v>Weekly</v>
      </c>
      <c r="D774" t="inlineStr"/>
      <c r="E774" s="9">
        <f>IF(LEFT(A774,1)="T",0,IF(INDEX('Jobber Jobs'!$O$5:$O$367,MATCH(A774,'Jobber Jobs'!$A$5:$A$367,0))&lt;&gt;"Active",0,IF(C774="Every 4 weeks",D774*INDEX('Jobber Jobs'!$L$5:$L$367,MATCH(A774,'Jobber Jobs'!$A$5:$A$367,0)),INDEX('Jobber Jobs'!$Q$5:$Q$367,MATCH(A774,'Jobber Jobs'!$A$5:$A$367,0)))))</f>
        <v>316.33</v>
      </c>
      <c r="F774" s="9">
        <f>SUMIFS('Jobber Invoices'!$F$5:$F$235,'Jobber Invoices'!$B$5:$B$235,A774,'Jobber Invoices'!$G$5:$G$235,B774)</f>
        <v>316.33</v>
      </c>
      <c r="G774" s="9">
        <f>SUMIFS('QBO Invoices'!$E$5:$E$888,'QBO Invoices'!$G$5:$G$888,A774,'QBO Invoices'!$F$5:$F$888,B774)</f>
        <v>0</v>
      </c>
      <c r="H774" s="9">
        <f>ROUND(F774+G774-E774,2)</f>
        <v>0</v>
      </c>
      <c r="I774" t="str">
        <f>IF(ABS(H774)&lt;0.005,"Agrees",IF(H774&gt;0,"Over-billed","Under-billed"))</f>
        <v>Agrees</v>
      </c>
      <c r="J774" t="str">
        <f>IFERROR(INDEX('Rate Reconciliation'!$O$5:$O$373,MATCH(A774,'Rate Reconciliation'!$A$5:$A$373,0)),"Missing in Jobber")</f>
        <v>Billed in Jobber</v>
      </c>
      <c r="K774" s="9" t="n">
        <v>0</v>
      </c>
    </row>
    <row r="775">
      <c r="A775" t="inlineStr">
        <is>
          <t>J1257</t>
        </is>
      </c>
      <c r="B775" t="inlineStr">
        <is>
          <t>2026-10</t>
        </is>
      </c>
      <c r="C775" t="str">
        <f>IF(LEFT(A775,1)="T","QBO only",INDEX('Jobber Jobs'!$F$5:$F$367,MATCH(A775,'Jobber Jobs'!$A$5:$A$367,0)))</f>
        <v>Weekly</v>
      </c>
      <c r="D775" t="inlineStr"/>
      <c r="E775" s="9">
        <f>IF(LEFT(A775,1)="T",0,IF(INDEX('Jobber Jobs'!$O$5:$O$367,MATCH(A775,'Jobber Jobs'!$A$5:$A$367,0))&lt;&gt;"Active",0,IF(C775="Every 4 weeks",D775*INDEX('Jobber Jobs'!$L$5:$L$367,MATCH(A775,'Jobber Jobs'!$A$5:$A$367,0)),INDEX('Jobber Jobs'!$Q$5:$Q$367,MATCH(A775,'Jobber Jobs'!$A$5:$A$367,0)))))</f>
        <v>316.33</v>
      </c>
      <c r="F775" s="9">
        <f>SUMIFS('Jobber Invoices'!$F$5:$F$235,'Jobber Invoices'!$B$5:$B$235,A775,'Jobber Invoices'!$G$5:$G$235,B775)</f>
        <v>316.33</v>
      </c>
      <c r="G775" s="9">
        <f>SUMIFS('QBO Invoices'!$E$5:$E$888,'QBO Invoices'!$G$5:$G$888,A775,'QBO Invoices'!$F$5:$F$888,B775)</f>
        <v>0</v>
      </c>
      <c r="H775" s="9">
        <f>ROUND(F775+G775-E775,2)</f>
        <v>0</v>
      </c>
      <c r="I775" t="str">
        <f>IF(ABS(H775)&lt;0.005,"Agrees",IF(H775&gt;0,"Over-billed","Under-billed"))</f>
        <v>Agrees</v>
      </c>
      <c r="J775" t="str">
        <f>IFERROR(INDEX('Rate Reconciliation'!$O$5:$O$373,MATCH(A775,'Rate Reconciliation'!$A$5:$A$373,0)),"Missing in Jobber")</f>
        <v>Billed in Jobber</v>
      </c>
      <c r="K775" s="9" t="n">
        <v>0</v>
      </c>
    </row>
    <row r="776">
      <c r="A776" t="inlineStr">
        <is>
          <t>J1258</t>
        </is>
      </c>
      <c r="B776" t="inlineStr">
        <is>
          <t>2026-08</t>
        </is>
      </c>
      <c r="C776" t="str">
        <f>IF(LEFT(A776,1)="T","QBO only",INDEX('Jobber Jobs'!$F$5:$F$367,MATCH(A776,'Jobber Jobs'!$A$5:$A$367,0)))</f>
        <v>Weekly</v>
      </c>
      <c r="D776" t="inlineStr"/>
      <c r="E776" s="9">
        <f>IF(LEFT(A776,1)="T",0,IF(INDEX('Jobber Jobs'!$O$5:$O$367,MATCH(A776,'Jobber Jobs'!$A$5:$A$367,0))&lt;&gt;"Active",0,IF(C776="Every 4 weeks",D776*INDEX('Jobber Jobs'!$L$5:$L$367,MATCH(A776,'Jobber Jobs'!$A$5:$A$367,0)),INDEX('Jobber Jobs'!$Q$5:$Q$367,MATCH(A776,'Jobber Jobs'!$A$5:$A$367,0)))))</f>
        <v>849.33</v>
      </c>
      <c r="F776" s="9">
        <f>SUMIFS('Jobber Invoices'!$F$5:$F$235,'Jobber Invoices'!$B$5:$B$235,A776,'Jobber Invoices'!$G$5:$G$235,B776)</f>
        <v>0</v>
      </c>
      <c r="G776" s="9">
        <f>SUMIFS('QBO Invoices'!$E$5:$E$888,'QBO Invoices'!$G$5:$G$888,A776,'QBO Invoices'!$F$5:$F$888,B776)</f>
        <v>849.33</v>
      </c>
      <c r="H776" s="9">
        <f>ROUND(F776+G776-E776,2)</f>
        <v>0</v>
      </c>
      <c r="I776" t="str">
        <f>IF(ABS(H776)&lt;0.005,"Agrees",IF(H776&gt;0,"Over-billed","Under-billed"))</f>
        <v>Agrees</v>
      </c>
      <c r="J776" t="str">
        <f>IFERROR(INDEX('Rate Reconciliation'!$O$5:$O$373,MATCH(A776,'Rate Reconciliation'!$A$5:$A$373,0)),"Missing in Jobber")</f>
        <v>Matched</v>
      </c>
      <c r="K776" s="9" t="n">
        <v>0</v>
      </c>
    </row>
    <row r="777">
      <c r="A777" t="inlineStr">
        <is>
          <t>J1258</t>
        </is>
      </c>
      <c r="B777" t="inlineStr">
        <is>
          <t>2026-09</t>
        </is>
      </c>
      <c r="C777" t="str">
        <f>IF(LEFT(A777,1)="T","QBO only",INDEX('Jobber Jobs'!$F$5:$F$367,MATCH(A777,'Jobber Jobs'!$A$5:$A$367,0)))</f>
        <v>Weekly</v>
      </c>
      <c r="D777" t="inlineStr"/>
      <c r="E777" s="9">
        <f>IF(LEFT(A777,1)="T",0,IF(INDEX('Jobber Jobs'!$O$5:$O$367,MATCH(A777,'Jobber Jobs'!$A$5:$A$367,0))&lt;&gt;"Active",0,IF(C777="Every 4 weeks",D777*INDEX('Jobber Jobs'!$L$5:$L$367,MATCH(A777,'Jobber Jobs'!$A$5:$A$367,0)),INDEX('Jobber Jobs'!$Q$5:$Q$367,MATCH(A777,'Jobber Jobs'!$A$5:$A$367,0)))))</f>
        <v>849.33</v>
      </c>
      <c r="F777" s="9">
        <f>SUMIFS('Jobber Invoices'!$F$5:$F$235,'Jobber Invoices'!$B$5:$B$235,A777,'Jobber Invoices'!$G$5:$G$235,B777)</f>
        <v>0</v>
      </c>
      <c r="G777" s="9">
        <f>SUMIFS('QBO Invoices'!$E$5:$E$888,'QBO Invoices'!$G$5:$G$888,A777,'QBO Invoices'!$F$5:$F$888,B777)</f>
        <v>849.33</v>
      </c>
      <c r="H777" s="9">
        <f>ROUND(F777+G777-E777,2)</f>
        <v>0</v>
      </c>
      <c r="I777" t="str">
        <f>IF(ABS(H777)&lt;0.005,"Agrees",IF(H777&gt;0,"Over-billed","Under-billed"))</f>
        <v>Agrees</v>
      </c>
      <c r="J777" t="str">
        <f>IFERROR(INDEX('Rate Reconciliation'!$O$5:$O$373,MATCH(A777,'Rate Reconciliation'!$A$5:$A$373,0)),"Missing in Jobber")</f>
        <v>Matched</v>
      </c>
      <c r="K777" s="9" t="n">
        <v>0</v>
      </c>
    </row>
    <row r="778">
      <c r="A778" t="inlineStr">
        <is>
          <t>J1258</t>
        </is>
      </c>
      <c r="B778" t="inlineStr">
        <is>
          <t>2026-10</t>
        </is>
      </c>
      <c r="C778" t="str">
        <f>IF(LEFT(A778,1)="T","QBO only",INDEX('Jobber Jobs'!$F$5:$F$367,MATCH(A778,'Jobber Jobs'!$A$5:$A$367,0)))</f>
        <v>Weekly</v>
      </c>
      <c r="D778" t="inlineStr"/>
      <c r="E778" s="9">
        <f>IF(LEFT(A778,1)="T",0,IF(INDEX('Jobber Jobs'!$O$5:$O$367,MATCH(A778,'Jobber Jobs'!$A$5:$A$367,0))&lt;&gt;"Active",0,IF(C778="Every 4 weeks",D778*INDEX('Jobber Jobs'!$L$5:$L$367,MATCH(A778,'Jobber Jobs'!$A$5:$A$367,0)),INDEX('Jobber Jobs'!$Q$5:$Q$367,MATCH(A778,'Jobber Jobs'!$A$5:$A$367,0)))))</f>
        <v>849.33</v>
      </c>
      <c r="F778" s="9">
        <f>SUMIFS('Jobber Invoices'!$F$5:$F$235,'Jobber Invoices'!$B$5:$B$235,A778,'Jobber Invoices'!$G$5:$G$235,B778)</f>
        <v>0</v>
      </c>
      <c r="G778" s="9">
        <f>SUMIFS('QBO Invoices'!$E$5:$E$888,'QBO Invoices'!$G$5:$G$888,A778,'QBO Invoices'!$F$5:$F$888,B778)</f>
        <v>849.33</v>
      </c>
      <c r="H778" s="9">
        <f>ROUND(F778+G778-E778,2)</f>
        <v>0</v>
      </c>
      <c r="I778" t="str">
        <f>IF(ABS(H778)&lt;0.005,"Agrees",IF(H778&gt;0,"Over-billed","Under-billed"))</f>
        <v>Agrees</v>
      </c>
      <c r="J778" t="str">
        <f>IFERROR(INDEX('Rate Reconciliation'!$O$5:$O$373,MATCH(A778,'Rate Reconciliation'!$A$5:$A$373,0)),"Missing in Jobber")</f>
        <v>Matched</v>
      </c>
      <c r="K778" s="9" t="n">
        <v>0</v>
      </c>
    </row>
    <row r="779">
      <c r="A779" t="inlineStr">
        <is>
          <t>J1259</t>
        </is>
      </c>
      <c r="B779" t="inlineStr">
        <is>
          <t>2026-08</t>
        </is>
      </c>
      <c r="C779" t="str">
        <f>IF(LEFT(A779,1)="T","QBO only",INDEX('Jobber Jobs'!$F$5:$F$367,MATCH(A779,'Jobber Jobs'!$A$5:$A$367,0)))</f>
        <v>Every 4 weeks</v>
      </c>
      <c r="D779" t="n">
        <v>1</v>
      </c>
      <c r="E779" s="9">
        <f>IF(LEFT(A779,1)="T",0,IF(INDEX('Jobber Jobs'!$O$5:$O$367,MATCH(A779,'Jobber Jobs'!$A$5:$A$367,0))&lt;&gt;"Active",0,IF(C779="Every 4 weeks",D779*INDEX('Jobber Jobs'!$L$5:$L$367,MATCH(A779,'Jobber Jobs'!$A$5:$A$367,0)),INDEX('Jobber Jobs'!$Q$5:$Q$367,MATCH(A779,'Jobber Jobs'!$A$5:$A$367,0)))))</f>
        <v>218</v>
      </c>
      <c r="F779" s="9">
        <f>SUMIFS('Jobber Invoices'!$F$5:$F$235,'Jobber Invoices'!$B$5:$B$235,A779,'Jobber Invoices'!$G$5:$G$235,B779)</f>
        <v>0</v>
      </c>
      <c r="G779" s="9">
        <f>SUMIFS('QBO Invoices'!$E$5:$E$888,'QBO Invoices'!$G$5:$G$888,A779,'QBO Invoices'!$F$5:$F$888,B779)</f>
        <v>218</v>
      </c>
      <c r="H779" s="9">
        <f>ROUND(F779+G779-E779,2)</f>
        <v>0</v>
      </c>
      <c r="I779" t="str">
        <f>IF(ABS(H779)&lt;0.005,"Agrees",IF(H779&gt;0,"Over-billed","Under-billed"))</f>
        <v>Agrees</v>
      </c>
      <c r="J779" t="str">
        <f>IFERROR(INDEX('Rate Reconciliation'!$O$5:$O$373,MATCH(A779,'Rate Reconciliation'!$A$5:$A$373,0)),"Missing in Jobber")</f>
        <v>Matched</v>
      </c>
      <c r="K779" s="9" t="n">
        <v>0</v>
      </c>
    </row>
    <row r="780">
      <c r="A780" t="inlineStr">
        <is>
          <t>J1259</t>
        </is>
      </c>
      <c r="B780" t="inlineStr">
        <is>
          <t>2026-09</t>
        </is>
      </c>
      <c r="C780" t="str">
        <f>IF(LEFT(A780,1)="T","QBO only",INDEX('Jobber Jobs'!$F$5:$F$367,MATCH(A780,'Jobber Jobs'!$A$5:$A$367,0)))</f>
        <v>Every 4 weeks</v>
      </c>
      <c r="D780" t="n">
        <v>1</v>
      </c>
      <c r="E780" s="9">
        <f>IF(LEFT(A780,1)="T",0,IF(INDEX('Jobber Jobs'!$O$5:$O$367,MATCH(A780,'Jobber Jobs'!$A$5:$A$367,0))&lt;&gt;"Active",0,IF(C780="Every 4 weeks",D780*INDEX('Jobber Jobs'!$L$5:$L$367,MATCH(A780,'Jobber Jobs'!$A$5:$A$367,0)),INDEX('Jobber Jobs'!$Q$5:$Q$367,MATCH(A780,'Jobber Jobs'!$A$5:$A$367,0)))))</f>
        <v>218</v>
      </c>
      <c r="F780" s="9">
        <f>SUMIFS('Jobber Invoices'!$F$5:$F$235,'Jobber Invoices'!$B$5:$B$235,A780,'Jobber Invoices'!$G$5:$G$235,B780)</f>
        <v>0</v>
      </c>
      <c r="G780" s="9">
        <f>SUMIFS('QBO Invoices'!$E$5:$E$888,'QBO Invoices'!$G$5:$G$888,A780,'QBO Invoices'!$F$5:$F$888,B780)</f>
        <v>218</v>
      </c>
      <c r="H780" s="9">
        <f>ROUND(F780+G780-E780,2)</f>
        <v>0</v>
      </c>
      <c r="I780" t="str">
        <f>IF(ABS(H780)&lt;0.005,"Agrees",IF(H780&gt;0,"Over-billed","Under-billed"))</f>
        <v>Agrees</v>
      </c>
      <c r="J780" t="str">
        <f>IFERROR(INDEX('Rate Reconciliation'!$O$5:$O$373,MATCH(A780,'Rate Reconciliation'!$A$5:$A$373,0)),"Missing in Jobber")</f>
        <v>Matched</v>
      </c>
      <c r="K780" s="9" t="n">
        <v>0</v>
      </c>
    </row>
    <row r="781">
      <c r="A781" t="inlineStr">
        <is>
          <t>J1259</t>
        </is>
      </c>
      <c r="B781" t="inlineStr">
        <is>
          <t>2026-10</t>
        </is>
      </c>
      <c r="C781" t="str">
        <f>IF(LEFT(A781,1)="T","QBO only",INDEX('Jobber Jobs'!$F$5:$F$367,MATCH(A781,'Jobber Jobs'!$A$5:$A$367,0)))</f>
        <v>Every 4 weeks</v>
      </c>
      <c r="D781" t="n">
        <v>1</v>
      </c>
      <c r="E781" s="9">
        <f>IF(LEFT(A781,1)="T",0,IF(INDEX('Jobber Jobs'!$O$5:$O$367,MATCH(A781,'Jobber Jobs'!$A$5:$A$367,0))&lt;&gt;"Active",0,IF(C781="Every 4 weeks",D781*INDEX('Jobber Jobs'!$L$5:$L$367,MATCH(A781,'Jobber Jobs'!$A$5:$A$367,0)),INDEX('Jobber Jobs'!$Q$5:$Q$367,MATCH(A781,'Jobber Jobs'!$A$5:$A$367,0)))))</f>
        <v>218</v>
      </c>
      <c r="F781" s="9">
        <f>SUMIFS('Jobber Invoices'!$F$5:$F$235,'Jobber Invoices'!$B$5:$B$235,A781,'Jobber Invoices'!$G$5:$G$235,B781)</f>
        <v>0</v>
      </c>
      <c r="G781" s="9">
        <f>SUMIFS('QBO Invoices'!$E$5:$E$888,'QBO Invoices'!$G$5:$G$888,A781,'QBO Invoices'!$F$5:$F$888,B781)</f>
        <v>218</v>
      </c>
      <c r="H781" s="9">
        <f>ROUND(F781+G781-E781,2)</f>
        <v>0</v>
      </c>
      <c r="I781" t="str">
        <f>IF(ABS(H781)&lt;0.005,"Agrees",IF(H781&gt;0,"Over-billed","Under-billed"))</f>
        <v>Agrees</v>
      </c>
      <c r="J781" t="str">
        <f>IFERROR(INDEX('Rate Reconciliation'!$O$5:$O$373,MATCH(A781,'Rate Reconciliation'!$A$5:$A$373,0)),"Missing in Jobber")</f>
        <v>Matched</v>
      </c>
      <c r="K781" s="9" t="n">
        <v>0</v>
      </c>
    </row>
    <row r="782">
      <c r="A782" t="inlineStr">
        <is>
          <t>J1260</t>
        </is>
      </c>
      <c r="B782" t="inlineStr">
        <is>
          <t>2026-08</t>
        </is>
      </c>
      <c r="C782" t="str">
        <f>IF(LEFT(A782,1)="T","QBO only",INDEX('Jobber Jobs'!$F$5:$F$367,MATCH(A782,'Jobber Jobs'!$A$5:$A$367,0)))</f>
        <v>Monthly</v>
      </c>
      <c r="D782" t="inlineStr"/>
      <c r="E782" s="9">
        <f>IF(LEFT(A782,1)="T",0,IF(INDEX('Jobber Jobs'!$O$5:$O$367,MATCH(A782,'Jobber Jobs'!$A$5:$A$367,0))&lt;&gt;"Active",0,IF(C782="Every 4 weeks",D782*INDEX('Jobber Jobs'!$L$5:$L$367,MATCH(A782,'Jobber Jobs'!$A$5:$A$367,0)),INDEX('Jobber Jobs'!$Q$5:$Q$367,MATCH(A782,'Jobber Jobs'!$A$5:$A$367,0)))))</f>
        <v>99</v>
      </c>
      <c r="F782" s="9">
        <f>SUMIFS('Jobber Invoices'!$F$5:$F$235,'Jobber Invoices'!$B$5:$B$235,A782,'Jobber Invoices'!$G$5:$G$235,B782)</f>
        <v>99</v>
      </c>
      <c r="G782" s="9">
        <f>SUMIFS('QBO Invoices'!$E$5:$E$888,'QBO Invoices'!$G$5:$G$888,A782,'QBO Invoices'!$F$5:$F$888,B782)</f>
        <v>0</v>
      </c>
      <c r="H782" s="9">
        <f>ROUND(F782+G782-E782,2)</f>
        <v>0</v>
      </c>
      <c r="I782" t="str">
        <f>IF(ABS(H782)&lt;0.005,"Agrees",IF(H782&gt;0,"Over-billed","Under-billed"))</f>
        <v>Agrees</v>
      </c>
      <c r="J782" t="str">
        <f>IFERROR(INDEX('Rate Reconciliation'!$O$5:$O$373,MATCH(A782,'Rate Reconciliation'!$A$5:$A$373,0)),"Missing in Jobber")</f>
        <v>Billed in Jobber</v>
      </c>
      <c r="K782" s="9" t="n">
        <v>0</v>
      </c>
    </row>
    <row r="783">
      <c r="A783" t="inlineStr">
        <is>
          <t>J1260</t>
        </is>
      </c>
      <c r="B783" t="inlineStr">
        <is>
          <t>2026-09</t>
        </is>
      </c>
      <c r="C783" t="str">
        <f>IF(LEFT(A783,1)="T","QBO only",INDEX('Jobber Jobs'!$F$5:$F$367,MATCH(A783,'Jobber Jobs'!$A$5:$A$367,0)))</f>
        <v>Monthly</v>
      </c>
      <c r="D783" t="inlineStr"/>
      <c r="E783" s="9">
        <f>IF(LEFT(A783,1)="T",0,IF(INDEX('Jobber Jobs'!$O$5:$O$367,MATCH(A783,'Jobber Jobs'!$A$5:$A$367,0))&lt;&gt;"Active",0,IF(C783="Every 4 weeks",D783*INDEX('Jobber Jobs'!$L$5:$L$367,MATCH(A783,'Jobber Jobs'!$A$5:$A$367,0)),INDEX('Jobber Jobs'!$Q$5:$Q$367,MATCH(A783,'Jobber Jobs'!$A$5:$A$367,0)))))</f>
        <v>99</v>
      </c>
      <c r="F783" s="9">
        <f>SUMIFS('Jobber Invoices'!$F$5:$F$235,'Jobber Invoices'!$B$5:$B$235,A783,'Jobber Invoices'!$G$5:$G$235,B783)</f>
        <v>99</v>
      </c>
      <c r="G783" s="9">
        <f>SUMIFS('QBO Invoices'!$E$5:$E$888,'QBO Invoices'!$G$5:$G$888,A783,'QBO Invoices'!$F$5:$F$888,B783)</f>
        <v>0</v>
      </c>
      <c r="H783" s="9">
        <f>ROUND(F783+G783-E783,2)</f>
        <v>0</v>
      </c>
      <c r="I783" t="str">
        <f>IF(ABS(H783)&lt;0.005,"Agrees",IF(H783&gt;0,"Over-billed","Under-billed"))</f>
        <v>Agrees</v>
      </c>
      <c r="J783" t="str">
        <f>IFERROR(INDEX('Rate Reconciliation'!$O$5:$O$373,MATCH(A783,'Rate Reconciliation'!$A$5:$A$373,0)),"Missing in Jobber")</f>
        <v>Billed in Jobber</v>
      </c>
      <c r="K783" s="9" t="n">
        <v>0</v>
      </c>
    </row>
    <row r="784">
      <c r="A784" t="inlineStr">
        <is>
          <t>J1260</t>
        </is>
      </c>
      <c r="B784" t="inlineStr">
        <is>
          <t>2026-10</t>
        </is>
      </c>
      <c r="C784" t="str">
        <f>IF(LEFT(A784,1)="T","QBO only",INDEX('Jobber Jobs'!$F$5:$F$367,MATCH(A784,'Jobber Jobs'!$A$5:$A$367,0)))</f>
        <v>Monthly</v>
      </c>
      <c r="D784" t="inlineStr"/>
      <c r="E784" s="9">
        <f>IF(LEFT(A784,1)="T",0,IF(INDEX('Jobber Jobs'!$O$5:$O$367,MATCH(A784,'Jobber Jobs'!$A$5:$A$367,0))&lt;&gt;"Active",0,IF(C784="Every 4 weeks",D784*INDEX('Jobber Jobs'!$L$5:$L$367,MATCH(A784,'Jobber Jobs'!$A$5:$A$367,0)),INDEX('Jobber Jobs'!$Q$5:$Q$367,MATCH(A784,'Jobber Jobs'!$A$5:$A$367,0)))))</f>
        <v>99</v>
      </c>
      <c r="F784" s="9">
        <f>SUMIFS('Jobber Invoices'!$F$5:$F$235,'Jobber Invoices'!$B$5:$B$235,A784,'Jobber Invoices'!$G$5:$G$235,B784)</f>
        <v>99</v>
      </c>
      <c r="G784" s="9">
        <f>SUMIFS('QBO Invoices'!$E$5:$E$888,'QBO Invoices'!$G$5:$G$888,A784,'QBO Invoices'!$F$5:$F$888,B784)</f>
        <v>0</v>
      </c>
      <c r="H784" s="9">
        <f>ROUND(F784+G784-E784,2)</f>
        <v>0</v>
      </c>
      <c r="I784" t="str">
        <f>IF(ABS(H784)&lt;0.005,"Agrees",IF(H784&gt;0,"Over-billed","Under-billed"))</f>
        <v>Agrees</v>
      </c>
      <c r="J784" t="str">
        <f>IFERROR(INDEX('Rate Reconciliation'!$O$5:$O$373,MATCH(A784,'Rate Reconciliation'!$A$5:$A$373,0)),"Missing in Jobber")</f>
        <v>Billed in Jobber</v>
      </c>
      <c r="K784" s="9" t="n">
        <v>0</v>
      </c>
    </row>
    <row r="785">
      <c r="A785" t="inlineStr">
        <is>
          <t>J1261</t>
        </is>
      </c>
      <c r="B785" t="inlineStr">
        <is>
          <t>2026-08</t>
        </is>
      </c>
      <c r="C785" t="str">
        <f>IF(LEFT(A785,1)="T","QBO only",INDEX('Jobber Jobs'!$F$5:$F$367,MATCH(A785,'Jobber Jobs'!$A$5:$A$367,0)))</f>
        <v>Weekly</v>
      </c>
      <c r="D785" t="inlineStr"/>
      <c r="E785" s="9">
        <f>IF(LEFT(A785,1)="T",0,IF(INDEX('Jobber Jobs'!$O$5:$O$367,MATCH(A785,'Jobber Jobs'!$A$5:$A$367,0))&lt;&gt;"Active",0,IF(C785="Every 4 weeks",D785*INDEX('Jobber Jobs'!$L$5:$L$367,MATCH(A785,'Jobber Jobs'!$A$5:$A$367,0)),INDEX('Jobber Jobs'!$Q$5:$Q$367,MATCH(A785,'Jobber Jobs'!$A$5:$A$367,0)))))</f>
        <v>832</v>
      </c>
      <c r="F785" s="9">
        <f>SUMIFS('Jobber Invoices'!$F$5:$F$235,'Jobber Invoices'!$B$5:$B$235,A785,'Jobber Invoices'!$G$5:$G$235,B785)</f>
        <v>832</v>
      </c>
      <c r="G785" s="9">
        <f>SUMIFS('QBO Invoices'!$E$5:$E$888,'QBO Invoices'!$G$5:$G$888,A785,'QBO Invoices'!$F$5:$F$888,B785)</f>
        <v>0</v>
      </c>
      <c r="H785" s="9">
        <f>ROUND(F785+G785-E785,2)</f>
        <v>0</v>
      </c>
      <c r="I785" t="str">
        <f>IF(ABS(H785)&lt;0.005,"Agrees",IF(H785&gt;0,"Over-billed","Under-billed"))</f>
        <v>Agrees</v>
      </c>
      <c r="J785" t="str">
        <f>IFERROR(INDEX('Rate Reconciliation'!$O$5:$O$373,MATCH(A785,'Rate Reconciliation'!$A$5:$A$373,0)),"Missing in Jobber")</f>
        <v>Billed in Jobber</v>
      </c>
      <c r="K785" s="9" t="n">
        <v>0</v>
      </c>
    </row>
    <row r="786">
      <c r="A786" t="inlineStr">
        <is>
          <t>J1261</t>
        </is>
      </c>
      <c r="B786" t="inlineStr">
        <is>
          <t>2026-09</t>
        </is>
      </c>
      <c r="C786" t="str">
        <f>IF(LEFT(A786,1)="T","QBO only",INDEX('Jobber Jobs'!$F$5:$F$367,MATCH(A786,'Jobber Jobs'!$A$5:$A$367,0)))</f>
        <v>Weekly</v>
      </c>
      <c r="D786" t="inlineStr"/>
      <c r="E786" s="9">
        <f>IF(LEFT(A786,1)="T",0,IF(INDEX('Jobber Jobs'!$O$5:$O$367,MATCH(A786,'Jobber Jobs'!$A$5:$A$367,0))&lt;&gt;"Active",0,IF(C786="Every 4 weeks",D786*INDEX('Jobber Jobs'!$L$5:$L$367,MATCH(A786,'Jobber Jobs'!$A$5:$A$367,0)),INDEX('Jobber Jobs'!$Q$5:$Q$367,MATCH(A786,'Jobber Jobs'!$A$5:$A$367,0)))))</f>
        <v>832</v>
      </c>
      <c r="F786" s="9">
        <f>SUMIFS('Jobber Invoices'!$F$5:$F$235,'Jobber Invoices'!$B$5:$B$235,A786,'Jobber Invoices'!$G$5:$G$235,B786)</f>
        <v>832</v>
      </c>
      <c r="G786" s="9">
        <f>SUMIFS('QBO Invoices'!$E$5:$E$888,'QBO Invoices'!$G$5:$G$888,A786,'QBO Invoices'!$F$5:$F$888,B786)</f>
        <v>0</v>
      </c>
      <c r="H786" s="9">
        <f>ROUND(F786+G786-E786,2)</f>
        <v>0</v>
      </c>
      <c r="I786" t="str">
        <f>IF(ABS(H786)&lt;0.005,"Agrees",IF(H786&gt;0,"Over-billed","Under-billed"))</f>
        <v>Agrees</v>
      </c>
      <c r="J786" t="str">
        <f>IFERROR(INDEX('Rate Reconciliation'!$O$5:$O$373,MATCH(A786,'Rate Reconciliation'!$A$5:$A$373,0)),"Missing in Jobber")</f>
        <v>Billed in Jobber</v>
      </c>
      <c r="K786" s="9" t="n">
        <v>0</v>
      </c>
    </row>
    <row r="787">
      <c r="A787" t="inlineStr">
        <is>
          <t>J1261</t>
        </is>
      </c>
      <c r="B787" t="inlineStr">
        <is>
          <t>2026-10</t>
        </is>
      </c>
      <c r="C787" t="str">
        <f>IF(LEFT(A787,1)="T","QBO only",INDEX('Jobber Jobs'!$F$5:$F$367,MATCH(A787,'Jobber Jobs'!$A$5:$A$367,0)))</f>
        <v>Weekly</v>
      </c>
      <c r="D787" t="inlineStr"/>
      <c r="E787" s="9">
        <f>IF(LEFT(A787,1)="T",0,IF(INDEX('Jobber Jobs'!$O$5:$O$367,MATCH(A787,'Jobber Jobs'!$A$5:$A$367,0))&lt;&gt;"Active",0,IF(C787="Every 4 weeks",D787*INDEX('Jobber Jobs'!$L$5:$L$367,MATCH(A787,'Jobber Jobs'!$A$5:$A$367,0)),INDEX('Jobber Jobs'!$Q$5:$Q$367,MATCH(A787,'Jobber Jobs'!$A$5:$A$367,0)))))</f>
        <v>832</v>
      </c>
      <c r="F787" s="9">
        <f>SUMIFS('Jobber Invoices'!$F$5:$F$235,'Jobber Invoices'!$B$5:$B$235,A787,'Jobber Invoices'!$G$5:$G$235,B787)</f>
        <v>832</v>
      </c>
      <c r="G787" s="9">
        <f>SUMIFS('QBO Invoices'!$E$5:$E$888,'QBO Invoices'!$G$5:$G$888,A787,'QBO Invoices'!$F$5:$F$888,B787)</f>
        <v>0</v>
      </c>
      <c r="H787" s="9">
        <f>ROUND(F787+G787-E787,2)</f>
        <v>0</v>
      </c>
      <c r="I787" t="str">
        <f>IF(ABS(H787)&lt;0.005,"Agrees",IF(H787&gt;0,"Over-billed","Under-billed"))</f>
        <v>Agrees</v>
      </c>
      <c r="J787" t="str">
        <f>IFERROR(INDEX('Rate Reconciliation'!$O$5:$O$373,MATCH(A787,'Rate Reconciliation'!$A$5:$A$373,0)),"Missing in Jobber")</f>
        <v>Billed in Jobber</v>
      </c>
      <c r="K787" s="9" t="n">
        <v>0</v>
      </c>
    </row>
    <row r="788">
      <c r="A788" t="inlineStr">
        <is>
          <t>J1262</t>
        </is>
      </c>
      <c r="B788" t="inlineStr">
        <is>
          <t>2026-08</t>
        </is>
      </c>
      <c r="C788" t="str">
        <f>IF(LEFT(A788,1)="T","QBO only",INDEX('Jobber Jobs'!$F$5:$F$367,MATCH(A788,'Jobber Jobs'!$A$5:$A$367,0)))</f>
        <v>Weekly</v>
      </c>
      <c r="D788" t="inlineStr"/>
      <c r="E788" s="9">
        <f>IF(LEFT(A788,1)="T",0,IF(INDEX('Jobber Jobs'!$O$5:$O$367,MATCH(A788,'Jobber Jobs'!$A$5:$A$367,0))&lt;&gt;"Active",0,IF(C788="Every 4 weeks",D788*INDEX('Jobber Jobs'!$L$5:$L$367,MATCH(A788,'Jobber Jobs'!$A$5:$A$367,0)),INDEX('Jobber Jobs'!$Q$5:$Q$367,MATCH(A788,'Jobber Jobs'!$A$5:$A$367,0)))))</f>
        <v>849.33</v>
      </c>
      <c r="F788" s="9">
        <f>SUMIFS('Jobber Invoices'!$F$5:$F$235,'Jobber Invoices'!$B$5:$B$235,A788,'Jobber Invoices'!$G$5:$G$235,B788)</f>
        <v>0</v>
      </c>
      <c r="G788" s="9">
        <f>SUMIFS('QBO Invoices'!$E$5:$E$888,'QBO Invoices'!$G$5:$G$888,A788,'QBO Invoices'!$F$5:$F$888,B788)</f>
        <v>849.33</v>
      </c>
      <c r="H788" s="9">
        <f>ROUND(F788+G788-E788,2)</f>
        <v>0</v>
      </c>
      <c r="I788" t="str">
        <f>IF(ABS(H788)&lt;0.005,"Agrees",IF(H788&gt;0,"Over-billed","Under-billed"))</f>
        <v>Agrees</v>
      </c>
      <c r="J788" t="str">
        <f>IFERROR(INDEX('Rate Reconciliation'!$O$5:$O$373,MATCH(A788,'Rate Reconciliation'!$A$5:$A$373,0)),"Missing in Jobber")</f>
        <v>Matched</v>
      </c>
      <c r="K788" s="9" t="n">
        <v>0</v>
      </c>
    </row>
    <row r="789">
      <c r="A789" t="inlineStr">
        <is>
          <t>J1262</t>
        </is>
      </c>
      <c r="B789" t="inlineStr">
        <is>
          <t>2026-09</t>
        </is>
      </c>
      <c r="C789" t="str">
        <f>IF(LEFT(A789,1)="T","QBO only",INDEX('Jobber Jobs'!$F$5:$F$367,MATCH(A789,'Jobber Jobs'!$A$5:$A$367,0)))</f>
        <v>Weekly</v>
      </c>
      <c r="D789" t="inlineStr"/>
      <c r="E789" s="9">
        <f>IF(LEFT(A789,1)="T",0,IF(INDEX('Jobber Jobs'!$O$5:$O$367,MATCH(A789,'Jobber Jobs'!$A$5:$A$367,0))&lt;&gt;"Active",0,IF(C789="Every 4 weeks",D789*INDEX('Jobber Jobs'!$L$5:$L$367,MATCH(A789,'Jobber Jobs'!$A$5:$A$367,0)),INDEX('Jobber Jobs'!$Q$5:$Q$367,MATCH(A789,'Jobber Jobs'!$A$5:$A$367,0)))))</f>
        <v>849.33</v>
      </c>
      <c r="F789" s="9">
        <f>SUMIFS('Jobber Invoices'!$F$5:$F$235,'Jobber Invoices'!$B$5:$B$235,A789,'Jobber Invoices'!$G$5:$G$235,B789)</f>
        <v>0</v>
      </c>
      <c r="G789" s="9">
        <f>SUMIFS('QBO Invoices'!$E$5:$E$888,'QBO Invoices'!$G$5:$G$888,A789,'QBO Invoices'!$F$5:$F$888,B789)</f>
        <v>849.33</v>
      </c>
      <c r="H789" s="9">
        <f>ROUND(F789+G789-E789,2)</f>
        <v>0</v>
      </c>
      <c r="I789" t="str">
        <f>IF(ABS(H789)&lt;0.005,"Agrees",IF(H789&gt;0,"Over-billed","Under-billed"))</f>
        <v>Agrees</v>
      </c>
      <c r="J789" t="str">
        <f>IFERROR(INDEX('Rate Reconciliation'!$O$5:$O$373,MATCH(A789,'Rate Reconciliation'!$A$5:$A$373,0)),"Missing in Jobber")</f>
        <v>Matched</v>
      </c>
      <c r="K789" s="9" t="n">
        <v>0</v>
      </c>
    </row>
    <row r="790">
      <c r="A790" t="inlineStr">
        <is>
          <t>J1262</t>
        </is>
      </c>
      <c r="B790" t="inlineStr">
        <is>
          <t>2026-10</t>
        </is>
      </c>
      <c r="C790" t="str">
        <f>IF(LEFT(A790,1)="T","QBO only",INDEX('Jobber Jobs'!$F$5:$F$367,MATCH(A790,'Jobber Jobs'!$A$5:$A$367,0)))</f>
        <v>Weekly</v>
      </c>
      <c r="D790" t="inlineStr"/>
      <c r="E790" s="9">
        <f>IF(LEFT(A790,1)="T",0,IF(INDEX('Jobber Jobs'!$O$5:$O$367,MATCH(A790,'Jobber Jobs'!$A$5:$A$367,0))&lt;&gt;"Active",0,IF(C790="Every 4 weeks",D790*INDEX('Jobber Jobs'!$L$5:$L$367,MATCH(A790,'Jobber Jobs'!$A$5:$A$367,0)),INDEX('Jobber Jobs'!$Q$5:$Q$367,MATCH(A790,'Jobber Jobs'!$A$5:$A$367,0)))))</f>
        <v>849.33</v>
      </c>
      <c r="F790" s="9">
        <f>SUMIFS('Jobber Invoices'!$F$5:$F$235,'Jobber Invoices'!$B$5:$B$235,A790,'Jobber Invoices'!$G$5:$G$235,B790)</f>
        <v>0</v>
      </c>
      <c r="G790" s="9">
        <f>SUMIFS('QBO Invoices'!$E$5:$E$888,'QBO Invoices'!$G$5:$G$888,A790,'QBO Invoices'!$F$5:$F$888,B790)</f>
        <v>849.33</v>
      </c>
      <c r="H790" s="9">
        <f>ROUND(F790+G790-E790,2)</f>
        <v>0</v>
      </c>
      <c r="I790" t="str">
        <f>IF(ABS(H790)&lt;0.005,"Agrees",IF(H790&gt;0,"Over-billed","Under-billed"))</f>
        <v>Agrees</v>
      </c>
      <c r="J790" t="str">
        <f>IFERROR(INDEX('Rate Reconciliation'!$O$5:$O$373,MATCH(A790,'Rate Reconciliation'!$A$5:$A$373,0)),"Missing in Jobber")</f>
        <v>Matched</v>
      </c>
      <c r="K790" s="9" t="n">
        <v>0</v>
      </c>
    </row>
    <row r="791">
      <c r="A791" t="inlineStr">
        <is>
          <t>J1263</t>
        </is>
      </c>
      <c r="B791" t="inlineStr">
        <is>
          <t>2026-08</t>
        </is>
      </c>
      <c r="C791" t="str">
        <f>IF(LEFT(A791,1)="T","QBO only",INDEX('Jobber Jobs'!$F$5:$F$367,MATCH(A791,'Jobber Jobs'!$A$5:$A$367,0)))</f>
        <v>Weekly</v>
      </c>
      <c r="D791" t="inlineStr"/>
      <c r="E791" s="9">
        <f>IF(LEFT(A791,1)="T",0,IF(INDEX('Jobber Jobs'!$O$5:$O$367,MATCH(A791,'Jobber Jobs'!$A$5:$A$367,0))&lt;&gt;"Active",0,IF(C791="Every 4 weeks",D791*INDEX('Jobber Jobs'!$L$5:$L$367,MATCH(A791,'Jobber Jobs'!$A$5:$A$367,0)),INDEX('Jobber Jobs'!$Q$5:$Q$367,MATCH(A791,'Jobber Jobs'!$A$5:$A$367,0)))))</f>
        <v>901.33</v>
      </c>
      <c r="F791" s="9">
        <f>SUMIFS('Jobber Invoices'!$F$5:$F$235,'Jobber Invoices'!$B$5:$B$235,A791,'Jobber Invoices'!$G$5:$G$235,B791)</f>
        <v>0</v>
      </c>
      <c r="G791" s="9">
        <f>SUMIFS('QBO Invoices'!$E$5:$E$888,'QBO Invoices'!$G$5:$G$888,A791,'QBO Invoices'!$F$5:$F$888,B791)</f>
        <v>901.33</v>
      </c>
      <c r="H791" s="9">
        <f>ROUND(F791+G791-E791,2)</f>
        <v>0</v>
      </c>
      <c r="I791" t="str">
        <f>IF(ABS(H791)&lt;0.005,"Agrees",IF(H791&gt;0,"Over-billed","Under-billed"))</f>
        <v>Agrees</v>
      </c>
      <c r="J791" t="str">
        <f>IFERROR(INDEX('Rate Reconciliation'!$O$5:$O$373,MATCH(A791,'Rate Reconciliation'!$A$5:$A$373,0)),"Missing in Jobber")</f>
        <v>Matched</v>
      </c>
      <c r="K791" s="9" t="n">
        <v>0</v>
      </c>
    </row>
    <row r="792">
      <c r="A792" t="inlineStr">
        <is>
          <t>J1263</t>
        </is>
      </c>
      <c r="B792" t="inlineStr">
        <is>
          <t>2026-09</t>
        </is>
      </c>
      <c r="C792" t="str">
        <f>IF(LEFT(A792,1)="T","QBO only",INDEX('Jobber Jobs'!$F$5:$F$367,MATCH(A792,'Jobber Jobs'!$A$5:$A$367,0)))</f>
        <v>Weekly</v>
      </c>
      <c r="D792" t="inlineStr"/>
      <c r="E792" s="9">
        <f>IF(LEFT(A792,1)="T",0,IF(INDEX('Jobber Jobs'!$O$5:$O$367,MATCH(A792,'Jobber Jobs'!$A$5:$A$367,0))&lt;&gt;"Active",0,IF(C792="Every 4 weeks",D792*INDEX('Jobber Jobs'!$L$5:$L$367,MATCH(A792,'Jobber Jobs'!$A$5:$A$367,0)),INDEX('Jobber Jobs'!$Q$5:$Q$367,MATCH(A792,'Jobber Jobs'!$A$5:$A$367,0)))))</f>
        <v>901.33</v>
      </c>
      <c r="F792" s="9">
        <f>SUMIFS('Jobber Invoices'!$F$5:$F$235,'Jobber Invoices'!$B$5:$B$235,A792,'Jobber Invoices'!$G$5:$G$235,B792)</f>
        <v>0</v>
      </c>
      <c r="G792" s="9">
        <f>SUMIFS('QBO Invoices'!$E$5:$E$888,'QBO Invoices'!$G$5:$G$888,A792,'QBO Invoices'!$F$5:$F$888,B792)</f>
        <v>901.33</v>
      </c>
      <c r="H792" s="9">
        <f>ROUND(F792+G792-E792,2)</f>
        <v>0</v>
      </c>
      <c r="I792" t="str">
        <f>IF(ABS(H792)&lt;0.005,"Agrees",IF(H792&gt;0,"Over-billed","Under-billed"))</f>
        <v>Agrees</v>
      </c>
      <c r="J792" t="str">
        <f>IFERROR(INDEX('Rate Reconciliation'!$O$5:$O$373,MATCH(A792,'Rate Reconciliation'!$A$5:$A$373,0)),"Missing in Jobber")</f>
        <v>Matched</v>
      </c>
      <c r="K792" s="9" t="n">
        <v>0</v>
      </c>
    </row>
    <row r="793">
      <c r="A793" t="inlineStr">
        <is>
          <t>J1263</t>
        </is>
      </c>
      <c r="B793" t="inlineStr">
        <is>
          <t>2026-10</t>
        </is>
      </c>
      <c r="C793" t="str">
        <f>IF(LEFT(A793,1)="T","QBO only",INDEX('Jobber Jobs'!$F$5:$F$367,MATCH(A793,'Jobber Jobs'!$A$5:$A$367,0)))</f>
        <v>Weekly</v>
      </c>
      <c r="D793" t="inlineStr"/>
      <c r="E793" s="9">
        <f>IF(LEFT(A793,1)="T",0,IF(INDEX('Jobber Jobs'!$O$5:$O$367,MATCH(A793,'Jobber Jobs'!$A$5:$A$367,0))&lt;&gt;"Active",0,IF(C793="Every 4 weeks",D793*INDEX('Jobber Jobs'!$L$5:$L$367,MATCH(A793,'Jobber Jobs'!$A$5:$A$367,0)),INDEX('Jobber Jobs'!$Q$5:$Q$367,MATCH(A793,'Jobber Jobs'!$A$5:$A$367,0)))))</f>
        <v>901.33</v>
      </c>
      <c r="F793" s="9">
        <f>SUMIFS('Jobber Invoices'!$F$5:$F$235,'Jobber Invoices'!$B$5:$B$235,A793,'Jobber Invoices'!$G$5:$G$235,B793)</f>
        <v>0</v>
      </c>
      <c r="G793" s="9">
        <f>SUMIFS('QBO Invoices'!$E$5:$E$888,'QBO Invoices'!$G$5:$G$888,A793,'QBO Invoices'!$F$5:$F$888,B793)</f>
        <v>901.33</v>
      </c>
      <c r="H793" s="9">
        <f>ROUND(F793+G793-E793,2)</f>
        <v>0</v>
      </c>
      <c r="I793" t="str">
        <f>IF(ABS(H793)&lt;0.005,"Agrees",IF(H793&gt;0,"Over-billed","Under-billed"))</f>
        <v>Agrees</v>
      </c>
      <c r="J793" t="str">
        <f>IFERROR(INDEX('Rate Reconciliation'!$O$5:$O$373,MATCH(A793,'Rate Reconciliation'!$A$5:$A$373,0)),"Missing in Jobber")</f>
        <v>Matched</v>
      </c>
      <c r="K793" s="9" t="n">
        <v>0</v>
      </c>
    </row>
    <row r="794">
      <c r="A794" t="inlineStr">
        <is>
          <t>J1264</t>
        </is>
      </c>
      <c r="B794" t="inlineStr">
        <is>
          <t>2026-08</t>
        </is>
      </c>
      <c r="C794" t="str">
        <f>IF(LEFT(A794,1)="T","QBO only",INDEX('Jobber Jobs'!$F$5:$F$367,MATCH(A794,'Jobber Jobs'!$A$5:$A$367,0)))</f>
        <v>Weekly</v>
      </c>
      <c r="D794" t="inlineStr"/>
      <c r="E794" s="9">
        <f>IF(LEFT(A794,1)="T",0,IF(INDEX('Jobber Jobs'!$O$5:$O$367,MATCH(A794,'Jobber Jobs'!$A$5:$A$367,0))&lt;&gt;"Active",0,IF(C794="Every 4 weeks",D794*INDEX('Jobber Jobs'!$L$5:$L$367,MATCH(A794,'Jobber Jobs'!$A$5:$A$367,0)),INDEX('Jobber Jobs'!$Q$5:$Q$367,MATCH(A794,'Jobber Jobs'!$A$5:$A$367,0)))))</f>
        <v>2101.67</v>
      </c>
      <c r="F794" s="9">
        <f>SUMIFS('Jobber Invoices'!$F$5:$F$235,'Jobber Invoices'!$B$5:$B$235,A794,'Jobber Invoices'!$G$5:$G$235,B794)</f>
        <v>2101.67</v>
      </c>
      <c r="G794" s="9">
        <f>SUMIFS('QBO Invoices'!$E$5:$E$888,'QBO Invoices'!$G$5:$G$888,A794,'QBO Invoices'!$F$5:$F$888,B794)</f>
        <v>2101.67</v>
      </c>
      <c r="H794" s="9">
        <f>ROUND(F794+G794-E794,2)</f>
        <v>2101.67</v>
      </c>
      <c r="I794" t="str">
        <f>IF(ABS(H794)&lt;0.005,"Agrees",IF(H794&gt;0,"Over-billed","Under-billed"))</f>
        <v>Over-billed</v>
      </c>
      <c r="J794" t="str">
        <f>IFERROR(INDEX('Rate Reconciliation'!$O$5:$O$373,MATCH(A794,'Rate Reconciliation'!$A$5:$A$373,0)),"Missing in Jobber")</f>
        <v>Double-billing risk</v>
      </c>
      <c r="K794" s="9" t="n">
        <v>2101.67</v>
      </c>
    </row>
    <row r="795">
      <c r="A795" t="inlineStr">
        <is>
          <t>J1264</t>
        </is>
      </c>
      <c r="B795" t="inlineStr">
        <is>
          <t>2026-09</t>
        </is>
      </c>
      <c r="C795" t="str">
        <f>IF(LEFT(A795,1)="T","QBO only",INDEX('Jobber Jobs'!$F$5:$F$367,MATCH(A795,'Jobber Jobs'!$A$5:$A$367,0)))</f>
        <v>Weekly</v>
      </c>
      <c r="D795" t="inlineStr"/>
      <c r="E795" s="9">
        <f>IF(LEFT(A795,1)="T",0,IF(INDEX('Jobber Jobs'!$O$5:$O$367,MATCH(A795,'Jobber Jobs'!$A$5:$A$367,0))&lt;&gt;"Active",0,IF(C795="Every 4 weeks",D795*INDEX('Jobber Jobs'!$L$5:$L$367,MATCH(A795,'Jobber Jobs'!$A$5:$A$367,0)),INDEX('Jobber Jobs'!$Q$5:$Q$367,MATCH(A795,'Jobber Jobs'!$A$5:$A$367,0)))))</f>
        <v>2101.67</v>
      </c>
      <c r="F795" s="9">
        <f>SUMIFS('Jobber Invoices'!$F$5:$F$235,'Jobber Invoices'!$B$5:$B$235,A795,'Jobber Invoices'!$G$5:$G$235,B795)</f>
        <v>2101.67</v>
      </c>
      <c r="G795" s="9">
        <f>SUMIFS('QBO Invoices'!$E$5:$E$888,'QBO Invoices'!$G$5:$G$888,A795,'QBO Invoices'!$F$5:$F$888,B795)</f>
        <v>2101.67</v>
      </c>
      <c r="H795" s="9">
        <f>ROUND(F795+G795-E795,2)</f>
        <v>2101.67</v>
      </c>
      <c r="I795" t="str">
        <f>IF(ABS(H795)&lt;0.005,"Agrees",IF(H795&gt;0,"Over-billed","Under-billed"))</f>
        <v>Over-billed</v>
      </c>
      <c r="J795" t="str">
        <f>IFERROR(INDEX('Rate Reconciliation'!$O$5:$O$373,MATCH(A795,'Rate Reconciliation'!$A$5:$A$373,0)),"Missing in Jobber")</f>
        <v>Double-billing risk</v>
      </c>
      <c r="K795" s="9" t="n">
        <v>2101.67</v>
      </c>
    </row>
    <row r="796">
      <c r="A796" t="inlineStr">
        <is>
          <t>J1264</t>
        </is>
      </c>
      <c r="B796" t="inlineStr">
        <is>
          <t>2026-10</t>
        </is>
      </c>
      <c r="C796" t="str">
        <f>IF(LEFT(A796,1)="T","QBO only",INDEX('Jobber Jobs'!$F$5:$F$367,MATCH(A796,'Jobber Jobs'!$A$5:$A$367,0)))</f>
        <v>Weekly</v>
      </c>
      <c r="D796" t="inlineStr"/>
      <c r="E796" s="9">
        <f>IF(LEFT(A796,1)="T",0,IF(INDEX('Jobber Jobs'!$O$5:$O$367,MATCH(A796,'Jobber Jobs'!$A$5:$A$367,0))&lt;&gt;"Active",0,IF(C796="Every 4 weeks",D796*INDEX('Jobber Jobs'!$L$5:$L$367,MATCH(A796,'Jobber Jobs'!$A$5:$A$367,0)),INDEX('Jobber Jobs'!$Q$5:$Q$367,MATCH(A796,'Jobber Jobs'!$A$5:$A$367,0)))))</f>
        <v>2101.67</v>
      </c>
      <c r="F796" s="9">
        <f>SUMIFS('Jobber Invoices'!$F$5:$F$235,'Jobber Invoices'!$B$5:$B$235,A796,'Jobber Invoices'!$G$5:$G$235,B796)</f>
        <v>2101.67</v>
      </c>
      <c r="G796" s="9">
        <f>SUMIFS('QBO Invoices'!$E$5:$E$888,'QBO Invoices'!$G$5:$G$888,A796,'QBO Invoices'!$F$5:$F$888,B796)</f>
        <v>2101.67</v>
      </c>
      <c r="H796" s="9">
        <f>ROUND(F796+G796-E796,2)</f>
        <v>2101.67</v>
      </c>
      <c r="I796" t="str">
        <f>IF(ABS(H796)&lt;0.005,"Agrees",IF(H796&gt;0,"Over-billed","Under-billed"))</f>
        <v>Over-billed</v>
      </c>
      <c r="J796" t="str">
        <f>IFERROR(INDEX('Rate Reconciliation'!$O$5:$O$373,MATCH(A796,'Rate Reconciliation'!$A$5:$A$373,0)),"Missing in Jobber")</f>
        <v>Double-billing risk</v>
      </c>
      <c r="K796" s="9" t="n">
        <v>2101.67</v>
      </c>
    </row>
    <row r="797">
      <c r="A797" t="inlineStr">
        <is>
          <t>J1265</t>
        </is>
      </c>
      <c r="B797" t="inlineStr">
        <is>
          <t>2026-08</t>
        </is>
      </c>
      <c r="C797" t="str">
        <f>IF(LEFT(A797,1)="T","QBO only",INDEX('Jobber Jobs'!$F$5:$F$367,MATCH(A797,'Jobber Jobs'!$A$5:$A$367,0)))</f>
        <v>Weekly</v>
      </c>
      <c r="D797" t="inlineStr"/>
      <c r="E797" s="9">
        <f>IF(LEFT(A797,1)="T",0,IF(INDEX('Jobber Jobs'!$O$5:$O$367,MATCH(A797,'Jobber Jobs'!$A$5:$A$367,0))&lt;&gt;"Active",0,IF(C797="Every 4 weeks",D797*INDEX('Jobber Jobs'!$L$5:$L$367,MATCH(A797,'Jobber Jobs'!$A$5:$A$367,0)),INDEX('Jobber Jobs'!$Q$5:$Q$367,MATCH(A797,'Jobber Jobs'!$A$5:$A$367,0)))))</f>
        <v>537.33</v>
      </c>
      <c r="F797" s="9">
        <f>SUMIFS('Jobber Invoices'!$F$5:$F$235,'Jobber Invoices'!$B$5:$B$235,A797,'Jobber Invoices'!$G$5:$G$235,B797)</f>
        <v>537.33</v>
      </c>
      <c r="G797" s="9">
        <f>SUMIFS('QBO Invoices'!$E$5:$E$888,'QBO Invoices'!$G$5:$G$888,A797,'QBO Invoices'!$F$5:$F$888,B797)</f>
        <v>0</v>
      </c>
      <c r="H797" s="9">
        <f>ROUND(F797+G797-E797,2)</f>
        <v>0</v>
      </c>
      <c r="I797" t="str">
        <f>IF(ABS(H797)&lt;0.005,"Agrees",IF(H797&gt;0,"Over-billed","Under-billed"))</f>
        <v>Agrees</v>
      </c>
      <c r="J797" t="str">
        <f>IFERROR(INDEX('Rate Reconciliation'!$O$5:$O$373,MATCH(A797,'Rate Reconciliation'!$A$5:$A$373,0)),"Missing in Jobber")</f>
        <v>Billed in Jobber</v>
      </c>
      <c r="K797" s="9" t="n">
        <v>0</v>
      </c>
    </row>
    <row r="798">
      <c r="A798" t="inlineStr">
        <is>
          <t>J1265</t>
        </is>
      </c>
      <c r="B798" t="inlineStr">
        <is>
          <t>2026-09</t>
        </is>
      </c>
      <c r="C798" t="str">
        <f>IF(LEFT(A798,1)="T","QBO only",INDEX('Jobber Jobs'!$F$5:$F$367,MATCH(A798,'Jobber Jobs'!$A$5:$A$367,0)))</f>
        <v>Weekly</v>
      </c>
      <c r="D798" t="inlineStr"/>
      <c r="E798" s="9">
        <f>IF(LEFT(A798,1)="T",0,IF(INDEX('Jobber Jobs'!$O$5:$O$367,MATCH(A798,'Jobber Jobs'!$A$5:$A$367,0))&lt;&gt;"Active",0,IF(C798="Every 4 weeks",D798*INDEX('Jobber Jobs'!$L$5:$L$367,MATCH(A798,'Jobber Jobs'!$A$5:$A$367,0)),INDEX('Jobber Jobs'!$Q$5:$Q$367,MATCH(A798,'Jobber Jobs'!$A$5:$A$367,0)))))</f>
        <v>537.33</v>
      </c>
      <c r="F798" s="9">
        <f>SUMIFS('Jobber Invoices'!$F$5:$F$235,'Jobber Invoices'!$B$5:$B$235,A798,'Jobber Invoices'!$G$5:$G$235,B798)</f>
        <v>537.33</v>
      </c>
      <c r="G798" s="9">
        <f>SUMIFS('QBO Invoices'!$E$5:$E$888,'QBO Invoices'!$G$5:$G$888,A798,'QBO Invoices'!$F$5:$F$888,B798)</f>
        <v>0</v>
      </c>
      <c r="H798" s="9">
        <f>ROUND(F798+G798-E798,2)</f>
        <v>0</v>
      </c>
      <c r="I798" t="str">
        <f>IF(ABS(H798)&lt;0.005,"Agrees",IF(H798&gt;0,"Over-billed","Under-billed"))</f>
        <v>Agrees</v>
      </c>
      <c r="J798" t="str">
        <f>IFERROR(INDEX('Rate Reconciliation'!$O$5:$O$373,MATCH(A798,'Rate Reconciliation'!$A$5:$A$373,0)),"Missing in Jobber")</f>
        <v>Billed in Jobber</v>
      </c>
      <c r="K798" s="9" t="n">
        <v>0</v>
      </c>
    </row>
    <row r="799">
      <c r="A799" t="inlineStr">
        <is>
          <t>J1265</t>
        </is>
      </c>
      <c r="B799" t="inlineStr">
        <is>
          <t>2026-10</t>
        </is>
      </c>
      <c r="C799" t="str">
        <f>IF(LEFT(A799,1)="T","QBO only",INDEX('Jobber Jobs'!$F$5:$F$367,MATCH(A799,'Jobber Jobs'!$A$5:$A$367,0)))</f>
        <v>Weekly</v>
      </c>
      <c r="D799" t="inlineStr"/>
      <c r="E799" s="9">
        <f>IF(LEFT(A799,1)="T",0,IF(INDEX('Jobber Jobs'!$O$5:$O$367,MATCH(A799,'Jobber Jobs'!$A$5:$A$367,0))&lt;&gt;"Active",0,IF(C799="Every 4 weeks",D799*INDEX('Jobber Jobs'!$L$5:$L$367,MATCH(A799,'Jobber Jobs'!$A$5:$A$367,0)),INDEX('Jobber Jobs'!$Q$5:$Q$367,MATCH(A799,'Jobber Jobs'!$A$5:$A$367,0)))))</f>
        <v>537.33</v>
      </c>
      <c r="F799" s="9">
        <f>SUMIFS('Jobber Invoices'!$F$5:$F$235,'Jobber Invoices'!$B$5:$B$235,A799,'Jobber Invoices'!$G$5:$G$235,B799)</f>
        <v>537.33</v>
      </c>
      <c r="G799" s="9">
        <f>SUMIFS('QBO Invoices'!$E$5:$E$888,'QBO Invoices'!$G$5:$G$888,A799,'QBO Invoices'!$F$5:$F$888,B799)</f>
        <v>0</v>
      </c>
      <c r="H799" s="9">
        <f>ROUND(F799+G799-E799,2)</f>
        <v>0</v>
      </c>
      <c r="I799" t="str">
        <f>IF(ABS(H799)&lt;0.005,"Agrees",IF(H799&gt;0,"Over-billed","Under-billed"))</f>
        <v>Agrees</v>
      </c>
      <c r="J799" t="str">
        <f>IFERROR(INDEX('Rate Reconciliation'!$O$5:$O$373,MATCH(A799,'Rate Reconciliation'!$A$5:$A$373,0)),"Missing in Jobber")</f>
        <v>Billed in Jobber</v>
      </c>
      <c r="K799" s="9" t="n">
        <v>0</v>
      </c>
    </row>
    <row r="800">
      <c r="A800" t="inlineStr">
        <is>
          <t>J1266</t>
        </is>
      </c>
      <c r="B800" t="inlineStr">
        <is>
          <t>2026-08</t>
        </is>
      </c>
      <c r="C800" t="str">
        <f>IF(LEFT(A800,1)="T","QBO only",INDEX('Jobber Jobs'!$F$5:$F$367,MATCH(A800,'Jobber Jobs'!$A$5:$A$367,0)))</f>
        <v>Weekly</v>
      </c>
      <c r="D800" t="inlineStr"/>
      <c r="E800" s="9">
        <f>IF(LEFT(A800,1)="T",0,IF(INDEX('Jobber Jobs'!$O$5:$O$367,MATCH(A800,'Jobber Jobs'!$A$5:$A$367,0))&lt;&gt;"Active",0,IF(C800="Every 4 weeks",D800*INDEX('Jobber Jobs'!$L$5:$L$367,MATCH(A800,'Jobber Jobs'!$A$5:$A$367,0)),INDEX('Jobber Jobs'!$Q$5:$Q$367,MATCH(A800,'Jobber Jobs'!$A$5:$A$367,0)))))</f>
        <v>1386.67</v>
      </c>
      <c r="F800" s="9">
        <f>SUMIFS('Jobber Invoices'!$F$5:$F$235,'Jobber Invoices'!$B$5:$B$235,A800,'Jobber Invoices'!$G$5:$G$235,B800)</f>
        <v>0</v>
      </c>
      <c r="G800" s="9">
        <f>SUMIFS('QBO Invoices'!$E$5:$E$888,'QBO Invoices'!$G$5:$G$888,A800,'QBO Invoices'!$F$5:$F$888,B800)</f>
        <v>1280</v>
      </c>
      <c r="H800" s="9">
        <f>ROUND(F800+G800-E800,2)</f>
        <v>-106.67</v>
      </c>
      <c r="I800" t="str">
        <f>IF(ABS(H800)&lt;0.005,"Agrees",IF(H800&gt;0,"Over-billed","Under-billed"))</f>
        <v>Under-billed</v>
      </c>
      <c r="J800" t="str">
        <f>IFERROR(INDEX('Rate Reconciliation'!$O$5:$O$373,MATCH(A800,'Rate Reconciliation'!$A$5:$A$373,0)),"Missing in Jobber")</f>
        <v>Basis mismatch</v>
      </c>
      <c r="K800" s="9" t="n">
        <v>-106.67</v>
      </c>
    </row>
    <row r="801">
      <c r="A801" t="inlineStr">
        <is>
          <t>J1266</t>
        </is>
      </c>
      <c r="B801" t="inlineStr">
        <is>
          <t>2026-09</t>
        </is>
      </c>
      <c r="C801" t="str">
        <f>IF(LEFT(A801,1)="T","QBO only",INDEX('Jobber Jobs'!$F$5:$F$367,MATCH(A801,'Jobber Jobs'!$A$5:$A$367,0)))</f>
        <v>Weekly</v>
      </c>
      <c r="D801" t="inlineStr"/>
      <c r="E801" s="9">
        <f>IF(LEFT(A801,1)="T",0,IF(INDEX('Jobber Jobs'!$O$5:$O$367,MATCH(A801,'Jobber Jobs'!$A$5:$A$367,0))&lt;&gt;"Active",0,IF(C801="Every 4 weeks",D801*INDEX('Jobber Jobs'!$L$5:$L$367,MATCH(A801,'Jobber Jobs'!$A$5:$A$367,0)),INDEX('Jobber Jobs'!$Q$5:$Q$367,MATCH(A801,'Jobber Jobs'!$A$5:$A$367,0)))))</f>
        <v>1386.67</v>
      </c>
      <c r="F801" s="9">
        <f>SUMIFS('Jobber Invoices'!$F$5:$F$235,'Jobber Invoices'!$B$5:$B$235,A801,'Jobber Invoices'!$G$5:$G$235,B801)</f>
        <v>0</v>
      </c>
      <c r="G801" s="9">
        <f>SUMIFS('QBO Invoices'!$E$5:$E$888,'QBO Invoices'!$G$5:$G$888,A801,'QBO Invoices'!$F$5:$F$888,B801)</f>
        <v>1280</v>
      </c>
      <c r="H801" s="9">
        <f>ROUND(F801+G801-E801,2)</f>
        <v>-106.67</v>
      </c>
      <c r="I801" t="str">
        <f>IF(ABS(H801)&lt;0.005,"Agrees",IF(H801&gt;0,"Over-billed","Under-billed"))</f>
        <v>Under-billed</v>
      </c>
      <c r="J801" t="str">
        <f>IFERROR(INDEX('Rate Reconciliation'!$O$5:$O$373,MATCH(A801,'Rate Reconciliation'!$A$5:$A$373,0)),"Missing in Jobber")</f>
        <v>Basis mismatch</v>
      </c>
      <c r="K801" s="9" t="n">
        <v>-106.67</v>
      </c>
    </row>
    <row r="802">
      <c r="A802" t="inlineStr">
        <is>
          <t>J1266</t>
        </is>
      </c>
      <c r="B802" t="inlineStr">
        <is>
          <t>2026-10</t>
        </is>
      </c>
      <c r="C802" t="str">
        <f>IF(LEFT(A802,1)="T","QBO only",INDEX('Jobber Jobs'!$F$5:$F$367,MATCH(A802,'Jobber Jobs'!$A$5:$A$367,0)))</f>
        <v>Weekly</v>
      </c>
      <c r="D802" t="inlineStr"/>
      <c r="E802" s="9">
        <f>IF(LEFT(A802,1)="T",0,IF(INDEX('Jobber Jobs'!$O$5:$O$367,MATCH(A802,'Jobber Jobs'!$A$5:$A$367,0))&lt;&gt;"Active",0,IF(C802="Every 4 weeks",D802*INDEX('Jobber Jobs'!$L$5:$L$367,MATCH(A802,'Jobber Jobs'!$A$5:$A$367,0)),INDEX('Jobber Jobs'!$Q$5:$Q$367,MATCH(A802,'Jobber Jobs'!$A$5:$A$367,0)))))</f>
        <v>1386.67</v>
      </c>
      <c r="F802" s="9">
        <f>SUMIFS('Jobber Invoices'!$F$5:$F$235,'Jobber Invoices'!$B$5:$B$235,A802,'Jobber Invoices'!$G$5:$G$235,B802)</f>
        <v>0</v>
      </c>
      <c r="G802" s="9">
        <f>SUMIFS('QBO Invoices'!$E$5:$E$888,'QBO Invoices'!$G$5:$G$888,A802,'QBO Invoices'!$F$5:$F$888,B802)</f>
        <v>1280</v>
      </c>
      <c r="H802" s="9">
        <f>ROUND(F802+G802-E802,2)</f>
        <v>-106.67</v>
      </c>
      <c r="I802" t="str">
        <f>IF(ABS(H802)&lt;0.005,"Agrees",IF(H802&gt;0,"Over-billed","Under-billed"))</f>
        <v>Under-billed</v>
      </c>
      <c r="J802" t="str">
        <f>IFERROR(INDEX('Rate Reconciliation'!$O$5:$O$373,MATCH(A802,'Rate Reconciliation'!$A$5:$A$373,0)),"Missing in Jobber")</f>
        <v>Basis mismatch</v>
      </c>
      <c r="K802" s="9" t="n">
        <v>-106.67</v>
      </c>
    </row>
    <row r="803">
      <c r="A803" t="inlineStr">
        <is>
          <t>J1267</t>
        </is>
      </c>
      <c r="B803" t="inlineStr">
        <is>
          <t>2026-08</t>
        </is>
      </c>
      <c r="C803" t="str">
        <f>IF(LEFT(A803,1)="T","QBO only",INDEX('Jobber Jobs'!$F$5:$F$367,MATCH(A803,'Jobber Jobs'!$A$5:$A$367,0)))</f>
        <v>Every 4 weeks</v>
      </c>
      <c r="D803" t="n">
        <v>1</v>
      </c>
      <c r="E803" s="9">
        <f>IF(LEFT(A803,1)="T",0,IF(INDEX('Jobber Jobs'!$O$5:$O$367,MATCH(A803,'Jobber Jobs'!$A$5:$A$367,0))&lt;&gt;"Active",0,IF(C803="Every 4 weeks",D803*INDEX('Jobber Jobs'!$L$5:$L$367,MATCH(A803,'Jobber Jobs'!$A$5:$A$367,0)),INDEX('Jobber Jobs'!$Q$5:$Q$367,MATCH(A803,'Jobber Jobs'!$A$5:$A$367,0)))))</f>
        <v>203</v>
      </c>
      <c r="F803" s="9">
        <f>SUMIFS('Jobber Invoices'!$F$5:$F$235,'Jobber Invoices'!$B$5:$B$235,A803,'Jobber Invoices'!$G$5:$G$235,B803)</f>
        <v>0</v>
      </c>
      <c r="G803" s="9">
        <f>SUMIFS('QBO Invoices'!$E$5:$E$888,'QBO Invoices'!$G$5:$G$888,A803,'QBO Invoices'!$F$5:$F$888,B803)</f>
        <v>203</v>
      </c>
      <c r="H803" s="9">
        <f>ROUND(F803+G803-E803,2)</f>
        <v>0</v>
      </c>
      <c r="I803" t="str">
        <f>IF(ABS(H803)&lt;0.005,"Agrees",IF(H803&gt;0,"Over-billed","Under-billed"))</f>
        <v>Agrees</v>
      </c>
      <c r="J803" t="str">
        <f>IFERROR(INDEX('Rate Reconciliation'!$O$5:$O$373,MATCH(A803,'Rate Reconciliation'!$A$5:$A$373,0)),"Missing in Jobber")</f>
        <v>Matched</v>
      </c>
      <c r="K803" s="9" t="n">
        <v>0</v>
      </c>
    </row>
    <row r="804">
      <c r="A804" t="inlineStr">
        <is>
          <t>J1267</t>
        </is>
      </c>
      <c r="B804" t="inlineStr">
        <is>
          <t>2026-09</t>
        </is>
      </c>
      <c r="C804" t="str">
        <f>IF(LEFT(A804,1)="T","QBO only",INDEX('Jobber Jobs'!$F$5:$F$367,MATCH(A804,'Jobber Jobs'!$A$5:$A$367,0)))</f>
        <v>Every 4 weeks</v>
      </c>
      <c r="D804" t="n">
        <v>1</v>
      </c>
      <c r="E804" s="9">
        <f>IF(LEFT(A804,1)="T",0,IF(INDEX('Jobber Jobs'!$O$5:$O$367,MATCH(A804,'Jobber Jobs'!$A$5:$A$367,0))&lt;&gt;"Active",0,IF(C804="Every 4 weeks",D804*INDEX('Jobber Jobs'!$L$5:$L$367,MATCH(A804,'Jobber Jobs'!$A$5:$A$367,0)),INDEX('Jobber Jobs'!$Q$5:$Q$367,MATCH(A804,'Jobber Jobs'!$A$5:$A$367,0)))))</f>
        <v>203</v>
      </c>
      <c r="F804" s="9">
        <f>SUMIFS('Jobber Invoices'!$F$5:$F$235,'Jobber Invoices'!$B$5:$B$235,A804,'Jobber Invoices'!$G$5:$G$235,B804)</f>
        <v>0</v>
      </c>
      <c r="G804" s="9">
        <f>SUMIFS('QBO Invoices'!$E$5:$E$888,'QBO Invoices'!$G$5:$G$888,A804,'QBO Invoices'!$F$5:$F$888,B804)</f>
        <v>203</v>
      </c>
      <c r="H804" s="9">
        <f>ROUND(F804+G804-E804,2)</f>
        <v>0</v>
      </c>
      <c r="I804" t="str">
        <f>IF(ABS(H804)&lt;0.005,"Agrees",IF(H804&gt;0,"Over-billed","Under-billed"))</f>
        <v>Agrees</v>
      </c>
      <c r="J804" t="str">
        <f>IFERROR(INDEX('Rate Reconciliation'!$O$5:$O$373,MATCH(A804,'Rate Reconciliation'!$A$5:$A$373,0)),"Missing in Jobber")</f>
        <v>Matched</v>
      </c>
      <c r="K804" s="9" t="n">
        <v>0</v>
      </c>
    </row>
    <row r="805">
      <c r="A805" t="inlineStr">
        <is>
          <t>J1267</t>
        </is>
      </c>
      <c r="B805" t="inlineStr">
        <is>
          <t>2026-10</t>
        </is>
      </c>
      <c r="C805" t="str">
        <f>IF(LEFT(A805,1)="T","QBO only",INDEX('Jobber Jobs'!$F$5:$F$367,MATCH(A805,'Jobber Jobs'!$A$5:$A$367,0)))</f>
        <v>Every 4 weeks</v>
      </c>
      <c r="D805" t="n">
        <v>1</v>
      </c>
      <c r="E805" s="9">
        <f>IF(LEFT(A805,1)="T",0,IF(INDEX('Jobber Jobs'!$O$5:$O$367,MATCH(A805,'Jobber Jobs'!$A$5:$A$367,0))&lt;&gt;"Active",0,IF(C805="Every 4 weeks",D805*INDEX('Jobber Jobs'!$L$5:$L$367,MATCH(A805,'Jobber Jobs'!$A$5:$A$367,0)),INDEX('Jobber Jobs'!$Q$5:$Q$367,MATCH(A805,'Jobber Jobs'!$A$5:$A$367,0)))))</f>
        <v>203</v>
      </c>
      <c r="F805" s="9">
        <f>SUMIFS('Jobber Invoices'!$F$5:$F$235,'Jobber Invoices'!$B$5:$B$235,A805,'Jobber Invoices'!$G$5:$G$235,B805)</f>
        <v>0</v>
      </c>
      <c r="G805" s="9">
        <f>SUMIFS('QBO Invoices'!$E$5:$E$888,'QBO Invoices'!$G$5:$G$888,A805,'QBO Invoices'!$F$5:$F$888,B805)</f>
        <v>203</v>
      </c>
      <c r="H805" s="9">
        <f>ROUND(F805+G805-E805,2)</f>
        <v>0</v>
      </c>
      <c r="I805" t="str">
        <f>IF(ABS(H805)&lt;0.005,"Agrees",IF(H805&gt;0,"Over-billed","Under-billed"))</f>
        <v>Agrees</v>
      </c>
      <c r="J805" t="str">
        <f>IFERROR(INDEX('Rate Reconciliation'!$O$5:$O$373,MATCH(A805,'Rate Reconciliation'!$A$5:$A$373,0)),"Missing in Jobber")</f>
        <v>Matched</v>
      </c>
      <c r="K805" s="9" t="n">
        <v>0</v>
      </c>
    </row>
    <row r="806">
      <c r="A806" t="inlineStr">
        <is>
          <t>J1268</t>
        </is>
      </c>
      <c r="B806" t="inlineStr">
        <is>
          <t>2026-08</t>
        </is>
      </c>
      <c r="C806" t="str">
        <f>IF(LEFT(A806,1)="T","QBO only",INDEX('Jobber Jobs'!$F$5:$F$367,MATCH(A806,'Jobber Jobs'!$A$5:$A$367,0)))</f>
        <v>Weekly</v>
      </c>
      <c r="D806" t="inlineStr"/>
      <c r="E806" s="9">
        <f>IF(LEFT(A806,1)="T",0,IF(INDEX('Jobber Jobs'!$O$5:$O$367,MATCH(A806,'Jobber Jobs'!$A$5:$A$367,0))&lt;&gt;"Active",0,IF(C806="Every 4 weeks",D806*INDEX('Jobber Jobs'!$L$5:$L$367,MATCH(A806,'Jobber Jobs'!$A$5:$A$367,0)),INDEX('Jobber Jobs'!$Q$5:$Q$367,MATCH(A806,'Jobber Jobs'!$A$5:$A$367,0)))))</f>
        <v>884</v>
      </c>
      <c r="F806" s="9">
        <f>SUMIFS('Jobber Invoices'!$F$5:$F$235,'Jobber Invoices'!$B$5:$B$235,A806,'Jobber Invoices'!$G$5:$G$235,B806)</f>
        <v>884</v>
      </c>
      <c r="G806" s="9">
        <f>SUMIFS('QBO Invoices'!$E$5:$E$888,'QBO Invoices'!$G$5:$G$888,A806,'QBO Invoices'!$F$5:$F$888,B806)</f>
        <v>0</v>
      </c>
      <c r="H806" s="9">
        <f>ROUND(F806+G806-E806,2)</f>
        <v>0</v>
      </c>
      <c r="I806" t="str">
        <f>IF(ABS(H806)&lt;0.005,"Agrees",IF(H806&gt;0,"Over-billed","Under-billed"))</f>
        <v>Agrees</v>
      </c>
      <c r="J806" t="str">
        <f>IFERROR(INDEX('Rate Reconciliation'!$O$5:$O$373,MATCH(A806,'Rate Reconciliation'!$A$5:$A$373,0)),"Missing in Jobber")</f>
        <v>Billed in Jobber</v>
      </c>
      <c r="K806" s="9" t="n">
        <v>0</v>
      </c>
    </row>
    <row r="807">
      <c r="A807" t="inlineStr">
        <is>
          <t>J1268</t>
        </is>
      </c>
      <c r="B807" t="inlineStr">
        <is>
          <t>2026-09</t>
        </is>
      </c>
      <c r="C807" t="str">
        <f>IF(LEFT(A807,1)="T","QBO only",INDEX('Jobber Jobs'!$F$5:$F$367,MATCH(A807,'Jobber Jobs'!$A$5:$A$367,0)))</f>
        <v>Weekly</v>
      </c>
      <c r="D807" t="inlineStr"/>
      <c r="E807" s="9">
        <f>IF(LEFT(A807,1)="T",0,IF(INDEX('Jobber Jobs'!$O$5:$O$367,MATCH(A807,'Jobber Jobs'!$A$5:$A$367,0))&lt;&gt;"Active",0,IF(C807="Every 4 weeks",D807*INDEX('Jobber Jobs'!$L$5:$L$367,MATCH(A807,'Jobber Jobs'!$A$5:$A$367,0)),INDEX('Jobber Jobs'!$Q$5:$Q$367,MATCH(A807,'Jobber Jobs'!$A$5:$A$367,0)))))</f>
        <v>884</v>
      </c>
      <c r="F807" s="9">
        <f>SUMIFS('Jobber Invoices'!$F$5:$F$235,'Jobber Invoices'!$B$5:$B$235,A807,'Jobber Invoices'!$G$5:$G$235,B807)</f>
        <v>884</v>
      </c>
      <c r="G807" s="9">
        <f>SUMIFS('QBO Invoices'!$E$5:$E$888,'QBO Invoices'!$G$5:$G$888,A807,'QBO Invoices'!$F$5:$F$888,B807)</f>
        <v>0</v>
      </c>
      <c r="H807" s="9">
        <f>ROUND(F807+G807-E807,2)</f>
        <v>0</v>
      </c>
      <c r="I807" t="str">
        <f>IF(ABS(H807)&lt;0.005,"Agrees",IF(H807&gt;0,"Over-billed","Under-billed"))</f>
        <v>Agrees</v>
      </c>
      <c r="J807" t="str">
        <f>IFERROR(INDEX('Rate Reconciliation'!$O$5:$O$373,MATCH(A807,'Rate Reconciliation'!$A$5:$A$373,0)),"Missing in Jobber")</f>
        <v>Billed in Jobber</v>
      </c>
      <c r="K807" s="9" t="n">
        <v>0</v>
      </c>
    </row>
    <row r="808">
      <c r="A808" t="inlineStr">
        <is>
          <t>J1268</t>
        </is>
      </c>
      <c r="B808" t="inlineStr">
        <is>
          <t>2026-10</t>
        </is>
      </c>
      <c r="C808" t="str">
        <f>IF(LEFT(A808,1)="T","QBO only",INDEX('Jobber Jobs'!$F$5:$F$367,MATCH(A808,'Jobber Jobs'!$A$5:$A$367,0)))</f>
        <v>Weekly</v>
      </c>
      <c r="D808" t="inlineStr"/>
      <c r="E808" s="9">
        <f>IF(LEFT(A808,1)="T",0,IF(INDEX('Jobber Jobs'!$O$5:$O$367,MATCH(A808,'Jobber Jobs'!$A$5:$A$367,0))&lt;&gt;"Active",0,IF(C808="Every 4 weeks",D808*INDEX('Jobber Jobs'!$L$5:$L$367,MATCH(A808,'Jobber Jobs'!$A$5:$A$367,0)),INDEX('Jobber Jobs'!$Q$5:$Q$367,MATCH(A808,'Jobber Jobs'!$A$5:$A$367,0)))))</f>
        <v>884</v>
      </c>
      <c r="F808" s="9">
        <f>SUMIFS('Jobber Invoices'!$F$5:$F$235,'Jobber Invoices'!$B$5:$B$235,A808,'Jobber Invoices'!$G$5:$G$235,B808)</f>
        <v>884</v>
      </c>
      <c r="G808" s="9">
        <f>SUMIFS('QBO Invoices'!$E$5:$E$888,'QBO Invoices'!$G$5:$G$888,A808,'QBO Invoices'!$F$5:$F$888,B808)</f>
        <v>0</v>
      </c>
      <c r="H808" s="9">
        <f>ROUND(F808+G808-E808,2)</f>
        <v>0</v>
      </c>
      <c r="I808" t="str">
        <f>IF(ABS(H808)&lt;0.005,"Agrees",IF(H808&gt;0,"Over-billed","Under-billed"))</f>
        <v>Agrees</v>
      </c>
      <c r="J808" t="str">
        <f>IFERROR(INDEX('Rate Reconciliation'!$O$5:$O$373,MATCH(A808,'Rate Reconciliation'!$A$5:$A$373,0)),"Missing in Jobber")</f>
        <v>Billed in Jobber</v>
      </c>
      <c r="K808" s="9" t="n">
        <v>0</v>
      </c>
    </row>
    <row r="809">
      <c r="A809" t="inlineStr">
        <is>
          <t>J1269</t>
        </is>
      </c>
      <c r="B809" t="inlineStr">
        <is>
          <t>2026-08</t>
        </is>
      </c>
      <c r="C809" t="str">
        <f>IF(LEFT(A809,1)="T","QBO only",INDEX('Jobber Jobs'!$F$5:$F$367,MATCH(A809,'Jobber Jobs'!$A$5:$A$367,0)))</f>
        <v>Every 4 weeks</v>
      </c>
      <c r="D809" t="n">
        <v>1</v>
      </c>
      <c r="E809" s="9">
        <f>IF(LEFT(A809,1)="T",0,IF(INDEX('Jobber Jobs'!$O$5:$O$367,MATCH(A809,'Jobber Jobs'!$A$5:$A$367,0))&lt;&gt;"Active",0,IF(C809="Every 4 weeks",D809*INDEX('Jobber Jobs'!$L$5:$L$367,MATCH(A809,'Jobber Jobs'!$A$5:$A$367,0)),INDEX('Jobber Jobs'!$Q$5:$Q$367,MATCH(A809,'Jobber Jobs'!$A$5:$A$367,0)))))</f>
        <v>156</v>
      </c>
      <c r="F809" s="9">
        <f>SUMIFS('Jobber Invoices'!$F$5:$F$235,'Jobber Invoices'!$B$5:$B$235,A809,'Jobber Invoices'!$G$5:$G$235,B809)</f>
        <v>0</v>
      </c>
      <c r="G809" s="9">
        <f>SUMIFS('QBO Invoices'!$E$5:$E$888,'QBO Invoices'!$G$5:$G$888,A809,'QBO Invoices'!$F$5:$F$888,B809)</f>
        <v>156</v>
      </c>
      <c r="H809" s="9">
        <f>ROUND(F809+G809-E809,2)</f>
        <v>0</v>
      </c>
      <c r="I809" t="str">
        <f>IF(ABS(H809)&lt;0.005,"Agrees",IF(H809&gt;0,"Over-billed","Under-billed"))</f>
        <v>Agrees</v>
      </c>
      <c r="J809" t="str">
        <f>IFERROR(INDEX('Rate Reconciliation'!$O$5:$O$373,MATCH(A809,'Rate Reconciliation'!$A$5:$A$373,0)),"Missing in Jobber")</f>
        <v>Matched</v>
      </c>
      <c r="K809" s="9" t="n">
        <v>0</v>
      </c>
    </row>
    <row r="810">
      <c r="A810" t="inlineStr">
        <is>
          <t>J1269</t>
        </is>
      </c>
      <c r="B810" t="inlineStr">
        <is>
          <t>2026-09</t>
        </is>
      </c>
      <c r="C810" t="str">
        <f>IF(LEFT(A810,1)="T","QBO only",INDEX('Jobber Jobs'!$F$5:$F$367,MATCH(A810,'Jobber Jobs'!$A$5:$A$367,0)))</f>
        <v>Every 4 weeks</v>
      </c>
      <c r="D810" t="n">
        <v>1</v>
      </c>
      <c r="E810" s="9">
        <f>IF(LEFT(A810,1)="T",0,IF(INDEX('Jobber Jobs'!$O$5:$O$367,MATCH(A810,'Jobber Jobs'!$A$5:$A$367,0))&lt;&gt;"Active",0,IF(C810="Every 4 weeks",D810*INDEX('Jobber Jobs'!$L$5:$L$367,MATCH(A810,'Jobber Jobs'!$A$5:$A$367,0)),INDEX('Jobber Jobs'!$Q$5:$Q$367,MATCH(A810,'Jobber Jobs'!$A$5:$A$367,0)))))</f>
        <v>156</v>
      </c>
      <c r="F810" s="9">
        <f>SUMIFS('Jobber Invoices'!$F$5:$F$235,'Jobber Invoices'!$B$5:$B$235,A810,'Jobber Invoices'!$G$5:$G$235,B810)</f>
        <v>0</v>
      </c>
      <c r="G810" s="9">
        <f>SUMIFS('QBO Invoices'!$E$5:$E$888,'QBO Invoices'!$G$5:$G$888,A810,'QBO Invoices'!$F$5:$F$888,B810)</f>
        <v>156</v>
      </c>
      <c r="H810" s="9">
        <f>ROUND(F810+G810-E810,2)</f>
        <v>0</v>
      </c>
      <c r="I810" t="str">
        <f>IF(ABS(H810)&lt;0.005,"Agrees",IF(H810&gt;0,"Over-billed","Under-billed"))</f>
        <v>Agrees</v>
      </c>
      <c r="J810" t="str">
        <f>IFERROR(INDEX('Rate Reconciliation'!$O$5:$O$373,MATCH(A810,'Rate Reconciliation'!$A$5:$A$373,0)),"Missing in Jobber")</f>
        <v>Matched</v>
      </c>
      <c r="K810" s="9" t="n">
        <v>0</v>
      </c>
    </row>
    <row r="811">
      <c r="A811" t="inlineStr">
        <is>
          <t>J1269</t>
        </is>
      </c>
      <c r="B811" t="inlineStr">
        <is>
          <t>2026-10</t>
        </is>
      </c>
      <c r="C811" t="str">
        <f>IF(LEFT(A811,1)="T","QBO only",INDEX('Jobber Jobs'!$F$5:$F$367,MATCH(A811,'Jobber Jobs'!$A$5:$A$367,0)))</f>
        <v>Every 4 weeks</v>
      </c>
      <c r="D811" t="n">
        <v>1</v>
      </c>
      <c r="E811" s="9">
        <f>IF(LEFT(A811,1)="T",0,IF(INDEX('Jobber Jobs'!$O$5:$O$367,MATCH(A811,'Jobber Jobs'!$A$5:$A$367,0))&lt;&gt;"Active",0,IF(C811="Every 4 weeks",D811*INDEX('Jobber Jobs'!$L$5:$L$367,MATCH(A811,'Jobber Jobs'!$A$5:$A$367,0)),INDEX('Jobber Jobs'!$Q$5:$Q$367,MATCH(A811,'Jobber Jobs'!$A$5:$A$367,0)))))</f>
        <v>156</v>
      </c>
      <c r="F811" s="9">
        <f>SUMIFS('Jobber Invoices'!$F$5:$F$235,'Jobber Invoices'!$B$5:$B$235,A811,'Jobber Invoices'!$G$5:$G$235,B811)</f>
        <v>0</v>
      </c>
      <c r="G811" s="9">
        <f>SUMIFS('QBO Invoices'!$E$5:$E$888,'QBO Invoices'!$G$5:$G$888,A811,'QBO Invoices'!$F$5:$F$888,B811)</f>
        <v>156</v>
      </c>
      <c r="H811" s="9">
        <f>ROUND(F811+G811-E811,2)</f>
        <v>0</v>
      </c>
      <c r="I811" t="str">
        <f>IF(ABS(H811)&lt;0.005,"Agrees",IF(H811&gt;0,"Over-billed","Under-billed"))</f>
        <v>Agrees</v>
      </c>
      <c r="J811" t="str">
        <f>IFERROR(INDEX('Rate Reconciliation'!$O$5:$O$373,MATCH(A811,'Rate Reconciliation'!$A$5:$A$373,0)),"Missing in Jobber")</f>
        <v>Matched</v>
      </c>
      <c r="K811" s="9" t="n">
        <v>0</v>
      </c>
    </row>
    <row r="812">
      <c r="A812" t="inlineStr">
        <is>
          <t>J1270</t>
        </is>
      </c>
      <c r="B812" t="inlineStr">
        <is>
          <t>2026-08</t>
        </is>
      </c>
      <c r="C812" t="str">
        <f>IF(LEFT(A812,1)="T","QBO only",INDEX('Jobber Jobs'!$F$5:$F$367,MATCH(A812,'Jobber Jobs'!$A$5:$A$367,0)))</f>
        <v>Weekly</v>
      </c>
      <c r="D812" t="inlineStr"/>
      <c r="E812" s="9">
        <f>IF(LEFT(A812,1)="T",0,IF(INDEX('Jobber Jobs'!$O$5:$O$367,MATCH(A812,'Jobber Jobs'!$A$5:$A$367,0))&lt;&gt;"Active",0,IF(C812="Every 4 weeks",D812*INDEX('Jobber Jobs'!$L$5:$L$367,MATCH(A812,'Jobber Jobs'!$A$5:$A$367,0)),INDEX('Jobber Jobs'!$Q$5:$Q$367,MATCH(A812,'Jobber Jobs'!$A$5:$A$367,0)))))</f>
        <v>1495</v>
      </c>
      <c r="F812" s="9">
        <f>SUMIFS('Jobber Invoices'!$F$5:$F$235,'Jobber Invoices'!$B$5:$B$235,A812,'Jobber Invoices'!$G$5:$G$235,B812)</f>
        <v>0</v>
      </c>
      <c r="G812" s="9">
        <f>SUMIFS('QBO Invoices'!$E$5:$E$888,'QBO Invoices'!$G$5:$G$888,A812,'QBO Invoices'!$F$5:$F$888,B812)</f>
        <v>1495</v>
      </c>
      <c r="H812" s="9">
        <f>ROUND(F812+G812-E812,2)</f>
        <v>0</v>
      </c>
      <c r="I812" t="str">
        <f>IF(ABS(H812)&lt;0.005,"Agrees",IF(H812&gt;0,"Over-billed","Under-billed"))</f>
        <v>Agrees</v>
      </c>
      <c r="J812" t="str">
        <f>IFERROR(INDEX('Rate Reconciliation'!$O$5:$O$373,MATCH(A812,'Rate Reconciliation'!$A$5:$A$373,0)),"Missing in Jobber")</f>
        <v>Matched</v>
      </c>
      <c r="K812" s="9" t="n">
        <v>0</v>
      </c>
    </row>
    <row r="813">
      <c r="A813" t="inlineStr">
        <is>
          <t>J1270</t>
        </is>
      </c>
      <c r="B813" t="inlineStr">
        <is>
          <t>2026-09</t>
        </is>
      </c>
      <c r="C813" t="str">
        <f>IF(LEFT(A813,1)="T","QBO only",INDEX('Jobber Jobs'!$F$5:$F$367,MATCH(A813,'Jobber Jobs'!$A$5:$A$367,0)))</f>
        <v>Weekly</v>
      </c>
      <c r="D813" t="inlineStr"/>
      <c r="E813" s="9">
        <f>IF(LEFT(A813,1)="T",0,IF(INDEX('Jobber Jobs'!$O$5:$O$367,MATCH(A813,'Jobber Jobs'!$A$5:$A$367,0))&lt;&gt;"Active",0,IF(C813="Every 4 weeks",D813*INDEX('Jobber Jobs'!$L$5:$L$367,MATCH(A813,'Jobber Jobs'!$A$5:$A$367,0)),INDEX('Jobber Jobs'!$Q$5:$Q$367,MATCH(A813,'Jobber Jobs'!$A$5:$A$367,0)))))</f>
        <v>1495</v>
      </c>
      <c r="F813" s="9">
        <f>SUMIFS('Jobber Invoices'!$F$5:$F$235,'Jobber Invoices'!$B$5:$B$235,A813,'Jobber Invoices'!$G$5:$G$235,B813)</f>
        <v>0</v>
      </c>
      <c r="G813" s="9">
        <f>SUMIFS('QBO Invoices'!$E$5:$E$888,'QBO Invoices'!$G$5:$G$888,A813,'QBO Invoices'!$F$5:$F$888,B813)</f>
        <v>1495</v>
      </c>
      <c r="H813" s="9">
        <f>ROUND(F813+G813-E813,2)</f>
        <v>0</v>
      </c>
      <c r="I813" t="str">
        <f>IF(ABS(H813)&lt;0.005,"Agrees",IF(H813&gt;0,"Over-billed","Under-billed"))</f>
        <v>Agrees</v>
      </c>
      <c r="J813" t="str">
        <f>IFERROR(INDEX('Rate Reconciliation'!$O$5:$O$373,MATCH(A813,'Rate Reconciliation'!$A$5:$A$373,0)),"Missing in Jobber")</f>
        <v>Matched</v>
      </c>
      <c r="K813" s="9" t="n">
        <v>0</v>
      </c>
    </row>
    <row r="814">
      <c r="A814" t="inlineStr">
        <is>
          <t>J1270</t>
        </is>
      </c>
      <c r="B814" t="inlineStr">
        <is>
          <t>2026-10</t>
        </is>
      </c>
      <c r="C814" t="str">
        <f>IF(LEFT(A814,1)="T","QBO only",INDEX('Jobber Jobs'!$F$5:$F$367,MATCH(A814,'Jobber Jobs'!$A$5:$A$367,0)))</f>
        <v>Weekly</v>
      </c>
      <c r="D814" t="inlineStr"/>
      <c r="E814" s="9">
        <f>IF(LEFT(A814,1)="T",0,IF(INDEX('Jobber Jobs'!$O$5:$O$367,MATCH(A814,'Jobber Jobs'!$A$5:$A$367,0))&lt;&gt;"Active",0,IF(C814="Every 4 weeks",D814*INDEX('Jobber Jobs'!$L$5:$L$367,MATCH(A814,'Jobber Jobs'!$A$5:$A$367,0)),INDEX('Jobber Jobs'!$Q$5:$Q$367,MATCH(A814,'Jobber Jobs'!$A$5:$A$367,0)))))</f>
        <v>1495</v>
      </c>
      <c r="F814" s="9">
        <f>SUMIFS('Jobber Invoices'!$F$5:$F$235,'Jobber Invoices'!$B$5:$B$235,A814,'Jobber Invoices'!$G$5:$G$235,B814)</f>
        <v>0</v>
      </c>
      <c r="G814" s="9">
        <f>SUMIFS('QBO Invoices'!$E$5:$E$888,'QBO Invoices'!$G$5:$G$888,A814,'QBO Invoices'!$F$5:$F$888,B814)</f>
        <v>1495</v>
      </c>
      <c r="H814" s="9">
        <f>ROUND(F814+G814-E814,2)</f>
        <v>0</v>
      </c>
      <c r="I814" t="str">
        <f>IF(ABS(H814)&lt;0.005,"Agrees",IF(H814&gt;0,"Over-billed","Under-billed"))</f>
        <v>Agrees</v>
      </c>
      <c r="J814" t="str">
        <f>IFERROR(INDEX('Rate Reconciliation'!$O$5:$O$373,MATCH(A814,'Rate Reconciliation'!$A$5:$A$373,0)),"Missing in Jobber")</f>
        <v>Matched</v>
      </c>
      <c r="K814" s="9" t="n">
        <v>0</v>
      </c>
    </row>
    <row r="815">
      <c r="A815" t="inlineStr">
        <is>
          <t>J1271</t>
        </is>
      </c>
      <c r="B815" t="inlineStr">
        <is>
          <t>2026-08</t>
        </is>
      </c>
      <c r="C815" t="str">
        <f>IF(LEFT(A815,1)="T","QBO only",INDEX('Jobber Jobs'!$F$5:$F$367,MATCH(A815,'Jobber Jobs'!$A$5:$A$367,0)))</f>
        <v>Weekly</v>
      </c>
      <c r="D815" t="inlineStr"/>
      <c r="E815" s="9">
        <f>IF(LEFT(A815,1)="T",0,IF(INDEX('Jobber Jobs'!$O$5:$O$367,MATCH(A815,'Jobber Jobs'!$A$5:$A$367,0))&lt;&gt;"Active",0,IF(C815="Every 4 weeks",D815*INDEX('Jobber Jobs'!$L$5:$L$367,MATCH(A815,'Jobber Jobs'!$A$5:$A$367,0)),INDEX('Jobber Jobs'!$Q$5:$Q$367,MATCH(A815,'Jobber Jobs'!$A$5:$A$367,0)))))</f>
        <v>3271.67</v>
      </c>
      <c r="F815" s="9">
        <f>SUMIFS('Jobber Invoices'!$F$5:$F$235,'Jobber Invoices'!$B$5:$B$235,A815,'Jobber Invoices'!$G$5:$G$235,B815)</f>
        <v>3271.67</v>
      </c>
      <c r="G815" s="9">
        <f>SUMIFS('QBO Invoices'!$E$5:$E$888,'QBO Invoices'!$G$5:$G$888,A815,'QBO Invoices'!$F$5:$F$888,B815)</f>
        <v>0</v>
      </c>
      <c r="H815" s="9">
        <f>ROUND(F815+G815-E815,2)</f>
        <v>0</v>
      </c>
      <c r="I815" t="str">
        <f>IF(ABS(H815)&lt;0.005,"Agrees",IF(H815&gt;0,"Over-billed","Under-billed"))</f>
        <v>Agrees</v>
      </c>
      <c r="J815" t="str">
        <f>IFERROR(INDEX('Rate Reconciliation'!$O$5:$O$373,MATCH(A815,'Rate Reconciliation'!$A$5:$A$373,0)),"Missing in Jobber")</f>
        <v>Billed in Jobber</v>
      </c>
      <c r="K815" s="9" t="n">
        <v>0</v>
      </c>
    </row>
    <row r="816">
      <c r="A816" t="inlineStr">
        <is>
          <t>J1271</t>
        </is>
      </c>
      <c r="B816" t="inlineStr">
        <is>
          <t>2026-09</t>
        </is>
      </c>
      <c r="C816" t="str">
        <f>IF(LEFT(A816,1)="T","QBO only",INDEX('Jobber Jobs'!$F$5:$F$367,MATCH(A816,'Jobber Jobs'!$A$5:$A$367,0)))</f>
        <v>Weekly</v>
      </c>
      <c r="D816" t="inlineStr"/>
      <c r="E816" s="9">
        <f>IF(LEFT(A816,1)="T",0,IF(INDEX('Jobber Jobs'!$O$5:$O$367,MATCH(A816,'Jobber Jobs'!$A$5:$A$367,0))&lt;&gt;"Active",0,IF(C816="Every 4 weeks",D816*INDEX('Jobber Jobs'!$L$5:$L$367,MATCH(A816,'Jobber Jobs'!$A$5:$A$367,0)),INDEX('Jobber Jobs'!$Q$5:$Q$367,MATCH(A816,'Jobber Jobs'!$A$5:$A$367,0)))))</f>
        <v>3271.67</v>
      </c>
      <c r="F816" s="9">
        <f>SUMIFS('Jobber Invoices'!$F$5:$F$235,'Jobber Invoices'!$B$5:$B$235,A816,'Jobber Invoices'!$G$5:$G$235,B816)</f>
        <v>3271.67</v>
      </c>
      <c r="G816" s="9">
        <f>SUMIFS('QBO Invoices'!$E$5:$E$888,'QBO Invoices'!$G$5:$G$888,A816,'QBO Invoices'!$F$5:$F$888,B816)</f>
        <v>0</v>
      </c>
      <c r="H816" s="9">
        <f>ROUND(F816+G816-E816,2)</f>
        <v>0</v>
      </c>
      <c r="I816" t="str">
        <f>IF(ABS(H816)&lt;0.005,"Agrees",IF(H816&gt;0,"Over-billed","Under-billed"))</f>
        <v>Agrees</v>
      </c>
      <c r="J816" t="str">
        <f>IFERROR(INDEX('Rate Reconciliation'!$O$5:$O$373,MATCH(A816,'Rate Reconciliation'!$A$5:$A$373,0)),"Missing in Jobber")</f>
        <v>Billed in Jobber</v>
      </c>
      <c r="K816" s="9" t="n">
        <v>0</v>
      </c>
    </row>
    <row r="817">
      <c r="A817" t="inlineStr">
        <is>
          <t>J1271</t>
        </is>
      </c>
      <c r="B817" t="inlineStr">
        <is>
          <t>2026-10</t>
        </is>
      </c>
      <c r="C817" t="str">
        <f>IF(LEFT(A817,1)="T","QBO only",INDEX('Jobber Jobs'!$F$5:$F$367,MATCH(A817,'Jobber Jobs'!$A$5:$A$367,0)))</f>
        <v>Weekly</v>
      </c>
      <c r="D817" t="inlineStr"/>
      <c r="E817" s="9">
        <f>IF(LEFT(A817,1)="T",0,IF(INDEX('Jobber Jobs'!$O$5:$O$367,MATCH(A817,'Jobber Jobs'!$A$5:$A$367,0))&lt;&gt;"Active",0,IF(C817="Every 4 weeks",D817*INDEX('Jobber Jobs'!$L$5:$L$367,MATCH(A817,'Jobber Jobs'!$A$5:$A$367,0)),INDEX('Jobber Jobs'!$Q$5:$Q$367,MATCH(A817,'Jobber Jobs'!$A$5:$A$367,0)))))</f>
        <v>3271.67</v>
      </c>
      <c r="F817" s="9">
        <f>SUMIFS('Jobber Invoices'!$F$5:$F$235,'Jobber Invoices'!$B$5:$B$235,A817,'Jobber Invoices'!$G$5:$G$235,B817)</f>
        <v>3271.67</v>
      </c>
      <c r="G817" s="9">
        <f>SUMIFS('QBO Invoices'!$E$5:$E$888,'QBO Invoices'!$G$5:$G$888,A817,'QBO Invoices'!$F$5:$F$888,B817)</f>
        <v>0</v>
      </c>
      <c r="H817" s="9">
        <f>ROUND(F817+G817-E817,2)</f>
        <v>0</v>
      </c>
      <c r="I817" t="str">
        <f>IF(ABS(H817)&lt;0.005,"Agrees",IF(H817&gt;0,"Over-billed","Under-billed"))</f>
        <v>Agrees</v>
      </c>
      <c r="J817" t="str">
        <f>IFERROR(INDEX('Rate Reconciliation'!$O$5:$O$373,MATCH(A817,'Rate Reconciliation'!$A$5:$A$373,0)),"Missing in Jobber")</f>
        <v>Billed in Jobber</v>
      </c>
      <c r="K817" s="9" t="n">
        <v>0</v>
      </c>
    </row>
    <row r="818">
      <c r="A818" t="inlineStr">
        <is>
          <t>J1272</t>
        </is>
      </c>
      <c r="B818" t="inlineStr">
        <is>
          <t>2026-08</t>
        </is>
      </c>
      <c r="C818" t="str">
        <f>IF(LEFT(A818,1)="T","QBO only",INDEX('Jobber Jobs'!$F$5:$F$367,MATCH(A818,'Jobber Jobs'!$A$5:$A$367,0)))</f>
        <v>Weekly</v>
      </c>
      <c r="D818" t="inlineStr"/>
      <c r="E818" s="9">
        <f>IF(LEFT(A818,1)="T",0,IF(INDEX('Jobber Jobs'!$O$5:$O$367,MATCH(A818,'Jobber Jobs'!$A$5:$A$367,0))&lt;&gt;"Active",0,IF(C818="Every 4 weeks",D818*INDEX('Jobber Jobs'!$L$5:$L$367,MATCH(A818,'Jobber Jobs'!$A$5:$A$367,0)),INDEX('Jobber Jobs'!$Q$5:$Q$367,MATCH(A818,'Jobber Jobs'!$A$5:$A$367,0)))))</f>
        <v>754</v>
      </c>
      <c r="F818" s="9">
        <f>SUMIFS('Jobber Invoices'!$F$5:$F$235,'Jobber Invoices'!$B$5:$B$235,A818,'Jobber Invoices'!$G$5:$G$235,B818)</f>
        <v>0</v>
      </c>
      <c r="G818" s="9">
        <f>SUMIFS('QBO Invoices'!$E$5:$E$888,'QBO Invoices'!$G$5:$G$888,A818,'QBO Invoices'!$F$5:$F$888,B818)</f>
        <v>754</v>
      </c>
      <c r="H818" s="9">
        <f>ROUND(F818+G818-E818,2)</f>
        <v>0</v>
      </c>
      <c r="I818" t="str">
        <f>IF(ABS(H818)&lt;0.005,"Agrees",IF(H818&gt;0,"Over-billed","Under-billed"))</f>
        <v>Agrees</v>
      </c>
      <c r="J818" t="str">
        <f>IFERROR(INDEX('Rate Reconciliation'!$O$5:$O$373,MATCH(A818,'Rate Reconciliation'!$A$5:$A$373,0)),"Missing in Jobber")</f>
        <v>Matched</v>
      </c>
      <c r="K818" s="9" t="n">
        <v>0</v>
      </c>
    </row>
    <row r="819">
      <c r="A819" t="inlineStr">
        <is>
          <t>J1272</t>
        </is>
      </c>
      <c r="B819" t="inlineStr">
        <is>
          <t>2026-09</t>
        </is>
      </c>
      <c r="C819" t="str">
        <f>IF(LEFT(A819,1)="T","QBO only",INDEX('Jobber Jobs'!$F$5:$F$367,MATCH(A819,'Jobber Jobs'!$A$5:$A$367,0)))</f>
        <v>Weekly</v>
      </c>
      <c r="D819" t="inlineStr"/>
      <c r="E819" s="9">
        <f>IF(LEFT(A819,1)="T",0,IF(INDEX('Jobber Jobs'!$O$5:$O$367,MATCH(A819,'Jobber Jobs'!$A$5:$A$367,0))&lt;&gt;"Active",0,IF(C819="Every 4 weeks",D819*INDEX('Jobber Jobs'!$L$5:$L$367,MATCH(A819,'Jobber Jobs'!$A$5:$A$367,0)),INDEX('Jobber Jobs'!$Q$5:$Q$367,MATCH(A819,'Jobber Jobs'!$A$5:$A$367,0)))))</f>
        <v>754</v>
      </c>
      <c r="F819" s="9">
        <f>SUMIFS('Jobber Invoices'!$F$5:$F$235,'Jobber Invoices'!$B$5:$B$235,A819,'Jobber Invoices'!$G$5:$G$235,B819)</f>
        <v>0</v>
      </c>
      <c r="G819" s="9">
        <f>SUMIFS('QBO Invoices'!$E$5:$E$888,'QBO Invoices'!$G$5:$G$888,A819,'QBO Invoices'!$F$5:$F$888,B819)</f>
        <v>754</v>
      </c>
      <c r="H819" s="9">
        <f>ROUND(F819+G819-E819,2)</f>
        <v>0</v>
      </c>
      <c r="I819" t="str">
        <f>IF(ABS(H819)&lt;0.005,"Agrees",IF(H819&gt;0,"Over-billed","Under-billed"))</f>
        <v>Agrees</v>
      </c>
      <c r="J819" t="str">
        <f>IFERROR(INDEX('Rate Reconciliation'!$O$5:$O$373,MATCH(A819,'Rate Reconciliation'!$A$5:$A$373,0)),"Missing in Jobber")</f>
        <v>Matched</v>
      </c>
      <c r="K819" s="9" t="n">
        <v>0</v>
      </c>
    </row>
    <row r="820">
      <c r="A820" t="inlineStr">
        <is>
          <t>J1272</t>
        </is>
      </c>
      <c r="B820" t="inlineStr">
        <is>
          <t>2026-10</t>
        </is>
      </c>
      <c r="C820" t="str">
        <f>IF(LEFT(A820,1)="T","QBO only",INDEX('Jobber Jobs'!$F$5:$F$367,MATCH(A820,'Jobber Jobs'!$A$5:$A$367,0)))</f>
        <v>Weekly</v>
      </c>
      <c r="D820" t="inlineStr"/>
      <c r="E820" s="9">
        <f>IF(LEFT(A820,1)="T",0,IF(INDEX('Jobber Jobs'!$O$5:$O$367,MATCH(A820,'Jobber Jobs'!$A$5:$A$367,0))&lt;&gt;"Active",0,IF(C820="Every 4 weeks",D820*INDEX('Jobber Jobs'!$L$5:$L$367,MATCH(A820,'Jobber Jobs'!$A$5:$A$367,0)),INDEX('Jobber Jobs'!$Q$5:$Q$367,MATCH(A820,'Jobber Jobs'!$A$5:$A$367,0)))))</f>
        <v>754</v>
      </c>
      <c r="F820" s="9">
        <f>SUMIFS('Jobber Invoices'!$F$5:$F$235,'Jobber Invoices'!$B$5:$B$235,A820,'Jobber Invoices'!$G$5:$G$235,B820)</f>
        <v>0</v>
      </c>
      <c r="G820" s="9">
        <f>SUMIFS('QBO Invoices'!$E$5:$E$888,'QBO Invoices'!$G$5:$G$888,A820,'QBO Invoices'!$F$5:$F$888,B820)</f>
        <v>754</v>
      </c>
      <c r="H820" s="9">
        <f>ROUND(F820+G820-E820,2)</f>
        <v>0</v>
      </c>
      <c r="I820" t="str">
        <f>IF(ABS(H820)&lt;0.005,"Agrees",IF(H820&gt;0,"Over-billed","Under-billed"))</f>
        <v>Agrees</v>
      </c>
      <c r="J820" t="str">
        <f>IFERROR(INDEX('Rate Reconciliation'!$O$5:$O$373,MATCH(A820,'Rate Reconciliation'!$A$5:$A$373,0)),"Missing in Jobber")</f>
        <v>Matched</v>
      </c>
      <c r="K820" s="9" t="n">
        <v>0</v>
      </c>
    </row>
    <row r="821">
      <c r="A821" t="inlineStr">
        <is>
          <t>J1273</t>
        </is>
      </c>
      <c r="B821" t="inlineStr">
        <is>
          <t>2026-08</t>
        </is>
      </c>
      <c r="C821" t="str">
        <f>IF(LEFT(A821,1)="T","QBO only",INDEX('Jobber Jobs'!$F$5:$F$367,MATCH(A821,'Jobber Jobs'!$A$5:$A$367,0)))</f>
        <v>Every 4 weeks</v>
      </c>
      <c r="D821" t="n">
        <v>1</v>
      </c>
      <c r="E821" s="9">
        <f>IF(LEFT(A821,1)="T",0,IF(INDEX('Jobber Jobs'!$O$5:$O$367,MATCH(A821,'Jobber Jobs'!$A$5:$A$367,0))&lt;&gt;"Active",0,IF(C821="Every 4 weeks",D821*INDEX('Jobber Jobs'!$L$5:$L$367,MATCH(A821,'Jobber Jobs'!$A$5:$A$367,0)),INDEX('Jobber Jobs'!$Q$5:$Q$367,MATCH(A821,'Jobber Jobs'!$A$5:$A$367,0)))))</f>
        <v>109</v>
      </c>
      <c r="F821" s="9">
        <f>SUMIFS('Jobber Invoices'!$F$5:$F$235,'Jobber Invoices'!$B$5:$B$235,A821,'Jobber Invoices'!$G$5:$G$235,B821)</f>
        <v>0</v>
      </c>
      <c r="G821" s="9">
        <f>SUMIFS('QBO Invoices'!$E$5:$E$888,'QBO Invoices'!$G$5:$G$888,A821,'QBO Invoices'!$F$5:$F$888,B821)</f>
        <v>109</v>
      </c>
      <c r="H821" s="9">
        <f>ROUND(F821+G821-E821,2)</f>
        <v>0</v>
      </c>
      <c r="I821" t="str">
        <f>IF(ABS(H821)&lt;0.005,"Agrees",IF(H821&gt;0,"Over-billed","Under-billed"))</f>
        <v>Agrees</v>
      </c>
      <c r="J821" t="str">
        <f>IFERROR(INDEX('Rate Reconciliation'!$O$5:$O$373,MATCH(A821,'Rate Reconciliation'!$A$5:$A$373,0)),"Missing in Jobber")</f>
        <v>Matched</v>
      </c>
      <c r="K821" s="9" t="n">
        <v>0</v>
      </c>
    </row>
    <row r="822">
      <c r="A822" t="inlineStr">
        <is>
          <t>J1273</t>
        </is>
      </c>
      <c r="B822" t="inlineStr">
        <is>
          <t>2026-09</t>
        </is>
      </c>
      <c r="C822" t="str">
        <f>IF(LEFT(A822,1)="T","QBO only",INDEX('Jobber Jobs'!$F$5:$F$367,MATCH(A822,'Jobber Jobs'!$A$5:$A$367,0)))</f>
        <v>Every 4 weeks</v>
      </c>
      <c r="D822" t="n">
        <v>1</v>
      </c>
      <c r="E822" s="9">
        <f>IF(LEFT(A822,1)="T",0,IF(INDEX('Jobber Jobs'!$O$5:$O$367,MATCH(A822,'Jobber Jobs'!$A$5:$A$367,0))&lt;&gt;"Active",0,IF(C822="Every 4 weeks",D822*INDEX('Jobber Jobs'!$L$5:$L$367,MATCH(A822,'Jobber Jobs'!$A$5:$A$367,0)),INDEX('Jobber Jobs'!$Q$5:$Q$367,MATCH(A822,'Jobber Jobs'!$A$5:$A$367,0)))))</f>
        <v>109</v>
      </c>
      <c r="F822" s="9">
        <f>SUMIFS('Jobber Invoices'!$F$5:$F$235,'Jobber Invoices'!$B$5:$B$235,A822,'Jobber Invoices'!$G$5:$G$235,B822)</f>
        <v>0</v>
      </c>
      <c r="G822" s="9">
        <f>SUMIFS('QBO Invoices'!$E$5:$E$888,'QBO Invoices'!$G$5:$G$888,A822,'QBO Invoices'!$F$5:$F$888,B822)</f>
        <v>109</v>
      </c>
      <c r="H822" s="9">
        <f>ROUND(F822+G822-E822,2)</f>
        <v>0</v>
      </c>
      <c r="I822" t="str">
        <f>IF(ABS(H822)&lt;0.005,"Agrees",IF(H822&gt;0,"Over-billed","Under-billed"))</f>
        <v>Agrees</v>
      </c>
      <c r="J822" t="str">
        <f>IFERROR(INDEX('Rate Reconciliation'!$O$5:$O$373,MATCH(A822,'Rate Reconciliation'!$A$5:$A$373,0)),"Missing in Jobber")</f>
        <v>Matched</v>
      </c>
      <c r="K822" s="9" t="n">
        <v>0</v>
      </c>
    </row>
    <row r="823">
      <c r="A823" t="inlineStr">
        <is>
          <t>J1273</t>
        </is>
      </c>
      <c r="B823" t="inlineStr">
        <is>
          <t>2026-10</t>
        </is>
      </c>
      <c r="C823" t="str">
        <f>IF(LEFT(A823,1)="T","QBO only",INDEX('Jobber Jobs'!$F$5:$F$367,MATCH(A823,'Jobber Jobs'!$A$5:$A$367,0)))</f>
        <v>Every 4 weeks</v>
      </c>
      <c r="D823" t="n">
        <v>2</v>
      </c>
      <c r="E823" s="9">
        <f>IF(LEFT(A823,1)="T",0,IF(INDEX('Jobber Jobs'!$O$5:$O$367,MATCH(A823,'Jobber Jobs'!$A$5:$A$367,0))&lt;&gt;"Active",0,IF(C823="Every 4 weeks",D823*INDEX('Jobber Jobs'!$L$5:$L$367,MATCH(A823,'Jobber Jobs'!$A$5:$A$367,0)),INDEX('Jobber Jobs'!$Q$5:$Q$367,MATCH(A823,'Jobber Jobs'!$A$5:$A$367,0)))))</f>
        <v>218</v>
      </c>
      <c r="F823" s="9">
        <f>SUMIFS('Jobber Invoices'!$F$5:$F$235,'Jobber Invoices'!$B$5:$B$235,A823,'Jobber Invoices'!$G$5:$G$235,B823)</f>
        <v>0</v>
      </c>
      <c r="G823" s="9">
        <f>SUMIFS('QBO Invoices'!$E$5:$E$888,'QBO Invoices'!$G$5:$G$888,A823,'QBO Invoices'!$F$5:$F$888,B823)</f>
        <v>218</v>
      </c>
      <c r="H823" s="9">
        <f>ROUND(F823+G823-E823,2)</f>
        <v>0</v>
      </c>
      <c r="I823" t="str">
        <f>IF(ABS(H823)&lt;0.005,"Agrees",IF(H823&gt;0,"Over-billed","Under-billed"))</f>
        <v>Agrees</v>
      </c>
      <c r="J823" t="str">
        <f>IFERROR(INDEX('Rate Reconciliation'!$O$5:$O$373,MATCH(A823,'Rate Reconciliation'!$A$5:$A$373,0)),"Missing in Jobber")</f>
        <v>Matched</v>
      </c>
      <c r="K823" s="9" t="n">
        <v>0</v>
      </c>
    </row>
    <row r="824">
      <c r="A824" t="inlineStr">
        <is>
          <t>J1274</t>
        </is>
      </c>
      <c r="B824" t="inlineStr">
        <is>
          <t>2026-08</t>
        </is>
      </c>
      <c r="C824" t="str">
        <f>IF(LEFT(A824,1)="T","QBO only",INDEX('Jobber Jobs'!$F$5:$F$367,MATCH(A824,'Jobber Jobs'!$A$5:$A$367,0)))</f>
        <v>Weekly</v>
      </c>
      <c r="D824" t="inlineStr"/>
      <c r="E824" s="9">
        <f>IF(LEFT(A824,1)="T",0,IF(INDEX('Jobber Jobs'!$O$5:$O$367,MATCH(A824,'Jobber Jobs'!$A$5:$A$367,0))&lt;&gt;"Active",0,IF(C824="Every 4 weeks",D824*INDEX('Jobber Jobs'!$L$5:$L$367,MATCH(A824,'Jobber Jobs'!$A$5:$A$367,0)),INDEX('Jobber Jobs'!$Q$5:$Q$367,MATCH(A824,'Jobber Jobs'!$A$5:$A$367,0)))))</f>
        <v>1265.33</v>
      </c>
      <c r="F824" s="9">
        <f>SUMIFS('Jobber Invoices'!$F$5:$F$235,'Jobber Invoices'!$B$5:$B$235,A824,'Jobber Invoices'!$G$5:$G$235,B824)</f>
        <v>0</v>
      </c>
      <c r="G824" s="9">
        <f>SUMIFS('QBO Invoices'!$E$5:$E$888,'QBO Invoices'!$G$5:$G$888,A824,'QBO Invoices'!$F$5:$F$888,B824)</f>
        <v>1265.33</v>
      </c>
      <c r="H824" s="9">
        <f>ROUND(F824+G824-E824,2)</f>
        <v>0</v>
      </c>
      <c r="I824" t="str">
        <f>IF(ABS(H824)&lt;0.005,"Agrees",IF(H824&gt;0,"Over-billed","Under-billed"))</f>
        <v>Agrees</v>
      </c>
      <c r="J824" t="str">
        <f>IFERROR(INDEX('Rate Reconciliation'!$O$5:$O$373,MATCH(A824,'Rate Reconciliation'!$A$5:$A$373,0)),"Missing in Jobber")</f>
        <v>Matched</v>
      </c>
      <c r="K824" s="9" t="n">
        <v>0</v>
      </c>
    </row>
    <row r="825">
      <c r="A825" t="inlineStr">
        <is>
          <t>J1274</t>
        </is>
      </c>
      <c r="B825" t="inlineStr">
        <is>
          <t>2026-09</t>
        </is>
      </c>
      <c r="C825" t="str">
        <f>IF(LEFT(A825,1)="T","QBO only",INDEX('Jobber Jobs'!$F$5:$F$367,MATCH(A825,'Jobber Jobs'!$A$5:$A$367,0)))</f>
        <v>Weekly</v>
      </c>
      <c r="D825" t="inlineStr"/>
      <c r="E825" s="9">
        <f>IF(LEFT(A825,1)="T",0,IF(INDEX('Jobber Jobs'!$O$5:$O$367,MATCH(A825,'Jobber Jobs'!$A$5:$A$367,0))&lt;&gt;"Active",0,IF(C825="Every 4 weeks",D825*INDEX('Jobber Jobs'!$L$5:$L$367,MATCH(A825,'Jobber Jobs'!$A$5:$A$367,0)),INDEX('Jobber Jobs'!$Q$5:$Q$367,MATCH(A825,'Jobber Jobs'!$A$5:$A$367,0)))))</f>
        <v>1265.33</v>
      </c>
      <c r="F825" s="9">
        <f>SUMIFS('Jobber Invoices'!$F$5:$F$235,'Jobber Invoices'!$B$5:$B$235,A825,'Jobber Invoices'!$G$5:$G$235,B825)</f>
        <v>0</v>
      </c>
      <c r="G825" s="9">
        <f>SUMIFS('QBO Invoices'!$E$5:$E$888,'QBO Invoices'!$G$5:$G$888,A825,'QBO Invoices'!$F$5:$F$888,B825)</f>
        <v>1265.33</v>
      </c>
      <c r="H825" s="9">
        <f>ROUND(F825+G825-E825,2)</f>
        <v>0</v>
      </c>
      <c r="I825" t="str">
        <f>IF(ABS(H825)&lt;0.005,"Agrees",IF(H825&gt;0,"Over-billed","Under-billed"))</f>
        <v>Agrees</v>
      </c>
      <c r="J825" t="str">
        <f>IFERROR(INDEX('Rate Reconciliation'!$O$5:$O$373,MATCH(A825,'Rate Reconciliation'!$A$5:$A$373,0)),"Missing in Jobber")</f>
        <v>Matched</v>
      </c>
      <c r="K825" s="9" t="n">
        <v>0</v>
      </c>
    </row>
    <row r="826">
      <c r="A826" t="inlineStr">
        <is>
          <t>J1274</t>
        </is>
      </c>
      <c r="B826" t="inlineStr">
        <is>
          <t>2026-10</t>
        </is>
      </c>
      <c r="C826" t="str">
        <f>IF(LEFT(A826,1)="T","QBO only",INDEX('Jobber Jobs'!$F$5:$F$367,MATCH(A826,'Jobber Jobs'!$A$5:$A$367,0)))</f>
        <v>Weekly</v>
      </c>
      <c r="D826" t="inlineStr"/>
      <c r="E826" s="9">
        <f>IF(LEFT(A826,1)="T",0,IF(INDEX('Jobber Jobs'!$O$5:$O$367,MATCH(A826,'Jobber Jobs'!$A$5:$A$367,0))&lt;&gt;"Active",0,IF(C826="Every 4 weeks",D826*INDEX('Jobber Jobs'!$L$5:$L$367,MATCH(A826,'Jobber Jobs'!$A$5:$A$367,0)),INDEX('Jobber Jobs'!$Q$5:$Q$367,MATCH(A826,'Jobber Jobs'!$A$5:$A$367,0)))))</f>
        <v>1265.33</v>
      </c>
      <c r="F826" s="9">
        <f>SUMIFS('Jobber Invoices'!$F$5:$F$235,'Jobber Invoices'!$B$5:$B$235,A826,'Jobber Invoices'!$G$5:$G$235,B826)</f>
        <v>0</v>
      </c>
      <c r="G826" s="9">
        <f>SUMIFS('QBO Invoices'!$E$5:$E$888,'QBO Invoices'!$G$5:$G$888,A826,'QBO Invoices'!$F$5:$F$888,B826)</f>
        <v>1265.33</v>
      </c>
      <c r="H826" s="9">
        <f>ROUND(F826+G826-E826,2)</f>
        <v>0</v>
      </c>
      <c r="I826" t="str">
        <f>IF(ABS(H826)&lt;0.005,"Agrees",IF(H826&gt;0,"Over-billed","Under-billed"))</f>
        <v>Agrees</v>
      </c>
      <c r="J826" t="str">
        <f>IFERROR(INDEX('Rate Reconciliation'!$O$5:$O$373,MATCH(A826,'Rate Reconciliation'!$A$5:$A$373,0)),"Missing in Jobber")</f>
        <v>Matched</v>
      </c>
      <c r="K826" s="9" t="n">
        <v>0</v>
      </c>
    </row>
    <row r="827">
      <c r="A827" t="inlineStr">
        <is>
          <t>J1275</t>
        </is>
      </c>
      <c r="B827" t="inlineStr">
        <is>
          <t>2026-08</t>
        </is>
      </c>
      <c r="C827" t="str">
        <f>IF(LEFT(A827,1)="T","QBO only",INDEX('Jobber Jobs'!$F$5:$F$367,MATCH(A827,'Jobber Jobs'!$A$5:$A$367,0)))</f>
        <v>Weekly</v>
      </c>
      <c r="D827" t="inlineStr"/>
      <c r="E827" s="9">
        <f>IF(LEFT(A827,1)="T",0,IF(INDEX('Jobber Jobs'!$O$5:$O$367,MATCH(A827,'Jobber Jobs'!$A$5:$A$367,0))&lt;&gt;"Active",0,IF(C827="Every 4 weeks",D827*INDEX('Jobber Jobs'!$L$5:$L$367,MATCH(A827,'Jobber Jobs'!$A$5:$A$367,0)),INDEX('Jobber Jobs'!$Q$5:$Q$367,MATCH(A827,'Jobber Jobs'!$A$5:$A$367,0)))))</f>
        <v>1209</v>
      </c>
      <c r="F827" s="9">
        <f>SUMIFS('Jobber Invoices'!$F$5:$F$235,'Jobber Invoices'!$B$5:$B$235,A827,'Jobber Invoices'!$G$5:$G$235,B827)</f>
        <v>1209</v>
      </c>
      <c r="G827" s="9">
        <f>SUMIFS('QBO Invoices'!$E$5:$E$888,'QBO Invoices'!$G$5:$G$888,A827,'QBO Invoices'!$F$5:$F$888,B827)</f>
        <v>0</v>
      </c>
      <c r="H827" s="9">
        <f>ROUND(F827+G827-E827,2)</f>
        <v>0</v>
      </c>
      <c r="I827" t="str">
        <f>IF(ABS(H827)&lt;0.005,"Agrees",IF(H827&gt;0,"Over-billed","Under-billed"))</f>
        <v>Agrees</v>
      </c>
      <c r="J827" t="str">
        <f>IFERROR(INDEX('Rate Reconciliation'!$O$5:$O$373,MATCH(A827,'Rate Reconciliation'!$A$5:$A$373,0)),"Missing in Jobber")</f>
        <v>Billed in Jobber</v>
      </c>
      <c r="K827" s="9" t="n">
        <v>0</v>
      </c>
    </row>
    <row r="828">
      <c r="A828" t="inlineStr">
        <is>
          <t>J1275</t>
        </is>
      </c>
      <c r="B828" t="inlineStr">
        <is>
          <t>2026-09</t>
        </is>
      </c>
      <c r="C828" t="str">
        <f>IF(LEFT(A828,1)="T","QBO only",INDEX('Jobber Jobs'!$F$5:$F$367,MATCH(A828,'Jobber Jobs'!$A$5:$A$367,0)))</f>
        <v>Weekly</v>
      </c>
      <c r="D828" t="inlineStr"/>
      <c r="E828" s="9">
        <f>IF(LEFT(A828,1)="T",0,IF(INDEX('Jobber Jobs'!$O$5:$O$367,MATCH(A828,'Jobber Jobs'!$A$5:$A$367,0))&lt;&gt;"Active",0,IF(C828="Every 4 weeks",D828*INDEX('Jobber Jobs'!$L$5:$L$367,MATCH(A828,'Jobber Jobs'!$A$5:$A$367,0)),INDEX('Jobber Jobs'!$Q$5:$Q$367,MATCH(A828,'Jobber Jobs'!$A$5:$A$367,0)))))</f>
        <v>1209</v>
      </c>
      <c r="F828" s="9">
        <f>SUMIFS('Jobber Invoices'!$F$5:$F$235,'Jobber Invoices'!$B$5:$B$235,A828,'Jobber Invoices'!$G$5:$G$235,B828)</f>
        <v>1209</v>
      </c>
      <c r="G828" s="9">
        <f>SUMIFS('QBO Invoices'!$E$5:$E$888,'QBO Invoices'!$G$5:$G$888,A828,'QBO Invoices'!$F$5:$F$888,B828)</f>
        <v>0</v>
      </c>
      <c r="H828" s="9">
        <f>ROUND(F828+G828-E828,2)</f>
        <v>0</v>
      </c>
      <c r="I828" t="str">
        <f>IF(ABS(H828)&lt;0.005,"Agrees",IF(H828&gt;0,"Over-billed","Under-billed"))</f>
        <v>Agrees</v>
      </c>
      <c r="J828" t="str">
        <f>IFERROR(INDEX('Rate Reconciliation'!$O$5:$O$373,MATCH(A828,'Rate Reconciliation'!$A$5:$A$373,0)),"Missing in Jobber")</f>
        <v>Billed in Jobber</v>
      </c>
      <c r="K828" s="9" t="n">
        <v>0</v>
      </c>
    </row>
    <row r="829">
      <c r="A829" t="inlineStr">
        <is>
          <t>J1275</t>
        </is>
      </c>
      <c r="B829" t="inlineStr">
        <is>
          <t>2026-10</t>
        </is>
      </c>
      <c r="C829" t="str">
        <f>IF(LEFT(A829,1)="T","QBO only",INDEX('Jobber Jobs'!$F$5:$F$367,MATCH(A829,'Jobber Jobs'!$A$5:$A$367,0)))</f>
        <v>Weekly</v>
      </c>
      <c r="D829" t="inlineStr"/>
      <c r="E829" s="9">
        <f>IF(LEFT(A829,1)="T",0,IF(INDEX('Jobber Jobs'!$O$5:$O$367,MATCH(A829,'Jobber Jobs'!$A$5:$A$367,0))&lt;&gt;"Active",0,IF(C829="Every 4 weeks",D829*INDEX('Jobber Jobs'!$L$5:$L$367,MATCH(A829,'Jobber Jobs'!$A$5:$A$367,0)),INDEX('Jobber Jobs'!$Q$5:$Q$367,MATCH(A829,'Jobber Jobs'!$A$5:$A$367,0)))))</f>
        <v>1209</v>
      </c>
      <c r="F829" s="9">
        <f>SUMIFS('Jobber Invoices'!$F$5:$F$235,'Jobber Invoices'!$B$5:$B$235,A829,'Jobber Invoices'!$G$5:$G$235,B829)</f>
        <v>1209</v>
      </c>
      <c r="G829" s="9">
        <f>SUMIFS('QBO Invoices'!$E$5:$E$888,'QBO Invoices'!$G$5:$G$888,A829,'QBO Invoices'!$F$5:$F$888,B829)</f>
        <v>0</v>
      </c>
      <c r="H829" s="9">
        <f>ROUND(F829+G829-E829,2)</f>
        <v>0</v>
      </c>
      <c r="I829" t="str">
        <f>IF(ABS(H829)&lt;0.005,"Agrees",IF(H829&gt;0,"Over-billed","Under-billed"))</f>
        <v>Agrees</v>
      </c>
      <c r="J829" t="str">
        <f>IFERROR(INDEX('Rate Reconciliation'!$O$5:$O$373,MATCH(A829,'Rate Reconciliation'!$A$5:$A$373,0)),"Missing in Jobber")</f>
        <v>Billed in Jobber</v>
      </c>
      <c r="K829" s="9" t="n">
        <v>0</v>
      </c>
    </row>
    <row r="830">
      <c r="A830" t="inlineStr">
        <is>
          <t>J1276</t>
        </is>
      </c>
      <c r="B830" t="inlineStr">
        <is>
          <t>2026-08</t>
        </is>
      </c>
      <c r="C830" t="str">
        <f>IF(LEFT(A830,1)="T","QBO only",INDEX('Jobber Jobs'!$F$5:$F$367,MATCH(A830,'Jobber Jobs'!$A$5:$A$367,0)))</f>
        <v>Weekly</v>
      </c>
      <c r="D830" t="inlineStr"/>
      <c r="E830" s="9">
        <f>IF(LEFT(A830,1)="T",0,IF(INDEX('Jobber Jobs'!$O$5:$O$367,MATCH(A830,'Jobber Jobs'!$A$5:$A$367,0))&lt;&gt;"Active",0,IF(C830="Every 4 weeks",D830*INDEX('Jobber Jobs'!$L$5:$L$367,MATCH(A830,'Jobber Jobs'!$A$5:$A$367,0)),INDEX('Jobber Jobs'!$Q$5:$Q$367,MATCH(A830,'Jobber Jobs'!$A$5:$A$367,0)))))</f>
        <v>2418</v>
      </c>
      <c r="F830" s="9">
        <f>SUMIFS('Jobber Invoices'!$F$5:$F$235,'Jobber Invoices'!$B$5:$B$235,A830,'Jobber Invoices'!$G$5:$G$235,B830)</f>
        <v>0</v>
      </c>
      <c r="G830" s="9">
        <f>SUMIFS('QBO Invoices'!$E$5:$E$888,'QBO Invoices'!$G$5:$G$888,A830,'QBO Invoices'!$F$5:$F$888,B830)</f>
        <v>2327</v>
      </c>
      <c r="H830" s="9">
        <f>ROUND(F830+G830-E830,2)</f>
        <v>-91</v>
      </c>
      <c r="I830" t="str">
        <f>IF(ABS(H830)&lt;0.005,"Agrees",IF(H830&gt;0,"Over-billed","Under-billed"))</f>
        <v>Under-billed</v>
      </c>
      <c r="J830" t="str">
        <f>IFERROR(INDEX('Rate Reconciliation'!$O$5:$O$373,MATCH(A830,'Rate Reconciliation'!$A$5:$A$373,0)),"Missing in Jobber")</f>
        <v>Rate mismatch</v>
      </c>
      <c r="K830" s="9" t="n">
        <v>-91</v>
      </c>
    </row>
    <row r="831">
      <c r="A831" t="inlineStr">
        <is>
          <t>J1276</t>
        </is>
      </c>
      <c r="B831" t="inlineStr">
        <is>
          <t>2026-09</t>
        </is>
      </c>
      <c r="C831" t="str">
        <f>IF(LEFT(A831,1)="T","QBO only",INDEX('Jobber Jobs'!$F$5:$F$367,MATCH(A831,'Jobber Jobs'!$A$5:$A$367,0)))</f>
        <v>Weekly</v>
      </c>
      <c r="D831" t="inlineStr"/>
      <c r="E831" s="9">
        <f>IF(LEFT(A831,1)="T",0,IF(INDEX('Jobber Jobs'!$O$5:$O$367,MATCH(A831,'Jobber Jobs'!$A$5:$A$367,0))&lt;&gt;"Active",0,IF(C831="Every 4 weeks",D831*INDEX('Jobber Jobs'!$L$5:$L$367,MATCH(A831,'Jobber Jobs'!$A$5:$A$367,0)),INDEX('Jobber Jobs'!$Q$5:$Q$367,MATCH(A831,'Jobber Jobs'!$A$5:$A$367,0)))))</f>
        <v>2418</v>
      </c>
      <c r="F831" s="9">
        <f>SUMIFS('Jobber Invoices'!$F$5:$F$235,'Jobber Invoices'!$B$5:$B$235,A831,'Jobber Invoices'!$G$5:$G$235,B831)</f>
        <v>0</v>
      </c>
      <c r="G831" s="9">
        <f>SUMIFS('QBO Invoices'!$E$5:$E$888,'QBO Invoices'!$G$5:$G$888,A831,'QBO Invoices'!$F$5:$F$888,B831)</f>
        <v>2327</v>
      </c>
      <c r="H831" s="9">
        <f>ROUND(F831+G831-E831,2)</f>
        <v>-91</v>
      </c>
      <c r="I831" t="str">
        <f>IF(ABS(H831)&lt;0.005,"Agrees",IF(H831&gt;0,"Over-billed","Under-billed"))</f>
        <v>Under-billed</v>
      </c>
      <c r="J831" t="str">
        <f>IFERROR(INDEX('Rate Reconciliation'!$O$5:$O$373,MATCH(A831,'Rate Reconciliation'!$A$5:$A$373,0)),"Missing in Jobber")</f>
        <v>Rate mismatch</v>
      </c>
      <c r="K831" s="9" t="n">
        <v>-91</v>
      </c>
    </row>
    <row r="832">
      <c r="A832" t="inlineStr">
        <is>
          <t>J1276</t>
        </is>
      </c>
      <c r="B832" t="inlineStr">
        <is>
          <t>2026-10</t>
        </is>
      </c>
      <c r="C832" t="str">
        <f>IF(LEFT(A832,1)="T","QBO only",INDEX('Jobber Jobs'!$F$5:$F$367,MATCH(A832,'Jobber Jobs'!$A$5:$A$367,0)))</f>
        <v>Weekly</v>
      </c>
      <c r="D832" t="inlineStr"/>
      <c r="E832" s="9">
        <f>IF(LEFT(A832,1)="T",0,IF(INDEX('Jobber Jobs'!$O$5:$O$367,MATCH(A832,'Jobber Jobs'!$A$5:$A$367,0))&lt;&gt;"Active",0,IF(C832="Every 4 weeks",D832*INDEX('Jobber Jobs'!$L$5:$L$367,MATCH(A832,'Jobber Jobs'!$A$5:$A$367,0)),INDEX('Jobber Jobs'!$Q$5:$Q$367,MATCH(A832,'Jobber Jobs'!$A$5:$A$367,0)))))</f>
        <v>2418</v>
      </c>
      <c r="F832" s="9">
        <f>SUMIFS('Jobber Invoices'!$F$5:$F$235,'Jobber Invoices'!$B$5:$B$235,A832,'Jobber Invoices'!$G$5:$G$235,B832)</f>
        <v>0</v>
      </c>
      <c r="G832" s="9">
        <f>SUMIFS('QBO Invoices'!$E$5:$E$888,'QBO Invoices'!$G$5:$G$888,A832,'QBO Invoices'!$F$5:$F$888,B832)</f>
        <v>2327</v>
      </c>
      <c r="H832" s="9">
        <f>ROUND(F832+G832-E832,2)</f>
        <v>-91</v>
      </c>
      <c r="I832" t="str">
        <f>IF(ABS(H832)&lt;0.005,"Agrees",IF(H832&gt;0,"Over-billed","Under-billed"))</f>
        <v>Under-billed</v>
      </c>
      <c r="J832" t="str">
        <f>IFERROR(INDEX('Rate Reconciliation'!$O$5:$O$373,MATCH(A832,'Rate Reconciliation'!$A$5:$A$373,0)),"Missing in Jobber")</f>
        <v>Rate mismatch</v>
      </c>
      <c r="K832" s="9" t="n">
        <v>-91</v>
      </c>
    </row>
    <row r="833">
      <c r="A833" t="inlineStr">
        <is>
          <t>J1277</t>
        </is>
      </c>
      <c r="B833" t="inlineStr">
        <is>
          <t>2026-08</t>
        </is>
      </c>
      <c r="C833" t="str">
        <f>IF(LEFT(A833,1)="T","QBO only",INDEX('Jobber Jobs'!$F$5:$F$367,MATCH(A833,'Jobber Jobs'!$A$5:$A$367,0)))</f>
        <v>Weekly</v>
      </c>
      <c r="D833" t="inlineStr"/>
      <c r="E833" s="9">
        <f>IF(LEFT(A833,1)="T",0,IF(INDEX('Jobber Jobs'!$O$5:$O$367,MATCH(A833,'Jobber Jobs'!$A$5:$A$367,0))&lt;&gt;"Active",0,IF(C833="Every 4 weeks",D833*INDEX('Jobber Jobs'!$L$5:$L$367,MATCH(A833,'Jobber Jobs'!$A$5:$A$367,0)),INDEX('Jobber Jobs'!$Q$5:$Q$367,MATCH(A833,'Jobber Jobs'!$A$5:$A$367,0)))))</f>
        <v>1287</v>
      </c>
      <c r="F833" s="9">
        <f>SUMIFS('Jobber Invoices'!$F$5:$F$235,'Jobber Invoices'!$B$5:$B$235,A833,'Jobber Invoices'!$G$5:$G$235,B833)</f>
        <v>0</v>
      </c>
      <c r="G833" s="9">
        <f>SUMIFS('QBO Invoices'!$E$5:$E$888,'QBO Invoices'!$G$5:$G$888,A833,'QBO Invoices'!$F$5:$F$888,B833)</f>
        <v>1287</v>
      </c>
      <c r="H833" s="9">
        <f>ROUND(F833+G833-E833,2)</f>
        <v>0</v>
      </c>
      <c r="I833" t="str">
        <f>IF(ABS(H833)&lt;0.005,"Agrees",IF(H833&gt;0,"Over-billed","Under-billed"))</f>
        <v>Agrees</v>
      </c>
      <c r="J833" t="str">
        <f>IFERROR(INDEX('Rate Reconciliation'!$O$5:$O$373,MATCH(A833,'Rate Reconciliation'!$A$5:$A$373,0)),"Missing in Jobber")</f>
        <v>Matched</v>
      </c>
      <c r="K833" s="9" t="n">
        <v>0</v>
      </c>
    </row>
    <row r="834">
      <c r="A834" t="inlineStr">
        <is>
          <t>J1277</t>
        </is>
      </c>
      <c r="B834" t="inlineStr">
        <is>
          <t>2026-09</t>
        </is>
      </c>
      <c r="C834" t="str">
        <f>IF(LEFT(A834,1)="T","QBO only",INDEX('Jobber Jobs'!$F$5:$F$367,MATCH(A834,'Jobber Jobs'!$A$5:$A$367,0)))</f>
        <v>Weekly</v>
      </c>
      <c r="D834" t="inlineStr"/>
      <c r="E834" s="9">
        <f>IF(LEFT(A834,1)="T",0,IF(INDEX('Jobber Jobs'!$O$5:$O$367,MATCH(A834,'Jobber Jobs'!$A$5:$A$367,0))&lt;&gt;"Active",0,IF(C834="Every 4 weeks",D834*INDEX('Jobber Jobs'!$L$5:$L$367,MATCH(A834,'Jobber Jobs'!$A$5:$A$367,0)),INDEX('Jobber Jobs'!$Q$5:$Q$367,MATCH(A834,'Jobber Jobs'!$A$5:$A$367,0)))))</f>
        <v>1287</v>
      </c>
      <c r="F834" s="9">
        <f>SUMIFS('Jobber Invoices'!$F$5:$F$235,'Jobber Invoices'!$B$5:$B$235,A834,'Jobber Invoices'!$G$5:$G$235,B834)</f>
        <v>0</v>
      </c>
      <c r="G834" s="9">
        <f>SUMIFS('QBO Invoices'!$E$5:$E$888,'QBO Invoices'!$G$5:$G$888,A834,'QBO Invoices'!$F$5:$F$888,B834)</f>
        <v>1287</v>
      </c>
      <c r="H834" s="9">
        <f>ROUND(F834+G834-E834,2)</f>
        <v>0</v>
      </c>
      <c r="I834" t="str">
        <f>IF(ABS(H834)&lt;0.005,"Agrees",IF(H834&gt;0,"Over-billed","Under-billed"))</f>
        <v>Agrees</v>
      </c>
      <c r="J834" t="str">
        <f>IFERROR(INDEX('Rate Reconciliation'!$O$5:$O$373,MATCH(A834,'Rate Reconciliation'!$A$5:$A$373,0)),"Missing in Jobber")</f>
        <v>Matched</v>
      </c>
      <c r="K834" s="9" t="n">
        <v>0</v>
      </c>
    </row>
    <row r="835">
      <c r="A835" t="inlineStr">
        <is>
          <t>J1277</t>
        </is>
      </c>
      <c r="B835" t="inlineStr">
        <is>
          <t>2026-10</t>
        </is>
      </c>
      <c r="C835" t="str">
        <f>IF(LEFT(A835,1)="T","QBO only",INDEX('Jobber Jobs'!$F$5:$F$367,MATCH(A835,'Jobber Jobs'!$A$5:$A$367,0)))</f>
        <v>Weekly</v>
      </c>
      <c r="D835" t="inlineStr"/>
      <c r="E835" s="9">
        <f>IF(LEFT(A835,1)="T",0,IF(INDEX('Jobber Jobs'!$O$5:$O$367,MATCH(A835,'Jobber Jobs'!$A$5:$A$367,0))&lt;&gt;"Active",0,IF(C835="Every 4 weeks",D835*INDEX('Jobber Jobs'!$L$5:$L$367,MATCH(A835,'Jobber Jobs'!$A$5:$A$367,0)),INDEX('Jobber Jobs'!$Q$5:$Q$367,MATCH(A835,'Jobber Jobs'!$A$5:$A$367,0)))))</f>
        <v>1287</v>
      </c>
      <c r="F835" s="9">
        <f>SUMIFS('Jobber Invoices'!$F$5:$F$235,'Jobber Invoices'!$B$5:$B$235,A835,'Jobber Invoices'!$G$5:$G$235,B835)</f>
        <v>0</v>
      </c>
      <c r="G835" s="9">
        <f>SUMIFS('QBO Invoices'!$E$5:$E$888,'QBO Invoices'!$G$5:$G$888,A835,'QBO Invoices'!$F$5:$F$888,B835)</f>
        <v>1287</v>
      </c>
      <c r="H835" s="9">
        <f>ROUND(F835+G835-E835,2)</f>
        <v>0</v>
      </c>
      <c r="I835" t="str">
        <f>IF(ABS(H835)&lt;0.005,"Agrees",IF(H835&gt;0,"Over-billed","Under-billed"))</f>
        <v>Agrees</v>
      </c>
      <c r="J835" t="str">
        <f>IFERROR(INDEX('Rate Reconciliation'!$O$5:$O$373,MATCH(A835,'Rate Reconciliation'!$A$5:$A$373,0)),"Missing in Jobber")</f>
        <v>Matched</v>
      </c>
      <c r="K835" s="9" t="n">
        <v>0</v>
      </c>
    </row>
    <row r="836">
      <c r="A836" t="inlineStr">
        <is>
          <t>J1278</t>
        </is>
      </c>
      <c r="B836" t="inlineStr">
        <is>
          <t>2026-08</t>
        </is>
      </c>
      <c r="C836" t="str">
        <f>IF(LEFT(A836,1)="T","QBO only",INDEX('Jobber Jobs'!$F$5:$F$367,MATCH(A836,'Jobber Jobs'!$A$5:$A$367,0)))</f>
        <v>Weekly</v>
      </c>
      <c r="D836" t="inlineStr"/>
      <c r="E836" s="9">
        <f>IF(LEFT(A836,1)="T",0,IF(INDEX('Jobber Jobs'!$O$5:$O$367,MATCH(A836,'Jobber Jobs'!$A$5:$A$367,0))&lt;&gt;"Active",0,IF(C836="Every 4 weeks",D836*INDEX('Jobber Jobs'!$L$5:$L$367,MATCH(A836,'Jobber Jobs'!$A$5:$A$367,0)),INDEX('Jobber Jobs'!$Q$5:$Q$367,MATCH(A836,'Jobber Jobs'!$A$5:$A$367,0)))))</f>
        <v>2925</v>
      </c>
      <c r="F836" s="9">
        <f>SUMIFS('Jobber Invoices'!$F$5:$F$235,'Jobber Invoices'!$B$5:$B$235,A836,'Jobber Invoices'!$G$5:$G$235,B836)</f>
        <v>2925</v>
      </c>
      <c r="G836" s="9">
        <f>SUMIFS('QBO Invoices'!$E$5:$E$888,'QBO Invoices'!$G$5:$G$888,A836,'QBO Invoices'!$F$5:$F$888,B836)</f>
        <v>0</v>
      </c>
      <c r="H836" s="9">
        <f>ROUND(F836+G836-E836,2)</f>
        <v>0</v>
      </c>
      <c r="I836" t="str">
        <f>IF(ABS(H836)&lt;0.005,"Agrees",IF(H836&gt;0,"Over-billed","Under-billed"))</f>
        <v>Agrees</v>
      </c>
      <c r="J836" t="str">
        <f>IFERROR(INDEX('Rate Reconciliation'!$O$5:$O$373,MATCH(A836,'Rate Reconciliation'!$A$5:$A$373,0)),"Missing in Jobber")</f>
        <v>Billed in Jobber</v>
      </c>
      <c r="K836" s="9" t="n">
        <v>0</v>
      </c>
    </row>
    <row r="837">
      <c r="A837" t="inlineStr">
        <is>
          <t>J1278</t>
        </is>
      </c>
      <c r="B837" t="inlineStr">
        <is>
          <t>2026-09</t>
        </is>
      </c>
      <c r="C837" t="str">
        <f>IF(LEFT(A837,1)="T","QBO only",INDEX('Jobber Jobs'!$F$5:$F$367,MATCH(A837,'Jobber Jobs'!$A$5:$A$367,0)))</f>
        <v>Weekly</v>
      </c>
      <c r="D837" t="inlineStr"/>
      <c r="E837" s="9">
        <f>IF(LEFT(A837,1)="T",0,IF(INDEX('Jobber Jobs'!$O$5:$O$367,MATCH(A837,'Jobber Jobs'!$A$5:$A$367,0))&lt;&gt;"Active",0,IF(C837="Every 4 weeks",D837*INDEX('Jobber Jobs'!$L$5:$L$367,MATCH(A837,'Jobber Jobs'!$A$5:$A$367,0)),INDEX('Jobber Jobs'!$Q$5:$Q$367,MATCH(A837,'Jobber Jobs'!$A$5:$A$367,0)))))</f>
        <v>2925</v>
      </c>
      <c r="F837" s="9">
        <f>SUMIFS('Jobber Invoices'!$F$5:$F$235,'Jobber Invoices'!$B$5:$B$235,A837,'Jobber Invoices'!$G$5:$G$235,B837)</f>
        <v>2925</v>
      </c>
      <c r="G837" s="9">
        <f>SUMIFS('QBO Invoices'!$E$5:$E$888,'QBO Invoices'!$G$5:$G$888,A837,'QBO Invoices'!$F$5:$F$888,B837)</f>
        <v>0</v>
      </c>
      <c r="H837" s="9">
        <f>ROUND(F837+G837-E837,2)</f>
        <v>0</v>
      </c>
      <c r="I837" t="str">
        <f>IF(ABS(H837)&lt;0.005,"Agrees",IF(H837&gt;0,"Over-billed","Under-billed"))</f>
        <v>Agrees</v>
      </c>
      <c r="J837" t="str">
        <f>IFERROR(INDEX('Rate Reconciliation'!$O$5:$O$373,MATCH(A837,'Rate Reconciliation'!$A$5:$A$373,0)),"Missing in Jobber")</f>
        <v>Billed in Jobber</v>
      </c>
      <c r="K837" s="9" t="n">
        <v>0</v>
      </c>
    </row>
    <row r="838">
      <c r="A838" t="inlineStr">
        <is>
          <t>J1278</t>
        </is>
      </c>
      <c r="B838" t="inlineStr">
        <is>
          <t>2026-10</t>
        </is>
      </c>
      <c r="C838" t="str">
        <f>IF(LEFT(A838,1)="T","QBO only",INDEX('Jobber Jobs'!$F$5:$F$367,MATCH(A838,'Jobber Jobs'!$A$5:$A$367,0)))</f>
        <v>Weekly</v>
      </c>
      <c r="D838" t="inlineStr"/>
      <c r="E838" s="9">
        <f>IF(LEFT(A838,1)="T",0,IF(INDEX('Jobber Jobs'!$O$5:$O$367,MATCH(A838,'Jobber Jobs'!$A$5:$A$367,0))&lt;&gt;"Active",0,IF(C838="Every 4 weeks",D838*INDEX('Jobber Jobs'!$L$5:$L$367,MATCH(A838,'Jobber Jobs'!$A$5:$A$367,0)),INDEX('Jobber Jobs'!$Q$5:$Q$367,MATCH(A838,'Jobber Jobs'!$A$5:$A$367,0)))))</f>
        <v>2925</v>
      </c>
      <c r="F838" s="9">
        <f>SUMIFS('Jobber Invoices'!$F$5:$F$235,'Jobber Invoices'!$B$5:$B$235,A838,'Jobber Invoices'!$G$5:$G$235,B838)</f>
        <v>2925</v>
      </c>
      <c r="G838" s="9">
        <f>SUMIFS('QBO Invoices'!$E$5:$E$888,'QBO Invoices'!$G$5:$G$888,A838,'QBO Invoices'!$F$5:$F$888,B838)</f>
        <v>0</v>
      </c>
      <c r="H838" s="9">
        <f>ROUND(F838+G838-E838,2)</f>
        <v>0</v>
      </c>
      <c r="I838" t="str">
        <f>IF(ABS(H838)&lt;0.005,"Agrees",IF(H838&gt;0,"Over-billed","Under-billed"))</f>
        <v>Agrees</v>
      </c>
      <c r="J838" t="str">
        <f>IFERROR(INDEX('Rate Reconciliation'!$O$5:$O$373,MATCH(A838,'Rate Reconciliation'!$A$5:$A$373,0)),"Missing in Jobber")</f>
        <v>Billed in Jobber</v>
      </c>
      <c r="K838" s="9" t="n">
        <v>0</v>
      </c>
    </row>
    <row r="839">
      <c r="A839" t="inlineStr">
        <is>
          <t>J1279</t>
        </is>
      </c>
      <c r="B839" t="inlineStr">
        <is>
          <t>2026-08</t>
        </is>
      </c>
      <c r="C839" t="str">
        <f>IF(LEFT(A839,1)="T","QBO only",INDEX('Jobber Jobs'!$F$5:$F$367,MATCH(A839,'Jobber Jobs'!$A$5:$A$367,0)))</f>
        <v>Weekly</v>
      </c>
      <c r="D839" t="inlineStr"/>
      <c r="E839" s="9">
        <f>IF(LEFT(A839,1)="T",0,IF(INDEX('Jobber Jobs'!$O$5:$O$367,MATCH(A839,'Jobber Jobs'!$A$5:$A$367,0))&lt;&gt;"Active",0,IF(C839="Every 4 weeks",D839*INDEX('Jobber Jobs'!$L$5:$L$367,MATCH(A839,'Jobber Jobs'!$A$5:$A$367,0)),INDEX('Jobber Jobs'!$Q$5:$Q$367,MATCH(A839,'Jobber Jobs'!$A$5:$A$367,0)))))</f>
        <v>1126.67</v>
      </c>
      <c r="F839" s="9">
        <f>SUMIFS('Jobber Invoices'!$F$5:$F$235,'Jobber Invoices'!$B$5:$B$235,A839,'Jobber Invoices'!$G$5:$G$235,B839)</f>
        <v>1126.67</v>
      </c>
      <c r="G839" s="9">
        <f>SUMIFS('QBO Invoices'!$E$5:$E$888,'QBO Invoices'!$G$5:$G$888,A839,'QBO Invoices'!$F$5:$F$888,B839)</f>
        <v>0</v>
      </c>
      <c r="H839" s="9">
        <f>ROUND(F839+G839-E839,2)</f>
        <v>0</v>
      </c>
      <c r="I839" t="str">
        <f>IF(ABS(H839)&lt;0.005,"Agrees",IF(H839&gt;0,"Over-billed","Under-billed"))</f>
        <v>Agrees</v>
      </c>
      <c r="J839" t="str">
        <f>IFERROR(INDEX('Rate Reconciliation'!$O$5:$O$373,MATCH(A839,'Rate Reconciliation'!$A$5:$A$373,0)),"Missing in Jobber")</f>
        <v>Billed in Jobber</v>
      </c>
      <c r="K839" s="9" t="n">
        <v>0</v>
      </c>
    </row>
    <row r="840">
      <c r="A840" t="inlineStr">
        <is>
          <t>J1279</t>
        </is>
      </c>
      <c r="B840" t="inlineStr">
        <is>
          <t>2026-09</t>
        </is>
      </c>
      <c r="C840" t="str">
        <f>IF(LEFT(A840,1)="T","QBO only",INDEX('Jobber Jobs'!$F$5:$F$367,MATCH(A840,'Jobber Jobs'!$A$5:$A$367,0)))</f>
        <v>Weekly</v>
      </c>
      <c r="D840" t="inlineStr"/>
      <c r="E840" s="9">
        <f>IF(LEFT(A840,1)="T",0,IF(INDEX('Jobber Jobs'!$O$5:$O$367,MATCH(A840,'Jobber Jobs'!$A$5:$A$367,0))&lt;&gt;"Active",0,IF(C840="Every 4 weeks",D840*INDEX('Jobber Jobs'!$L$5:$L$367,MATCH(A840,'Jobber Jobs'!$A$5:$A$367,0)),INDEX('Jobber Jobs'!$Q$5:$Q$367,MATCH(A840,'Jobber Jobs'!$A$5:$A$367,0)))))</f>
        <v>1126.67</v>
      </c>
      <c r="F840" s="9">
        <f>SUMIFS('Jobber Invoices'!$F$5:$F$235,'Jobber Invoices'!$B$5:$B$235,A840,'Jobber Invoices'!$G$5:$G$235,B840)</f>
        <v>1126.67</v>
      </c>
      <c r="G840" s="9">
        <f>SUMIFS('QBO Invoices'!$E$5:$E$888,'QBO Invoices'!$G$5:$G$888,A840,'QBO Invoices'!$F$5:$F$888,B840)</f>
        <v>0</v>
      </c>
      <c r="H840" s="9">
        <f>ROUND(F840+G840-E840,2)</f>
        <v>0</v>
      </c>
      <c r="I840" t="str">
        <f>IF(ABS(H840)&lt;0.005,"Agrees",IF(H840&gt;0,"Over-billed","Under-billed"))</f>
        <v>Agrees</v>
      </c>
      <c r="J840" t="str">
        <f>IFERROR(INDEX('Rate Reconciliation'!$O$5:$O$373,MATCH(A840,'Rate Reconciliation'!$A$5:$A$373,0)),"Missing in Jobber")</f>
        <v>Billed in Jobber</v>
      </c>
      <c r="K840" s="9" t="n">
        <v>0</v>
      </c>
    </row>
    <row r="841">
      <c r="A841" t="inlineStr">
        <is>
          <t>J1279</t>
        </is>
      </c>
      <c r="B841" t="inlineStr">
        <is>
          <t>2026-10</t>
        </is>
      </c>
      <c r="C841" t="str">
        <f>IF(LEFT(A841,1)="T","QBO only",INDEX('Jobber Jobs'!$F$5:$F$367,MATCH(A841,'Jobber Jobs'!$A$5:$A$367,0)))</f>
        <v>Weekly</v>
      </c>
      <c r="D841" t="inlineStr"/>
      <c r="E841" s="9">
        <f>IF(LEFT(A841,1)="T",0,IF(INDEX('Jobber Jobs'!$O$5:$O$367,MATCH(A841,'Jobber Jobs'!$A$5:$A$367,0))&lt;&gt;"Active",0,IF(C841="Every 4 weeks",D841*INDEX('Jobber Jobs'!$L$5:$L$367,MATCH(A841,'Jobber Jobs'!$A$5:$A$367,0)),INDEX('Jobber Jobs'!$Q$5:$Q$367,MATCH(A841,'Jobber Jobs'!$A$5:$A$367,0)))))</f>
        <v>1126.67</v>
      </c>
      <c r="F841" s="9">
        <f>SUMIFS('Jobber Invoices'!$F$5:$F$235,'Jobber Invoices'!$B$5:$B$235,A841,'Jobber Invoices'!$G$5:$G$235,B841)</f>
        <v>1126.67</v>
      </c>
      <c r="G841" s="9">
        <f>SUMIFS('QBO Invoices'!$E$5:$E$888,'QBO Invoices'!$G$5:$G$888,A841,'QBO Invoices'!$F$5:$F$888,B841)</f>
        <v>0</v>
      </c>
      <c r="H841" s="9">
        <f>ROUND(F841+G841-E841,2)</f>
        <v>0</v>
      </c>
      <c r="I841" t="str">
        <f>IF(ABS(H841)&lt;0.005,"Agrees",IF(H841&gt;0,"Over-billed","Under-billed"))</f>
        <v>Agrees</v>
      </c>
      <c r="J841" t="str">
        <f>IFERROR(INDEX('Rate Reconciliation'!$O$5:$O$373,MATCH(A841,'Rate Reconciliation'!$A$5:$A$373,0)),"Missing in Jobber")</f>
        <v>Billed in Jobber</v>
      </c>
      <c r="K841" s="9" t="n">
        <v>0</v>
      </c>
    </row>
    <row r="842">
      <c r="A842" t="inlineStr">
        <is>
          <t>J1280</t>
        </is>
      </c>
      <c r="B842" t="inlineStr">
        <is>
          <t>2026-08</t>
        </is>
      </c>
      <c r="C842" t="str">
        <f>IF(LEFT(A842,1)="T","QBO only",INDEX('Jobber Jobs'!$F$5:$F$367,MATCH(A842,'Jobber Jobs'!$A$5:$A$367,0)))</f>
        <v>Weekly</v>
      </c>
      <c r="D842" t="inlineStr"/>
      <c r="E842" s="9">
        <f>IF(LEFT(A842,1)="T",0,IF(INDEX('Jobber Jobs'!$O$5:$O$367,MATCH(A842,'Jobber Jobs'!$A$5:$A$367,0))&lt;&gt;"Active",0,IF(C842="Every 4 weeks",D842*INDEX('Jobber Jobs'!$L$5:$L$367,MATCH(A842,'Jobber Jobs'!$A$5:$A$367,0)),INDEX('Jobber Jobs'!$Q$5:$Q$367,MATCH(A842,'Jobber Jobs'!$A$5:$A$367,0)))))</f>
        <v>780</v>
      </c>
      <c r="F842" s="9">
        <f>SUMIFS('Jobber Invoices'!$F$5:$F$235,'Jobber Invoices'!$B$5:$B$235,A842,'Jobber Invoices'!$G$5:$G$235,B842)</f>
        <v>0</v>
      </c>
      <c r="G842" s="9">
        <f>SUMIFS('QBO Invoices'!$E$5:$E$888,'QBO Invoices'!$G$5:$G$888,A842,'QBO Invoices'!$F$5:$F$888,B842)</f>
        <v>1534</v>
      </c>
      <c r="H842" s="9">
        <f>ROUND(F842+G842-E842,2)</f>
        <v>754</v>
      </c>
      <c r="I842" t="str">
        <f>IF(ABS(H842)&lt;0.005,"Agrees",IF(H842&gt;0,"Over-billed","Under-billed"))</f>
        <v>Over-billed</v>
      </c>
      <c r="J842" t="str">
        <f>IFERROR(INDEX('Rate Reconciliation'!$O$5:$O$373,MATCH(A842,'Rate Reconciliation'!$A$5:$A$373,0)),"Missing in Jobber")</f>
        <v>Duplicate in QBO</v>
      </c>
      <c r="K842" s="9" t="n">
        <v>754</v>
      </c>
    </row>
    <row r="843">
      <c r="A843" t="inlineStr">
        <is>
          <t>J1280</t>
        </is>
      </c>
      <c r="B843" t="inlineStr">
        <is>
          <t>2026-09</t>
        </is>
      </c>
      <c r="C843" t="str">
        <f>IF(LEFT(A843,1)="T","QBO only",INDEX('Jobber Jobs'!$F$5:$F$367,MATCH(A843,'Jobber Jobs'!$A$5:$A$367,0)))</f>
        <v>Weekly</v>
      </c>
      <c r="D843" t="inlineStr"/>
      <c r="E843" s="9">
        <f>IF(LEFT(A843,1)="T",0,IF(INDEX('Jobber Jobs'!$O$5:$O$367,MATCH(A843,'Jobber Jobs'!$A$5:$A$367,0))&lt;&gt;"Active",0,IF(C843="Every 4 weeks",D843*INDEX('Jobber Jobs'!$L$5:$L$367,MATCH(A843,'Jobber Jobs'!$A$5:$A$367,0)),INDEX('Jobber Jobs'!$Q$5:$Q$367,MATCH(A843,'Jobber Jobs'!$A$5:$A$367,0)))))</f>
        <v>780</v>
      </c>
      <c r="F843" s="9">
        <f>SUMIFS('Jobber Invoices'!$F$5:$F$235,'Jobber Invoices'!$B$5:$B$235,A843,'Jobber Invoices'!$G$5:$G$235,B843)</f>
        <v>0</v>
      </c>
      <c r="G843" s="9">
        <f>SUMIFS('QBO Invoices'!$E$5:$E$888,'QBO Invoices'!$G$5:$G$888,A843,'QBO Invoices'!$F$5:$F$888,B843)</f>
        <v>1534</v>
      </c>
      <c r="H843" s="9">
        <f>ROUND(F843+G843-E843,2)</f>
        <v>754</v>
      </c>
      <c r="I843" t="str">
        <f>IF(ABS(H843)&lt;0.005,"Agrees",IF(H843&gt;0,"Over-billed","Under-billed"))</f>
        <v>Over-billed</v>
      </c>
      <c r="J843" t="str">
        <f>IFERROR(INDEX('Rate Reconciliation'!$O$5:$O$373,MATCH(A843,'Rate Reconciliation'!$A$5:$A$373,0)),"Missing in Jobber")</f>
        <v>Duplicate in QBO</v>
      </c>
      <c r="K843" s="9" t="n">
        <v>754</v>
      </c>
    </row>
    <row r="844">
      <c r="A844" t="inlineStr">
        <is>
          <t>J1280</t>
        </is>
      </c>
      <c r="B844" t="inlineStr">
        <is>
          <t>2026-10</t>
        </is>
      </c>
      <c r="C844" t="str">
        <f>IF(LEFT(A844,1)="T","QBO only",INDEX('Jobber Jobs'!$F$5:$F$367,MATCH(A844,'Jobber Jobs'!$A$5:$A$367,0)))</f>
        <v>Weekly</v>
      </c>
      <c r="D844" t="inlineStr"/>
      <c r="E844" s="9">
        <f>IF(LEFT(A844,1)="T",0,IF(INDEX('Jobber Jobs'!$O$5:$O$367,MATCH(A844,'Jobber Jobs'!$A$5:$A$367,0))&lt;&gt;"Active",0,IF(C844="Every 4 weeks",D844*INDEX('Jobber Jobs'!$L$5:$L$367,MATCH(A844,'Jobber Jobs'!$A$5:$A$367,0)),INDEX('Jobber Jobs'!$Q$5:$Q$367,MATCH(A844,'Jobber Jobs'!$A$5:$A$367,0)))))</f>
        <v>780</v>
      </c>
      <c r="F844" s="9">
        <f>SUMIFS('Jobber Invoices'!$F$5:$F$235,'Jobber Invoices'!$B$5:$B$235,A844,'Jobber Invoices'!$G$5:$G$235,B844)</f>
        <v>0</v>
      </c>
      <c r="G844" s="9">
        <f>SUMIFS('QBO Invoices'!$E$5:$E$888,'QBO Invoices'!$G$5:$G$888,A844,'QBO Invoices'!$F$5:$F$888,B844)</f>
        <v>1534</v>
      </c>
      <c r="H844" s="9">
        <f>ROUND(F844+G844-E844,2)</f>
        <v>754</v>
      </c>
      <c r="I844" t="str">
        <f>IF(ABS(H844)&lt;0.005,"Agrees",IF(H844&gt;0,"Over-billed","Under-billed"))</f>
        <v>Over-billed</v>
      </c>
      <c r="J844" t="str">
        <f>IFERROR(INDEX('Rate Reconciliation'!$O$5:$O$373,MATCH(A844,'Rate Reconciliation'!$A$5:$A$373,0)),"Missing in Jobber")</f>
        <v>Duplicate in QBO</v>
      </c>
      <c r="K844" s="9" t="n">
        <v>754</v>
      </c>
    </row>
    <row r="845">
      <c r="A845" t="inlineStr">
        <is>
          <t>J1281</t>
        </is>
      </c>
      <c r="B845" t="inlineStr">
        <is>
          <t>2026-08</t>
        </is>
      </c>
      <c r="C845" t="str">
        <f>IF(LEFT(A845,1)="T","QBO only",INDEX('Jobber Jobs'!$F$5:$F$367,MATCH(A845,'Jobber Jobs'!$A$5:$A$367,0)))</f>
        <v>Weekly</v>
      </c>
      <c r="D845" t="inlineStr"/>
      <c r="E845" s="9">
        <f>IF(LEFT(A845,1)="T",0,IF(INDEX('Jobber Jobs'!$O$5:$O$367,MATCH(A845,'Jobber Jobs'!$A$5:$A$367,0))&lt;&gt;"Active",0,IF(C845="Every 4 weeks",D845*INDEX('Jobber Jobs'!$L$5:$L$367,MATCH(A845,'Jobber Jobs'!$A$5:$A$367,0)),INDEX('Jobber Jobs'!$Q$5:$Q$367,MATCH(A845,'Jobber Jobs'!$A$5:$A$367,0)))))</f>
        <v>325</v>
      </c>
      <c r="F845" s="9">
        <f>SUMIFS('Jobber Invoices'!$F$5:$F$235,'Jobber Invoices'!$B$5:$B$235,A845,'Jobber Invoices'!$G$5:$G$235,B845)</f>
        <v>0</v>
      </c>
      <c r="G845" s="9">
        <f>SUMIFS('QBO Invoices'!$E$5:$E$888,'QBO Invoices'!$G$5:$G$888,A845,'QBO Invoices'!$F$5:$F$888,B845)</f>
        <v>325</v>
      </c>
      <c r="H845" s="9">
        <f>ROUND(F845+G845-E845,2)</f>
        <v>0</v>
      </c>
      <c r="I845" t="str">
        <f>IF(ABS(H845)&lt;0.005,"Agrees",IF(H845&gt;0,"Over-billed","Under-billed"))</f>
        <v>Agrees</v>
      </c>
      <c r="J845" t="str">
        <f>IFERROR(INDEX('Rate Reconciliation'!$O$5:$O$373,MATCH(A845,'Rate Reconciliation'!$A$5:$A$373,0)),"Missing in Jobber")</f>
        <v>Matched</v>
      </c>
      <c r="K845" s="9" t="n">
        <v>0</v>
      </c>
    </row>
    <row r="846">
      <c r="A846" t="inlineStr">
        <is>
          <t>J1281</t>
        </is>
      </c>
      <c r="B846" t="inlineStr">
        <is>
          <t>2026-09</t>
        </is>
      </c>
      <c r="C846" t="str">
        <f>IF(LEFT(A846,1)="T","QBO only",INDEX('Jobber Jobs'!$F$5:$F$367,MATCH(A846,'Jobber Jobs'!$A$5:$A$367,0)))</f>
        <v>Weekly</v>
      </c>
      <c r="D846" t="inlineStr"/>
      <c r="E846" s="9">
        <f>IF(LEFT(A846,1)="T",0,IF(INDEX('Jobber Jobs'!$O$5:$O$367,MATCH(A846,'Jobber Jobs'!$A$5:$A$367,0))&lt;&gt;"Active",0,IF(C846="Every 4 weeks",D846*INDEX('Jobber Jobs'!$L$5:$L$367,MATCH(A846,'Jobber Jobs'!$A$5:$A$367,0)),INDEX('Jobber Jobs'!$Q$5:$Q$367,MATCH(A846,'Jobber Jobs'!$A$5:$A$367,0)))))</f>
        <v>325</v>
      </c>
      <c r="F846" s="9">
        <f>SUMIFS('Jobber Invoices'!$F$5:$F$235,'Jobber Invoices'!$B$5:$B$235,A846,'Jobber Invoices'!$G$5:$G$235,B846)</f>
        <v>0</v>
      </c>
      <c r="G846" s="9">
        <f>SUMIFS('QBO Invoices'!$E$5:$E$888,'QBO Invoices'!$G$5:$G$888,A846,'QBO Invoices'!$F$5:$F$888,B846)</f>
        <v>325</v>
      </c>
      <c r="H846" s="9">
        <f>ROUND(F846+G846-E846,2)</f>
        <v>0</v>
      </c>
      <c r="I846" t="str">
        <f>IF(ABS(H846)&lt;0.005,"Agrees",IF(H846&gt;0,"Over-billed","Under-billed"))</f>
        <v>Agrees</v>
      </c>
      <c r="J846" t="str">
        <f>IFERROR(INDEX('Rate Reconciliation'!$O$5:$O$373,MATCH(A846,'Rate Reconciliation'!$A$5:$A$373,0)),"Missing in Jobber")</f>
        <v>Matched</v>
      </c>
      <c r="K846" s="9" t="n">
        <v>0</v>
      </c>
    </row>
    <row r="847">
      <c r="A847" t="inlineStr">
        <is>
          <t>J1281</t>
        </is>
      </c>
      <c r="B847" t="inlineStr">
        <is>
          <t>2026-10</t>
        </is>
      </c>
      <c r="C847" t="str">
        <f>IF(LEFT(A847,1)="T","QBO only",INDEX('Jobber Jobs'!$F$5:$F$367,MATCH(A847,'Jobber Jobs'!$A$5:$A$367,0)))</f>
        <v>Weekly</v>
      </c>
      <c r="D847" t="inlineStr"/>
      <c r="E847" s="9">
        <f>IF(LEFT(A847,1)="T",0,IF(INDEX('Jobber Jobs'!$O$5:$O$367,MATCH(A847,'Jobber Jobs'!$A$5:$A$367,0))&lt;&gt;"Active",0,IF(C847="Every 4 weeks",D847*INDEX('Jobber Jobs'!$L$5:$L$367,MATCH(A847,'Jobber Jobs'!$A$5:$A$367,0)),INDEX('Jobber Jobs'!$Q$5:$Q$367,MATCH(A847,'Jobber Jobs'!$A$5:$A$367,0)))))</f>
        <v>325</v>
      </c>
      <c r="F847" s="9">
        <f>SUMIFS('Jobber Invoices'!$F$5:$F$235,'Jobber Invoices'!$B$5:$B$235,A847,'Jobber Invoices'!$G$5:$G$235,B847)</f>
        <v>0</v>
      </c>
      <c r="G847" s="9">
        <f>SUMIFS('QBO Invoices'!$E$5:$E$888,'QBO Invoices'!$G$5:$G$888,A847,'QBO Invoices'!$F$5:$F$888,B847)</f>
        <v>325</v>
      </c>
      <c r="H847" s="9">
        <f>ROUND(F847+G847-E847,2)</f>
        <v>0</v>
      </c>
      <c r="I847" t="str">
        <f>IF(ABS(H847)&lt;0.005,"Agrees",IF(H847&gt;0,"Over-billed","Under-billed"))</f>
        <v>Agrees</v>
      </c>
      <c r="J847" t="str">
        <f>IFERROR(INDEX('Rate Reconciliation'!$O$5:$O$373,MATCH(A847,'Rate Reconciliation'!$A$5:$A$373,0)),"Missing in Jobber")</f>
        <v>Matched</v>
      </c>
      <c r="K847" s="9" t="n">
        <v>0</v>
      </c>
    </row>
    <row r="848">
      <c r="A848" t="inlineStr">
        <is>
          <t>J1282</t>
        </is>
      </c>
      <c r="B848" t="inlineStr">
        <is>
          <t>2026-08</t>
        </is>
      </c>
      <c r="C848" t="str">
        <f>IF(LEFT(A848,1)="T","QBO only",INDEX('Jobber Jobs'!$F$5:$F$367,MATCH(A848,'Jobber Jobs'!$A$5:$A$367,0)))</f>
        <v>Every 4 weeks</v>
      </c>
      <c r="D848" t="n">
        <v>1</v>
      </c>
      <c r="E848" s="9">
        <f>IF(LEFT(A848,1)="T",0,IF(INDEX('Jobber Jobs'!$O$5:$O$367,MATCH(A848,'Jobber Jobs'!$A$5:$A$367,0))&lt;&gt;"Active",0,IF(C848="Every 4 weeks",D848*INDEX('Jobber Jobs'!$L$5:$L$367,MATCH(A848,'Jobber Jobs'!$A$5:$A$367,0)),INDEX('Jobber Jobs'!$Q$5:$Q$367,MATCH(A848,'Jobber Jobs'!$A$5:$A$367,0)))))</f>
        <v>146</v>
      </c>
      <c r="F848" s="9">
        <f>SUMIFS('Jobber Invoices'!$F$5:$F$235,'Jobber Invoices'!$B$5:$B$235,A848,'Jobber Invoices'!$G$5:$G$235,B848)</f>
        <v>0</v>
      </c>
      <c r="G848" s="9">
        <f>SUMIFS('QBO Invoices'!$E$5:$E$888,'QBO Invoices'!$G$5:$G$888,A848,'QBO Invoices'!$F$5:$F$888,B848)</f>
        <v>146</v>
      </c>
      <c r="H848" s="9">
        <f>ROUND(F848+G848-E848,2)</f>
        <v>0</v>
      </c>
      <c r="I848" t="str">
        <f>IF(ABS(H848)&lt;0.005,"Agrees",IF(H848&gt;0,"Over-billed","Under-billed"))</f>
        <v>Agrees</v>
      </c>
      <c r="J848" t="str">
        <f>IFERROR(INDEX('Rate Reconciliation'!$O$5:$O$373,MATCH(A848,'Rate Reconciliation'!$A$5:$A$373,0)),"Missing in Jobber")</f>
        <v>Matched</v>
      </c>
      <c r="K848" s="9" t="n">
        <v>0</v>
      </c>
    </row>
    <row r="849">
      <c r="A849" t="inlineStr">
        <is>
          <t>J1282</t>
        </is>
      </c>
      <c r="B849" t="inlineStr">
        <is>
          <t>2026-09</t>
        </is>
      </c>
      <c r="C849" t="str">
        <f>IF(LEFT(A849,1)="T","QBO only",INDEX('Jobber Jobs'!$F$5:$F$367,MATCH(A849,'Jobber Jobs'!$A$5:$A$367,0)))</f>
        <v>Every 4 weeks</v>
      </c>
      <c r="D849" t="n">
        <v>1</v>
      </c>
      <c r="E849" s="9">
        <f>IF(LEFT(A849,1)="T",0,IF(INDEX('Jobber Jobs'!$O$5:$O$367,MATCH(A849,'Jobber Jobs'!$A$5:$A$367,0))&lt;&gt;"Active",0,IF(C849="Every 4 weeks",D849*INDEX('Jobber Jobs'!$L$5:$L$367,MATCH(A849,'Jobber Jobs'!$A$5:$A$367,0)),INDEX('Jobber Jobs'!$Q$5:$Q$367,MATCH(A849,'Jobber Jobs'!$A$5:$A$367,0)))))</f>
        <v>146</v>
      </c>
      <c r="F849" s="9">
        <f>SUMIFS('Jobber Invoices'!$F$5:$F$235,'Jobber Invoices'!$B$5:$B$235,A849,'Jobber Invoices'!$G$5:$G$235,B849)</f>
        <v>0</v>
      </c>
      <c r="G849" s="9">
        <f>SUMIFS('QBO Invoices'!$E$5:$E$888,'QBO Invoices'!$G$5:$G$888,A849,'QBO Invoices'!$F$5:$F$888,B849)</f>
        <v>146</v>
      </c>
      <c r="H849" s="9">
        <f>ROUND(F849+G849-E849,2)</f>
        <v>0</v>
      </c>
      <c r="I849" t="str">
        <f>IF(ABS(H849)&lt;0.005,"Agrees",IF(H849&gt;0,"Over-billed","Under-billed"))</f>
        <v>Agrees</v>
      </c>
      <c r="J849" t="str">
        <f>IFERROR(INDEX('Rate Reconciliation'!$O$5:$O$373,MATCH(A849,'Rate Reconciliation'!$A$5:$A$373,0)),"Missing in Jobber")</f>
        <v>Matched</v>
      </c>
      <c r="K849" s="9" t="n">
        <v>0</v>
      </c>
    </row>
    <row r="850">
      <c r="A850" t="inlineStr">
        <is>
          <t>J1282</t>
        </is>
      </c>
      <c r="B850" t="inlineStr">
        <is>
          <t>2026-10</t>
        </is>
      </c>
      <c r="C850" t="str">
        <f>IF(LEFT(A850,1)="T","QBO only",INDEX('Jobber Jobs'!$F$5:$F$367,MATCH(A850,'Jobber Jobs'!$A$5:$A$367,0)))</f>
        <v>Every 4 weeks</v>
      </c>
      <c r="D850" t="n">
        <v>1</v>
      </c>
      <c r="E850" s="9">
        <f>IF(LEFT(A850,1)="T",0,IF(INDEX('Jobber Jobs'!$O$5:$O$367,MATCH(A850,'Jobber Jobs'!$A$5:$A$367,0))&lt;&gt;"Active",0,IF(C850="Every 4 weeks",D850*INDEX('Jobber Jobs'!$L$5:$L$367,MATCH(A850,'Jobber Jobs'!$A$5:$A$367,0)),INDEX('Jobber Jobs'!$Q$5:$Q$367,MATCH(A850,'Jobber Jobs'!$A$5:$A$367,0)))))</f>
        <v>146</v>
      </c>
      <c r="F850" s="9">
        <f>SUMIFS('Jobber Invoices'!$F$5:$F$235,'Jobber Invoices'!$B$5:$B$235,A850,'Jobber Invoices'!$G$5:$G$235,B850)</f>
        <v>0</v>
      </c>
      <c r="G850" s="9">
        <f>SUMIFS('QBO Invoices'!$E$5:$E$888,'QBO Invoices'!$G$5:$G$888,A850,'QBO Invoices'!$F$5:$F$888,B850)</f>
        <v>146</v>
      </c>
      <c r="H850" s="9">
        <f>ROUND(F850+G850-E850,2)</f>
        <v>0</v>
      </c>
      <c r="I850" t="str">
        <f>IF(ABS(H850)&lt;0.005,"Agrees",IF(H850&gt;0,"Over-billed","Under-billed"))</f>
        <v>Agrees</v>
      </c>
      <c r="J850" t="str">
        <f>IFERROR(INDEX('Rate Reconciliation'!$O$5:$O$373,MATCH(A850,'Rate Reconciliation'!$A$5:$A$373,0)),"Missing in Jobber")</f>
        <v>Matched</v>
      </c>
      <c r="K850" s="9" t="n">
        <v>0</v>
      </c>
    </row>
    <row r="851">
      <c r="A851" t="inlineStr">
        <is>
          <t>J1283</t>
        </is>
      </c>
      <c r="B851" t="inlineStr">
        <is>
          <t>2026-08</t>
        </is>
      </c>
      <c r="C851" t="str">
        <f>IF(LEFT(A851,1)="T","QBO only",INDEX('Jobber Jobs'!$F$5:$F$367,MATCH(A851,'Jobber Jobs'!$A$5:$A$367,0)))</f>
        <v>Weekly</v>
      </c>
      <c r="D851" t="inlineStr"/>
      <c r="E851" s="9">
        <f>IF(LEFT(A851,1)="T",0,IF(INDEX('Jobber Jobs'!$O$5:$O$367,MATCH(A851,'Jobber Jobs'!$A$5:$A$367,0))&lt;&gt;"Active",0,IF(C851="Every 4 weeks",D851*INDEX('Jobber Jobs'!$L$5:$L$367,MATCH(A851,'Jobber Jobs'!$A$5:$A$367,0)),INDEX('Jobber Jobs'!$Q$5:$Q$367,MATCH(A851,'Jobber Jobs'!$A$5:$A$367,0)))))</f>
        <v>2015</v>
      </c>
      <c r="F851" s="9">
        <f>SUMIFS('Jobber Invoices'!$F$5:$F$235,'Jobber Invoices'!$B$5:$B$235,A851,'Jobber Invoices'!$G$5:$G$235,B851)</f>
        <v>0</v>
      </c>
      <c r="G851" s="9">
        <f>SUMIFS('QBO Invoices'!$E$5:$E$888,'QBO Invoices'!$G$5:$G$888,A851,'QBO Invoices'!$F$5:$F$888,B851)</f>
        <v>2015</v>
      </c>
      <c r="H851" s="9">
        <f>ROUND(F851+G851-E851,2)</f>
        <v>0</v>
      </c>
      <c r="I851" t="str">
        <f>IF(ABS(H851)&lt;0.005,"Agrees",IF(H851&gt;0,"Over-billed","Under-billed"))</f>
        <v>Agrees</v>
      </c>
      <c r="J851" t="str">
        <f>IFERROR(INDEX('Rate Reconciliation'!$O$5:$O$373,MATCH(A851,'Rate Reconciliation'!$A$5:$A$373,0)),"Missing in Jobber")</f>
        <v>Matched</v>
      </c>
      <c r="K851" s="9" t="n">
        <v>0</v>
      </c>
    </row>
    <row r="852">
      <c r="A852" t="inlineStr">
        <is>
          <t>J1283</t>
        </is>
      </c>
      <c r="B852" t="inlineStr">
        <is>
          <t>2026-09</t>
        </is>
      </c>
      <c r="C852" t="str">
        <f>IF(LEFT(A852,1)="T","QBO only",INDEX('Jobber Jobs'!$F$5:$F$367,MATCH(A852,'Jobber Jobs'!$A$5:$A$367,0)))</f>
        <v>Weekly</v>
      </c>
      <c r="D852" t="inlineStr"/>
      <c r="E852" s="9">
        <f>IF(LEFT(A852,1)="T",0,IF(INDEX('Jobber Jobs'!$O$5:$O$367,MATCH(A852,'Jobber Jobs'!$A$5:$A$367,0))&lt;&gt;"Active",0,IF(C852="Every 4 weeks",D852*INDEX('Jobber Jobs'!$L$5:$L$367,MATCH(A852,'Jobber Jobs'!$A$5:$A$367,0)),INDEX('Jobber Jobs'!$Q$5:$Q$367,MATCH(A852,'Jobber Jobs'!$A$5:$A$367,0)))))</f>
        <v>2015</v>
      </c>
      <c r="F852" s="9">
        <f>SUMIFS('Jobber Invoices'!$F$5:$F$235,'Jobber Invoices'!$B$5:$B$235,A852,'Jobber Invoices'!$G$5:$G$235,B852)</f>
        <v>0</v>
      </c>
      <c r="G852" s="9">
        <f>SUMIFS('QBO Invoices'!$E$5:$E$888,'QBO Invoices'!$G$5:$G$888,A852,'QBO Invoices'!$F$5:$F$888,B852)</f>
        <v>2015</v>
      </c>
      <c r="H852" s="9">
        <f>ROUND(F852+G852-E852,2)</f>
        <v>0</v>
      </c>
      <c r="I852" t="str">
        <f>IF(ABS(H852)&lt;0.005,"Agrees",IF(H852&gt;0,"Over-billed","Under-billed"))</f>
        <v>Agrees</v>
      </c>
      <c r="J852" t="str">
        <f>IFERROR(INDEX('Rate Reconciliation'!$O$5:$O$373,MATCH(A852,'Rate Reconciliation'!$A$5:$A$373,0)),"Missing in Jobber")</f>
        <v>Matched</v>
      </c>
      <c r="K852" s="9" t="n">
        <v>0</v>
      </c>
    </row>
    <row r="853">
      <c r="A853" t="inlineStr">
        <is>
          <t>J1283</t>
        </is>
      </c>
      <c r="B853" t="inlineStr">
        <is>
          <t>2026-10</t>
        </is>
      </c>
      <c r="C853" t="str">
        <f>IF(LEFT(A853,1)="T","QBO only",INDEX('Jobber Jobs'!$F$5:$F$367,MATCH(A853,'Jobber Jobs'!$A$5:$A$367,0)))</f>
        <v>Weekly</v>
      </c>
      <c r="D853" t="inlineStr"/>
      <c r="E853" s="9">
        <f>IF(LEFT(A853,1)="T",0,IF(INDEX('Jobber Jobs'!$O$5:$O$367,MATCH(A853,'Jobber Jobs'!$A$5:$A$367,0))&lt;&gt;"Active",0,IF(C853="Every 4 weeks",D853*INDEX('Jobber Jobs'!$L$5:$L$367,MATCH(A853,'Jobber Jobs'!$A$5:$A$367,0)),INDEX('Jobber Jobs'!$Q$5:$Q$367,MATCH(A853,'Jobber Jobs'!$A$5:$A$367,0)))))</f>
        <v>2015</v>
      </c>
      <c r="F853" s="9">
        <f>SUMIFS('Jobber Invoices'!$F$5:$F$235,'Jobber Invoices'!$B$5:$B$235,A853,'Jobber Invoices'!$G$5:$G$235,B853)</f>
        <v>0</v>
      </c>
      <c r="G853" s="9">
        <f>SUMIFS('QBO Invoices'!$E$5:$E$888,'QBO Invoices'!$G$5:$G$888,A853,'QBO Invoices'!$F$5:$F$888,B853)</f>
        <v>2015</v>
      </c>
      <c r="H853" s="9">
        <f>ROUND(F853+G853-E853,2)</f>
        <v>0</v>
      </c>
      <c r="I853" t="str">
        <f>IF(ABS(H853)&lt;0.005,"Agrees",IF(H853&gt;0,"Over-billed","Under-billed"))</f>
        <v>Agrees</v>
      </c>
      <c r="J853" t="str">
        <f>IFERROR(INDEX('Rate Reconciliation'!$O$5:$O$373,MATCH(A853,'Rate Reconciliation'!$A$5:$A$373,0)),"Missing in Jobber")</f>
        <v>Matched</v>
      </c>
      <c r="K853" s="9" t="n">
        <v>0</v>
      </c>
    </row>
    <row r="854">
      <c r="A854" t="inlineStr">
        <is>
          <t>J1284</t>
        </is>
      </c>
      <c r="B854" t="inlineStr">
        <is>
          <t>2026-08</t>
        </is>
      </c>
      <c r="C854" t="str">
        <f>IF(LEFT(A854,1)="T","QBO only",INDEX('Jobber Jobs'!$F$5:$F$367,MATCH(A854,'Jobber Jobs'!$A$5:$A$367,0)))</f>
        <v>Every 4 weeks</v>
      </c>
      <c r="D854" t="n">
        <v>1</v>
      </c>
      <c r="E854" s="9">
        <f>IF(LEFT(A854,1)="T",0,IF(INDEX('Jobber Jobs'!$O$5:$O$367,MATCH(A854,'Jobber Jobs'!$A$5:$A$367,0))&lt;&gt;"Active",0,IF(C854="Every 4 weeks",D854*INDEX('Jobber Jobs'!$L$5:$L$367,MATCH(A854,'Jobber Jobs'!$A$5:$A$367,0)),INDEX('Jobber Jobs'!$Q$5:$Q$367,MATCH(A854,'Jobber Jobs'!$A$5:$A$367,0)))))</f>
        <v>218</v>
      </c>
      <c r="F854" s="9">
        <f>SUMIFS('Jobber Invoices'!$F$5:$F$235,'Jobber Invoices'!$B$5:$B$235,A854,'Jobber Invoices'!$G$5:$G$235,B854)</f>
        <v>0</v>
      </c>
      <c r="G854" s="9">
        <f>SUMIFS('QBO Invoices'!$E$5:$E$888,'QBO Invoices'!$G$5:$G$888,A854,'QBO Invoices'!$F$5:$F$888,B854)</f>
        <v>218</v>
      </c>
      <c r="H854" s="9">
        <f>ROUND(F854+G854-E854,2)</f>
        <v>0</v>
      </c>
      <c r="I854" t="str">
        <f>IF(ABS(H854)&lt;0.005,"Agrees",IF(H854&gt;0,"Over-billed","Under-billed"))</f>
        <v>Agrees</v>
      </c>
      <c r="J854" t="str">
        <f>IFERROR(INDEX('Rate Reconciliation'!$O$5:$O$373,MATCH(A854,'Rate Reconciliation'!$A$5:$A$373,0)),"Missing in Jobber")</f>
        <v>Matched</v>
      </c>
      <c r="K854" s="9" t="n">
        <v>0</v>
      </c>
    </row>
    <row r="855">
      <c r="A855" t="inlineStr">
        <is>
          <t>J1284</t>
        </is>
      </c>
      <c r="B855" t="inlineStr">
        <is>
          <t>2026-09</t>
        </is>
      </c>
      <c r="C855" t="str">
        <f>IF(LEFT(A855,1)="T","QBO only",INDEX('Jobber Jobs'!$F$5:$F$367,MATCH(A855,'Jobber Jobs'!$A$5:$A$367,0)))</f>
        <v>Every 4 weeks</v>
      </c>
      <c r="D855" t="n">
        <v>1</v>
      </c>
      <c r="E855" s="9">
        <f>IF(LEFT(A855,1)="T",0,IF(INDEX('Jobber Jobs'!$O$5:$O$367,MATCH(A855,'Jobber Jobs'!$A$5:$A$367,0))&lt;&gt;"Active",0,IF(C855="Every 4 weeks",D855*INDEX('Jobber Jobs'!$L$5:$L$367,MATCH(A855,'Jobber Jobs'!$A$5:$A$367,0)),INDEX('Jobber Jobs'!$Q$5:$Q$367,MATCH(A855,'Jobber Jobs'!$A$5:$A$367,0)))))</f>
        <v>218</v>
      </c>
      <c r="F855" s="9">
        <f>SUMIFS('Jobber Invoices'!$F$5:$F$235,'Jobber Invoices'!$B$5:$B$235,A855,'Jobber Invoices'!$G$5:$G$235,B855)</f>
        <v>0</v>
      </c>
      <c r="G855" s="9">
        <f>SUMIFS('QBO Invoices'!$E$5:$E$888,'QBO Invoices'!$G$5:$G$888,A855,'QBO Invoices'!$F$5:$F$888,B855)</f>
        <v>218</v>
      </c>
      <c r="H855" s="9">
        <f>ROUND(F855+G855-E855,2)</f>
        <v>0</v>
      </c>
      <c r="I855" t="str">
        <f>IF(ABS(H855)&lt;0.005,"Agrees",IF(H855&gt;0,"Over-billed","Under-billed"))</f>
        <v>Agrees</v>
      </c>
      <c r="J855" t="str">
        <f>IFERROR(INDEX('Rate Reconciliation'!$O$5:$O$373,MATCH(A855,'Rate Reconciliation'!$A$5:$A$373,0)),"Missing in Jobber")</f>
        <v>Matched</v>
      </c>
      <c r="K855" s="9" t="n">
        <v>0</v>
      </c>
    </row>
    <row r="856">
      <c r="A856" t="inlineStr">
        <is>
          <t>J1284</t>
        </is>
      </c>
      <c r="B856" t="inlineStr">
        <is>
          <t>2026-10</t>
        </is>
      </c>
      <c r="C856" t="str">
        <f>IF(LEFT(A856,1)="T","QBO only",INDEX('Jobber Jobs'!$F$5:$F$367,MATCH(A856,'Jobber Jobs'!$A$5:$A$367,0)))</f>
        <v>Every 4 weeks</v>
      </c>
      <c r="D856" t="n">
        <v>2</v>
      </c>
      <c r="E856" s="9">
        <f>IF(LEFT(A856,1)="T",0,IF(INDEX('Jobber Jobs'!$O$5:$O$367,MATCH(A856,'Jobber Jobs'!$A$5:$A$367,0))&lt;&gt;"Active",0,IF(C856="Every 4 weeks",D856*INDEX('Jobber Jobs'!$L$5:$L$367,MATCH(A856,'Jobber Jobs'!$A$5:$A$367,0)),INDEX('Jobber Jobs'!$Q$5:$Q$367,MATCH(A856,'Jobber Jobs'!$A$5:$A$367,0)))))</f>
        <v>436</v>
      </c>
      <c r="F856" s="9">
        <f>SUMIFS('Jobber Invoices'!$F$5:$F$235,'Jobber Invoices'!$B$5:$B$235,A856,'Jobber Invoices'!$G$5:$G$235,B856)</f>
        <v>0</v>
      </c>
      <c r="G856" s="9">
        <f>SUMIFS('QBO Invoices'!$E$5:$E$888,'QBO Invoices'!$G$5:$G$888,A856,'QBO Invoices'!$F$5:$F$888,B856)</f>
        <v>436</v>
      </c>
      <c r="H856" s="9">
        <f>ROUND(F856+G856-E856,2)</f>
        <v>0</v>
      </c>
      <c r="I856" t="str">
        <f>IF(ABS(H856)&lt;0.005,"Agrees",IF(H856&gt;0,"Over-billed","Under-billed"))</f>
        <v>Agrees</v>
      </c>
      <c r="J856" t="str">
        <f>IFERROR(INDEX('Rate Reconciliation'!$O$5:$O$373,MATCH(A856,'Rate Reconciliation'!$A$5:$A$373,0)),"Missing in Jobber")</f>
        <v>Matched</v>
      </c>
      <c r="K856" s="9" t="n">
        <v>0</v>
      </c>
    </row>
    <row r="857">
      <c r="A857" t="inlineStr">
        <is>
          <t>J1285</t>
        </is>
      </c>
      <c r="B857" t="inlineStr">
        <is>
          <t>2026-08</t>
        </is>
      </c>
      <c r="C857" t="str">
        <f>IF(LEFT(A857,1)="T","QBO only",INDEX('Jobber Jobs'!$F$5:$F$367,MATCH(A857,'Jobber Jobs'!$A$5:$A$367,0)))</f>
        <v>Weekly</v>
      </c>
      <c r="D857" t="inlineStr"/>
      <c r="E857" s="9">
        <f>IF(LEFT(A857,1)="T",0,IF(INDEX('Jobber Jobs'!$O$5:$O$367,MATCH(A857,'Jobber Jobs'!$A$5:$A$367,0))&lt;&gt;"Active",0,IF(C857="Every 4 weeks",D857*INDEX('Jobber Jobs'!$L$5:$L$367,MATCH(A857,'Jobber Jobs'!$A$5:$A$367,0)),INDEX('Jobber Jobs'!$Q$5:$Q$367,MATCH(A857,'Jobber Jobs'!$A$5:$A$367,0)))))</f>
        <v>3791.67</v>
      </c>
      <c r="F857" s="9">
        <f>SUMIFS('Jobber Invoices'!$F$5:$F$235,'Jobber Invoices'!$B$5:$B$235,A857,'Jobber Invoices'!$G$5:$G$235,B857)</f>
        <v>3791.67</v>
      </c>
      <c r="G857" s="9">
        <f>SUMIFS('QBO Invoices'!$E$5:$E$888,'QBO Invoices'!$G$5:$G$888,A857,'QBO Invoices'!$F$5:$F$888,B857)</f>
        <v>0</v>
      </c>
      <c r="H857" s="9">
        <f>ROUND(F857+G857-E857,2)</f>
        <v>0</v>
      </c>
      <c r="I857" t="str">
        <f>IF(ABS(H857)&lt;0.005,"Agrees",IF(H857&gt;0,"Over-billed","Under-billed"))</f>
        <v>Agrees</v>
      </c>
      <c r="J857" t="str">
        <f>IFERROR(INDEX('Rate Reconciliation'!$O$5:$O$373,MATCH(A857,'Rate Reconciliation'!$A$5:$A$373,0)),"Missing in Jobber")</f>
        <v>Billed in Jobber</v>
      </c>
      <c r="K857" s="9" t="n">
        <v>0</v>
      </c>
    </row>
    <row r="858">
      <c r="A858" t="inlineStr">
        <is>
          <t>J1285</t>
        </is>
      </c>
      <c r="B858" t="inlineStr">
        <is>
          <t>2026-09</t>
        </is>
      </c>
      <c r="C858" t="str">
        <f>IF(LEFT(A858,1)="T","QBO only",INDEX('Jobber Jobs'!$F$5:$F$367,MATCH(A858,'Jobber Jobs'!$A$5:$A$367,0)))</f>
        <v>Weekly</v>
      </c>
      <c r="D858" t="inlineStr"/>
      <c r="E858" s="9">
        <f>IF(LEFT(A858,1)="T",0,IF(INDEX('Jobber Jobs'!$O$5:$O$367,MATCH(A858,'Jobber Jobs'!$A$5:$A$367,0))&lt;&gt;"Active",0,IF(C858="Every 4 weeks",D858*INDEX('Jobber Jobs'!$L$5:$L$367,MATCH(A858,'Jobber Jobs'!$A$5:$A$367,0)),INDEX('Jobber Jobs'!$Q$5:$Q$367,MATCH(A858,'Jobber Jobs'!$A$5:$A$367,0)))))</f>
        <v>3791.67</v>
      </c>
      <c r="F858" s="9">
        <f>SUMIFS('Jobber Invoices'!$F$5:$F$235,'Jobber Invoices'!$B$5:$B$235,A858,'Jobber Invoices'!$G$5:$G$235,B858)</f>
        <v>3791.67</v>
      </c>
      <c r="G858" s="9">
        <f>SUMIFS('QBO Invoices'!$E$5:$E$888,'QBO Invoices'!$G$5:$G$888,A858,'QBO Invoices'!$F$5:$F$888,B858)</f>
        <v>0</v>
      </c>
      <c r="H858" s="9">
        <f>ROUND(F858+G858-E858,2)</f>
        <v>0</v>
      </c>
      <c r="I858" t="str">
        <f>IF(ABS(H858)&lt;0.005,"Agrees",IF(H858&gt;0,"Over-billed","Under-billed"))</f>
        <v>Agrees</v>
      </c>
      <c r="J858" t="str">
        <f>IFERROR(INDEX('Rate Reconciliation'!$O$5:$O$373,MATCH(A858,'Rate Reconciliation'!$A$5:$A$373,0)),"Missing in Jobber")</f>
        <v>Billed in Jobber</v>
      </c>
      <c r="K858" s="9" t="n">
        <v>0</v>
      </c>
    </row>
    <row r="859">
      <c r="A859" t="inlineStr">
        <is>
          <t>J1285</t>
        </is>
      </c>
      <c r="B859" t="inlineStr">
        <is>
          <t>2026-10</t>
        </is>
      </c>
      <c r="C859" t="str">
        <f>IF(LEFT(A859,1)="T","QBO only",INDEX('Jobber Jobs'!$F$5:$F$367,MATCH(A859,'Jobber Jobs'!$A$5:$A$367,0)))</f>
        <v>Weekly</v>
      </c>
      <c r="D859" t="inlineStr"/>
      <c r="E859" s="9">
        <f>IF(LEFT(A859,1)="T",0,IF(INDEX('Jobber Jobs'!$O$5:$O$367,MATCH(A859,'Jobber Jobs'!$A$5:$A$367,0))&lt;&gt;"Active",0,IF(C859="Every 4 weeks",D859*INDEX('Jobber Jobs'!$L$5:$L$367,MATCH(A859,'Jobber Jobs'!$A$5:$A$367,0)),INDEX('Jobber Jobs'!$Q$5:$Q$367,MATCH(A859,'Jobber Jobs'!$A$5:$A$367,0)))))</f>
        <v>3791.67</v>
      </c>
      <c r="F859" s="9">
        <f>SUMIFS('Jobber Invoices'!$F$5:$F$235,'Jobber Invoices'!$B$5:$B$235,A859,'Jobber Invoices'!$G$5:$G$235,B859)</f>
        <v>3791.67</v>
      </c>
      <c r="G859" s="9">
        <f>SUMIFS('QBO Invoices'!$E$5:$E$888,'QBO Invoices'!$G$5:$G$888,A859,'QBO Invoices'!$F$5:$F$888,B859)</f>
        <v>0</v>
      </c>
      <c r="H859" s="9">
        <f>ROUND(F859+G859-E859,2)</f>
        <v>0</v>
      </c>
      <c r="I859" t="str">
        <f>IF(ABS(H859)&lt;0.005,"Agrees",IF(H859&gt;0,"Over-billed","Under-billed"))</f>
        <v>Agrees</v>
      </c>
      <c r="J859" t="str">
        <f>IFERROR(INDEX('Rate Reconciliation'!$O$5:$O$373,MATCH(A859,'Rate Reconciliation'!$A$5:$A$373,0)),"Missing in Jobber")</f>
        <v>Billed in Jobber</v>
      </c>
      <c r="K859" s="9" t="n">
        <v>0</v>
      </c>
    </row>
    <row r="860">
      <c r="A860" t="inlineStr">
        <is>
          <t>J1286</t>
        </is>
      </c>
      <c r="B860" t="inlineStr">
        <is>
          <t>2026-08</t>
        </is>
      </c>
      <c r="C860" t="str">
        <f>IF(LEFT(A860,1)="T","QBO only",INDEX('Jobber Jobs'!$F$5:$F$367,MATCH(A860,'Jobber Jobs'!$A$5:$A$367,0)))</f>
        <v>Weekly</v>
      </c>
      <c r="D860" t="inlineStr"/>
      <c r="E860" s="9">
        <f>IF(LEFT(A860,1)="T",0,IF(INDEX('Jobber Jobs'!$O$5:$O$367,MATCH(A860,'Jobber Jobs'!$A$5:$A$367,0))&lt;&gt;"Active",0,IF(C860="Every 4 weeks",D860*INDEX('Jobber Jobs'!$L$5:$L$367,MATCH(A860,'Jobber Jobs'!$A$5:$A$367,0)),INDEX('Jobber Jobs'!$Q$5:$Q$367,MATCH(A860,'Jobber Jobs'!$A$5:$A$367,0)))))</f>
        <v>2513.33</v>
      </c>
      <c r="F860" s="9">
        <f>SUMIFS('Jobber Invoices'!$F$5:$F$235,'Jobber Invoices'!$B$5:$B$235,A860,'Jobber Invoices'!$G$5:$G$235,B860)</f>
        <v>0</v>
      </c>
      <c r="G860" s="9">
        <f>SUMIFS('QBO Invoices'!$E$5:$E$888,'QBO Invoices'!$G$5:$G$888,A860,'QBO Invoices'!$F$5:$F$888,B860)</f>
        <v>2513.33</v>
      </c>
      <c r="H860" s="9">
        <f>ROUND(F860+G860-E860,2)</f>
        <v>0</v>
      </c>
      <c r="I860" t="str">
        <f>IF(ABS(H860)&lt;0.005,"Agrees",IF(H860&gt;0,"Over-billed","Under-billed"))</f>
        <v>Agrees</v>
      </c>
      <c r="J860" t="str">
        <f>IFERROR(INDEX('Rate Reconciliation'!$O$5:$O$373,MATCH(A860,'Rate Reconciliation'!$A$5:$A$373,0)),"Missing in Jobber")</f>
        <v>Matched</v>
      </c>
      <c r="K860" s="9" t="n">
        <v>0</v>
      </c>
    </row>
    <row r="861">
      <c r="A861" t="inlineStr">
        <is>
          <t>J1286</t>
        </is>
      </c>
      <c r="B861" t="inlineStr">
        <is>
          <t>2026-09</t>
        </is>
      </c>
      <c r="C861" t="str">
        <f>IF(LEFT(A861,1)="T","QBO only",INDEX('Jobber Jobs'!$F$5:$F$367,MATCH(A861,'Jobber Jobs'!$A$5:$A$367,0)))</f>
        <v>Weekly</v>
      </c>
      <c r="D861" t="inlineStr"/>
      <c r="E861" s="9">
        <f>IF(LEFT(A861,1)="T",0,IF(INDEX('Jobber Jobs'!$O$5:$O$367,MATCH(A861,'Jobber Jobs'!$A$5:$A$367,0))&lt;&gt;"Active",0,IF(C861="Every 4 weeks",D861*INDEX('Jobber Jobs'!$L$5:$L$367,MATCH(A861,'Jobber Jobs'!$A$5:$A$367,0)),INDEX('Jobber Jobs'!$Q$5:$Q$367,MATCH(A861,'Jobber Jobs'!$A$5:$A$367,0)))))</f>
        <v>2513.33</v>
      </c>
      <c r="F861" s="9">
        <f>SUMIFS('Jobber Invoices'!$F$5:$F$235,'Jobber Invoices'!$B$5:$B$235,A861,'Jobber Invoices'!$G$5:$G$235,B861)</f>
        <v>0</v>
      </c>
      <c r="G861" s="9">
        <f>SUMIFS('QBO Invoices'!$E$5:$E$888,'QBO Invoices'!$G$5:$G$888,A861,'QBO Invoices'!$F$5:$F$888,B861)</f>
        <v>2513.33</v>
      </c>
      <c r="H861" s="9">
        <f>ROUND(F861+G861-E861,2)</f>
        <v>0</v>
      </c>
      <c r="I861" t="str">
        <f>IF(ABS(H861)&lt;0.005,"Agrees",IF(H861&gt;0,"Over-billed","Under-billed"))</f>
        <v>Agrees</v>
      </c>
      <c r="J861" t="str">
        <f>IFERROR(INDEX('Rate Reconciliation'!$O$5:$O$373,MATCH(A861,'Rate Reconciliation'!$A$5:$A$373,0)),"Missing in Jobber")</f>
        <v>Matched</v>
      </c>
      <c r="K861" s="9" t="n">
        <v>0</v>
      </c>
    </row>
    <row r="862">
      <c r="A862" t="inlineStr">
        <is>
          <t>J1286</t>
        </is>
      </c>
      <c r="B862" t="inlineStr">
        <is>
          <t>2026-10</t>
        </is>
      </c>
      <c r="C862" t="str">
        <f>IF(LEFT(A862,1)="T","QBO only",INDEX('Jobber Jobs'!$F$5:$F$367,MATCH(A862,'Jobber Jobs'!$A$5:$A$367,0)))</f>
        <v>Weekly</v>
      </c>
      <c r="D862" t="inlineStr"/>
      <c r="E862" s="9">
        <f>IF(LEFT(A862,1)="T",0,IF(INDEX('Jobber Jobs'!$O$5:$O$367,MATCH(A862,'Jobber Jobs'!$A$5:$A$367,0))&lt;&gt;"Active",0,IF(C862="Every 4 weeks",D862*INDEX('Jobber Jobs'!$L$5:$L$367,MATCH(A862,'Jobber Jobs'!$A$5:$A$367,0)),INDEX('Jobber Jobs'!$Q$5:$Q$367,MATCH(A862,'Jobber Jobs'!$A$5:$A$367,0)))))</f>
        <v>2513.33</v>
      </c>
      <c r="F862" s="9">
        <f>SUMIFS('Jobber Invoices'!$F$5:$F$235,'Jobber Invoices'!$B$5:$B$235,A862,'Jobber Invoices'!$G$5:$G$235,B862)</f>
        <v>0</v>
      </c>
      <c r="G862" s="9">
        <f>SUMIFS('QBO Invoices'!$E$5:$E$888,'QBO Invoices'!$G$5:$G$888,A862,'QBO Invoices'!$F$5:$F$888,B862)</f>
        <v>2513.33</v>
      </c>
      <c r="H862" s="9">
        <f>ROUND(F862+G862-E862,2)</f>
        <v>0</v>
      </c>
      <c r="I862" t="str">
        <f>IF(ABS(H862)&lt;0.005,"Agrees",IF(H862&gt;0,"Over-billed","Under-billed"))</f>
        <v>Agrees</v>
      </c>
      <c r="J862" t="str">
        <f>IFERROR(INDEX('Rate Reconciliation'!$O$5:$O$373,MATCH(A862,'Rate Reconciliation'!$A$5:$A$373,0)),"Missing in Jobber")</f>
        <v>Matched</v>
      </c>
      <c r="K862" s="9" t="n">
        <v>0</v>
      </c>
    </row>
    <row r="863">
      <c r="A863" t="inlineStr">
        <is>
          <t>J1287</t>
        </is>
      </c>
      <c r="B863" t="inlineStr">
        <is>
          <t>2026-08</t>
        </is>
      </c>
      <c r="C863" t="str">
        <f>IF(LEFT(A863,1)="T","QBO only",INDEX('Jobber Jobs'!$F$5:$F$367,MATCH(A863,'Jobber Jobs'!$A$5:$A$367,0)))</f>
        <v>Weekly</v>
      </c>
      <c r="D863" t="inlineStr"/>
      <c r="E863" s="9">
        <f>IF(LEFT(A863,1)="T",0,IF(INDEX('Jobber Jobs'!$O$5:$O$367,MATCH(A863,'Jobber Jobs'!$A$5:$A$367,0))&lt;&gt;"Active",0,IF(C863="Every 4 weeks",D863*INDEX('Jobber Jobs'!$L$5:$L$367,MATCH(A863,'Jobber Jobs'!$A$5:$A$367,0)),INDEX('Jobber Jobs'!$Q$5:$Q$367,MATCH(A863,'Jobber Jobs'!$A$5:$A$367,0)))))</f>
        <v>1326</v>
      </c>
      <c r="F863" s="9">
        <f>SUMIFS('Jobber Invoices'!$F$5:$F$235,'Jobber Invoices'!$B$5:$B$235,A863,'Jobber Invoices'!$G$5:$G$235,B863)</f>
        <v>0</v>
      </c>
      <c r="G863" s="9">
        <f>SUMIFS('QBO Invoices'!$E$5:$E$888,'QBO Invoices'!$G$5:$G$888,A863,'QBO Invoices'!$F$5:$F$888,B863)</f>
        <v>1326</v>
      </c>
      <c r="H863" s="9">
        <f>ROUND(F863+G863-E863,2)</f>
        <v>0</v>
      </c>
      <c r="I863" t="str">
        <f>IF(ABS(H863)&lt;0.005,"Agrees",IF(H863&gt;0,"Over-billed","Under-billed"))</f>
        <v>Agrees</v>
      </c>
      <c r="J863" t="str">
        <f>IFERROR(INDEX('Rate Reconciliation'!$O$5:$O$373,MATCH(A863,'Rate Reconciliation'!$A$5:$A$373,0)),"Missing in Jobber")</f>
        <v>Matched</v>
      </c>
      <c r="K863" s="9" t="n">
        <v>0</v>
      </c>
    </row>
    <row r="864">
      <c r="A864" t="inlineStr">
        <is>
          <t>J1287</t>
        </is>
      </c>
      <c r="B864" t="inlineStr">
        <is>
          <t>2026-09</t>
        </is>
      </c>
      <c r="C864" t="str">
        <f>IF(LEFT(A864,1)="T","QBO only",INDEX('Jobber Jobs'!$F$5:$F$367,MATCH(A864,'Jobber Jobs'!$A$5:$A$367,0)))</f>
        <v>Weekly</v>
      </c>
      <c r="D864" t="inlineStr"/>
      <c r="E864" s="9">
        <f>IF(LEFT(A864,1)="T",0,IF(INDEX('Jobber Jobs'!$O$5:$O$367,MATCH(A864,'Jobber Jobs'!$A$5:$A$367,0))&lt;&gt;"Active",0,IF(C864="Every 4 weeks",D864*INDEX('Jobber Jobs'!$L$5:$L$367,MATCH(A864,'Jobber Jobs'!$A$5:$A$367,0)),INDEX('Jobber Jobs'!$Q$5:$Q$367,MATCH(A864,'Jobber Jobs'!$A$5:$A$367,0)))))</f>
        <v>1326</v>
      </c>
      <c r="F864" s="9">
        <f>SUMIFS('Jobber Invoices'!$F$5:$F$235,'Jobber Invoices'!$B$5:$B$235,A864,'Jobber Invoices'!$G$5:$G$235,B864)</f>
        <v>0</v>
      </c>
      <c r="G864" s="9">
        <f>SUMIFS('QBO Invoices'!$E$5:$E$888,'QBO Invoices'!$G$5:$G$888,A864,'QBO Invoices'!$F$5:$F$888,B864)</f>
        <v>1326</v>
      </c>
      <c r="H864" s="9">
        <f>ROUND(F864+G864-E864,2)</f>
        <v>0</v>
      </c>
      <c r="I864" t="str">
        <f>IF(ABS(H864)&lt;0.005,"Agrees",IF(H864&gt;0,"Over-billed","Under-billed"))</f>
        <v>Agrees</v>
      </c>
      <c r="J864" t="str">
        <f>IFERROR(INDEX('Rate Reconciliation'!$O$5:$O$373,MATCH(A864,'Rate Reconciliation'!$A$5:$A$373,0)),"Missing in Jobber")</f>
        <v>Matched</v>
      </c>
      <c r="K864" s="9" t="n">
        <v>0</v>
      </c>
    </row>
    <row r="865">
      <c r="A865" t="inlineStr">
        <is>
          <t>J1287</t>
        </is>
      </c>
      <c r="B865" t="inlineStr">
        <is>
          <t>2026-10</t>
        </is>
      </c>
      <c r="C865" t="str">
        <f>IF(LEFT(A865,1)="T","QBO only",INDEX('Jobber Jobs'!$F$5:$F$367,MATCH(A865,'Jobber Jobs'!$A$5:$A$367,0)))</f>
        <v>Weekly</v>
      </c>
      <c r="D865" t="inlineStr"/>
      <c r="E865" s="9">
        <f>IF(LEFT(A865,1)="T",0,IF(INDEX('Jobber Jobs'!$O$5:$O$367,MATCH(A865,'Jobber Jobs'!$A$5:$A$367,0))&lt;&gt;"Active",0,IF(C865="Every 4 weeks",D865*INDEX('Jobber Jobs'!$L$5:$L$367,MATCH(A865,'Jobber Jobs'!$A$5:$A$367,0)),INDEX('Jobber Jobs'!$Q$5:$Q$367,MATCH(A865,'Jobber Jobs'!$A$5:$A$367,0)))))</f>
        <v>1326</v>
      </c>
      <c r="F865" s="9">
        <f>SUMIFS('Jobber Invoices'!$F$5:$F$235,'Jobber Invoices'!$B$5:$B$235,A865,'Jobber Invoices'!$G$5:$G$235,B865)</f>
        <v>0</v>
      </c>
      <c r="G865" s="9">
        <f>SUMIFS('QBO Invoices'!$E$5:$E$888,'QBO Invoices'!$G$5:$G$888,A865,'QBO Invoices'!$F$5:$F$888,B865)</f>
        <v>1326</v>
      </c>
      <c r="H865" s="9">
        <f>ROUND(F865+G865-E865,2)</f>
        <v>0</v>
      </c>
      <c r="I865" t="str">
        <f>IF(ABS(H865)&lt;0.005,"Agrees",IF(H865&gt;0,"Over-billed","Under-billed"))</f>
        <v>Agrees</v>
      </c>
      <c r="J865" t="str">
        <f>IFERROR(INDEX('Rate Reconciliation'!$O$5:$O$373,MATCH(A865,'Rate Reconciliation'!$A$5:$A$373,0)),"Missing in Jobber")</f>
        <v>Matched</v>
      </c>
      <c r="K865" s="9" t="n">
        <v>0</v>
      </c>
    </row>
    <row r="866">
      <c r="A866" t="inlineStr">
        <is>
          <t>J1288</t>
        </is>
      </c>
      <c r="B866" t="inlineStr">
        <is>
          <t>2026-08</t>
        </is>
      </c>
      <c r="C866" t="str">
        <f>IF(LEFT(A866,1)="T","QBO only",INDEX('Jobber Jobs'!$F$5:$F$367,MATCH(A866,'Jobber Jobs'!$A$5:$A$367,0)))</f>
        <v>Weekly</v>
      </c>
      <c r="D866" t="inlineStr"/>
      <c r="E866" s="9">
        <f>IF(LEFT(A866,1)="T",0,IF(INDEX('Jobber Jobs'!$O$5:$O$367,MATCH(A866,'Jobber Jobs'!$A$5:$A$367,0))&lt;&gt;"Active",0,IF(C866="Every 4 weeks",D866*INDEX('Jobber Jobs'!$L$5:$L$367,MATCH(A866,'Jobber Jobs'!$A$5:$A$367,0)),INDEX('Jobber Jobs'!$Q$5:$Q$367,MATCH(A866,'Jobber Jobs'!$A$5:$A$367,0)))))</f>
        <v>572</v>
      </c>
      <c r="F866" s="9">
        <f>SUMIFS('Jobber Invoices'!$F$5:$F$235,'Jobber Invoices'!$B$5:$B$235,A866,'Jobber Invoices'!$G$5:$G$235,B866)</f>
        <v>0</v>
      </c>
      <c r="G866" s="9">
        <f>SUMIFS('QBO Invoices'!$E$5:$E$888,'QBO Invoices'!$G$5:$G$888,A866,'QBO Invoices'!$F$5:$F$888,B866)</f>
        <v>1144</v>
      </c>
      <c r="H866" s="9">
        <f>ROUND(F866+G866-E866,2)</f>
        <v>572</v>
      </c>
      <c r="I866" t="str">
        <f>IF(ABS(H866)&lt;0.005,"Agrees",IF(H866&gt;0,"Over-billed","Under-billed"))</f>
        <v>Over-billed</v>
      </c>
      <c r="J866" t="str">
        <f>IFERROR(INDEX('Rate Reconciliation'!$O$5:$O$373,MATCH(A866,'Rate Reconciliation'!$A$5:$A$373,0)),"Missing in Jobber")</f>
        <v>Duplicate in QBO</v>
      </c>
      <c r="K866" s="9" t="n">
        <v>572</v>
      </c>
    </row>
    <row r="867">
      <c r="A867" t="inlineStr">
        <is>
          <t>J1288</t>
        </is>
      </c>
      <c r="B867" t="inlineStr">
        <is>
          <t>2026-09</t>
        </is>
      </c>
      <c r="C867" t="str">
        <f>IF(LEFT(A867,1)="T","QBO only",INDEX('Jobber Jobs'!$F$5:$F$367,MATCH(A867,'Jobber Jobs'!$A$5:$A$367,0)))</f>
        <v>Weekly</v>
      </c>
      <c r="D867" t="inlineStr"/>
      <c r="E867" s="9">
        <f>IF(LEFT(A867,1)="T",0,IF(INDEX('Jobber Jobs'!$O$5:$O$367,MATCH(A867,'Jobber Jobs'!$A$5:$A$367,0))&lt;&gt;"Active",0,IF(C867="Every 4 weeks",D867*INDEX('Jobber Jobs'!$L$5:$L$367,MATCH(A867,'Jobber Jobs'!$A$5:$A$367,0)),INDEX('Jobber Jobs'!$Q$5:$Q$367,MATCH(A867,'Jobber Jobs'!$A$5:$A$367,0)))))</f>
        <v>572</v>
      </c>
      <c r="F867" s="9">
        <f>SUMIFS('Jobber Invoices'!$F$5:$F$235,'Jobber Invoices'!$B$5:$B$235,A867,'Jobber Invoices'!$G$5:$G$235,B867)</f>
        <v>0</v>
      </c>
      <c r="G867" s="9">
        <f>SUMIFS('QBO Invoices'!$E$5:$E$888,'QBO Invoices'!$G$5:$G$888,A867,'QBO Invoices'!$F$5:$F$888,B867)</f>
        <v>1144</v>
      </c>
      <c r="H867" s="9">
        <f>ROUND(F867+G867-E867,2)</f>
        <v>572</v>
      </c>
      <c r="I867" t="str">
        <f>IF(ABS(H867)&lt;0.005,"Agrees",IF(H867&gt;0,"Over-billed","Under-billed"))</f>
        <v>Over-billed</v>
      </c>
      <c r="J867" t="str">
        <f>IFERROR(INDEX('Rate Reconciliation'!$O$5:$O$373,MATCH(A867,'Rate Reconciliation'!$A$5:$A$373,0)),"Missing in Jobber")</f>
        <v>Duplicate in QBO</v>
      </c>
      <c r="K867" s="9" t="n">
        <v>572</v>
      </c>
    </row>
    <row r="868">
      <c r="A868" t="inlineStr">
        <is>
          <t>J1288</t>
        </is>
      </c>
      <c r="B868" t="inlineStr">
        <is>
          <t>2026-10</t>
        </is>
      </c>
      <c r="C868" t="str">
        <f>IF(LEFT(A868,1)="T","QBO only",INDEX('Jobber Jobs'!$F$5:$F$367,MATCH(A868,'Jobber Jobs'!$A$5:$A$367,0)))</f>
        <v>Weekly</v>
      </c>
      <c r="D868" t="inlineStr"/>
      <c r="E868" s="9">
        <f>IF(LEFT(A868,1)="T",0,IF(INDEX('Jobber Jobs'!$O$5:$O$367,MATCH(A868,'Jobber Jobs'!$A$5:$A$367,0))&lt;&gt;"Active",0,IF(C868="Every 4 weeks",D868*INDEX('Jobber Jobs'!$L$5:$L$367,MATCH(A868,'Jobber Jobs'!$A$5:$A$367,0)),INDEX('Jobber Jobs'!$Q$5:$Q$367,MATCH(A868,'Jobber Jobs'!$A$5:$A$367,0)))))</f>
        <v>572</v>
      </c>
      <c r="F868" s="9">
        <f>SUMIFS('Jobber Invoices'!$F$5:$F$235,'Jobber Invoices'!$B$5:$B$235,A868,'Jobber Invoices'!$G$5:$G$235,B868)</f>
        <v>0</v>
      </c>
      <c r="G868" s="9">
        <f>SUMIFS('QBO Invoices'!$E$5:$E$888,'QBO Invoices'!$G$5:$G$888,A868,'QBO Invoices'!$F$5:$F$888,B868)</f>
        <v>1144</v>
      </c>
      <c r="H868" s="9">
        <f>ROUND(F868+G868-E868,2)</f>
        <v>572</v>
      </c>
      <c r="I868" t="str">
        <f>IF(ABS(H868)&lt;0.005,"Agrees",IF(H868&gt;0,"Over-billed","Under-billed"))</f>
        <v>Over-billed</v>
      </c>
      <c r="J868" t="str">
        <f>IFERROR(INDEX('Rate Reconciliation'!$O$5:$O$373,MATCH(A868,'Rate Reconciliation'!$A$5:$A$373,0)),"Missing in Jobber")</f>
        <v>Duplicate in QBO</v>
      </c>
      <c r="K868" s="9" t="n">
        <v>572</v>
      </c>
    </row>
    <row r="869">
      <c r="A869" t="inlineStr">
        <is>
          <t>J1289</t>
        </is>
      </c>
      <c r="B869" t="inlineStr">
        <is>
          <t>2026-08</t>
        </is>
      </c>
      <c r="C869" t="str">
        <f>IF(LEFT(A869,1)="T","QBO only",INDEX('Jobber Jobs'!$F$5:$F$367,MATCH(A869,'Jobber Jobs'!$A$5:$A$367,0)))</f>
        <v>Weekly</v>
      </c>
      <c r="D869" t="inlineStr"/>
      <c r="E869" s="9">
        <f>IF(LEFT(A869,1)="T",0,IF(INDEX('Jobber Jobs'!$O$5:$O$367,MATCH(A869,'Jobber Jobs'!$A$5:$A$367,0))&lt;&gt;"Active",0,IF(C869="Every 4 weeks",D869*INDEX('Jobber Jobs'!$L$5:$L$367,MATCH(A869,'Jobber Jobs'!$A$5:$A$367,0)),INDEX('Jobber Jobs'!$Q$5:$Q$367,MATCH(A869,'Jobber Jobs'!$A$5:$A$367,0)))))</f>
        <v>2621.67</v>
      </c>
      <c r="F869" s="9">
        <f>SUMIFS('Jobber Invoices'!$F$5:$F$235,'Jobber Invoices'!$B$5:$B$235,A869,'Jobber Invoices'!$G$5:$G$235,B869)</f>
        <v>2621.67</v>
      </c>
      <c r="G869" s="9">
        <f>SUMIFS('QBO Invoices'!$E$5:$E$888,'QBO Invoices'!$G$5:$G$888,A869,'QBO Invoices'!$F$5:$F$888,B869)</f>
        <v>0</v>
      </c>
      <c r="H869" s="9">
        <f>ROUND(F869+G869-E869,2)</f>
        <v>0</v>
      </c>
      <c r="I869" t="str">
        <f>IF(ABS(H869)&lt;0.005,"Agrees",IF(H869&gt;0,"Over-billed","Under-billed"))</f>
        <v>Agrees</v>
      </c>
      <c r="J869" t="str">
        <f>IFERROR(INDEX('Rate Reconciliation'!$O$5:$O$373,MATCH(A869,'Rate Reconciliation'!$A$5:$A$373,0)),"Missing in Jobber")</f>
        <v>Billed in Jobber</v>
      </c>
      <c r="K869" s="9" t="n">
        <v>0</v>
      </c>
    </row>
    <row r="870">
      <c r="A870" t="inlineStr">
        <is>
          <t>J1289</t>
        </is>
      </c>
      <c r="B870" t="inlineStr">
        <is>
          <t>2026-09</t>
        </is>
      </c>
      <c r="C870" t="str">
        <f>IF(LEFT(A870,1)="T","QBO only",INDEX('Jobber Jobs'!$F$5:$F$367,MATCH(A870,'Jobber Jobs'!$A$5:$A$367,0)))</f>
        <v>Weekly</v>
      </c>
      <c r="D870" t="inlineStr"/>
      <c r="E870" s="9">
        <f>IF(LEFT(A870,1)="T",0,IF(INDEX('Jobber Jobs'!$O$5:$O$367,MATCH(A870,'Jobber Jobs'!$A$5:$A$367,0))&lt;&gt;"Active",0,IF(C870="Every 4 weeks",D870*INDEX('Jobber Jobs'!$L$5:$L$367,MATCH(A870,'Jobber Jobs'!$A$5:$A$367,0)),INDEX('Jobber Jobs'!$Q$5:$Q$367,MATCH(A870,'Jobber Jobs'!$A$5:$A$367,0)))))</f>
        <v>2621.67</v>
      </c>
      <c r="F870" s="9">
        <f>SUMIFS('Jobber Invoices'!$F$5:$F$235,'Jobber Invoices'!$B$5:$B$235,A870,'Jobber Invoices'!$G$5:$G$235,B870)</f>
        <v>2621.67</v>
      </c>
      <c r="G870" s="9">
        <f>SUMIFS('QBO Invoices'!$E$5:$E$888,'QBO Invoices'!$G$5:$G$888,A870,'QBO Invoices'!$F$5:$F$888,B870)</f>
        <v>0</v>
      </c>
      <c r="H870" s="9">
        <f>ROUND(F870+G870-E870,2)</f>
        <v>0</v>
      </c>
      <c r="I870" t="str">
        <f>IF(ABS(H870)&lt;0.005,"Agrees",IF(H870&gt;0,"Over-billed","Under-billed"))</f>
        <v>Agrees</v>
      </c>
      <c r="J870" t="str">
        <f>IFERROR(INDEX('Rate Reconciliation'!$O$5:$O$373,MATCH(A870,'Rate Reconciliation'!$A$5:$A$373,0)),"Missing in Jobber")</f>
        <v>Billed in Jobber</v>
      </c>
      <c r="K870" s="9" t="n">
        <v>0</v>
      </c>
    </row>
    <row r="871">
      <c r="A871" t="inlineStr">
        <is>
          <t>J1289</t>
        </is>
      </c>
      <c r="B871" t="inlineStr">
        <is>
          <t>2026-10</t>
        </is>
      </c>
      <c r="C871" t="str">
        <f>IF(LEFT(A871,1)="T","QBO only",INDEX('Jobber Jobs'!$F$5:$F$367,MATCH(A871,'Jobber Jobs'!$A$5:$A$367,0)))</f>
        <v>Weekly</v>
      </c>
      <c r="D871" t="inlineStr"/>
      <c r="E871" s="9">
        <f>IF(LEFT(A871,1)="T",0,IF(INDEX('Jobber Jobs'!$O$5:$O$367,MATCH(A871,'Jobber Jobs'!$A$5:$A$367,0))&lt;&gt;"Active",0,IF(C871="Every 4 weeks",D871*INDEX('Jobber Jobs'!$L$5:$L$367,MATCH(A871,'Jobber Jobs'!$A$5:$A$367,0)),INDEX('Jobber Jobs'!$Q$5:$Q$367,MATCH(A871,'Jobber Jobs'!$A$5:$A$367,0)))))</f>
        <v>2621.67</v>
      </c>
      <c r="F871" s="9">
        <f>SUMIFS('Jobber Invoices'!$F$5:$F$235,'Jobber Invoices'!$B$5:$B$235,A871,'Jobber Invoices'!$G$5:$G$235,B871)</f>
        <v>2621.67</v>
      </c>
      <c r="G871" s="9">
        <f>SUMIFS('QBO Invoices'!$E$5:$E$888,'QBO Invoices'!$G$5:$G$888,A871,'QBO Invoices'!$F$5:$F$888,B871)</f>
        <v>0</v>
      </c>
      <c r="H871" s="9">
        <f>ROUND(F871+G871-E871,2)</f>
        <v>0</v>
      </c>
      <c r="I871" t="str">
        <f>IF(ABS(H871)&lt;0.005,"Agrees",IF(H871&gt;0,"Over-billed","Under-billed"))</f>
        <v>Agrees</v>
      </c>
      <c r="J871" t="str">
        <f>IFERROR(INDEX('Rate Reconciliation'!$O$5:$O$373,MATCH(A871,'Rate Reconciliation'!$A$5:$A$373,0)),"Missing in Jobber")</f>
        <v>Billed in Jobber</v>
      </c>
      <c r="K871" s="9" t="n">
        <v>0</v>
      </c>
    </row>
    <row r="872">
      <c r="A872" t="inlineStr">
        <is>
          <t>J1290</t>
        </is>
      </c>
      <c r="B872" t="inlineStr">
        <is>
          <t>2026-08</t>
        </is>
      </c>
      <c r="C872" t="str">
        <f>IF(LEFT(A872,1)="T","QBO only",INDEX('Jobber Jobs'!$F$5:$F$367,MATCH(A872,'Jobber Jobs'!$A$5:$A$367,0)))</f>
        <v>Every 4 weeks</v>
      </c>
      <c r="D872" t="n">
        <v>1</v>
      </c>
      <c r="E872" s="9">
        <f>IF(LEFT(A872,1)="T",0,IF(INDEX('Jobber Jobs'!$O$5:$O$367,MATCH(A872,'Jobber Jobs'!$A$5:$A$367,0))&lt;&gt;"Active",0,IF(C872="Every 4 weeks",D872*INDEX('Jobber Jobs'!$L$5:$L$367,MATCH(A872,'Jobber Jobs'!$A$5:$A$367,0)),INDEX('Jobber Jobs'!$Q$5:$Q$367,MATCH(A872,'Jobber Jobs'!$A$5:$A$367,0)))))</f>
        <v>234</v>
      </c>
      <c r="F872" s="9">
        <f>SUMIFS('Jobber Invoices'!$F$5:$F$235,'Jobber Invoices'!$B$5:$B$235,A872,'Jobber Invoices'!$G$5:$G$235,B872)</f>
        <v>0</v>
      </c>
      <c r="G872" s="9">
        <f>SUMIFS('QBO Invoices'!$E$5:$E$888,'QBO Invoices'!$G$5:$G$888,A872,'QBO Invoices'!$F$5:$F$888,B872)</f>
        <v>225</v>
      </c>
      <c r="H872" s="9">
        <f>ROUND(F872+G872-E872,2)</f>
        <v>-9</v>
      </c>
      <c r="I872" t="str">
        <f>IF(ABS(H872)&lt;0.005,"Agrees",IF(H872&gt;0,"Over-billed","Under-billed"))</f>
        <v>Under-billed</v>
      </c>
      <c r="J872" t="str">
        <f>IFERROR(INDEX('Rate Reconciliation'!$O$5:$O$373,MATCH(A872,'Rate Reconciliation'!$A$5:$A$373,0)),"Missing in Jobber")</f>
        <v>Rate mismatch</v>
      </c>
      <c r="K872" s="9" t="n">
        <v>-9</v>
      </c>
    </row>
    <row r="873">
      <c r="A873" t="inlineStr">
        <is>
          <t>J1290</t>
        </is>
      </c>
      <c r="B873" t="inlineStr">
        <is>
          <t>2026-09</t>
        </is>
      </c>
      <c r="C873" t="str">
        <f>IF(LEFT(A873,1)="T","QBO only",INDEX('Jobber Jobs'!$F$5:$F$367,MATCH(A873,'Jobber Jobs'!$A$5:$A$367,0)))</f>
        <v>Every 4 weeks</v>
      </c>
      <c r="D873" t="n">
        <v>1</v>
      </c>
      <c r="E873" s="9">
        <f>IF(LEFT(A873,1)="T",0,IF(INDEX('Jobber Jobs'!$O$5:$O$367,MATCH(A873,'Jobber Jobs'!$A$5:$A$367,0))&lt;&gt;"Active",0,IF(C873="Every 4 weeks",D873*INDEX('Jobber Jobs'!$L$5:$L$367,MATCH(A873,'Jobber Jobs'!$A$5:$A$367,0)),INDEX('Jobber Jobs'!$Q$5:$Q$367,MATCH(A873,'Jobber Jobs'!$A$5:$A$367,0)))))</f>
        <v>234</v>
      </c>
      <c r="F873" s="9">
        <f>SUMIFS('Jobber Invoices'!$F$5:$F$235,'Jobber Invoices'!$B$5:$B$235,A873,'Jobber Invoices'!$G$5:$G$235,B873)</f>
        <v>0</v>
      </c>
      <c r="G873" s="9">
        <f>SUMIFS('QBO Invoices'!$E$5:$E$888,'QBO Invoices'!$G$5:$G$888,A873,'QBO Invoices'!$F$5:$F$888,B873)</f>
        <v>225</v>
      </c>
      <c r="H873" s="9">
        <f>ROUND(F873+G873-E873,2)</f>
        <v>-9</v>
      </c>
      <c r="I873" t="str">
        <f>IF(ABS(H873)&lt;0.005,"Agrees",IF(H873&gt;0,"Over-billed","Under-billed"))</f>
        <v>Under-billed</v>
      </c>
      <c r="J873" t="str">
        <f>IFERROR(INDEX('Rate Reconciliation'!$O$5:$O$373,MATCH(A873,'Rate Reconciliation'!$A$5:$A$373,0)),"Missing in Jobber")</f>
        <v>Rate mismatch</v>
      </c>
      <c r="K873" s="9" t="n">
        <v>-9</v>
      </c>
    </row>
    <row r="874">
      <c r="A874" t="inlineStr">
        <is>
          <t>J1290</t>
        </is>
      </c>
      <c r="B874" t="inlineStr">
        <is>
          <t>2026-10</t>
        </is>
      </c>
      <c r="C874" t="str">
        <f>IF(LEFT(A874,1)="T","QBO only",INDEX('Jobber Jobs'!$F$5:$F$367,MATCH(A874,'Jobber Jobs'!$A$5:$A$367,0)))</f>
        <v>Every 4 weeks</v>
      </c>
      <c r="D874" t="n">
        <v>1</v>
      </c>
      <c r="E874" s="9">
        <f>IF(LEFT(A874,1)="T",0,IF(INDEX('Jobber Jobs'!$O$5:$O$367,MATCH(A874,'Jobber Jobs'!$A$5:$A$367,0))&lt;&gt;"Active",0,IF(C874="Every 4 weeks",D874*INDEX('Jobber Jobs'!$L$5:$L$367,MATCH(A874,'Jobber Jobs'!$A$5:$A$367,0)),INDEX('Jobber Jobs'!$Q$5:$Q$367,MATCH(A874,'Jobber Jobs'!$A$5:$A$367,0)))))</f>
        <v>234</v>
      </c>
      <c r="F874" s="9">
        <f>SUMIFS('Jobber Invoices'!$F$5:$F$235,'Jobber Invoices'!$B$5:$B$235,A874,'Jobber Invoices'!$G$5:$G$235,B874)</f>
        <v>0</v>
      </c>
      <c r="G874" s="9">
        <f>SUMIFS('QBO Invoices'!$E$5:$E$888,'QBO Invoices'!$G$5:$G$888,A874,'QBO Invoices'!$F$5:$F$888,B874)</f>
        <v>225</v>
      </c>
      <c r="H874" s="9">
        <f>ROUND(F874+G874-E874,2)</f>
        <v>-9</v>
      </c>
      <c r="I874" t="str">
        <f>IF(ABS(H874)&lt;0.005,"Agrees",IF(H874&gt;0,"Over-billed","Under-billed"))</f>
        <v>Under-billed</v>
      </c>
      <c r="J874" t="str">
        <f>IFERROR(INDEX('Rate Reconciliation'!$O$5:$O$373,MATCH(A874,'Rate Reconciliation'!$A$5:$A$373,0)),"Missing in Jobber")</f>
        <v>Rate mismatch</v>
      </c>
      <c r="K874" s="9" t="n">
        <v>-9</v>
      </c>
    </row>
    <row r="875">
      <c r="A875" t="inlineStr">
        <is>
          <t>J1291</t>
        </is>
      </c>
      <c r="B875" t="inlineStr">
        <is>
          <t>2026-08</t>
        </is>
      </c>
      <c r="C875" t="str">
        <f>IF(LEFT(A875,1)="T","QBO only",INDEX('Jobber Jobs'!$F$5:$F$367,MATCH(A875,'Jobber Jobs'!$A$5:$A$367,0)))</f>
        <v>Monthly</v>
      </c>
      <c r="D875" t="inlineStr"/>
      <c r="E875" s="9">
        <f>IF(LEFT(A875,1)="T",0,IF(INDEX('Jobber Jobs'!$O$5:$O$367,MATCH(A875,'Jobber Jobs'!$A$5:$A$367,0))&lt;&gt;"Active",0,IF(C875="Every 4 weeks",D875*INDEX('Jobber Jobs'!$L$5:$L$367,MATCH(A875,'Jobber Jobs'!$A$5:$A$367,0)),INDEX('Jobber Jobs'!$Q$5:$Q$367,MATCH(A875,'Jobber Jobs'!$A$5:$A$367,0)))))</f>
        <v>99</v>
      </c>
      <c r="F875" s="9">
        <f>SUMIFS('Jobber Invoices'!$F$5:$F$235,'Jobber Invoices'!$B$5:$B$235,A875,'Jobber Invoices'!$G$5:$G$235,B875)</f>
        <v>0</v>
      </c>
      <c r="G875" s="9">
        <f>SUMIFS('QBO Invoices'!$E$5:$E$888,'QBO Invoices'!$G$5:$G$888,A875,'QBO Invoices'!$F$5:$F$888,B875)</f>
        <v>99</v>
      </c>
      <c r="H875" s="9">
        <f>ROUND(F875+G875-E875,2)</f>
        <v>0</v>
      </c>
      <c r="I875" t="str">
        <f>IF(ABS(H875)&lt;0.005,"Agrees",IF(H875&gt;0,"Over-billed","Under-billed"))</f>
        <v>Agrees</v>
      </c>
      <c r="J875" t="str">
        <f>IFERROR(INDEX('Rate Reconciliation'!$O$5:$O$373,MATCH(A875,'Rate Reconciliation'!$A$5:$A$373,0)),"Missing in Jobber")</f>
        <v>Matched</v>
      </c>
      <c r="K875" s="9" t="n">
        <v>0</v>
      </c>
    </row>
    <row r="876">
      <c r="A876" t="inlineStr">
        <is>
          <t>J1291</t>
        </is>
      </c>
      <c r="B876" t="inlineStr">
        <is>
          <t>2026-09</t>
        </is>
      </c>
      <c r="C876" t="str">
        <f>IF(LEFT(A876,1)="T","QBO only",INDEX('Jobber Jobs'!$F$5:$F$367,MATCH(A876,'Jobber Jobs'!$A$5:$A$367,0)))</f>
        <v>Monthly</v>
      </c>
      <c r="D876" t="inlineStr"/>
      <c r="E876" s="9">
        <f>IF(LEFT(A876,1)="T",0,IF(INDEX('Jobber Jobs'!$O$5:$O$367,MATCH(A876,'Jobber Jobs'!$A$5:$A$367,0))&lt;&gt;"Active",0,IF(C876="Every 4 weeks",D876*INDEX('Jobber Jobs'!$L$5:$L$367,MATCH(A876,'Jobber Jobs'!$A$5:$A$367,0)),INDEX('Jobber Jobs'!$Q$5:$Q$367,MATCH(A876,'Jobber Jobs'!$A$5:$A$367,0)))))</f>
        <v>99</v>
      </c>
      <c r="F876" s="9">
        <f>SUMIFS('Jobber Invoices'!$F$5:$F$235,'Jobber Invoices'!$B$5:$B$235,A876,'Jobber Invoices'!$G$5:$G$235,B876)</f>
        <v>0</v>
      </c>
      <c r="G876" s="9">
        <f>SUMIFS('QBO Invoices'!$E$5:$E$888,'QBO Invoices'!$G$5:$G$888,A876,'QBO Invoices'!$F$5:$F$888,B876)</f>
        <v>99</v>
      </c>
      <c r="H876" s="9">
        <f>ROUND(F876+G876-E876,2)</f>
        <v>0</v>
      </c>
      <c r="I876" t="str">
        <f>IF(ABS(H876)&lt;0.005,"Agrees",IF(H876&gt;0,"Over-billed","Under-billed"))</f>
        <v>Agrees</v>
      </c>
      <c r="J876" t="str">
        <f>IFERROR(INDEX('Rate Reconciliation'!$O$5:$O$373,MATCH(A876,'Rate Reconciliation'!$A$5:$A$373,0)),"Missing in Jobber")</f>
        <v>Matched</v>
      </c>
      <c r="K876" s="9" t="n">
        <v>0</v>
      </c>
    </row>
    <row r="877">
      <c r="A877" t="inlineStr">
        <is>
          <t>J1291</t>
        </is>
      </c>
      <c r="B877" t="inlineStr">
        <is>
          <t>2026-10</t>
        </is>
      </c>
      <c r="C877" t="str">
        <f>IF(LEFT(A877,1)="T","QBO only",INDEX('Jobber Jobs'!$F$5:$F$367,MATCH(A877,'Jobber Jobs'!$A$5:$A$367,0)))</f>
        <v>Monthly</v>
      </c>
      <c r="D877" t="inlineStr"/>
      <c r="E877" s="9">
        <f>IF(LEFT(A877,1)="T",0,IF(INDEX('Jobber Jobs'!$O$5:$O$367,MATCH(A877,'Jobber Jobs'!$A$5:$A$367,0))&lt;&gt;"Active",0,IF(C877="Every 4 weeks",D877*INDEX('Jobber Jobs'!$L$5:$L$367,MATCH(A877,'Jobber Jobs'!$A$5:$A$367,0)),INDEX('Jobber Jobs'!$Q$5:$Q$367,MATCH(A877,'Jobber Jobs'!$A$5:$A$367,0)))))</f>
        <v>99</v>
      </c>
      <c r="F877" s="9">
        <f>SUMIFS('Jobber Invoices'!$F$5:$F$235,'Jobber Invoices'!$B$5:$B$235,A877,'Jobber Invoices'!$G$5:$G$235,B877)</f>
        <v>0</v>
      </c>
      <c r="G877" s="9">
        <f>SUMIFS('QBO Invoices'!$E$5:$E$888,'QBO Invoices'!$G$5:$G$888,A877,'QBO Invoices'!$F$5:$F$888,B877)</f>
        <v>99</v>
      </c>
      <c r="H877" s="9">
        <f>ROUND(F877+G877-E877,2)</f>
        <v>0</v>
      </c>
      <c r="I877" t="str">
        <f>IF(ABS(H877)&lt;0.005,"Agrees",IF(H877&gt;0,"Over-billed","Under-billed"))</f>
        <v>Agrees</v>
      </c>
      <c r="J877" t="str">
        <f>IFERROR(INDEX('Rate Reconciliation'!$O$5:$O$373,MATCH(A877,'Rate Reconciliation'!$A$5:$A$373,0)),"Missing in Jobber")</f>
        <v>Matched</v>
      </c>
      <c r="K877" s="9" t="n">
        <v>0</v>
      </c>
    </row>
    <row r="878">
      <c r="A878" t="inlineStr">
        <is>
          <t>J1292</t>
        </is>
      </c>
      <c r="B878" t="inlineStr">
        <is>
          <t>2026-08</t>
        </is>
      </c>
      <c r="C878" t="str">
        <f>IF(LEFT(A878,1)="T","QBO only",INDEX('Jobber Jobs'!$F$5:$F$367,MATCH(A878,'Jobber Jobs'!$A$5:$A$367,0)))</f>
        <v>Weekly</v>
      </c>
      <c r="D878" t="inlineStr"/>
      <c r="E878" s="9">
        <f>IF(LEFT(A878,1)="T",0,IF(INDEX('Jobber Jobs'!$O$5:$O$367,MATCH(A878,'Jobber Jobs'!$A$5:$A$367,0))&lt;&gt;"Active",0,IF(C878="Every 4 weeks",D878*INDEX('Jobber Jobs'!$L$5:$L$367,MATCH(A878,'Jobber Jobs'!$A$5:$A$367,0)),INDEX('Jobber Jobs'!$Q$5:$Q$367,MATCH(A878,'Jobber Jobs'!$A$5:$A$367,0)))))</f>
        <v>1048.67</v>
      </c>
      <c r="F878" s="9">
        <f>SUMIFS('Jobber Invoices'!$F$5:$F$235,'Jobber Invoices'!$B$5:$B$235,A878,'Jobber Invoices'!$G$5:$G$235,B878)</f>
        <v>0</v>
      </c>
      <c r="G878" s="9">
        <f>SUMIFS('QBO Invoices'!$E$5:$E$888,'QBO Invoices'!$G$5:$G$888,A878,'QBO Invoices'!$F$5:$F$888,B878)</f>
        <v>1005.33</v>
      </c>
      <c r="H878" s="9">
        <f>ROUND(F878+G878-E878,2)</f>
        <v>-43.34</v>
      </c>
      <c r="I878" t="str">
        <f>IF(ABS(H878)&lt;0.005,"Agrees",IF(H878&gt;0,"Over-billed","Under-billed"))</f>
        <v>Under-billed</v>
      </c>
      <c r="J878" t="str">
        <f>IFERROR(INDEX('Rate Reconciliation'!$O$5:$O$373,MATCH(A878,'Rate Reconciliation'!$A$5:$A$373,0)),"Missing in Jobber")</f>
        <v>Rate mismatch</v>
      </c>
      <c r="K878" s="9" t="n">
        <v>-43.34</v>
      </c>
    </row>
    <row r="879">
      <c r="A879" t="inlineStr">
        <is>
          <t>J1292</t>
        </is>
      </c>
      <c r="B879" t="inlineStr">
        <is>
          <t>2026-09</t>
        </is>
      </c>
      <c r="C879" t="str">
        <f>IF(LEFT(A879,1)="T","QBO only",INDEX('Jobber Jobs'!$F$5:$F$367,MATCH(A879,'Jobber Jobs'!$A$5:$A$367,0)))</f>
        <v>Weekly</v>
      </c>
      <c r="D879" t="inlineStr"/>
      <c r="E879" s="9">
        <f>IF(LEFT(A879,1)="T",0,IF(INDEX('Jobber Jobs'!$O$5:$O$367,MATCH(A879,'Jobber Jobs'!$A$5:$A$367,0))&lt;&gt;"Active",0,IF(C879="Every 4 weeks",D879*INDEX('Jobber Jobs'!$L$5:$L$367,MATCH(A879,'Jobber Jobs'!$A$5:$A$367,0)),INDEX('Jobber Jobs'!$Q$5:$Q$367,MATCH(A879,'Jobber Jobs'!$A$5:$A$367,0)))))</f>
        <v>1048.67</v>
      </c>
      <c r="F879" s="9">
        <f>SUMIFS('Jobber Invoices'!$F$5:$F$235,'Jobber Invoices'!$B$5:$B$235,A879,'Jobber Invoices'!$G$5:$G$235,B879)</f>
        <v>0</v>
      </c>
      <c r="G879" s="9">
        <f>SUMIFS('QBO Invoices'!$E$5:$E$888,'QBO Invoices'!$G$5:$G$888,A879,'QBO Invoices'!$F$5:$F$888,B879)</f>
        <v>1005.33</v>
      </c>
      <c r="H879" s="9">
        <f>ROUND(F879+G879-E879,2)</f>
        <v>-43.34</v>
      </c>
      <c r="I879" t="str">
        <f>IF(ABS(H879)&lt;0.005,"Agrees",IF(H879&gt;0,"Over-billed","Under-billed"))</f>
        <v>Under-billed</v>
      </c>
      <c r="J879" t="str">
        <f>IFERROR(INDEX('Rate Reconciliation'!$O$5:$O$373,MATCH(A879,'Rate Reconciliation'!$A$5:$A$373,0)),"Missing in Jobber")</f>
        <v>Rate mismatch</v>
      </c>
      <c r="K879" s="9" t="n">
        <v>-43.34</v>
      </c>
    </row>
    <row r="880">
      <c r="A880" t="inlineStr">
        <is>
          <t>J1292</t>
        </is>
      </c>
      <c r="B880" t="inlineStr">
        <is>
          <t>2026-10</t>
        </is>
      </c>
      <c r="C880" t="str">
        <f>IF(LEFT(A880,1)="T","QBO only",INDEX('Jobber Jobs'!$F$5:$F$367,MATCH(A880,'Jobber Jobs'!$A$5:$A$367,0)))</f>
        <v>Weekly</v>
      </c>
      <c r="D880" t="inlineStr"/>
      <c r="E880" s="9">
        <f>IF(LEFT(A880,1)="T",0,IF(INDEX('Jobber Jobs'!$O$5:$O$367,MATCH(A880,'Jobber Jobs'!$A$5:$A$367,0))&lt;&gt;"Active",0,IF(C880="Every 4 weeks",D880*INDEX('Jobber Jobs'!$L$5:$L$367,MATCH(A880,'Jobber Jobs'!$A$5:$A$367,0)),INDEX('Jobber Jobs'!$Q$5:$Q$367,MATCH(A880,'Jobber Jobs'!$A$5:$A$367,0)))))</f>
        <v>1048.67</v>
      </c>
      <c r="F880" s="9">
        <f>SUMIFS('Jobber Invoices'!$F$5:$F$235,'Jobber Invoices'!$B$5:$B$235,A880,'Jobber Invoices'!$G$5:$G$235,B880)</f>
        <v>0</v>
      </c>
      <c r="G880" s="9">
        <f>SUMIFS('QBO Invoices'!$E$5:$E$888,'QBO Invoices'!$G$5:$G$888,A880,'QBO Invoices'!$F$5:$F$888,B880)</f>
        <v>1005.33</v>
      </c>
      <c r="H880" s="9">
        <f>ROUND(F880+G880-E880,2)</f>
        <v>-43.34</v>
      </c>
      <c r="I880" t="str">
        <f>IF(ABS(H880)&lt;0.005,"Agrees",IF(H880&gt;0,"Over-billed","Under-billed"))</f>
        <v>Under-billed</v>
      </c>
      <c r="J880" t="str">
        <f>IFERROR(INDEX('Rate Reconciliation'!$O$5:$O$373,MATCH(A880,'Rate Reconciliation'!$A$5:$A$373,0)),"Missing in Jobber")</f>
        <v>Rate mismatch</v>
      </c>
      <c r="K880" s="9" t="n">
        <v>-43.34</v>
      </c>
    </row>
    <row r="881">
      <c r="A881" t="inlineStr">
        <is>
          <t>J1293</t>
        </is>
      </c>
      <c r="B881" t="inlineStr">
        <is>
          <t>2026-08</t>
        </is>
      </c>
      <c r="C881" t="str">
        <f>IF(LEFT(A881,1)="T","QBO only",INDEX('Jobber Jobs'!$F$5:$F$367,MATCH(A881,'Jobber Jobs'!$A$5:$A$367,0)))</f>
        <v>Every 4 weeks</v>
      </c>
      <c r="D881" t="n">
        <v>1</v>
      </c>
      <c r="E881" s="9">
        <f>IF(LEFT(A881,1)="T",0,IF(INDEX('Jobber Jobs'!$O$5:$O$367,MATCH(A881,'Jobber Jobs'!$A$5:$A$367,0))&lt;&gt;"Active",0,IF(C881="Every 4 weeks",D881*INDEX('Jobber Jobs'!$L$5:$L$367,MATCH(A881,'Jobber Jobs'!$A$5:$A$367,0)),INDEX('Jobber Jobs'!$Q$5:$Q$367,MATCH(A881,'Jobber Jobs'!$A$5:$A$367,0)))))</f>
        <v>116</v>
      </c>
      <c r="F881" s="9">
        <f>SUMIFS('Jobber Invoices'!$F$5:$F$235,'Jobber Invoices'!$B$5:$B$235,A881,'Jobber Invoices'!$G$5:$G$235,B881)</f>
        <v>0</v>
      </c>
      <c r="G881" s="9">
        <f>SUMIFS('QBO Invoices'!$E$5:$E$888,'QBO Invoices'!$G$5:$G$888,A881,'QBO Invoices'!$F$5:$F$888,B881)</f>
        <v>116</v>
      </c>
      <c r="H881" s="9">
        <f>ROUND(F881+G881-E881,2)</f>
        <v>0</v>
      </c>
      <c r="I881" t="str">
        <f>IF(ABS(H881)&lt;0.005,"Agrees",IF(H881&gt;0,"Over-billed","Under-billed"))</f>
        <v>Agrees</v>
      </c>
      <c r="J881" t="str">
        <f>IFERROR(INDEX('Rate Reconciliation'!$O$5:$O$373,MATCH(A881,'Rate Reconciliation'!$A$5:$A$373,0)),"Missing in Jobber")</f>
        <v>Matched</v>
      </c>
      <c r="K881" s="9" t="n">
        <v>0</v>
      </c>
    </row>
    <row r="882">
      <c r="A882" t="inlineStr">
        <is>
          <t>J1293</t>
        </is>
      </c>
      <c r="B882" t="inlineStr">
        <is>
          <t>2026-09</t>
        </is>
      </c>
      <c r="C882" t="str">
        <f>IF(LEFT(A882,1)="T","QBO only",INDEX('Jobber Jobs'!$F$5:$F$367,MATCH(A882,'Jobber Jobs'!$A$5:$A$367,0)))</f>
        <v>Every 4 weeks</v>
      </c>
      <c r="D882" t="n">
        <v>1</v>
      </c>
      <c r="E882" s="9">
        <f>IF(LEFT(A882,1)="T",0,IF(INDEX('Jobber Jobs'!$O$5:$O$367,MATCH(A882,'Jobber Jobs'!$A$5:$A$367,0))&lt;&gt;"Active",0,IF(C882="Every 4 weeks",D882*INDEX('Jobber Jobs'!$L$5:$L$367,MATCH(A882,'Jobber Jobs'!$A$5:$A$367,0)),INDEX('Jobber Jobs'!$Q$5:$Q$367,MATCH(A882,'Jobber Jobs'!$A$5:$A$367,0)))))</f>
        <v>116</v>
      </c>
      <c r="F882" s="9">
        <f>SUMIFS('Jobber Invoices'!$F$5:$F$235,'Jobber Invoices'!$B$5:$B$235,A882,'Jobber Invoices'!$G$5:$G$235,B882)</f>
        <v>0</v>
      </c>
      <c r="G882" s="9">
        <f>SUMIFS('QBO Invoices'!$E$5:$E$888,'QBO Invoices'!$G$5:$G$888,A882,'QBO Invoices'!$F$5:$F$888,B882)</f>
        <v>116</v>
      </c>
      <c r="H882" s="9">
        <f>ROUND(F882+G882-E882,2)</f>
        <v>0</v>
      </c>
      <c r="I882" t="str">
        <f>IF(ABS(H882)&lt;0.005,"Agrees",IF(H882&gt;0,"Over-billed","Under-billed"))</f>
        <v>Agrees</v>
      </c>
      <c r="J882" t="str">
        <f>IFERROR(INDEX('Rate Reconciliation'!$O$5:$O$373,MATCH(A882,'Rate Reconciliation'!$A$5:$A$373,0)),"Missing in Jobber")</f>
        <v>Matched</v>
      </c>
      <c r="K882" s="9" t="n">
        <v>0</v>
      </c>
    </row>
    <row r="883">
      <c r="A883" t="inlineStr">
        <is>
          <t>J1293</t>
        </is>
      </c>
      <c r="B883" t="inlineStr">
        <is>
          <t>2026-10</t>
        </is>
      </c>
      <c r="C883" t="str">
        <f>IF(LEFT(A883,1)="T","QBO only",INDEX('Jobber Jobs'!$F$5:$F$367,MATCH(A883,'Jobber Jobs'!$A$5:$A$367,0)))</f>
        <v>Every 4 weeks</v>
      </c>
      <c r="D883" t="n">
        <v>1</v>
      </c>
      <c r="E883" s="9">
        <f>IF(LEFT(A883,1)="T",0,IF(INDEX('Jobber Jobs'!$O$5:$O$367,MATCH(A883,'Jobber Jobs'!$A$5:$A$367,0))&lt;&gt;"Active",0,IF(C883="Every 4 weeks",D883*INDEX('Jobber Jobs'!$L$5:$L$367,MATCH(A883,'Jobber Jobs'!$A$5:$A$367,0)),INDEX('Jobber Jobs'!$Q$5:$Q$367,MATCH(A883,'Jobber Jobs'!$A$5:$A$367,0)))))</f>
        <v>116</v>
      </c>
      <c r="F883" s="9">
        <f>SUMIFS('Jobber Invoices'!$F$5:$F$235,'Jobber Invoices'!$B$5:$B$235,A883,'Jobber Invoices'!$G$5:$G$235,B883)</f>
        <v>0</v>
      </c>
      <c r="G883" s="9">
        <f>SUMIFS('QBO Invoices'!$E$5:$E$888,'QBO Invoices'!$G$5:$G$888,A883,'QBO Invoices'!$F$5:$F$888,B883)</f>
        <v>116</v>
      </c>
      <c r="H883" s="9">
        <f>ROUND(F883+G883-E883,2)</f>
        <v>0</v>
      </c>
      <c r="I883" t="str">
        <f>IF(ABS(H883)&lt;0.005,"Agrees",IF(H883&gt;0,"Over-billed","Under-billed"))</f>
        <v>Agrees</v>
      </c>
      <c r="J883" t="str">
        <f>IFERROR(INDEX('Rate Reconciliation'!$O$5:$O$373,MATCH(A883,'Rate Reconciliation'!$A$5:$A$373,0)),"Missing in Jobber")</f>
        <v>Matched</v>
      </c>
      <c r="K883" s="9" t="n">
        <v>0</v>
      </c>
    </row>
    <row r="884">
      <c r="A884" t="inlineStr">
        <is>
          <t>J1294</t>
        </is>
      </c>
      <c r="B884" t="inlineStr">
        <is>
          <t>2026-08</t>
        </is>
      </c>
      <c r="C884" t="str">
        <f>IF(LEFT(A884,1)="T","QBO only",INDEX('Jobber Jobs'!$F$5:$F$367,MATCH(A884,'Jobber Jobs'!$A$5:$A$367,0)))</f>
        <v>Weekly</v>
      </c>
      <c r="D884" t="inlineStr"/>
      <c r="E884" s="9">
        <f>IF(LEFT(A884,1)="T",0,IF(INDEX('Jobber Jobs'!$O$5:$O$367,MATCH(A884,'Jobber Jobs'!$A$5:$A$367,0))&lt;&gt;"Active",0,IF(C884="Every 4 weeks",D884*INDEX('Jobber Jobs'!$L$5:$L$367,MATCH(A884,'Jobber Jobs'!$A$5:$A$367,0)),INDEX('Jobber Jobs'!$Q$5:$Q$367,MATCH(A884,'Jobber Jobs'!$A$5:$A$367,0)))))</f>
        <v>697.67</v>
      </c>
      <c r="F884" s="9">
        <f>SUMIFS('Jobber Invoices'!$F$5:$F$235,'Jobber Invoices'!$B$5:$B$235,A884,'Jobber Invoices'!$G$5:$G$235,B884)</f>
        <v>0</v>
      </c>
      <c r="G884" s="9">
        <f>SUMIFS('QBO Invoices'!$E$5:$E$888,'QBO Invoices'!$G$5:$G$888,A884,'QBO Invoices'!$F$5:$F$888,B884)</f>
        <v>671.67</v>
      </c>
      <c r="H884" s="9">
        <f>ROUND(F884+G884-E884,2)</f>
        <v>-26</v>
      </c>
      <c r="I884" t="str">
        <f>IF(ABS(H884)&lt;0.005,"Agrees",IF(H884&gt;0,"Over-billed","Under-billed"))</f>
        <v>Under-billed</v>
      </c>
      <c r="J884" t="str">
        <f>IFERROR(INDEX('Rate Reconciliation'!$O$5:$O$373,MATCH(A884,'Rate Reconciliation'!$A$5:$A$373,0)),"Missing in Jobber")</f>
        <v>Rate mismatch</v>
      </c>
      <c r="K884" s="9" t="n">
        <v>-26</v>
      </c>
    </row>
    <row r="885">
      <c r="A885" t="inlineStr">
        <is>
          <t>J1294</t>
        </is>
      </c>
      <c r="B885" t="inlineStr">
        <is>
          <t>2026-09</t>
        </is>
      </c>
      <c r="C885" t="str">
        <f>IF(LEFT(A885,1)="T","QBO only",INDEX('Jobber Jobs'!$F$5:$F$367,MATCH(A885,'Jobber Jobs'!$A$5:$A$367,0)))</f>
        <v>Weekly</v>
      </c>
      <c r="D885" t="inlineStr"/>
      <c r="E885" s="9">
        <f>IF(LEFT(A885,1)="T",0,IF(INDEX('Jobber Jobs'!$O$5:$O$367,MATCH(A885,'Jobber Jobs'!$A$5:$A$367,0))&lt;&gt;"Active",0,IF(C885="Every 4 weeks",D885*INDEX('Jobber Jobs'!$L$5:$L$367,MATCH(A885,'Jobber Jobs'!$A$5:$A$367,0)),INDEX('Jobber Jobs'!$Q$5:$Q$367,MATCH(A885,'Jobber Jobs'!$A$5:$A$367,0)))))</f>
        <v>697.67</v>
      </c>
      <c r="F885" s="9">
        <f>SUMIFS('Jobber Invoices'!$F$5:$F$235,'Jobber Invoices'!$B$5:$B$235,A885,'Jobber Invoices'!$G$5:$G$235,B885)</f>
        <v>0</v>
      </c>
      <c r="G885" s="9">
        <f>SUMIFS('QBO Invoices'!$E$5:$E$888,'QBO Invoices'!$G$5:$G$888,A885,'QBO Invoices'!$F$5:$F$888,B885)</f>
        <v>671.67</v>
      </c>
      <c r="H885" s="9">
        <f>ROUND(F885+G885-E885,2)</f>
        <v>-26</v>
      </c>
      <c r="I885" t="str">
        <f>IF(ABS(H885)&lt;0.005,"Agrees",IF(H885&gt;0,"Over-billed","Under-billed"))</f>
        <v>Under-billed</v>
      </c>
      <c r="J885" t="str">
        <f>IFERROR(INDEX('Rate Reconciliation'!$O$5:$O$373,MATCH(A885,'Rate Reconciliation'!$A$5:$A$373,0)),"Missing in Jobber")</f>
        <v>Rate mismatch</v>
      </c>
      <c r="K885" s="9" t="n">
        <v>-26</v>
      </c>
    </row>
    <row r="886">
      <c r="A886" t="inlineStr">
        <is>
          <t>J1294</t>
        </is>
      </c>
      <c r="B886" t="inlineStr">
        <is>
          <t>2026-10</t>
        </is>
      </c>
      <c r="C886" t="str">
        <f>IF(LEFT(A886,1)="T","QBO only",INDEX('Jobber Jobs'!$F$5:$F$367,MATCH(A886,'Jobber Jobs'!$A$5:$A$367,0)))</f>
        <v>Weekly</v>
      </c>
      <c r="D886" t="inlineStr"/>
      <c r="E886" s="9">
        <f>IF(LEFT(A886,1)="T",0,IF(INDEX('Jobber Jobs'!$O$5:$O$367,MATCH(A886,'Jobber Jobs'!$A$5:$A$367,0))&lt;&gt;"Active",0,IF(C886="Every 4 weeks",D886*INDEX('Jobber Jobs'!$L$5:$L$367,MATCH(A886,'Jobber Jobs'!$A$5:$A$367,0)),INDEX('Jobber Jobs'!$Q$5:$Q$367,MATCH(A886,'Jobber Jobs'!$A$5:$A$367,0)))))</f>
        <v>697.67</v>
      </c>
      <c r="F886" s="9">
        <f>SUMIFS('Jobber Invoices'!$F$5:$F$235,'Jobber Invoices'!$B$5:$B$235,A886,'Jobber Invoices'!$G$5:$G$235,B886)</f>
        <v>0</v>
      </c>
      <c r="G886" s="9">
        <f>SUMIFS('QBO Invoices'!$E$5:$E$888,'QBO Invoices'!$G$5:$G$888,A886,'QBO Invoices'!$F$5:$F$888,B886)</f>
        <v>671.67</v>
      </c>
      <c r="H886" s="9">
        <f>ROUND(F886+G886-E886,2)</f>
        <v>-26</v>
      </c>
      <c r="I886" t="str">
        <f>IF(ABS(H886)&lt;0.005,"Agrees",IF(H886&gt;0,"Over-billed","Under-billed"))</f>
        <v>Under-billed</v>
      </c>
      <c r="J886" t="str">
        <f>IFERROR(INDEX('Rate Reconciliation'!$O$5:$O$373,MATCH(A886,'Rate Reconciliation'!$A$5:$A$373,0)),"Missing in Jobber")</f>
        <v>Rate mismatch</v>
      </c>
      <c r="K886" s="9" t="n">
        <v>-26</v>
      </c>
    </row>
    <row r="887">
      <c r="A887" t="inlineStr">
        <is>
          <t>J1295</t>
        </is>
      </c>
      <c r="B887" t="inlineStr">
        <is>
          <t>2026-08</t>
        </is>
      </c>
      <c r="C887" t="str">
        <f>IF(LEFT(A887,1)="T","QBO only",INDEX('Jobber Jobs'!$F$5:$F$367,MATCH(A887,'Jobber Jobs'!$A$5:$A$367,0)))</f>
        <v>Monthly</v>
      </c>
      <c r="D887" t="inlineStr"/>
      <c r="E887" s="9">
        <f>IF(LEFT(A887,1)="T",0,IF(INDEX('Jobber Jobs'!$O$5:$O$367,MATCH(A887,'Jobber Jobs'!$A$5:$A$367,0))&lt;&gt;"Active",0,IF(C887="Every 4 weeks",D887*INDEX('Jobber Jobs'!$L$5:$L$367,MATCH(A887,'Jobber Jobs'!$A$5:$A$367,0)),INDEX('Jobber Jobs'!$Q$5:$Q$367,MATCH(A887,'Jobber Jobs'!$A$5:$A$367,0)))))</f>
        <v>151</v>
      </c>
      <c r="F887" s="9">
        <f>SUMIFS('Jobber Invoices'!$F$5:$F$235,'Jobber Invoices'!$B$5:$B$235,A887,'Jobber Invoices'!$G$5:$G$235,B887)</f>
        <v>0</v>
      </c>
      <c r="G887" s="9">
        <f>SUMIFS('QBO Invoices'!$E$5:$E$888,'QBO Invoices'!$G$5:$G$888,A887,'QBO Invoices'!$F$5:$F$888,B887)</f>
        <v>151</v>
      </c>
      <c r="H887" s="9">
        <f>ROUND(F887+G887-E887,2)</f>
        <v>0</v>
      </c>
      <c r="I887" t="str">
        <f>IF(ABS(H887)&lt;0.005,"Agrees",IF(H887&gt;0,"Over-billed","Under-billed"))</f>
        <v>Agrees</v>
      </c>
      <c r="J887" t="str">
        <f>IFERROR(INDEX('Rate Reconciliation'!$O$5:$O$373,MATCH(A887,'Rate Reconciliation'!$A$5:$A$373,0)),"Missing in Jobber")</f>
        <v>Matched</v>
      </c>
      <c r="K887" s="9" t="n">
        <v>0</v>
      </c>
    </row>
    <row r="888">
      <c r="A888" t="inlineStr">
        <is>
          <t>J1295</t>
        </is>
      </c>
      <c r="B888" t="inlineStr">
        <is>
          <t>2026-09</t>
        </is>
      </c>
      <c r="C888" t="str">
        <f>IF(LEFT(A888,1)="T","QBO only",INDEX('Jobber Jobs'!$F$5:$F$367,MATCH(A888,'Jobber Jobs'!$A$5:$A$367,0)))</f>
        <v>Monthly</v>
      </c>
      <c r="D888" t="inlineStr"/>
      <c r="E888" s="9">
        <f>IF(LEFT(A888,1)="T",0,IF(INDEX('Jobber Jobs'!$O$5:$O$367,MATCH(A888,'Jobber Jobs'!$A$5:$A$367,0))&lt;&gt;"Active",0,IF(C888="Every 4 weeks",D888*INDEX('Jobber Jobs'!$L$5:$L$367,MATCH(A888,'Jobber Jobs'!$A$5:$A$367,0)),INDEX('Jobber Jobs'!$Q$5:$Q$367,MATCH(A888,'Jobber Jobs'!$A$5:$A$367,0)))))</f>
        <v>151</v>
      </c>
      <c r="F888" s="9">
        <f>SUMIFS('Jobber Invoices'!$F$5:$F$235,'Jobber Invoices'!$B$5:$B$235,A888,'Jobber Invoices'!$G$5:$G$235,B888)</f>
        <v>0</v>
      </c>
      <c r="G888" s="9">
        <f>SUMIFS('QBO Invoices'!$E$5:$E$888,'QBO Invoices'!$G$5:$G$888,A888,'QBO Invoices'!$F$5:$F$888,B888)</f>
        <v>151</v>
      </c>
      <c r="H888" s="9">
        <f>ROUND(F888+G888-E888,2)</f>
        <v>0</v>
      </c>
      <c r="I888" t="str">
        <f>IF(ABS(H888)&lt;0.005,"Agrees",IF(H888&gt;0,"Over-billed","Under-billed"))</f>
        <v>Agrees</v>
      </c>
      <c r="J888" t="str">
        <f>IFERROR(INDEX('Rate Reconciliation'!$O$5:$O$373,MATCH(A888,'Rate Reconciliation'!$A$5:$A$373,0)),"Missing in Jobber")</f>
        <v>Matched</v>
      </c>
      <c r="K888" s="9" t="n">
        <v>0</v>
      </c>
    </row>
    <row r="889">
      <c r="A889" t="inlineStr">
        <is>
          <t>J1295</t>
        </is>
      </c>
      <c r="B889" t="inlineStr">
        <is>
          <t>2026-10</t>
        </is>
      </c>
      <c r="C889" t="str">
        <f>IF(LEFT(A889,1)="T","QBO only",INDEX('Jobber Jobs'!$F$5:$F$367,MATCH(A889,'Jobber Jobs'!$A$5:$A$367,0)))</f>
        <v>Monthly</v>
      </c>
      <c r="D889" t="inlineStr"/>
      <c r="E889" s="9">
        <f>IF(LEFT(A889,1)="T",0,IF(INDEX('Jobber Jobs'!$O$5:$O$367,MATCH(A889,'Jobber Jobs'!$A$5:$A$367,0))&lt;&gt;"Active",0,IF(C889="Every 4 weeks",D889*INDEX('Jobber Jobs'!$L$5:$L$367,MATCH(A889,'Jobber Jobs'!$A$5:$A$367,0)),INDEX('Jobber Jobs'!$Q$5:$Q$367,MATCH(A889,'Jobber Jobs'!$A$5:$A$367,0)))))</f>
        <v>151</v>
      </c>
      <c r="F889" s="9">
        <f>SUMIFS('Jobber Invoices'!$F$5:$F$235,'Jobber Invoices'!$B$5:$B$235,A889,'Jobber Invoices'!$G$5:$G$235,B889)</f>
        <v>0</v>
      </c>
      <c r="G889" s="9">
        <f>SUMIFS('QBO Invoices'!$E$5:$E$888,'QBO Invoices'!$G$5:$G$888,A889,'QBO Invoices'!$F$5:$F$888,B889)</f>
        <v>151</v>
      </c>
      <c r="H889" s="9">
        <f>ROUND(F889+G889-E889,2)</f>
        <v>0</v>
      </c>
      <c r="I889" t="str">
        <f>IF(ABS(H889)&lt;0.005,"Agrees",IF(H889&gt;0,"Over-billed","Under-billed"))</f>
        <v>Agrees</v>
      </c>
      <c r="J889" t="str">
        <f>IFERROR(INDEX('Rate Reconciliation'!$O$5:$O$373,MATCH(A889,'Rate Reconciliation'!$A$5:$A$373,0)),"Missing in Jobber")</f>
        <v>Matched</v>
      </c>
      <c r="K889" s="9" t="n">
        <v>0</v>
      </c>
    </row>
    <row r="890">
      <c r="A890" t="inlineStr">
        <is>
          <t>J1296</t>
        </is>
      </c>
      <c r="B890" t="inlineStr">
        <is>
          <t>2026-08</t>
        </is>
      </c>
      <c r="C890" t="str">
        <f>IF(LEFT(A890,1)="T","QBO only",INDEX('Jobber Jobs'!$F$5:$F$367,MATCH(A890,'Jobber Jobs'!$A$5:$A$367,0)))</f>
        <v>Weekly</v>
      </c>
      <c r="D890" t="inlineStr"/>
      <c r="E890" s="9">
        <f>IF(LEFT(A890,1)="T",0,IF(INDEX('Jobber Jobs'!$O$5:$O$367,MATCH(A890,'Jobber Jobs'!$A$5:$A$367,0))&lt;&gt;"Active",0,IF(C890="Every 4 weeks",D890*INDEX('Jobber Jobs'!$L$5:$L$367,MATCH(A890,'Jobber Jobs'!$A$5:$A$367,0)),INDEX('Jobber Jobs'!$Q$5:$Q$367,MATCH(A890,'Jobber Jobs'!$A$5:$A$367,0)))))</f>
        <v>303.33</v>
      </c>
      <c r="F890" s="9">
        <f>SUMIFS('Jobber Invoices'!$F$5:$F$235,'Jobber Invoices'!$B$5:$B$235,A890,'Jobber Invoices'!$G$5:$G$235,B890)</f>
        <v>0</v>
      </c>
      <c r="G890" s="9">
        <f>SUMIFS('QBO Invoices'!$E$5:$E$888,'QBO Invoices'!$G$5:$G$888,A890,'QBO Invoices'!$F$5:$F$888,B890)</f>
        <v>303.33</v>
      </c>
      <c r="H890" s="9">
        <f>ROUND(F890+G890-E890,2)</f>
        <v>0</v>
      </c>
      <c r="I890" t="str">
        <f>IF(ABS(H890)&lt;0.005,"Agrees",IF(H890&gt;0,"Over-billed","Under-billed"))</f>
        <v>Agrees</v>
      </c>
      <c r="J890" t="str">
        <f>IFERROR(INDEX('Rate Reconciliation'!$O$5:$O$373,MATCH(A890,'Rate Reconciliation'!$A$5:$A$373,0)),"Missing in Jobber")</f>
        <v>Matched</v>
      </c>
      <c r="K890" s="9" t="n">
        <v>0</v>
      </c>
    </row>
    <row r="891">
      <c r="A891" t="inlineStr">
        <is>
          <t>J1296</t>
        </is>
      </c>
      <c r="B891" t="inlineStr">
        <is>
          <t>2026-09</t>
        </is>
      </c>
      <c r="C891" t="str">
        <f>IF(LEFT(A891,1)="T","QBO only",INDEX('Jobber Jobs'!$F$5:$F$367,MATCH(A891,'Jobber Jobs'!$A$5:$A$367,0)))</f>
        <v>Weekly</v>
      </c>
      <c r="D891" t="inlineStr"/>
      <c r="E891" s="9">
        <f>IF(LEFT(A891,1)="T",0,IF(INDEX('Jobber Jobs'!$O$5:$O$367,MATCH(A891,'Jobber Jobs'!$A$5:$A$367,0))&lt;&gt;"Active",0,IF(C891="Every 4 weeks",D891*INDEX('Jobber Jobs'!$L$5:$L$367,MATCH(A891,'Jobber Jobs'!$A$5:$A$367,0)),INDEX('Jobber Jobs'!$Q$5:$Q$367,MATCH(A891,'Jobber Jobs'!$A$5:$A$367,0)))))</f>
        <v>303.33</v>
      </c>
      <c r="F891" s="9">
        <f>SUMIFS('Jobber Invoices'!$F$5:$F$235,'Jobber Invoices'!$B$5:$B$235,A891,'Jobber Invoices'!$G$5:$G$235,B891)</f>
        <v>0</v>
      </c>
      <c r="G891" s="9">
        <f>SUMIFS('QBO Invoices'!$E$5:$E$888,'QBO Invoices'!$G$5:$G$888,A891,'QBO Invoices'!$F$5:$F$888,B891)</f>
        <v>303.33</v>
      </c>
      <c r="H891" s="9">
        <f>ROUND(F891+G891-E891,2)</f>
        <v>0</v>
      </c>
      <c r="I891" t="str">
        <f>IF(ABS(H891)&lt;0.005,"Agrees",IF(H891&gt;0,"Over-billed","Under-billed"))</f>
        <v>Agrees</v>
      </c>
      <c r="J891" t="str">
        <f>IFERROR(INDEX('Rate Reconciliation'!$O$5:$O$373,MATCH(A891,'Rate Reconciliation'!$A$5:$A$373,0)),"Missing in Jobber")</f>
        <v>Matched</v>
      </c>
      <c r="K891" s="9" t="n">
        <v>0</v>
      </c>
    </row>
    <row r="892">
      <c r="A892" t="inlineStr">
        <is>
          <t>J1296</t>
        </is>
      </c>
      <c r="B892" t="inlineStr">
        <is>
          <t>2026-10</t>
        </is>
      </c>
      <c r="C892" t="str">
        <f>IF(LEFT(A892,1)="T","QBO only",INDEX('Jobber Jobs'!$F$5:$F$367,MATCH(A892,'Jobber Jobs'!$A$5:$A$367,0)))</f>
        <v>Weekly</v>
      </c>
      <c r="D892" t="inlineStr"/>
      <c r="E892" s="9">
        <f>IF(LEFT(A892,1)="T",0,IF(INDEX('Jobber Jobs'!$O$5:$O$367,MATCH(A892,'Jobber Jobs'!$A$5:$A$367,0))&lt;&gt;"Active",0,IF(C892="Every 4 weeks",D892*INDEX('Jobber Jobs'!$L$5:$L$367,MATCH(A892,'Jobber Jobs'!$A$5:$A$367,0)),INDEX('Jobber Jobs'!$Q$5:$Q$367,MATCH(A892,'Jobber Jobs'!$A$5:$A$367,0)))))</f>
        <v>303.33</v>
      </c>
      <c r="F892" s="9">
        <f>SUMIFS('Jobber Invoices'!$F$5:$F$235,'Jobber Invoices'!$B$5:$B$235,A892,'Jobber Invoices'!$G$5:$G$235,B892)</f>
        <v>0</v>
      </c>
      <c r="G892" s="9">
        <f>SUMIFS('QBO Invoices'!$E$5:$E$888,'QBO Invoices'!$G$5:$G$888,A892,'QBO Invoices'!$F$5:$F$888,B892)</f>
        <v>303.33</v>
      </c>
      <c r="H892" s="9">
        <f>ROUND(F892+G892-E892,2)</f>
        <v>0</v>
      </c>
      <c r="I892" t="str">
        <f>IF(ABS(H892)&lt;0.005,"Agrees",IF(H892&gt;0,"Over-billed","Under-billed"))</f>
        <v>Agrees</v>
      </c>
      <c r="J892" t="str">
        <f>IFERROR(INDEX('Rate Reconciliation'!$O$5:$O$373,MATCH(A892,'Rate Reconciliation'!$A$5:$A$373,0)),"Missing in Jobber")</f>
        <v>Matched</v>
      </c>
      <c r="K892" s="9" t="n">
        <v>0</v>
      </c>
    </row>
    <row r="893">
      <c r="A893" t="inlineStr">
        <is>
          <t>J1297</t>
        </is>
      </c>
      <c r="B893" t="inlineStr">
        <is>
          <t>2026-08</t>
        </is>
      </c>
      <c r="C893" t="str">
        <f>IF(LEFT(A893,1)="T","QBO only",INDEX('Jobber Jobs'!$F$5:$F$367,MATCH(A893,'Jobber Jobs'!$A$5:$A$367,0)))</f>
        <v>Weekly</v>
      </c>
      <c r="D893" t="inlineStr"/>
      <c r="E893" s="9">
        <f>IF(LEFT(A893,1)="T",0,IF(INDEX('Jobber Jobs'!$O$5:$O$367,MATCH(A893,'Jobber Jobs'!$A$5:$A$367,0))&lt;&gt;"Active",0,IF(C893="Every 4 weeks",D893*INDEX('Jobber Jobs'!$L$5:$L$367,MATCH(A893,'Jobber Jobs'!$A$5:$A$367,0)),INDEX('Jobber Jobs'!$Q$5:$Q$367,MATCH(A893,'Jobber Jobs'!$A$5:$A$367,0)))))</f>
        <v>1048.67</v>
      </c>
      <c r="F893" s="9">
        <f>SUMIFS('Jobber Invoices'!$F$5:$F$235,'Jobber Invoices'!$B$5:$B$235,A893,'Jobber Invoices'!$G$5:$G$235,B893)</f>
        <v>1048.67</v>
      </c>
      <c r="G893" s="9">
        <f>SUMIFS('QBO Invoices'!$E$5:$E$888,'QBO Invoices'!$G$5:$G$888,A893,'QBO Invoices'!$F$5:$F$888,B893)</f>
        <v>0</v>
      </c>
      <c r="H893" s="9">
        <f>ROUND(F893+G893-E893,2)</f>
        <v>0</v>
      </c>
      <c r="I893" t="str">
        <f>IF(ABS(H893)&lt;0.005,"Agrees",IF(H893&gt;0,"Over-billed","Under-billed"))</f>
        <v>Agrees</v>
      </c>
      <c r="J893" t="str">
        <f>IFERROR(INDEX('Rate Reconciliation'!$O$5:$O$373,MATCH(A893,'Rate Reconciliation'!$A$5:$A$373,0)),"Missing in Jobber")</f>
        <v>Billed in Jobber</v>
      </c>
      <c r="K893" s="9" t="n">
        <v>0</v>
      </c>
    </row>
    <row r="894">
      <c r="A894" t="inlineStr">
        <is>
          <t>J1297</t>
        </is>
      </c>
      <c r="B894" t="inlineStr">
        <is>
          <t>2026-09</t>
        </is>
      </c>
      <c r="C894" t="str">
        <f>IF(LEFT(A894,1)="T","QBO only",INDEX('Jobber Jobs'!$F$5:$F$367,MATCH(A894,'Jobber Jobs'!$A$5:$A$367,0)))</f>
        <v>Weekly</v>
      </c>
      <c r="D894" t="inlineStr"/>
      <c r="E894" s="9">
        <f>IF(LEFT(A894,1)="T",0,IF(INDEX('Jobber Jobs'!$O$5:$O$367,MATCH(A894,'Jobber Jobs'!$A$5:$A$367,0))&lt;&gt;"Active",0,IF(C894="Every 4 weeks",D894*INDEX('Jobber Jobs'!$L$5:$L$367,MATCH(A894,'Jobber Jobs'!$A$5:$A$367,0)),INDEX('Jobber Jobs'!$Q$5:$Q$367,MATCH(A894,'Jobber Jobs'!$A$5:$A$367,0)))))</f>
        <v>1048.67</v>
      </c>
      <c r="F894" s="9">
        <f>SUMIFS('Jobber Invoices'!$F$5:$F$235,'Jobber Invoices'!$B$5:$B$235,A894,'Jobber Invoices'!$G$5:$G$235,B894)</f>
        <v>1048.67</v>
      </c>
      <c r="G894" s="9">
        <f>SUMIFS('QBO Invoices'!$E$5:$E$888,'QBO Invoices'!$G$5:$G$888,A894,'QBO Invoices'!$F$5:$F$888,B894)</f>
        <v>0</v>
      </c>
      <c r="H894" s="9">
        <f>ROUND(F894+G894-E894,2)</f>
        <v>0</v>
      </c>
      <c r="I894" t="str">
        <f>IF(ABS(H894)&lt;0.005,"Agrees",IF(H894&gt;0,"Over-billed","Under-billed"))</f>
        <v>Agrees</v>
      </c>
      <c r="J894" t="str">
        <f>IFERROR(INDEX('Rate Reconciliation'!$O$5:$O$373,MATCH(A894,'Rate Reconciliation'!$A$5:$A$373,0)),"Missing in Jobber")</f>
        <v>Billed in Jobber</v>
      </c>
      <c r="K894" s="9" t="n">
        <v>0</v>
      </c>
    </row>
    <row r="895">
      <c r="A895" t="inlineStr">
        <is>
          <t>J1297</t>
        </is>
      </c>
      <c r="B895" t="inlineStr">
        <is>
          <t>2026-10</t>
        </is>
      </c>
      <c r="C895" t="str">
        <f>IF(LEFT(A895,1)="T","QBO only",INDEX('Jobber Jobs'!$F$5:$F$367,MATCH(A895,'Jobber Jobs'!$A$5:$A$367,0)))</f>
        <v>Weekly</v>
      </c>
      <c r="D895" t="inlineStr"/>
      <c r="E895" s="9">
        <f>IF(LEFT(A895,1)="T",0,IF(INDEX('Jobber Jobs'!$O$5:$O$367,MATCH(A895,'Jobber Jobs'!$A$5:$A$367,0))&lt;&gt;"Active",0,IF(C895="Every 4 weeks",D895*INDEX('Jobber Jobs'!$L$5:$L$367,MATCH(A895,'Jobber Jobs'!$A$5:$A$367,0)),INDEX('Jobber Jobs'!$Q$5:$Q$367,MATCH(A895,'Jobber Jobs'!$A$5:$A$367,0)))))</f>
        <v>1048.67</v>
      </c>
      <c r="F895" s="9">
        <f>SUMIFS('Jobber Invoices'!$F$5:$F$235,'Jobber Invoices'!$B$5:$B$235,A895,'Jobber Invoices'!$G$5:$G$235,B895)</f>
        <v>1048.67</v>
      </c>
      <c r="G895" s="9">
        <f>SUMIFS('QBO Invoices'!$E$5:$E$888,'QBO Invoices'!$G$5:$G$888,A895,'QBO Invoices'!$F$5:$F$888,B895)</f>
        <v>0</v>
      </c>
      <c r="H895" s="9">
        <f>ROUND(F895+G895-E895,2)</f>
        <v>0</v>
      </c>
      <c r="I895" t="str">
        <f>IF(ABS(H895)&lt;0.005,"Agrees",IF(H895&gt;0,"Over-billed","Under-billed"))</f>
        <v>Agrees</v>
      </c>
      <c r="J895" t="str">
        <f>IFERROR(INDEX('Rate Reconciliation'!$O$5:$O$373,MATCH(A895,'Rate Reconciliation'!$A$5:$A$373,0)),"Missing in Jobber")</f>
        <v>Billed in Jobber</v>
      </c>
      <c r="K895" s="9" t="n">
        <v>0</v>
      </c>
    </row>
    <row r="896">
      <c r="A896" t="inlineStr">
        <is>
          <t>J1298</t>
        </is>
      </c>
      <c r="B896" t="inlineStr">
        <is>
          <t>2026-08</t>
        </is>
      </c>
      <c r="C896" t="str">
        <f>IF(LEFT(A896,1)="T","QBO only",INDEX('Jobber Jobs'!$F$5:$F$367,MATCH(A896,'Jobber Jobs'!$A$5:$A$367,0)))</f>
        <v>Weekly</v>
      </c>
      <c r="D896" t="inlineStr"/>
      <c r="E896" s="9">
        <f>IF(LEFT(A896,1)="T",0,IF(INDEX('Jobber Jobs'!$O$5:$O$367,MATCH(A896,'Jobber Jobs'!$A$5:$A$367,0))&lt;&gt;"Active",0,IF(C896="Every 4 weeks",D896*INDEX('Jobber Jobs'!$L$5:$L$367,MATCH(A896,'Jobber Jobs'!$A$5:$A$367,0)),INDEX('Jobber Jobs'!$Q$5:$Q$367,MATCH(A896,'Jobber Jobs'!$A$5:$A$367,0)))))</f>
        <v>810.33</v>
      </c>
      <c r="F896" s="9">
        <f>SUMIFS('Jobber Invoices'!$F$5:$F$235,'Jobber Invoices'!$B$5:$B$235,A896,'Jobber Invoices'!$G$5:$G$235,B896)</f>
        <v>0</v>
      </c>
      <c r="G896" s="9">
        <f>SUMIFS('QBO Invoices'!$E$5:$E$888,'QBO Invoices'!$G$5:$G$888,A896,'QBO Invoices'!$F$5:$F$888,B896)</f>
        <v>810.33</v>
      </c>
      <c r="H896" s="9">
        <f>ROUND(F896+G896-E896,2)</f>
        <v>0</v>
      </c>
      <c r="I896" t="str">
        <f>IF(ABS(H896)&lt;0.005,"Agrees",IF(H896&gt;0,"Over-billed","Under-billed"))</f>
        <v>Agrees</v>
      </c>
      <c r="J896" t="str">
        <f>IFERROR(INDEX('Rate Reconciliation'!$O$5:$O$373,MATCH(A896,'Rate Reconciliation'!$A$5:$A$373,0)),"Missing in Jobber")</f>
        <v>Matched</v>
      </c>
      <c r="K896" s="9" t="n">
        <v>0</v>
      </c>
    </row>
    <row r="897">
      <c r="A897" t="inlineStr">
        <is>
          <t>J1298</t>
        </is>
      </c>
      <c r="B897" t="inlineStr">
        <is>
          <t>2026-09</t>
        </is>
      </c>
      <c r="C897" t="str">
        <f>IF(LEFT(A897,1)="T","QBO only",INDEX('Jobber Jobs'!$F$5:$F$367,MATCH(A897,'Jobber Jobs'!$A$5:$A$367,0)))</f>
        <v>Weekly</v>
      </c>
      <c r="D897" t="inlineStr"/>
      <c r="E897" s="9">
        <f>IF(LEFT(A897,1)="T",0,IF(INDEX('Jobber Jobs'!$O$5:$O$367,MATCH(A897,'Jobber Jobs'!$A$5:$A$367,0))&lt;&gt;"Active",0,IF(C897="Every 4 weeks",D897*INDEX('Jobber Jobs'!$L$5:$L$367,MATCH(A897,'Jobber Jobs'!$A$5:$A$367,0)),INDEX('Jobber Jobs'!$Q$5:$Q$367,MATCH(A897,'Jobber Jobs'!$A$5:$A$367,0)))))</f>
        <v>810.33</v>
      </c>
      <c r="F897" s="9">
        <f>SUMIFS('Jobber Invoices'!$F$5:$F$235,'Jobber Invoices'!$B$5:$B$235,A897,'Jobber Invoices'!$G$5:$G$235,B897)</f>
        <v>0</v>
      </c>
      <c r="G897" s="9">
        <f>SUMIFS('QBO Invoices'!$E$5:$E$888,'QBO Invoices'!$G$5:$G$888,A897,'QBO Invoices'!$F$5:$F$888,B897)</f>
        <v>810.33</v>
      </c>
      <c r="H897" s="9">
        <f>ROUND(F897+G897-E897,2)</f>
        <v>0</v>
      </c>
      <c r="I897" t="str">
        <f>IF(ABS(H897)&lt;0.005,"Agrees",IF(H897&gt;0,"Over-billed","Under-billed"))</f>
        <v>Agrees</v>
      </c>
      <c r="J897" t="str">
        <f>IFERROR(INDEX('Rate Reconciliation'!$O$5:$O$373,MATCH(A897,'Rate Reconciliation'!$A$5:$A$373,0)),"Missing in Jobber")</f>
        <v>Matched</v>
      </c>
      <c r="K897" s="9" t="n">
        <v>0</v>
      </c>
    </row>
    <row r="898">
      <c r="A898" t="inlineStr">
        <is>
          <t>J1298</t>
        </is>
      </c>
      <c r="B898" t="inlineStr">
        <is>
          <t>2026-10</t>
        </is>
      </c>
      <c r="C898" t="str">
        <f>IF(LEFT(A898,1)="T","QBO only",INDEX('Jobber Jobs'!$F$5:$F$367,MATCH(A898,'Jobber Jobs'!$A$5:$A$367,0)))</f>
        <v>Weekly</v>
      </c>
      <c r="D898" t="inlineStr"/>
      <c r="E898" s="9">
        <f>IF(LEFT(A898,1)="T",0,IF(INDEX('Jobber Jobs'!$O$5:$O$367,MATCH(A898,'Jobber Jobs'!$A$5:$A$367,0))&lt;&gt;"Active",0,IF(C898="Every 4 weeks",D898*INDEX('Jobber Jobs'!$L$5:$L$367,MATCH(A898,'Jobber Jobs'!$A$5:$A$367,0)),INDEX('Jobber Jobs'!$Q$5:$Q$367,MATCH(A898,'Jobber Jobs'!$A$5:$A$367,0)))))</f>
        <v>810.33</v>
      </c>
      <c r="F898" s="9">
        <f>SUMIFS('Jobber Invoices'!$F$5:$F$235,'Jobber Invoices'!$B$5:$B$235,A898,'Jobber Invoices'!$G$5:$G$235,B898)</f>
        <v>0</v>
      </c>
      <c r="G898" s="9">
        <f>SUMIFS('QBO Invoices'!$E$5:$E$888,'QBO Invoices'!$G$5:$G$888,A898,'QBO Invoices'!$F$5:$F$888,B898)</f>
        <v>810.33</v>
      </c>
      <c r="H898" s="9">
        <f>ROUND(F898+G898-E898,2)</f>
        <v>0</v>
      </c>
      <c r="I898" t="str">
        <f>IF(ABS(H898)&lt;0.005,"Agrees",IF(H898&gt;0,"Over-billed","Under-billed"))</f>
        <v>Agrees</v>
      </c>
      <c r="J898" t="str">
        <f>IFERROR(INDEX('Rate Reconciliation'!$O$5:$O$373,MATCH(A898,'Rate Reconciliation'!$A$5:$A$373,0)),"Missing in Jobber")</f>
        <v>Matched</v>
      </c>
      <c r="K898" s="9" t="n">
        <v>0</v>
      </c>
    </row>
    <row r="899">
      <c r="A899" t="inlineStr">
        <is>
          <t>J1299</t>
        </is>
      </c>
      <c r="B899" t="inlineStr">
        <is>
          <t>2026-08</t>
        </is>
      </c>
      <c r="C899" t="str">
        <f>IF(LEFT(A899,1)="T","QBO only",INDEX('Jobber Jobs'!$F$5:$F$367,MATCH(A899,'Jobber Jobs'!$A$5:$A$367,0)))</f>
        <v>Weekly</v>
      </c>
      <c r="D899" t="inlineStr"/>
      <c r="E899" s="9">
        <f>IF(LEFT(A899,1)="T",0,IF(INDEX('Jobber Jobs'!$O$5:$O$367,MATCH(A899,'Jobber Jobs'!$A$5:$A$367,0))&lt;&gt;"Active",0,IF(C899="Every 4 weeks",D899*INDEX('Jobber Jobs'!$L$5:$L$367,MATCH(A899,'Jobber Jobs'!$A$5:$A$367,0)),INDEX('Jobber Jobs'!$Q$5:$Q$367,MATCH(A899,'Jobber Jobs'!$A$5:$A$367,0)))))</f>
        <v>151.67</v>
      </c>
      <c r="F899" s="9">
        <f>SUMIFS('Jobber Invoices'!$F$5:$F$235,'Jobber Invoices'!$B$5:$B$235,A899,'Jobber Invoices'!$G$5:$G$235,B899)</f>
        <v>151.67</v>
      </c>
      <c r="G899" s="9">
        <f>SUMIFS('QBO Invoices'!$E$5:$E$888,'QBO Invoices'!$G$5:$G$888,A899,'QBO Invoices'!$F$5:$F$888,B899)</f>
        <v>0</v>
      </c>
      <c r="H899" s="9">
        <f>ROUND(F899+G899-E899,2)</f>
        <v>0</v>
      </c>
      <c r="I899" t="str">
        <f>IF(ABS(H899)&lt;0.005,"Agrees",IF(H899&gt;0,"Over-billed","Under-billed"))</f>
        <v>Agrees</v>
      </c>
      <c r="J899" t="str">
        <f>IFERROR(INDEX('Rate Reconciliation'!$O$5:$O$373,MATCH(A899,'Rate Reconciliation'!$A$5:$A$373,0)),"Missing in Jobber")</f>
        <v>Billed in Jobber</v>
      </c>
      <c r="K899" s="9" t="n">
        <v>0</v>
      </c>
    </row>
    <row r="900">
      <c r="A900" t="inlineStr">
        <is>
          <t>J1299</t>
        </is>
      </c>
      <c r="B900" t="inlineStr">
        <is>
          <t>2026-09</t>
        </is>
      </c>
      <c r="C900" t="str">
        <f>IF(LEFT(A900,1)="T","QBO only",INDEX('Jobber Jobs'!$F$5:$F$367,MATCH(A900,'Jobber Jobs'!$A$5:$A$367,0)))</f>
        <v>Weekly</v>
      </c>
      <c r="D900" t="inlineStr"/>
      <c r="E900" s="9">
        <f>IF(LEFT(A900,1)="T",0,IF(INDEX('Jobber Jobs'!$O$5:$O$367,MATCH(A900,'Jobber Jobs'!$A$5:$A$367,0))&lt;&gt;"Active",0,IF(C900="Every 4 weeks",D900*INDEX('Jobber Jobs'!$L$5:$L$367,MATCH(A900,'Jobber Jobs'!$A$5:$A$367,0)),INDEX('Jobber Jobs'!$Q$5:$Q$367,MATCH(A900,'Jobber Jobs'!$A$5:$A$367,0)))))</f>
        <v>151.67</v>
      </c>
      <c r="F900" s="9">
        <f>SUMIFS('Jobber Invoices'!$F$5:$F$235,'Jobber Invoices'!$B$5:$B$235,A900,'Jobber Invoices'!$G$5:$G$235,B900)</f>
        <v>151.67</v>
      </c>
      <c r="G900" s="9">
        <f>SUMIFS('QBO Invoices'!$E$5:$E$888,'QBO Invoices'!$G$5:$G$888,A900,'QBO Invoices'!$F$5:$F$888,B900)</f>
        <v>0</v>
      </c>
      <c r="H900" s="9">
        <f>ROUND(F900+G900-E900,2)</f>
        <v>0</v>
      </c>
      <c r="I900" t="str">
        <f>IF(ABS(H900)&lt;0.005,"Agrees",IF(H900&gt;0,"Over-billed","Under-billed"))</f>
        <v>Agrees</v>
      </c>
      <c r="J900" t="str">
        <f>IFERROR(INDEX('Rate Reconciliation'!$O$5:$O$373,MATCH(A900,'Rate Reconciliation'!$A$5:$A$373,0)),"Missing in Jobber")</f>
        <v>Billed in Jobber</v>
      </c>
      <c r="K900" s="9" t="n">
        <v>0</v>
      </c>
    </row>
    <row r="901">
      <c r="A901" t="inlineStr">
        <is>
          <t>J1299</t>
        </is>
      </c>
      <c r="B901" t="inlineStr">
        <is>
          <t>2026-10</t>
        </is>
      </c>
      <c r="C901" t="str">
        <f>IF(LEFT(A901,1)="T","QBO only",INDEX('Jobber Jobs'!$F$5:$F$367,MATCH(A901,'Jobber Jobs'!$A$5:$A$367,0)))</f>
        <v>Weekly</v>
      </c>
      <c r="D901" t="inlineStr"/>
      <c r="E901" s="9">
        <f>IF(LEFT(A901,1)="T",0,IF(INDEX('Jobber Jobs'!$O$5:$O$367,MATCH(A901,'Jobber Jobs'!$A$5:$A$367,0))&lt;&gt;"Active",0,IF(C901="Every 4 weeks",D901*INDEX('Jobber Jobs'!$L$5:$L$367,MATCH(A901,'Jobber Jobs'!$A$5:$A$367,0)),INDEX('Jobber Jobs'!$Q$5:$Q$367,MATCH(A901,'Jobber Jobs'!$A$5:$A$367,0)))))</f>
        <v>151.67</v>
      </c>
      <c r="F901" s="9">
        <f>SUMIFS('Jobber Invoices'!$F$5:$F$235,'Jobber Invoices'!$B$5:$B$235,A901,'Jobber Invoices'!$G$5:$G$235,B901)</f>
        <v>151.67</v>
      </c>
      <c r="G901" s="9">
        <f>SUMIFS('QBO Invoices'!$E$5:$E$888,'QBO Invoices'!$G$5:$G$888,A901,'QBO Invoices'!$F$5:$F$888,B901)</f>
        <v>0</v>
      </c>
      <c r="H901" s="9">
        <f>ROUND(F901+G901-E901,2)</f>
        <v>0</v>
      </c>
      <c r="I901" t="str">
        <f>IF(ABS(H901)&lt;0.005,"Agrees",IF(H901&gt;0,"Over-billed","Under-billed"))</f>
        <v>Agrees</v>
      </c>
      <c r="J901" t="str">
        <f>IFERROR(INDEX('Rate Reconciliation'!$O$5:$O$373,MATCH(A901,'Rate Reconciliation'!$A$5:$A$373,0)),"Missing in Jobber")</f>
        <v>Billed in Jobber</v>
      </c>
      <c r="K901" s="9" t="n">
        <v>0</v>
      </c>
    </row>
    <row r="902">
      <c r="A902" t="inlineStr">
        <is>
          <t>J1300</t>
        </is>
      </c>
      <c r="B902" t="inlineStr">
        <is>
          <t>2026-08</t>
        </is>
      </c>
      <c r="C902" t="str">
        <f>IF(LEFT(A902,1)="T","QBO only",INDEX('Jobber Jobs'!$F$5:$F$367,MATCH(A902,'Jobber Jobs'!$A$5:$A$367,0)))</f>
        <v>Weekly</v>
      </c>
      <c r="D902" t="inlineStr"/>
      <c r="E902" s="9">
        <f>IF(LEFT(A902,1)="T",0,IF(INDEX('Jobber Jobs'!$O$5:$O$367,MATCH(A902,'Jobber Jobs'!$A$5:$A$367,0))&lt;&gt;"Active",0,IF(C902="Every 4 weeks",D902*INDEX('Jobber Jobs'!$L$5:$L$367,MATCH(A902,'Jobber Jobs'!$A$5:$A$367,0)),INDEX('Jobber Jobs'!$Q$5:$Q$367,MATCH(A902,'Jobber Jobs'!$A$5:$A$367,0)))))</f>
        <v>923</v>
      </c>
      <c r="F902" s="9">
        <f>SUMIFS('Jobber Invoices'!$F$5:$F$235,'Jobber Invoices'!$B$5:$B$235,A902,'Jobber Invoices'!$G$5:$G$235,B902)</f>
        <v>0</v>
      </c>
      <c r="G902" s="9">
        <f>SUMIFS('QBO Invoices'!$E$5:$E$888,'QBO Invoices'!$G$5:$G$888,A902,'QBO Invoices'!$F$5:$F$888,B902)</f>
        <v>923</v>
      </c>
      <c r="H902" s="9">
        <f>ROUND(F902+G902-E902,2)</f>
        <v>0</v>
      </c>
      <c r="I902" t="str">
        <f>IF(ABS(H902)&lt;0.005,"Agrees",IF(H902&gt;0,"Over-billed","Under-billed"))</f>
        <v>Agrees</v>
      </c>
      <c r="J902" t="str">
        <f>IFERROR(INDEX('Rate Reconciliation'!$O$5:$O$373,MATCH(A902,'Rate Reconciliation'!$A$5:$A$373,0)),"Missing in Jobber")</f>
        <v>Matched</v>
      </c>
      <c r="K902" s="9" t="n">
        <v>0</v>
      </c>
    </row>
    <row r="903">
      <c r="A903" t="inlineStr">
        <is>
          <t>J1300</t>
        </is>
      </c>
      <c r="B903" t="inlineStr">
        <is>
          <t>2026-09</t>
        </is>
      </c>
      <c r="C903" t="str">
        <f>IF(LEFT(A903,1)="T","QBO only",INDEX('Jobber Jobs'!$F$5:$F$367,MATCH(A903,'Jobber Jobs'!$A$5:$A$367,0)))</f>
        <v>Weekly</v>
      </c>
      <c r="D903" t="inlineStr"/>
      <c r="E903" s="9">
        <f>IF(LEFT(A903,1)="T",0,IF(INDEX('Jobber Jobs'!$O$5:$O$367,MATCH(A903,'Jobber Jobs'!$A$5:$A$367,0))&lt;&gt;"Active",0,IF(C903="Every 4 weeks",D903*INDEX('Jobber Jobs'!$L$5:$L$367,MATCH(A903,'Jobber Jobs'!$A$5:$A$367,0)),INDEX('Jobber Jobs'!$Q$5:$Q$367,MATCH(A903,'Jobber Jobs'!$A$5:$A$367,0)))))</f>
        <v>923</v>
      </c>
      <c r="F903" s="9">
        <f>SUMIFS('Jobber Invoices'!$F$5:$F$235,'Jobber Invoices'!$B$5:$B$235,A903,'Jobber Invoices'!$G$5:$G$235,B903)</f>
        <v>0</v>
      </c>
      <c r="G903" s="9">
        <f>SUMIFS('QBO Invoices'!$E$5:$E$888,'QBO Invoices'!$G$5:$G$888,A903,'QBO Invoices'!$F$5:$F$888,B903)</f>
        <v>923</v>
      </c>
      <c r="H903" s="9">
        <f>ROUND(F903+G903-E903,2)</f>
        <v>0</v>
      </c>
      <c r="I903" t="str">
        <f>IF(ABS(H903)&lt;0.005,"Agrees",IF(H903&gt;0,"Over-billed","Under-billed"))</f>
        <v>Agrees</v>
      </c>
      <c r="J903" t="str">
        <f>IFERROR(INDEX('Rate Reconciliation'!$O$5:$O$373,MATCH(A903,'Rate Reconciliation'!$A$5:$A$373,0)),"Missing in Jobber")</f>
        <v>Matched</v>
      </c>
      <c r="K903" s="9" t="n">
        <v>0</v>
      </c>
    </row>
    <row r="904">
      <c r="A904" t="inlineStr">
        <is>
          <t>J1300</t>
        </is>
      </c>
      <c r="B904" t="inlineStr">
        <is>
          <t>2026-10</t>
        </is>
      </c>
      <c r="C904" t="str">
        <f>IF(LEFT(A904,1)="T","QBO only",INDEX('Jobber Jobs'!$F$5:$F$367,MATCH(A904,'Jobber Jobs'!$A$5:$A$367,0)))</f>
        <v>Weekly</v>
      </c>
      <c r="D904" t="inlineStr"/>
      <c r="E904" s="9">
        <f>IF(LEFT(A904,1)="T",0,IF(INDEX('Jobber Jobs'!$O$5:$O$367,MATCH(A904,'Jobber Jobs'!$A$5:$A$367,0))&lt;&gt;"Active",0,IF(C904="Every 4 weeks",D904*INDEX('Jobber Jobs'!$L$5:$L$367,MATCH(A904,'Jobber Jobs'!$A$5:$A$367,0)),INDEX('Jobber Jobs'!$Q$5:$Q$367,MATCH(A904,'Jobber Jobs'!$A$5:$A$367,0)))))</f>
        <v>923</v>
      </c>
      <c r="F904" s="9">
        <f>SUMIFS('Jobber Invoices'!$F$5:$F$235,'Jobber Invoices'!$B$5:$B$235,A904,'Jobber Invoices'!$G$5:$G$235,B904)</f>
        <v>0</v>
      </c>
      <c r="G904" s="9">
        <f>SUMIFS('QBO Invoices'!$E$5:$E$888,'QBO Invoices'!$G$5:$G$888,A904,'QBO Invoices'!$F$5:$F$888,B904)</f>
        <v>923</v>
      </c>
      <c r="H904" s="9">
        <f>ROUND(F904+G904-E904,2)</f>
        <v>0</v>
      </c>
      <c r="I904" t="str">
        <f>IF(ABS(H904)&lt;0.005,"Agrees",IF(H904&gt;0,"Over-billed","Under-billed"))</f>
        <v>Agrees</v>
      </c>
      <c r="J904" t="str">
        <f>IFERROR(INDEX('Rate Reconciliation'!$O$5:$O$373,MATCH(A904,'Rate Reconciliation'!$A$5:$A$373,0)),"Missing in Jobber")</f>
        <v>Matched</v>
      </c>
      <c r="K904" s="9" t="n">
        <v>0</v>
      </c>
    </row>
    <row r="905">
      <c r="A905" t="inlineStr">
        <is>
          <t>J1301</t>
        </is>
      </c>
      <c r="B905" t="inlineStr">
        <is>
          <t>2026-08</t>
        </is>
      </c>
      <c r="C905" t="str">
        <f>IF(LEFT(A905,1)="T","QBO only",INDEX('Jobber Jobs'!$F$5:$F$367,MATCH(A905,'Jobber Jobs'!$A$5:$A$367,0)))</f>
        <v>Weekly</v>
      </c>
      <c r="D905" t="inlineStr"/>
      <c r="E905" s="9">
        <f>IF(LEFT(A905,1)="T",0,IF(INDEX('Jobber Jobs'!$O$5:$O$367,MATCH(A905,'Jobber Jobs'!$A$5:$A$367,0))&lt;&gt;"Active",0,IF(C905="Every 4 weeks",D905*INDEX('Jobber Jobs'!$L$5:$L$367,MATCH(A905,'Jobber Jobs'!$A$5:$A$367,0)),INDEX('Jobber Jobs'!$Q$5:$Q$367,MATCH(A905,'Jobber Jobs'!$A$5:$A$367,0)))))</f>
        <v>650</v>
      </c>
      <c r="F905" s="9">
        <f>SUMIFS('Jobber Invoices'!$F$5:$F$235,'Jobber Invoices'!$B$5:$B$235,A905,'Jobber Invoices'!$G$5:$G$235,B905)</f>
        <v>650</v>
      </c>
      <c r="G905" s="9">
        <f>SUMIFS('QBO Invoices'!$E$5:$E$888,'QBO Invoices'!$G$5:$G$888,A905,'QBO Invoices'!$F$5:$F$888,B905)</f>
        <v>0</v>
      </c>
      <c r="H905" s="9">
        <f>ROUND(F905+G905-E905,2)</f>
        <v>0</v>
      </c>
      <c r="I905" t="str">
        <f>IF(ABS(H905)&lt;0.005,"Agrees",IF(H905&gt;0,"Over-billed","Under-billed"))</f>
        <v>Agrees</v>
      </c>
      <c r="J905" t="str">
        <f>IFERROR(INDEX('Rate Reconciliation'!$O$5:$O$373,MATCH(A905,'Rate Reconciliation'!$A$5:$A$373,0)),"Missing in Jobber")</f>
        <v>Billed in Jobber</v>
      </c>
      <c r="K905" s="9" t="n">
        <v>0</v>
      </c>
    </row>
    <row r="906">
      <c r="A906" t="inlineStr">
        <is>
          <t>J1301</t>
        </is>
      </c>
      <c r="B906" t="inlineStr">
        <is>
          <t>2026-09</t>
        </is>
      </c>
      <c r="C906" t="str">
        <f>IF(LEFT(A906,1)="T","QBO only",INDEX('Jobber Jobs'!$F$5:$F$367,MATCH(A906,'Jobber Jobs'!$A$5:$A$367,0)))</f>
        <v>Weekly</v>
      </c>
      <c r="D906" t="inlineStr"/>
      <c r="E906" s="9">
        <f>IF(LEFT(A906,1)="T",0,IF(INDEX('Jobber Jobs'!$O$5:$O$367,MATCH(A906,'Jobber Jobs'!$A$5:$A$367,0))&lt;&gt;"Active",0,IF(C906="Every 4 weeks",D906*INDEX('Jobber Jobs'!$L$5:$L$367,MATCH(A906,'Jobber Jobs'!$A$5:$A$367,0)),INDEX('Jobber Jobs'!$Q$5:$Q$367,MATCH(A906,'Jobber Jobs'!$A$5:$A$367,0)))))</f>
        <v>650</v>
      </c>
      <c r="F906" s="9">
        <f>SUMIFS('Jobber Invoices'!$F$5:$F$235,'Jobber Invoices'!$B$5:$B$235,A906,'Jobber Invoices'!$G$5:$G$235,B906)</f>
        <v>650</v>
      </c>
      <c r="G906" s="9">
        <f>SUMIFS('QBO Invoices'!$E$5:$E$888,'QBO Invoices'!$G$5:$G$888,A906,'QBO Invoices'!$F$5:$F$888,B906)</f>
        <v>0</v>
      </c>
      <c r="H906" s="9">
        <f>ROUND(F906+G906-E906,2)</f>
        <v>0</v>
      </c>
      <c r="I906" t="str">
        <f>IF(ABS(H906)&lt;0.005,"Agrees",IF(H906&gt;0,"Over-billed","Under-billed"))</f>
        <v>Agrees</v>
      </c>
      <c r="J906" t="str">
        <f>IFERROR(INDEX('Rate Reconciliation'!$O$5:$O$373,MATCH(A906,'Rate Reconciliation'!$A$5:$A$373,0)),"Missing in Jobber")</f>
        <v>Billed in Jobber</v>
      </c>
      <c r="K906" s="9" t="n">
        <v>0</v>
      </c>
    </row>
    <row r="907">
      <c r="A907" t="inlineStr">
        <is>
          <t>J1301</t>
        </is>
      </c>
      <c r="B907" t="inlineStr">
        <is>
          <t>2026-10</t>
        </is>
      </c>
      <c r="C907" t="str">
        <f>IF(LEFT(A907,1)="T","QBO only",INDEX('Jobber Jobs'!$F$5:$F$367,MATCH(A907,'Jobber Jobs'!$A$5:$A$367,0)))</f>
        <v>Weekly</v>
      </c>
      <c r="D907" t="inlineStr"/>
      <c r="E907" s="9">
        <f>IF(LEFT(A907,1)="T",0,IF(INDEX('Jobber Jobs'!$O$5:$O$367,MATCH(A907,'Jobber Jobs'!$A$5:$A$367,0))&lt;&gt;"Active",0,IF(C907="Every 4 weeks",D907*INDEX('Jobber Jobs'!$L$5:$L$367,MATCH(A907,'Jobber Jobs'!$A$5:$A$367,0)),INDEX('Jobber Jobs'!$Q$5:$Q$367,MATCH(A907,'Jobber Jobs'!$A$5:$A$367,0)))))</f>
        <v>650</v>
      </c>
      <c r="F907" s="9">
        <f>SUMIFS('Jobber Invoices'!$F$5:$F$235,'Jobber Invoices'!$B$5:$B$235,A907,'Jobber Invoices'!$G$5:$G$235,B907)</f>
        <v>650</v>
      </c>
      <c r="G907" s="9">
        <f>SUMIFS('QBO Invoices'!$E$5:$E$888,'QBO Invoices'!$G$5:$G$888,A907,'QBO Invoices'!$F$5:$F$888,B907)</f>
        <v>0</v>
      </c>
      <c r="H907" s="9">
        <f>ROUND(F907+G907-E907,2)</f>
        <v>0</v>
      </c>
      <c r="I907" t="str">
        <f>IF(ABS(H907)&lt;0.005,"Agrees",IF(H907&gt;0,"Over-billed","Under-billed"))</f>
        <v>Agrees</v>
      </c>
      <c r="J907" t="str">
        <f>IFERROR(INDEX('Rate Reconciliation'!$O$5:$O$373,MATCH(A907,'Rate Reconciliation'!$A$5:$A$373,0)),"Missing in Jobber")</f>
        <v>Billed in Jobber</v>
      </c>
      <c r="K907" s="9" t="n">
        <v>0</v>
      </c>
    </row>
    <row r="908">
      <c r="A908" t="inlineStr">
        <is>
          <t>J1302</t>
        </is>
      </c>
      <c r="B908" t="inlineStr">
        <is>
          <t>2026-08</t>
        </is>
      </c>
      <c r="C908" t="str">
        <f>IF(LEFT(A908,1)="T","QBO only",INDEX('Jobber Jobs'!$F$5:$F$367,MATCH(A908,'Jobber Jobs'!$A$5:$A$367,0)))</f>
        <v>Weekly</v>
      </c>
      <c r="D908" t="inlineStr"/>
      <c r="E908" s="9">
        <f>IF(LEFT(A908,1)="T",0,IF(INDEX('Jobber Jobs'!$O$5:$O$367,MATCH(A908,'Jobber Jobs'!$A$5:$A$367,0))&lt;&gt;"Active",0,IF(C908="Every 4 weeks",D908*INDEX('Jobber Jobs'!$L$5:$L$367,MATCH(A908,'Jobber Jobs'!$A$5:$A$367,0)),INDEX('Jobber Jobs'!$Q$5:$Q$367,MATCH(A908,'Jobber Jobs'!$A$5:$A$367,0)))))</f>
        <v>151.67</v>
      </c>
      <c r="F908" s="9">
        <f>SUMIFS('Jobber Invoices'!$F$5:$F$235,'Jobber Invoices'!$B$5:$B$235,A908,'Jobber Invoices'!$G$5:$G$235,B908)</f>
        <v>151.67</v>
      </c>
      <c r="G908" s="9">
        <f>SUMIFS('QBO Invoices'!$E$5:$E$888,'QBO Invoices'!$G$5:$G$888,A908,'QBO Invoices'!$F$5:$F$888,B908)</f>
        <v>0</v>
      </c>
      <c r="H908" s="9">
        <f>ROUND(F908+G908-E908,2)</f>
        <v>0</v>
      </c>
      <c r="I908" t="str">
        <f>IF(ABS(H908)&lt;0.005,"Agrees",IF(H908&gt;0,"Over-billed","Under-billed"))</f>
        <v>Agrees</v>
      </c>
      <c r="J908" t="str">
        <f>IFERROR(INDEX('Rate Reconciliation'!$O$5:$O$373,MATCH(A908,'Rate Reconciliation'!$A$5:$A$373,0)),"Missing in Jobber")</f>
        <v>Billed in Jobber</v>
      </c>
      <c r="K908" s="9" t="n">
        <v>0</v>
      </c>
    </row>
    <row r="909">
      <c r="A909" t="inlineStr">
        <is>
          <t>J1302</t>
        </is>
      </c>
      <c r="B909" t="inlineStr">
        <is>
          <t>2026-09</t>
        </is>
      </c>
      <c r="C909" t="str">
        <f>IF(LEFT(A909,1)="T","QBO only",INDEX('Jobber Jobs'!$F$5:$F$367,MATCH(A909,'Jobber Jobs'!$A$5:$A$367,0)))</f>
        <v>Weekly</v>
      </c>
      <c r="D909" t="inlineStr"/>
      <c r="E909" s="9">
        <f>IF(LEFT(A909,1)="T",0,IF(INDEX('Jobber Jobs'!$O$5:$O$367,MATCH(A909,'Jobber Jobs'!$A$5:$A$367,0))&lt;&gt;"Active",0,IF(C909="Every 4 weeks",D909*INDEX('Jobber Jobs'!$L$5:$L$367,MATCH(A909,'Jobber Jobs'!$A$5:$A$367,0)),INDEX('Jobber Jobs'!$Q$5:$Q$367,MATCH(A909,'Jobber Jobs'!$A$5:$A$367,0)))))</f>
        <v>151.67</v>
      </c>
      <c r="F909" s="9">
        <f>SUMIFS('Jobber Invoices'!$F$5:$F$235,'Jobber Invoices'!$B$5:$B$235,A909,'Jobber Invoices'!$G$5:$G$235,B909)</f>
        <v>151.67</v>
      </c>
      <c r="G909" s="9">
        <f>SUMIFS('QBO Invoices'!$E$5:$E$888,'QBO Invoices'!$G$5:$G$888,A909,'QBO Invoices'!$F$5:$F$888,B909)</f>
        <v>0</v>
      </c>
      <c r="H909" s="9">
        <f>ROUND(F909+G909-E909,2)</f>
        <v>0</v>
      </c>
      <c r="I909" t="str">
        <f>IF(ABS(H909)&lt;0.005,"Agrees",IF(H909&gt;0,"Over-billed","Under-billed"))</f>
        <v>Agrees</v>
      </c>
      <c r="J909" t="str">
        <f>IFERROR(INDEX('Rate Reconciliation'!$O$5:$O$373,MATCH(A909,'Rate Reconciliation'!$A$5:$A$373,0)),"Missing in Jobber")</f>
        <v>Billed in Jobber</v>
      </c>
      <c r="K909" s="9" t="n">
        <v>0</v>
      </c>
    </row>
    <row r="910">
      <c r="A910" t="inlineStr">
        <is>
          <t>J1302</t>
        </is>
      </c>
      <c r="B910" t="inlineStr">
        <is>
          <t>2026-10</t>
        </is>
      </c>
      <c r="C910" t="str">
        <f>IF(LEFT(A910,1)="T","QBO only",INDEX('Jobber Jobs'!$F$5:$F$367,MATCH(A910,'Jobber Jobs'!$A$5:$A$367,0)))</f>
        <v>Weekly</v>
      </c>
      <c r="D910" t="inlineStr"/>
      <c r="E910" s="9">
        <f>IF(LEFT(A910,1)="T",0,IF(INDEX('Jobber Jobs'!$O$5:$O$367,MATCH(A910,'Jobber Jobs'!$A$5:$A$367,0))&lt;&gt;"Active",0,IF(C910="Every 4 weeks",D910*INDEX('Jobber Jobs'!$L$5:$L$367,MATCH(A910,'Jobber Jobs'!$A$5:$A$367,0)),INDEX('Jobber Jobs'!$Q$5:$Q$367,MATCH(A910,'Jobber Jobs'!$A$5:$A$367,0)))))</f>
        <v>151.67</v>
      </c>
      <c r="F910" s="9">
        <f>SUMIFS('Jobber Invoices'!$F$5:$F$235,'Jobber Invoices'!$B$5:$B$235,A910,'Jobber Invoices'!$G$5:$G$235,B910)</f>
        <v>151.67</v>
      </c>
      <c r="G910" s="9">
        <f>SUMIFS('QBO Invoices'!$E$5:$E$888,'QBO Invoices'!$G$5:$G$888,A910,'QBO Invoices'!$F$5:$F$888,B910)</f>
        <v>0</v>
      </c>
      <c r="H910" s="9">
        <f>ROUND(F910+G910-E910,2)</f>
        <v>0</v>
      </c>
      <c r="I910" t="str">
        <f>IF(ABS(H910)&lt;0.005,"Agrees",IF(H910&gt;0,"Over-billed","Under-billed"))</f>
        <v>Agrees</v>
      </c>
      <c r="J910" t="str">
        <f>IFERROR(INDEX('Rate Reconciliation'!$O$5:$O$373,MATCH(A910,'Rate Reconciliation'!$A$5:$A$373,0)),"Missing in Jobber")</f>
        <v>Billed in Jobber</v>
      </c>
      <c r="K910" s="9" t="n">
        <v>0</v>
      </c>
    </row>
    <row r="911">
      <c r="A911" t="inlineStr">
        <is>
          <t>J1303</t>
        </is>
      </c>
      <c r="B911" t="inlineStr">
        <is>
          <t>2026-08</t>
        </is>
      </c>
      <c r="C911" t="str">
        <f>IF(LEFT(A911,1)="T","QBO only",INDEX('Jobber Jobs'!$F$5:$F$367,MATCH(A911,'Jobber Jobs'!$A$5:$A$367,0)))</f>
        <v>Weekly</v>
      </c>
      <c r="D911" t="inlineStr"/>
      <c r="E911" s="9">
        <f>IF(LEFT(A911,1)="T",0,IF(INDEX('Jobber Jobs'!$O$5:$O$367,MATCH(A911,'Jobber Jobs'!$A$5:$A$367,0))&lt;&gt;"Active",0,IF(C911="Every 4 weeks",D911*INDEX('Jobber Jobs'!$L$5:$L$367,MATCH(A911,'Jobber Jobs'!$A$5:$A$367,0)),INDEX('Jobber Jobs'!$Q$5:$Q$367,MATCH(A911,'Jobber Jobs'!$A$5:$A$367,0)))))</f>
        <v>2210</v>
      </c>
      <c r="F911" s="9">
        <f>SUMIFS('Jobber Invoices'!$F$5:$F$235,'Jobber Invoices'!$B$5:$B$235,A911,'Jobber Invoices'!$G$5:$G$235,B911)</f>
        <v>2210</v>
      </c>
      <c r="G911" s="9">
        <f>SUMIFS('QBO Invoices'!$E$5:$E$888,'QBO Invoices'!$G$5:$G$888,A911,'QBO Invoices'!$F$5:$F$888,B911)</f>
        <v>0</v>
      </c>
      <c r="H911" s="9">
        <f>ROUND(F911+G911-E911,2)</f>
        <v>0</v>
      </c>
      <c r="I911" t="str">
        <f>IF(ABS(H911)&lt;0.005,"Agrees",IF(H911&gt;0,"Over-billed","Under-billed"))</f>
        <v>Agrees</v>
      </c>
      <c r="J911" t="str">
        <f>IFERROR(INDEX('Rate Reconciliation'!$O$5:$O$373,MATCH(A911,'Rate Reconciliation'!$A$5:$A$373,0)),"Missing in Jobber")</f>
        <v>Billed in Jobber</v>
      </c>
      <c r="K911" s="9" t="n">
        <v>0</v>
      </c>
    </row>
    <row r="912">
      <c r="A912" t="inlineStr">
        <is>
          <t>J1303</t>
        </is>
      </c>
      <c r="B912" t="inlineStr">
        <is>
          <t>2026-09</t>
        </is>
      </c>
      <c r="C912" t="str">
        <f>IF(LEFT(A912,1)="T","QBO only",INDEX('Jobber Jobs'!$F$5:$F$367,MATCH(A912,'Jobber Jobs'!$A$5:$A$367,0)))</f>
        <v>Weekly</v>
      </c>
      <c r="D912" t="inlineStr"/>
      <c r="E912" s="9">
        <f>IF(LEFT(A912,1)="T",0,IF(INDEX('Jobber Jobs'!$O$5:$O$367,MATCH(A912,'Jobber Jobs'!$A$5:$A$367,0))&lt;&gt;"Active",0,IF(C912="Every 4 weeks",D912*INDEX('Jobber Jobs'!$L$5:$L$367,MATCH(A912,'Jobber Jobs'!$A$5:$A$367,0)),INDEX('Jobber Jobs'!$Q$5:$Q$367,MATCH(A912,'Jobber Jobs'!$A$5:$A$367,0)))))</f>
        <v>2210</v>
      </c>
      <c r="F912" s="9">
        <f>SUMIFS('Jobber Invoices'!$F$5:$F$235,'Jobber Invoices'!$B$5:$B$235,A912,'Jobber Invoices'!$G$5:$G$235,B912)</f>
        <v>2210</v>
      </c>
      <c r="G912" s="9">
        <f>SUMIFS('QBO Invoices'!$E$5:$E$888,'QBO Invoices'!$G$5:$G$888,A912,'QBO Invoices'!$F$5:$F$888,B912)</f>
        <v>0</v>
      </c>
      <c r="H912" s="9">
        <f>ROUND(F912+G912-E912,2)</f>
        <v>0</v>
      </c>
      <c r="I912" t="str">
        <f>IF(ABS(H912)&lt;0.005,"Agrees",IF(H912&gt;0,"Over-billed","Under-billed"))</f>
        <v>Agrees</v>
      </c>
      <c r="J912" t="str">
        <f>IFERROR(INDEX('Rate Reconciliation'!$O$5:$O$373,MATCH(A912,'Rate Reconciliation'!$A$5:$A$373,0)),"Missing in Jobber")</f>
        <v>Billed in Jobber</v>
      </c>
      <c r="K912" s="9" t="n">
        <v>0</v>
      </c>
    </row>
    <row r="913">
      <c r="A913" t="inlineStr">
        <is>
          <t>J1303</t>
        </is>
      </c>
      <c r="B913" t="inlineStr">
        <is>
          <t>2026-10</t>
        </is>
      </c>
      <c r="C913" t="str">
        <f>IF(LEFT(A913,1)="T","QBO only",INDEX('Jobber Jobs'!$F$5:$F$367,MATCH(A913,'Jobber Jobs'!$A$5:$A$367,0)))</f>
        <v>Weekly</v>
      </c>
      <c r="D913" t="inlineStr"/>
      <c r="E913" s="9">
        <f>IF(LEFT(A913,1)="T",0,IF(INDEX('Jobber Jobs'!$O$5:$O$367,MATCH(A913,'Jobber Jobs'!$A$5:$A$367,0))&lt;&gt;"Active",0,IF(C913="Every 4 weeks",D913*INDEX('Jobber Jobs'!$L$5:$L$367,MATCH(A913,'Jobber Jobs'!$A$5:$A$367,0)),INDEX('Jobber Jobs'!$Q$5:$Q$367,MATCH(A913,'Jobber Jobs'!$A$5:$A$367,0)))))</f>
        <v>2210</v>
      </c>
      <c r="F913" s="9">
        <f>SUMIFS('Jobber Invoices'!$F$5:$F$235,'Jobber Invoices'!$B$5:$B$235,A913,'Jobber Invoices'!$G$5:$G$235,B913)</f>
        <v>2210</v>
      </c>
      <c r="G913" s="9">
        <f>SUMIFS('QBO Invoices'!$E$5:$E$888,'QBO Invoices'!$G$5:$G$888,A913,'QBO Invoices'!$F$5:$F$888,B913)</f>
        <v>0</v>
      </c>
      <c r="H913" s="9">
        <f>ROUND(F913+G913-E913,2)</f>
        <v>0</v>
      </c>
      <c r="I913" t="str">
        <f>IF(ABS(H913)&lt;0.005,"Agrees",IF(H913&gt;0,"Over-billed","Under-billed"))</f>
        <v>Agrees</v>
      </c>
      <c r="J913" t="str">
        <f>IFERROR(INDEX('Rate Reconciliation'!$O$5:$O$373,MATCH(A913,'Rate Reconciliation'!$A$5:$A$373,0)),"Missing in Jobber")</f>
        <v>Billed in Jobber</v>
      </c>
      <c r="K913" s="9" t="n">
        <v>0</v>
      </c>
    </row>
    <row r="914">
      <c r="A914" t="inlineStr">
        <is>
          <t>J1304</t>
        </is>
      </c>
      <c r="B914" t="inlineStr">
        <is>
          <t>2026-08</t>
        </is>
      </c>
      <c r="C914" t="str">
        <f>IF(LEFT(A914,1)="T","QBO only",INDEX('Jobber Jobs'!$F$5:$F$367,MATCH(A914,'Jobber Jobs'!$A$5:$A$367,0)))</f>
        <v>Every 4 weeks</v>
      </c>
      <c r="D914" t="n">
        <v>1</v>
      </c>
      <c r="E914" s="9">
        <f>IF(LEFT(A914,1)="T",0,IF(INDEX('Jobber Jobs'!$O$5:$O$367,MATCH(A914,'Jobber Jobs'!$A$5:$A$367,0))&lt;&gt;"Active",0,IF(C914="Every 4 weeks",D914*INDEX('Jobber Jobs'!$L$5:$L$367,MATCH(A914,'Jobber Jobs'!$A$5:$A$367,0)),INDEX('Jobber Jobs'!$Q$5:$Q$367,MATCH(A914,'Jobber Jobs'!$A$5:$A$367,0)))))</f>
        <v>135</v>
      </c>
      <c r="F914" s="9">
        <f>SUMIFS('Jobber Invoices'!$F$5:$F$235,'Jobber Invoices'!$B$5:$B$235,A914,'Jobber Invoices'!$G$5:$G$235,B914)</f>
        <v>135</v>
      </c>
      <c r="G914" s="9">
        <f>SUMIFS('QBO Invoices'!$E$5:$E$888,'QBO Invoices'!$G$5:$G$888,A914,'QBO Invoices'!$F$5:$F$888,B914)</f>
        <v>135</v>
      </c>
      <c r="H914" s="9">
        <f>ROUND(F914+G914-E914,2)</f>
        <v>135</v>
      </c>
      <c r="I914" t="str">
        <f>IF(ABS(H914)&lt;0.005,"Agrees",IF(H914&gt;0,"Over-billed","Under-billed"))</f>
        <v>Over-billed</v>
      </c>
      <c r="J914" t="str">
        <f>IFERROR(INDEX('Rate Reconciliation'!$O$5:$O$373,MATCH(A914,'Rate Reconciliation'!$A$5:$A$373,0)),"Missing in Jobber")</f>
        <v>Double-billing risk</v>
      </c>
      <c r="K914" s="9" t="n">
        <v>135</v>
      </c>
    </row>
    <row r="915">
      <c r="A915" t="inlineStr">
        <is>
          <t>J1304</t>
        </is>
      </c>
      <c r="B915" t="inlineStr">
        <is>
          <t>2026-09</t>
        </is>
      </c>
      <c r="C915" t="str">
        <f>IF(LEFT(A915,1)="T","QBO only",INDEX('Jobber Jobs'!$F$5:$F$367,MATCH(A915,'Jobber Jobs'!$A$5:$A$367,0)))</f>
        <v>Every 4 weeks</v>
      </c>
      <c r="D915" t="n">
        <v>1</v>
      </c>
      <c r="E915" s="9">
        <f>IF(LEFT(A915,1)="T",0,IF(INDEX('Jobber Jobs'!$O$5:$O$367,MATCH(A915,'Jobber Jobs'!$A$5:$A$367,0))&lt;&gt;"Active",0,IF(C915="Every 4 weeks",D915*INDEX('Jobber Jobs'!$L$5:$L$367,MATCH(A915,'Jobber Jobs'!$A$5:$A$367,0)),INDEX('Jobber Jobs'!$Q$5:$Q$367,MATCH(A915,'Jobber Jobs'!$A$5:$A$367,0)))))</f>
        <v>135</v>
      </c>
      <c r="F915" s="9">
        <f>SUMIFS('Jobber Invoices'!$F$5:$F$235,'Jobber Invoices'!$B$5:$B$235,A915,'Jobber Invoices'!$G$5:$G$235,B915)</f>
        <v>135</v>
      </c>
      <c r="G915" s="9">
        <f>SUMIFS('QBO Invoices'!$E$5:$E$888,'QBO Invoices'!$G$5:$G$888,A915,'QBO Invoices'!$F$5:$F$888,B915)</f>
        <v>135</v>
      </c>
      <c r="H915" s="9">
        <f>ROUND(F915+G915-E915,2)</f>
        <v>135</v>
      </c>
      <c r="I915" t="str">
        <f>IF(ABS(H915)&lt;0.005,"Agrees",IF(H915&gt;0,"Over-billed","Under-billed"))</f>
        <v>Over-billed</v>
      </c>
      <c r="J915" t="str">
        <f>IFERROR(INDEX('Rate Reconciliation'!$O$5:$O$373,MATCH(A915,'Rate Reconciliation'!$A$5:$A$373,0)),"Missing in Jobber")</f>
        <v>Double-billing risk</v>
      </c>
      <c r="K915" s="9" t="n">
        <v>135</v>
      </c>
    </row>
    <row r="916">
      <c r="A916" t="inlineStr">
        <is>
          <t>J1304</t>
        </is>
      </c>
      <c r="B916" t="inlineStr">
        <is>
          <t>2026-10</t>
        </is>
      </c>
      <c r="C916" t="str">
        <f>IF(LEFT(A916,1)="T","QBO only",INDEX('Jobber Jobs'!$F$5:$F$367,MATCH(A916,'Jobber Jobs'!$A$5:$A$367,0)))</f>
        <v>Every 4 weeks</v>
      </c>
      <c r="D916" t="n">
        <v>1</v>
      </c>
      <c r="E916" s="9">
        <f>IF(LEFT(A916,1)="T",0,IF(INDEX('Jobber Jobs'!$O$5:$O$367,MATCH(A916,'Jobber Jobs'!$A$5:$A$367,0))&lt;&gt;"Active",0,IF(C916="Every 4 weeks",D916*INDEX('Jobber Jobs'!$L$5:$L$367,MATCH(A916,'Jobber Jobs'!$A$5:$A$367,0)),INDEX('Jobber Jobs'!$Q$5:$Q$367,MATCH(A916,'Jobber Jobs'!$A$5:$A$367,0)))))</f>
        <v>135</v>
      </c>
      <c r="F916" s="9">
        <f>SUMIFS('Jobber Invoices'!$F$5:$F$235,'Jobber Invoices'!$B$5:$B$235,A916,'Jobber Invoices'!$G$5:$G$235,B916)</f>
        <v>135</v>
      </c>
      <c r="G916" s="9">
        <f>SUMIFS('QBO Invoices'!$E$5:$E$888,'QBO Invoices'!$G$5:$G$888,A916,'QBO Invoices'!$F$5:$F$888,B916)</f>
        <v>135</v>
      </c>
      <c r="H916" s="9">
        <f>ROUND(F916+G916-E916,2)</f>
        <v>135</v>
      </c>
      <c r="I916" t="str">
        <f>IF(ABS(H916)&lt;0.005,"Agrees",IF(H916&gt;0,"Over-billed","Under-billed"))</f>
        <v>Over-billed</v>
      </c>
      <c r="J916" t="str">
        <f>IFERROR(INDEX('Rate Reconciliation'!$O$5:$O$373,MATCH(A916,'Rate Reconciliation'!$A$5:$A$373,0)),"Missing in Jobber")</f>
        <v>Double-billing risk</v>
      </c>
      <c r="K916" s="9" t="n">
        <v>135</v>
      </c>
    </row>
    <row r="917">
      <c r="A917" t="inlineStr">
        <is>
          <t>J1305</t>
        </is>
      </c>
      <c r="B917" t="inlineStr">
        <is>
          <t>2026-08</t>
        </is>
      </c>
      <c r="C917" t="str">
        <f>IF(LEFT(A917,1)="T","QBO only",INDEX('Jobber Jobs'!$F$5:$F$367,MATCH(A917,'Jobber Jobs'!$A$5:$A$367,0)))</f>
        <v>Weekly</v>
      </c>
      <c r="D917" t="inlineStr"/>
      <c r="E917" s="9">
        <f>IF(LEFT(A917,1)="T",0,IF(INDEX('Jobber Jobs'!$O$5:$O$367,MATCH(A917,'Jobber Jobs'!$A$5:$A$367,0))&lt;&gt;"Active",0,IF(C917="Every 4 weeks",D917*INDEX('Jobber Jobs'!$L$5:$L$367,MATCH(A917,'Jobber Jobs'!$A$5:$A$367,0)),INDEX('Jobber Jobs'!$Q$5:$Q$367,MATCH(A917,'Jobber Jobs'!$A$5:$A$367,0)))))</f>
        <v>2015</v>
      </c>
      <c r="F917" s="9">
        <f>SUMIFS('Jobber Invoices'!$F$5:$F$235,'Jobber Invoices'!$B$5:$B$235,A917,'Jobber Invoices'!$G$5:$G$235,B917)</f>
        <v>0</v>
      </c>
      <c r="G917" s="9">
        <f>SUMIFS('QBO Invoices'!$E$5:$E$888,'QBO Invoices'!$G$5:$G$888,A917,'QBO Invoices'!$F$5:$F$888,B917)</f>
        <v>2015</v>
      </c>
      <c r="H917" s="9">
        <f>ROUND(F917+G917-E917,2)</f>
        <v>0</v>
      </c>
      <c r="I917" t="str">
        <f>IF(ABS(H917)&lt;0.005,"Agrees",IF(H917&gt;0,"Over-billed","Under-billed"))</f>
        <v>Agrees</v>
      </c>
      <c r="J917" t="str">
        <f>IFERROR(INDEX('Rate Reconciliation'!$O$5:$O$373,MATCH(A917,'Rate Reconciliation'!$A$5:$A$373,0)),"Missing in Jobber")</f>
        <v>Matched</v>
      </c>
      <c r="K917" s="9" t="n">
        <v>0</v>
      </c>
    </row>
    <row r="918">
      <c r="A918" t="inlineStr">
        <is>
          <t>J1305</t>
        </is>
      </c>
      <c r="B918" t="inlineStr">
        <is>
          <t>2026-09</t>
        </is>
      </c>
      <c r="C918" t="str">
        <f>IF(LEFT(A918,1)="T","QBO only",INDEX('Jobber Jobs'!$F$5:$F$367,MATCH(A918,'Jobber Jobs'!$A$5:$A$367,0)))</f>
        <v>Weekly</v>
      </c>
      <c r="D918" t="inlineStr"/>
      <c r="E918" s="9">
        <f>IF(LEFT(A918,1)="T",0,IF(INDEX('Jobber Jobs'!$O$5:$O$367,MATCH(A918,'Jobber Jobs'!$A$5:$A$367,0))&lt;&gt;"Active",0,IF(C918="Every 4 weeks",D918*INDEX('Jobber Jobs'!$L$5:$L$367,MATCH(A918,'Jobber Jobs'!$A$5:$A$367,0)),INDEX('Jobber Jobs'!$Q$5:$Q$367,MATCH(A918,'Jobber Jobs'!$A$5:$A$367,0)))))</f>
        <v>2015</v>
      </c>
      <c r="F918" s="9">
        <f>SUMIFS('Jobber Invoices'!$F$5:$F$235,'Jobber Invoices'!$B$5:$B$235,A918,'Jobber Invoices'!$G$5:$G$235,B918)</f>
        <v>0</v>
      </c>
      <c r="G918" s="9">
        <f>SUMIFS('QBO Invoices'!$E$5:$E$888,'QBO Invoices'!$G$5:$G$888,A918,'QBO Invoices'!$F$5:$F$888,B918)</f>
        <v>2015</v>
      </c>
      <c r="H918" s="9">
        <f>ROUND(F918+G918-E918,2)</f>
        <v>0</v>
      </c>
      <c r="I918" t="str">
        <f>IF(ABS(H918)&lt;0.005,"Agrees",IF(H918&gt;0,"Over-billed","Under-billed"))</f>
        <v>Agrees</v>
      </c>
      <c r="J918" t="str">
        <f>IFERROR(INDEX('Rate Reconciliation'!$O$5:$O$373,MATCH(A918,'Rate Reconciliation'!$A$5:$A$373,0)),"Missing in Jobber")</f>
        <v>Matched</v>
      </c>
      <c r="K918" s="9" t="n">
        <v>0</v>
      </c>
    </row>
    <row r="919">
      <c r="A919" t="inlineStr">
        <is>
          <t>J1305</t>
        </is>
      </c>
      <c r="B919" t="inlineStr">
        <is>
          <t>2026-10</t>
        </is>
      </c>
      <c r="C919" t="str">
        <f>IF(LEFT(A919,1)="T","QBO only",INDEX('Jobber Jobs'!$F$5:$F$367,MATCH(A919,'Jobber Jobs'!$A$5:$A$367,0)))</f>
        <v>Weekly</v>
      </c>
      <c r="D919" t="inlineStr"/>
      <c r="E919" s="9">
        <f>IF(LEFT(A919,1)="T",0,IF(INDEX('Jobber Jobs'!$O$5:$O$367,MATCH(A919,'Jobber Jobs'!$A$5:$A$367,0))&lt;&gt;"Active",0,IF(C919="Every 4 weeks",D919*INDEX('Jobber Jobs'!$L$5:$L$367,MATCH(A919,'Jobber Jobs'!$A$5:$A$367,0)),INDEX('Jobber Jobs'!$Q$5:$Q$367,MATCH(A919,'Jobber Jobs'!$A$5:$A$367,0)))))</f>
        <v>2015</v>
      </c>
      <c r="F919" s="9">
        <f>SUMIFS('Jobber Invoices'!$F$5:$F$235,'Jobber Invoices'!$B$5:$B$235,A919,'Jobber Invoices'!$G$5:$G$235,B919)</f>
        <v>0</v>
      </c>
      <c r="G919" s="9">
        <f>SUMIFS('QBO Invoices'!$E$5:$E$888,'QBO Invoices'!$G$5:$G$888,A919,'QBO Invoices'!$F$5:$F$888,B919)</f>
        <v>2015</v>
      </c>
      <c r="H919" s="9">
        <f>ROUND(F919+G919-E919,2)</f>
        <v>0</v>
      </c>
      <c r="I919" t="str">
        <f>IF(ABS(H919)&lt;0.005,"Agrees",IF(H919&gt;0,"Over-billed","Under-billed"))</f>
        <v>Agrees</v>
      </c>
      <c r="J919" t="str">
        <f>IFERROR(INDEX('Rate Reconciliation'!$O$5:$O$373,MATCH(A919,'Rate Reconciliation'!$A$5:$A$373,0)),"Missing in Jobber")</f>
        <v>Matched</v>
      </c>
      <c r="K919" s="9" t="n">
        <v>0</v>
      </c>
    </row>
    <row r="920">
      <c r="A920" t="inlineStr">
        <is>
          <t>J1306</t>
        </is>
      </c>
      <c r="B920" t="inlineStr">
        <is>
          <t>2026-08</t>
        </is>
      </c>
      <c r="C920" t="str">
        <f>IF(LEFT(A920,1)="T","QBO only",INDEX('Jobber Jobs'!$F$5:$F$367,MATCH(A920,'Jobber Jobs'!$A$5:$A$367,0)))</f>
        <v>Every 4 weeks</v>
      </c>
      <c r="D920" t="n">
        <v>1</v>
      </c>
      <c r="E920" s="9">
        <f>IF(LEFT(A920,1)="T",0,IF(INDEX('Jobber Jobs'!$O$5:$O$367,MATCH(A920,'Jobber Jobs'!$A$5:$A$367,0))&lt;&gt;"Active",0,IF(C920="Every 4 weeks",D920*INDEX('Jobber Jobs'!$L$5:$L$367,MATCH(A920,'Jobber Jobs'!$A$5:$A$367,0)),INDEX('Jobber Jobs'!$Q$5:$Q$367,MATCH(A920,'Jobber Jobs'!$A$5:$A$367,0)))))</f>
        <v>146</v>
      </c>
      <c r="F920" s="9">
        <f>SUMIFS('Jobber Invoices'!$F$5:$F$235,'Jobber Invoices'!$B$5:$B$235,A920,'Jobber Invoices'!$G$5:$G$235,B920)</f>
        <v>0</v>
      </c>
      <c r="G920" s="9">
        <f>SUMIFS('QBO Invoices'!$E$5:$E$888,'QBO Invoices'!$G$5:$G$888,A920,'QBO Invoices'!$F$5:$F$888,B920)</f>
        <v>146</v>
      </c>
      <c r="H920" s="9">
        <f>ROUND(F920+G920-E920,2)</f>
        <v>0</v>
      </c>
      <c r="I920" t="str">
        <f>IF(ABS(H920)&lt;0.005,"Agrees",IF(H920&gt;0,"Over-billed","Under-billed"))</f>
        <v>Agrees</v>
      </c>
      <c r="J920" t="str">
        <f>IFERROR(INDEX('Rate Reconciliation'!$O$5:$O$373,MATCH(A920,'Rate Reconciliation'!$A$5:$A$373,0)),"Missing in Jobber")</f>
        <v>Matched</v>
      </c>
      <c r="K920" s="9" t="n">
        <v>0</v>
      </c>
    </row>
    <row r="921">
      <c r="A921" t="inlineStr">
        <is>
          <t>J1306</t>
        </is>
      </c>
      <c r="B921" t="inlineStr">
        <is>
          <t>2026-09</t>
        </is>
      </c>
      <c r="C921" t="str">
        <f>IF(LEFT(A921,1)="T","QBO only",INDEX('Jobber Jobs'!$F$5:$F$367,MATCH(A921,'Jobber Jobs'!$A$5:$A$367,0)))</f>
        <v>Every 4 weeks</v>
      </c>
      <c r="D921" t="n">
        <v>1</v>
      </c>
      <c r="E921" s="9">
        <f>IF(LEFT(A921,1)="T",0,IF(INDEX('Jobber Jobs'!$O$5:$O$367,MATCH(A921,'Jobber Jobs'!$A$5:$A$367,0))&lt;&gt;"Active",0,IF(C921="Every 4 weeks",D921*INDEX('Jobber Jobs'!$L$5:$L$367,MATCH(A921,'Jobber Jobs'!$A$5:$A$367,0)),INDEX('Jobber Jobs'!$Q$5:$Q$367,MATCH(A921,'Jobber Jobs'!$A$5:$A$367,0)))))</f>
        <v>146</v>
      </c>
      <c r="F921" s="9">
        <f>SUMIFS('Jobber Invoices'!$F$5:$F$235,'Jobber Invoices'!$B$5:$B$235,A921,'Jobber Invoices'!$G$5:$G$235,B921)</f>
        <v>0</v>
      </c>
      <c r="G921" s="9">
        <f>SUMIFS('QBO Invoices'!$E$5:$E$888,'QBO Invoices'!$G$5:$G$888,A921,'QBO Invoices'!$F$5:$F$888,B921)</f>
        <v>146</v>
      </c>
      <c r="H921" s="9">
        <f>ROUND(F921+G921-E921,2)</f>
        <v>0</v>
      </c>
      <c r="I921" t="str">
        <f>IF(ABS(H921)&lt;0.005,"Agrees",IF(H921&gt;0,"Over-billed","Under-billed"))</f>
        <v>Agrees</v>
      </c>
      <c r="J921" t="str">
        <f>IFERROR(INDEX('Rate Reconciliation'!$O$5:$O$373,MATCH(A921,'Rate Reconciliation'!$A$5:$A$373,0)),"Missing in Jobber")</f>
        <v>Matched</v>
      </c>
      <c r="K921" s="9" t="n">
        <v>0</v>
      </c>
    </row>
    <row r="922">
      <c r="A922" t="inlineStr">
        <is>
          <t>J1306</t>
        </is>
      </c>
      <c r="B922" t="inlineStr">
        <is>
          <t>2026-10</t>
        </is>
      </c>
      <c r="C922" t="str">
        <f>IF(LEFT(A922,1)="T","QBO only",INDEX('Jobber Jobs'!$F$5:$F$367,MATCH(A922,'Jobber Jobs'!$A$5:$A$367,0)))</f>
        <v>Every 4 weeks</v>
      </c>
      <c r="D922" t="n">
        <v>2</v>
      </c>
      <c r="E922" s="9">
        <f>IF(LEFT(A922,1)="T",0,IF(INDEX('Jobber Jobs'!$O$5:$O$367,MATCH(A922,'Jobber Jobs'!$A$5:$A$367,0))&lt;&gt;"Active",0,IF(C922="Every 4 weeks",D922*INDEX('Jobber Jobs'!$L$5:$L$367,MATCH(A922,'Jobber Jobs'!$A$5:$A$367,0)),INDEX('Jobber Jobs'!$Q$5:$Q$367,MATCH(A922,'Jobber Jobs'!$A$5:$A$367,0)))))</f>
        <v>292</v>
      </c>
      <c r="F922" s="9">
        <f>SUMIFS('Jobber Invoices'!$F$5:$F$235,'Jobber Invoices'!$B$5:$B$235,A922,'Jobber Invoices'!$G$5:$G$235,B922)</f>
        <v>0</v>
      </c>
      <c r="G922" s="9">
        <f>SUMIFS('QBO Invoices'!$E$5:$E$888,'QBO Invoices'!$G$5:$G$888,A922,'QBO Invoices'!$F$5:$F$888,B922)</f>
        <v>292</v>
      </c>
      <c r="H922" s="9">
        <f>ROUND(F922+G922-E922,2)</f>
        <v>0</v>
      </c>
      <c r="I922" t="str">
        <f>IF(ABS(H922)&lt;0.005,"Agrees",IF(H922&gt;0,"Over-billed","Under-billed"))</f>
        <v>Agrees</v>
      </c>
      <c r="J922" t="str">
        <f>IFERROR(INDEX('Rate Reconciliation'!$O$5:$O$373,MATCH(A922,'Rate Reconciliation'!$A$5:$A$373,0)),"Missing in Jobber")</f>
        <v>Matched</v>
      </c>
      <c r="K922" s="9" t="n">
        <v>0</v>
      </c>
    </row>
    <row r="923">
      <c r="A923" t="inlineStr">
        <is>
          <t>J1307</t>
        </is>
      </c>
      <c r="B923" t="inlineStr">
        <is>
          <t>2026-08</t>
        </is>
      </c>
      <c r="C923" t="str">
        <f>IF(LEFT(A923,1)="T","QBO only",INDEX('Jobber Jobs'!$F$5:$F$367,MATCH(A923,'Jobber Jobs'!$A$5:$A$367,0)))</f>
        <v>Monthly</v>
      </c>
      <c r="D923" t="inlineStr"/>
      <c r="E923" s="9">
        <f>IF(LEFT(A923,1)="T",0,IF(INDEX('Jobber Jobs'!$O$5:$O$367,MATCH(A923,'Jobber Jobs'!$A$5:$A$367,0))&lt;&gt;"Active",0,IF(C923="Every 4 weeks",D923*INDEX('Jobber Jobs'!$L$5:$L$367,MATCH(A923,'Jobber Jobs'!$A$5:$A$367,0)),INDEX('Jobber Jobs'!$Q$5:$Q$367,MATCH(A923,'Jobber Jobs'!$A$5:$A$367,0)))))</f>
        <v>88</v>
      </c>
      <c r="F923" s="9">
        <f>SUMIFS('Jobber Invoices'!$F$5:$F$235,'Jobber Invoices'!$B$5:$B$235,A923,'Jobber Invoices'!$G$5:$G$235,B923)</f>
        <v>0</v>
      </c>
      <c r="G923" s="9">
        <f>SUMIFS('QBO Invoices'!$E$5:$E$888,'QBO Invoices'!$G$5:$G$888,A923,'QBO Invoices'!$F$5:$F$888,B923)</f>
        <v>88</v>
      </c>
      <c r="H923" s="9">
        <f>ROUND(F923+G923-E923,2)</f>
        <v>0</v>
      </c>
      <c r="I923" t="str">
        <f>IF(ABS(H923)&lt;0.005,"Agrees",IF(H923&gt;0,"Over-billed","Under-billed"))</f>
        <v>Agrees</v>
      </c>
      <c r="J923" t="str">
        <f>IFERROR(INDEX('Rate Reconciliation'!$O$5:$O$373,MATCH(A923,'Rate Reconciliation'!$A$5:$A$373,0)),"Missing in Jobber")</f>
        <v>Matched</v>
      </c>
      <c r="K923" s="9" t="n">
        <v>0</v>
      </c>
    </row>
    <row r="924">
      <c r="A924" t="inlineStr">
        <is>
          <t>J1307</t>
        </is>
      </c>
      <c r="B924" t="inlineStr">
        <is>
          <t>2026-09</t>
        </is>
      </c>
      <c r="C924" t="str">
        <f>IF(LEFT(A924,1)="T","QBO only",INDEX('Jobber Jobs'!$F$5:$F$367,MATCH(A924,'Jobber Jobs'!$A$5:$A$367,0)))</f>
        <v>Monthly</v>
      </c>
      <c r="D924" t="inlineStr"/>
      <c r="E924" s="9">
        <f>IF(LEFT(A924,1)="T",0,IF(INDEX('Jobber Jobs'!$O$5:$O$367,MATCH(A924,'Jobber Jobs'!$A$5:$A$367,0))&lt;&gt;"Active",0,IF(C924="Every 4 weeks",D924*INDEX('Jobber Jobs'!$L$5:$L$367,MATCH(A924,'Jobber Jobs'!$A$5:$A$367,0)),INDEX('Jobber Jobs'!$Q$5:$Q$367,MATCH(A924,'Jobber Jobs'!$A$5:$A$367,0)))))</f>
        <v>88</v>
      </c>
      <c r="F924" s="9">
        <f>SUMIFS('Jobber Invoices'!$F$5:$F$235,'Jobber Invoices'!$B$5:$B$235,A924,'Jobber Invoices'!$G$5:$G$235,B924)</f>
        <v>0</v>
      </c>
      <c r="G924" s="9">
        <f>SUMIFS('QBO Invoices'!$E$5:$E$888,'QBO Invoices'!$G$5:$G$888,A924,'QBO Invoices'!$F$5:$F$888,B924)</f>
        <v>88</v>
      </c>
      <c r="H924" s="9">
        <f>ROUND(F924+G924-E924,2)</f>
        <v>0</v>
      </c>
      <c r="I924" t="str">
        <f>IF(ABS(H924)&lt;0.005,"Agrees",IF(H924&gt;0,"Over-billed","Under-billed"))</f>
        <v>Agrees</v>
      </c>
      <c r="J924" t="str">
        <f>IFERROR(INDEX('Rate Reconciliation'!$O$5:$O$373,MATCH(A924,'Rate Reconciliation'!$A$5:$A$373,0)),"Missing in Jobber")</f>
        <v>Matched</v>
      </c>
      <c r="K924" s="9" t="n">
        <v>0</v>
      </c>
    </row>
    <row r="925">
      <c r="A925" t="inlineStr">
        <is>
          <t>J1307</t>
        </is>
      </c>
      <c r="B925" t="inlineStr">
        <is>
          <t>2026-10</t>
        </is>
      </c>
      <c r="C925" t="str">
        <f>IF(LEFT(A925,1)="T","QBO only",INDEX('Jobber Jobs'!$F$5:$F$367,MATCH(A925,'Jobber Jobs'!$A$5:$A$367,0)))</f>
        <v>Monthly</v>
      </c>
      <c r="D925" t="inlineStr"/>
      <c r="E925" s="9">
        <f>IF(LEFT(A925,1)="T",0,IF(INDEX('Jobber Jobs'!$O$5:$O$367,MATCH(A925,'Jobber Jobs'!$A$5:$A$367,0))&lt;&gt;"Active",0,IF(C925="Every 4 weeks",D925*INDEX('Jobber Jobs'!$L$5:$L$367,MATCH(A925,'Jobber Jobs'!$A$5:$A$367,0)),INDEX('Jobber Jobs'!$Q$5:$Q$367,MATCH(A925,'Jobber Jobs'!$A$5:$A$367,0)))))</f>
        <v>88</v>
      </c>
      <c r="F925" s="9">
        <f>SUMIFS('Jobber Invoices'!$F$5:$F$235,'Jobber Invoices'!$B$5:$B$235,A925,'Jobber Invoices'!$G$5:$G$235,B925)</f>
        <v>0</v>
      </c>
      <c r="G925" s="9">
        <f>SUMIFS('QBO Invoices'!$E$5:$E$888,'QBO Invoices'!$G$5:$G$888,A925,'QBO Invoices'!$F$5:$F$888,B925)</f>
        <v>88</v>
      </c>
      <c r="H925" s="9">
        <f>ROUND(F925+G925-E925,2)</f>
        <v>0</v>
      </c>
      <c r="I925" t="str">
        <f>IF(ABS(H925)&lt;0.005,"Agrees",IF(H925&gt;0,"Over-billed","Under-billed"))</f>
        <v>Agrees</v>
      </c>
      <c r="J925" t="str">
        <f>IFERROR(INDEX('Rate Reconciliation'!$O$5:$O$373,MATCH(A925,'Rate Reconciliation'!$A$5:$A$373,0)),"Missing in Jobber")</f>
        <v>Matched</v>
      </c>
      <c r="K925" s="9" t="n">
        <v>0</v>
      </c>
    </row>
    <row r="926">
      <c r="A926" t="inlineStr">
        <is>
          <t>J1308</t>
        </is>
      </c>
      <c r="B926" t="inlineStr">
        <is>
          <t>2026-08</t>
        </is>
      </c>
      <c r="C926" t="str">
        <f>IF(LEFT(A926,1)="T","QBO only",INDEX('Jobber Jobs'!$F$5:$F$367,MATCH(A926,'Jobber Jobs'!$A$5:$A$367,0)))</f>
        <v>Weekly</v>
      </c>
      <c r="D926" t="inlineStr"/>
      <c r="E926" s="9">
        <f>IF(LEFT(A926,1)="T",0,IF(INDEX('Jobber Jobs'!$O$5:$O$367,MATCH(A926,'Jobber Jobs'!$A$5:$A$367,0))&lt;&gt;"Active",0,IF(C926="Every 4 weeks",D926*INDEX('Jobber Jobs'!$L$5:$L$367,MATCH(A926,'Jobber Jobs'!$A$5:$A$367,0)),INDEX('Jobber Jobs'!$Q$5:$Q$367,MATCH(A926,'Jobber Jobs'!$A$5:$A$367,0)))))</f>
        <v>416</v>
      </c>
      <c r="F926" s="9">
        <f>SUMIFS('Jobber Invoices'!$F$5:$F$235,'Jobber Invoices'!$B$5:$B$235,A926,'Jobber Invoices'!$G$5:$G$235,B926)</f>
        <v>416</v>
      </c>
      <c r="G926" s="9">
        <f>SUMIFS('QBO Invoices'!$E$5:$E$888,'QBO Invoices'!$G$5:$G$888,A926,'QBO Invoices'!$F$5:$F$888,B926)</f>
        <v>0</v>
      </c>
      <c r="H926" s="9">
        <f>ROUND(F926+G926-E926,2)</f>
        <v>0</v>
      </c>
      <c r="I926" t="str">
        <f>IF(ABS(H926)&lt;0.005,"Agrees",IF(H926&gt;0,"Over-billed","Under-billed"))</f>
        <v>Agrees</v>
      </c>
      <c r="J926" t="str">
        <f>IFERROR(INDEX('Rate Reconciliation'!$O$5:$O$373,MATCH(A926,'Rate Reconciliation'!$A$5:$A$373,0)),"Missing in Jobber")</f>
        <v>Billed in Jobber</v>
      </c>
      <c r="K926" s="9" t="n">
        <v>0</v>
      </c>
    </row>
    <row r="927">
      <c r="A927" t="inlineStr">
        <is>
          <t>J1308</t>
        </is>
      </c>
      <c r="B927" t="inlineStr">
        <is>
          <t>2026-09</t>
        </is>
      </c>
      <c r="C927" t="str">
        <f>IF(LEFT(A927,1)="T","QBO only",INDEX('Jobber Jobs'!$F$5:$F$367,MATCH(A927,'Jobber Jobs'!$A$5:$A$367,0)))</f>
        <v>Weekly</v>
      </c>
      <c r="D927" t="inlineStr"/>
      <c r="E927" s="9">
        <f>IF(LEFT(A927,1)="T",0,IF(INDEX('Jobber Jobs'!$O$5:$O$367,MATCH(A927,'Jobber Jobs'!$A$5:$A$367,0))&lt;&gt;"Active",0,IF(C927="Every 4 weeks",D927*INDEX('Jobber Jobs'!$L$5:$L$367,MATCH(A927,'Jobber Jobs'!$A$5:$A$367,0)),INDEX('Jobber Jobs'!$Q$5:$Q$367,MATCH(A927,'Jobber Jobs'!$A$5:$A$367,0)))))</f>
        <v>416</v>
      </c>
      <c r="F927" s="9">
        <f>SUMIFS('Jobber Invoices'!$F$5:$F$235,'Jobber Invoices'!$B$5:$B$235,A927,'Jobber Invoices'!$G$5:$G$235,B927)</f>
        <v>416</v>
      </c>
      <c r="G927" s="9">
        <f>SUMIFS('QBO Invoices'!$E$5:$E$888,'QBO Invoices'!$G$5:$G$888,A927,'QBO Invoices'!$F$5:$F$888,B927)</f>
        <v>0</v>
      </c>
      <c r="H927" s="9">
        <f>ROUND(F927+G927-E927,2)</f>
        <v>0</v>
      </c>
      <c r="I927" t="str">
        <f>IF(ABS(H927)&lt;0.005,"Agrees",IF(H927&gt;0,"Over-billed","Under-billed"))</f>
        <v>Agrees</v>
      </c>
      <c r="J927" t="str">
        <f>IFERROR(INDEX('Rate Reconciliation'!$O$5:$O$373,MATCH(A927,'Rate Reconciliation'!$A$5:$A$373,0)),"Missing in Jobber")</f>
        <v>Billed in Jobber</v>
      </c>
      <c r="K927" s="9" t="n">
        <v>0</v>
      </c>
    </row>
    <row r="928">
      <c r="A928" t="inlineStr">
        <is>
          <t>J1308</t>
        </is>
      </c>
      <c r="B928" t="inlineStr">
        <is>
          <t>2026-10</t>
        </is>
      </c>
      <c r="C928" t="str">
        <f>IF(LEFT(A928,1)="T","QBO only",INDEX('Jobber Jobs'!$F$5:$F$367,MATCH(A928,'Jobber Jobs'!$A$5:$A$367,0)))</f>
        <v>Weekly</v>
      </c>
      <c r="D928" t="inlineStr"/>
      <c r="E928" s="9">
        <f>IF(LEFT(A928,1)="T",0,IF(INDEX('Jobber Jobs'!$O$5:$O$367,MATCH(A928,'Jobber Jobs'!$A$5:$A$367,0))&lt;&gt;"Active",0,IF(C928="Every 4 weeks",D928*INDEX('Jobber Jobs'!$L$5:$L$367,MATCH(A928,'Jobber Jobs'!$A$5:$A$367,0)),INDEX('Jobber Jobs'!$Q$5:$Q$367,MATCH(A928,'Jobber Jobs'!$A$5:$A$367,0)))))</f>
        <v>416</v>
      </c>
      <c r="F928" s="9">
        <f>SUMIFS('Jobber Invoices'!$F$5:$F$235,'Jobber Invoices'!$B$5:$B$235,A928,'Jobber Invoices'!$G$5:$G$235,B928)</f>
        <v>416</v>
      </c>
      <c r="G928" s="9">
        <f>SUMIFS('QBO Invoices'!$E$5:$E$888,'QBO Invoices'!$G$5:$G$888,A928,'QBO Invoices'!$F$5:$F$888,B928)</f>
        <v>0</v>
      </c>
      <c r="H928" s="9">
        <f>ROUND(F928+G928-E928,2)</f>
        <v>0</v>
      </c>
      <c r="I928" t="str">
        <f>IF(ABS(H928)&lt;0.005,"Agrees",IF(H928&gt;0,"Over-billed","Under-billed"))</f>
        <v>Agrees</v>
      </c>
      <c r="J928" t="str">
        <f>IFERROR(INDEX('Rate Reconciliation'!$O$5:$O$373,MATCH(A928,'Rate Reconciliation'!$A$5:$A$373,0)),"Missing in Jobber")</f>
        <v>Billed in Jobber</v>
      </c>
      <c r="K928" s="9" t="n">
        <v>0</v>
      </c>
    </row>
    <row r="929">
      <c r="A929" t="inlineStr">
        <is>
          <t>J1309</t>
        </is>
      </c>
      <c r="B929" t="inlineStr">
        <is>
          <t>2026-08</t>
        </is>
      </c>
      <c r="C929" t="str">
        <f>IF(LEFT(A929,1)="T","QBO only",INDEX('Jobber Jobs'!$F$5:$F$367,MATCH(A929,'Jobber Jobs'!$A$5:$A$367,0)))</f>
        <v>Every 4 weeks</v>
      </c>
      <c r="D929" t="n">
        <v>2</v>
      </c>
      <c r="E929" s="9">
        <f>IF(LEFT(A929,1)="T",0,IF(INDEX('Jobber Jobs'!$O$5:$O$367,MATCH(A929,'Jobber Jobs'!$A$5:$A$367,0))&lt;&gt;"Active",0,IF(C929="Every 4 weeks",D929*INDEX('Jobber Jobs'!$L$5:$L$367,MATCH(A929,'Jobber Jobs'!$A$5:$A$367,0)),INDEX('Jobber Jobs'!$Q$5:$Q$367,MATCH(A929,'Jobber Jobs'!$A$5:$A$367,0)))))</f>
        <v>292</v>
      </c>
      <c r="F929" s="9">
        <f>SUMIFS('Jobber Invoices'!$F$5:$F$235,'Jobber Invoices'!$B$5:$B$235,A929,'Jobber Invoices'!$G$5:$G$235,B929)</f>
        <v>0</v>
      </c>
      <c r="G929" s="9">
        <f>SUMIFS('QBO Invoices'!$E$5:$E$888,'QBO Invoices'!$G$5:$G$888,A929,'QBO Invoices'!$F$5:$F$888,B929)</f>
        <v>584</v>
      </c>
      <c r="H929" s="9">
        <f>ROUND(F929+G929-E929,2)</f>
        <v>292</v>
      </c>
      <c r="I929" t="str">
        <f>IF(ABS(H929)&lt;0.005,"Agrees",IF(H929&gt;0,"Over-billed","Under-billed"))</f>
        <v>Over-billed</v>
      </c>
      <c r="J929" t="str">
        <f>IFERROR(INDEX('Rate Reconciliation'!$O$5:$O$373,MATCH(A929,'Rate Reconciliation'!$A$5:$A$373,0)),"Missing in Jobber")</f>
        <v>Duplicate in QBO</v>
      </c>
      <c r="K929" s="9" t="n">
        <v>292</v>
      </c>
    </row>
    <row r="930">
      <c r="A930" t="inlineStr">
        <is>
          <t>J1309</t>
        </is>
      </c>
      <c r="B930" t="inlineStr">
        <is>
          <t>2026-09</t>
        </is>
      </c>
      <c r="C930" t="str">
        <f>IF(LEFT(A930,1)="T","QBO only",INDEX('Jobber Jobs'!$F$5:$F$367,MATCH(A930,'Jobber Jobs'!$A$5:$A$367,0)))</f>
        <v>Every 4 weeks</v>
      </c>
      <c r="D930" t="n">
        <v>1</v>
      </c>
      <c r="E930" s="9">
        <f>IF(LEFT(A930,1)="T",0,IF(INDEX('Jobber Jobs'!$O$5:$O$367,MATCH(A930,'Jobber Jobs'!$A$5:$A$367,0))&lt;&gt;"Active",0,IF(C930="Every 4 weeks",D930*INDEX('Jobber Jobs'!$L$5:$L$367,MATCH(A930,'Jobber Jobs'!$A$5:$A$367,0)),INDEX('Jobber Jobs'!$Q$5:$Q$367,MATCH(A930,'Jobber Jobs'!$A$5:$A$367,0)))))</f>
        <v>146</v>
      </c>
      <c r="F930" s="9">
        <f>SUMIFS('Jobber Invoices'!$F$5:$F$235,'Jobber Invoices'!$B$5:$B$235,A930,'Jobber Invoices'!$G$5:$G$235,B930)</f>
        <v>0</v>
      </c>
      <c r="G930" s="9">
        <f>SUMIFS('QBO Invoices'!$E$5:$E$888,'QBO Invoices'!$G$5:$G$888,A930,'QBO Invoices'!$F$5:$F$888,B930)</f>
        <v>292</v>
      </c>
      <c r="H930" s="9">
        <f>ROUND(F930+G930-E930,2)</f>
        <v>146</v>
      </c>
      <c r="I930" t="str">
        <f>IF(ABS(H930)&lt;0.005,"Agrees",IF(H930&gt;0,"Over-billed","Under-billed"))</f>
        <v>Over-billed</v>
      </c>
      <c r="J930" t="str">
        <f>IFERROR(INDEX('Rate Reconciliation'!$O$5:$O$373,MATCH(A930,'Rate Reconciliation'!$A$5:$A$373,0)),"Missing in Jobber")</f>
        <v>Duplicate in QBO</v>
      </c>
      <c r="K930" s="9" t="n">
        <v>146</v>
      </c>
    </row>
    <row r="931">
      <c r="A931" t="inlineStr">
        <is>
          <t>J1309</t>
        </is>
      </c>
      <c r="B931" t="inlineStr">
        <is>
          <t>2026-10</t>
        </is>
      </c>
      <c r="C931" t="str">
        <f>IF(LEFT(A931,1)="T","QBO only",INDEX('Jobber Jobs'!$F$5:$F$367,MATCH(A931,'Jobber Jobs'!$A$5:$A$367,0)))</f>
        <v>Every 4 weeks</v>
      </c>
      <c r="D931" t="n">
        <v>1</v>
      </c>
      <c r="E931" s="9">
        <f>IF(LEFT(A931,1)="T",0,IF(INDEX('Jobber Jobs'!$O$5:$O$367,MATCH(A931,'Jobber Jobs'!$A$5:$A$367,0))&lt;&gt;"Active",0,IF(C931="Every 4 weeks",D931*INDEX('Jobber Jobs'!$L$5:$L$367,MATCH(A931,'Jobber Jobs'!$A$5:$A$367,0)),INDEX('Jobber Jobs'!$Q$5:$Q$367,MATCH(A931,'Jobber Jobs'!$A$5:$A$367,0)))))</f>
        <v>146</v>
      </c>
      <c r="F931" s="9">
        <f>SUMIFS('Jobber Invoices'!$F$5:$F$235,'Jobber Invoices'!$B$5:$B$235,A931,'Jobber Invoices'!$G$5:$G$235,B931)</f>
        <v>0</v>
      </c>
      <c r="G931" s="9">
        <f>SUMIFS('QBO Invoices'!$E$5:$E$888,'QBO Invoices'!$G$5:$G$888,A931,'QBO Invoices'!$F$5:$F$888,B931)</f>
        <v>292</v>
      </c>
      <c r="H931" s="9">
        <f>ROUND(F931+G931-E931,2)</f>
        <v>146</v>
      </c>
      <c r="I931" t="str">
        <f>IF(ABS(H931)&lt;0.005,"Agrees",IF(H931&gt;0,"Over-billed","Under-billed"))</f>
        <v>Over-billed</v>
      </c>
      <c r="J931" t="str">
        <f>IFERROR(INDEX('Rate Reconciliation'!$O$5:$O$373,MATCH(A931,'Rate Reconciliation'!$A$5:$A$373,0)),"Missing in Jobber")</f>
        <v>Duplicate in QBO</v>
      </c>
      <c r="K931" s="9" t="n">
        <v>146</v>
      </c>
    </row>
    <row r="932">
      <c r="A932" t="inlineStr">
        <is>
          <t>J1310</t>
        </is>
      </c>
      <c r="B932" t="inlineStr">
        <is>
          <t>2026-08</t>
        </is>
      </c>
      <c r="C932" t="str">
        <f>IF(LEFT(A932,1)="T","QBO only",INDEX('Jobber Jobs'!$F$5:$F$367,MATCH(A932,'Jobber Jobs'!$A$5:$A$367,0)))</f>
        <v>Monthly</v>
      </c>
      <c r="D932" t="inlineStr"/>
      <c r="E932" s="9">
        <f>IF(LEFT(A932,1)="T",0,IF(INDEX('Jobber Jobs'!$O$5:$O$367,MATCH(A932,'Jobber Jobs'!$A$5:$A$367,0))&lt;&gt;"Active",0,IF(C932="Every 4 weeks",D932*INDEX('Jobber Jobs'!$L$5:$L$367,MATCH(A932,'Jobber Jobs'!$A$5:$A$367,0)),INDEX('Jobber Jobs'!$Q$5:$Q$367,MATCH(A932,'Jobber Jobs'!$A$5:$A$367,0)))))</f>
        <v>99</v>
      </c>
      <c r="F932" s="9">
        <f>SUMIFS('Jobber Invoices'!$F$5:$F$235,'Jobber Invoices'!$B$5:$B$235,A932,'Jobber Invoices'!$G$5:$G$235,B932)</f>
        <v>0</v>
      </c>
      <c r="G932" s="9">
        <f>SUMIFS('QBO Invoices'!$E$5:$E$888,'QBO Invoices'!$G$5:$G$888,A932,'QBO Invoices'!$F$5:$F$888,B932)</f>
        <v>99</v>
      </c>
      <c r="H932" s="9">
        <f>ROUND(F932+G932-E932,2)</f>
        <v>0</v>
      </c>
      <c r="I932" t="str">
        <f>IF(ABS(H932)&lt;0.005,"Agrees",IF(H932&gt;0,"Over-billed","Under-billed"))</f>
        <v>Agrees</v>
      </c>
      <c r="J932" t="str">
        <f>IFERROR(INDEX('Rate Reconciliation'!$O$5:$O$373,MATCH(A932,'Rate Reconciliation'!$A$5:$A$373,0)),"Missing in Jobber")</f>
        <v>Matched</v>
      </c>
      <c r="K932" s="9" t="n">
        <v>0</v>
      </c>
    </row>
    <row r="933">
      <c r="A933" t="inlineStr">
        <is>
          <t>J1310</t>
        </is>
      </c>
      <c r="B933" t="inlineStr">
        <is>
          <t>2026-09</t>
        </is>
      </c>
      <c r="C933" t="str">
        <f>IF(LEFT(A933,1)="T","QBO only",INDEX('Jobber Jobs'!$F$5:$F$367,MATCH(A933,'Jobber Jobs'!$A$5:$A$367,0)))</f>
        <v>Monthly</v>
      </c>
      <c r="D933" t="inlineStr"/>
      <c r="E933" s="9">
        <f>IF(LEFT(A933,1)="T",0,IF(INDEX('Jobber Jobs'!$O$5:$O$367,MATCH(A933,'Jobber Jobs'!$A$5:$A$367,0))&lt;&gt;"Active",0,IF(C933="Every 4 weeks",D933*INDEX('Jobber Jobs'!$L$5:$L$367,MATCH(A933,'Jobber Jobs'!$A$5:$A$367,0)),INDEX('Jobber Jobs'!$Q$5:$Q$367,MATCH(A933,'Jobber Jobs'!$A$5:$A$367,0)))))</f>
        <v>99</v>
      </c>
      <c r="F933" s="9">
        <f>SUMIFS('Jobber Invoices'!$F$5:$F$235,'Jobber Invoices'!$B$5:$B$235,A933,'Jobber Invoices'!$G$5:$G$235,B933)</f>
        <v>0</v>
      </c>
      <c r="G933" s="9">
        <f>SUMIFS('QBO Invoices'!$E$5:$E$888,'QBO Invoices'!$G$5:$G$888,A933,'QBO Invoices'!$F$5:$F$888,B933)</f>
        <v>99</v>
      </c>
      <c r="H933" s="9">
        <f>ROUND(F933+G933-E933,2)</f>
        <v>0</v>
      </c>
      <c r="I933" t="str">
        <f>IF(ABS(H933)&lt;0.005,"Agrees",IF(H933&gt;0,"Over-billed","Under-billed"))</f>
        <v>Agrees</v>
      </c>
      <c r="J933" t="str">
        <f>IFERROR(INDEX('Rate Reconciliation'!$O$5:$O$373,MATCH(A933,'Rate Reconciliation'!$A$5:$A$373,0)),"Missing in Jobber")</f>
        <v>Matched</v>
      </c>
      <c r="K933" s="9" t="n">
        <v>0</v>
      </c>
    </row>
    <row r="934">
      <c r="A934" t="inlineStr">
        <is>
          <t>J1310</t>
        </is>
      </c>
      <c r="B934" t="inlineStr">
        <is>
          <t>2026-10</t>
        </is>
      </c>
      <c r="C934" t="str">
        <f>IF(LEFT(A934,1)="T","QBO only",INDEX('Jobber Jobs'!$F$5:$F$367,MATCH(A934,'Jobber Jobs'!$A$5:$A$367,0)))</f>
        <v>Monthly</v>
      </c>
      <c r="D934" t="inlineStr"/>
      <c r="E934" s="9">
        <f>IF(LEFT(A934,1)="T",0,IF(INDEX('Jobber Jobs'!$O$5:$O$367,MATCH(A934,'Jobber Jobs'!$A$5:$A$367,0))&lt;&gt;"Active",0,IF(C934="Every 4 weeks",D934*INDEX('Jobber Jobs'!$L$5:$L$367,MATCH(A934,'Jobber Jobs'!$A$5:$A$367,0)),INDEX('Jobber Jobs'!$Q$5:$Q$367,MATCH(A934,'Jobber Jobs'!$A$5:$A$367,0)))))</f>
        <v>99</v>
      </c>
      <c r="F934" s="9">
        <f>SUMIFS('Jobber Invoices'!$F$5:$F$235,'Jobber Invoices'!$B$5:$B$235,A934,'Jobber Invoices'!$G$5:$G$235,B934)</f>
        <v>0</v>
      </c>
      <c r="G934" s="9">
        <f>SUMIFS('QBO Invoices'!$E$5:$E$888,'QBO Invoices'!$G$5:$G$888,A934,'QBO Invoices'!$F$5:$F$888,B934)</f>
        <v>99</v>
      </c>
      <c r="H934" s="9">
        <f>ROUND(F934+G934-E934,2)</f>
        <v>0</v>
      </c>
      <c r="I934" t="str">
        <f>IF(ABS(H934)&lt;0.005,"Agrees",IF(H934&gt;0,"Over-billed","Under-billed"))</f>
        <v>Agrees</v>
      </c>
      <c r="J934" t="str">
        <f>IFERROR(INDEX('Rate Reconciliation'!$O$5:$O$373,MATCH(A934,'Rate Reconciliation'!$A$5:$A$373,0)),"Missing in Jobber")</f>
        <v>Matched</v>
      </c>
      <c r="K934" s="9" t="n">
        <v>0</v>
      </c>
    </row>
    <row r="935">
      <c r="A935" t="inlineStr">
        <is>
          <t>J1311</t>
        </is>
      </c>
      <c r="B935" t="inlineStr">
        <is>
          <t>2026-08</t>
        </is>
      </c>
      <c r="C935" t="str">
        <f>IF(LEFT(A935,1)="T","QBO only",INDEX('Jobber Jobs'!$F$5:$F$367,MATCH(A935,'Jobber Jobs'!$A$5:$A$367,0)))</f>
        <v>Weekly</v>
      </c>
      <c r="D935" t="inlineStr"/>
      <c r="E935" s="9">
        <f>IF(LEFT(A935,1)="T",0,IF(INDEX('Jobber Jobs'!$O$5:$O$367,MATCH(A935,'Jobber Jobs'!$A$5:$A$367,0))&lt;&gt;"Active",0,IF(C935="Every 4 weeks",D935*INDEX('Jobber Jobs'!$L$5:$L$367,MATCH(A935,'Jobber Jobs'!$A$5:$A$367,0)),INDEX('Jobber Jobs'!$Q$5:$Q$367,MATCH(A935,'Jobber Jobs'!$A$5:$A$367,0)))))</f>
        <v>294.67</v>
      </c>
      <c r="F935" s="9">
        <f>SUMIFS('Jobber Invoices'!$F$5:$F$235,'Jobber Invoices'!$B$5:$B$235,A935,'Jobber Invoices'!$G$5:$G$235,B935)</f>
        <v>0</v>
      </c>
      <c r="G935" s="9">
        <f>SUMIFS('QBO Invoices'!$E$5:$E$888,'QBO Invoices'!$G$5:$G$888,A935,'QBO Invoices'!$F$5:$F$888,B935)</f>
        <v>294.67</v>
      </c>
      <c r="H935" s="9">
        <f>ROUND(F935+G935-E935,2)</f>
        <v>0</v>
      </c>
      <c r="I935" t="str">
        <f>IF(ABS(H935)&lt;0.005,"Agrees",IF(H935&gt;0,"Over-billed","Under-billed"))</f>
        <v>Agrees</v>
      </c>
      <c r="J935" t="str">
        <f>IFERROR(INDEX('Rate Reconciliation'!$O$5:$O$373,MATCH(A935,'Rate Reconciliation'!$A$5:$A$373,0)),"Missing in Jobber")</f>
        <v>Matched</v>
      </c>
      <c r="K935" s="9" t="n">
        <v>0</v>
      </c>
    </row>
    <row r="936">
      <c r="A936" t="inlineStr">
        <is>
          <t>J1311</t>
        </is>
      </c>
      <c r="B936" t="inlineStr">
        <is>
          <t>2026-09</t>
        </is>
      </c>
      <c r="C936" t="str">
        <f>IF(LEFT(A936,1)="T","QBO only",INDEX('Jobber Jobs'!$F$5:$F$367,MATCH(A936,'Jobber Jobs'!$A$5:$A$367,0)))</f>
        <v>Weekly</v>
      </c>
      <c r="D936" t="inlineStr"/>
      <c r="E936" s="9">
        <f>IF(LEFT(A936,1)="T",0,IF(INDEX('Jobber Jobs'!$O$5:$O$367,MATCH(A936,'Jobber Jobs'!$A$5:$A$367,0))&lt;&gt;"Active",0,IF(C936="Every 4 weeks",D936*INDEX('Jobber Jobs'!$L$5:$L$367,MATCH(A936,'Jobber Jobs'!$A$5:$A$367,0)),INDEX('Jobber Jobs'!$Q$5:$Q$367,MATCH(A936,'Jobber Jobs'!$A$5:$A$367,0)))))</f>
        <v>294.67</v>
      </c>
      <c r="F936" s="9">
        <f>SUMIFS('Jobber Invoices'!$F$5:$F$235,'Jobber Invoices'!$B$5:$B$235,A936,'Jobber Invoices'!$G$5:$G$235,B936)</f>
        <v>0</v>
      </c>
      <c r="G936" s="9">
        <f>SUMIFS('QBO Invoices'!$E$5:$E$888,'QBO Invoices'!$G$5:$G$888,A936,'QBO Invoices'!$F$5:$F$888,B936)</f>
        <v>294.67</v>
      </c>
      <c r="H936" s="9">
        <f>ROUND(F936+G936-E936,2)</f>
        <v>0</v>
      </c>
      <c r="I936" t="str">
        <f>IF(ABS(H936)&lt;0.005,"Agrees",IF(H936&gt;0,"Over-billed","Under-billed"))</f>
        <v>Agrees</v>
      </c>
      <c r="J936" t="str">
        <f>IFERROR(INDEX('Rate Reconciliation'!$O$5:$O$373,MATCH(A936,'Rate Reconciliation'!$A$5:$A$373,0)),"Missing in Jobber")</f>
        <v>Matched</v>
      </c>
      <c r="K936" s="9" t="n">
        <v>0</v>
      </c>
    </row>
    <row r="937">
      <c r="A937" t="inlineStr">
        <is>
          <t>J1311</t>
        </is>
      </c>
      <c r="B937" t="inlineStr">
        <is>
          <t>2026-10</t>
        </is>
      </c>
      <c r="C937" t="str">
        <f>IF(LEFT(A937,1)="T","QBO only",INDEX('Jobber Jobs'!$F$5:$F$367,MATCH(A937,'Jobber Jobs'!$A$5:$A$367,0)))</f>
        <v>Weekly</v>
      </c>
      <c r="D937" t="inlineStr"/>
      <c r="E937" s="9">
        <f>IF(LEFT(A937,1)="T",0,IF(INDEX('Jobber Jobs'!$O$5:$O$367,MATCH(A937,'Jobber Jobs'!$A$5:$A$367,0))&lt;&gt;"Active",0,IF(C937="Every 4 weeks",D937*INDEX('Jobber Jobs'!$L$5:$L$367,MATCH(A937,'Jobber Jobs'!$A$5:$A$367,0)),INDEX('Jobber Jobs'!$Q$5:$Q$367,MATCH(A937,'Jobber Jobs'!$A$5:$A$367,0)))))</f>
        <v>294.67</v>
      </c>
      <c r="F937" s="9">
        <f>SUMIFS('Jobber Invoices'!$F$5:$F$235,'Jobber Invoices'!$B$5:$B$235,A937,'Jobber Invoices'!$G$5:$G$235,B937)</f>
        <v>0</v>
      </c>
      <c r="G937" s="9">
        <f>SUMIFS('QBO Invoices'!$E$5:$E$888,'QBO Invoices'!$G$5:$G$888,A937,'QBO Invoices'!$F$5:$F$888,B937)</f>
        <v>294.67</v>
      </c>
      <c r="H937" s="9">
        <f>ROUND(F937+G937-E937,2)</f>
        <v>0</v>
      </c>
      <c r="I937" t="str">
        <f>IF(ABS(H937)&lt;0.005,"Agrees",IF(H937&gt;0,"Over-billed","Under-billed"))</f>
        <v>Agrees</v>
      </c>
      <c r="J937" t="str">
        <f>IFERROR(INDEX('Rate Reconciliation'!$O$5:$O$373,MATCH(A937,'Rate Reconciliation'!$A$5:$A$373,0)),"Missing in Jobber")</f>
        <v>Matched</v>
      </c>
      <c r="K937" s="9" t="n">
        <v>0</v>
      </c>
    </row>
    <row r="938">
      <c r="A938" t="inlineStr">
        <is>
          <t>J1312</t>
        </is>
      </c>
      <c r="B938" t="inlineStr">
        <is>
          <t>2026-08</t>
        </is>
      </c>
      <c r="C938" t="str">
        <f>IF(LEFT(A938,1)="T","QBO only",INDEX('Jobber Jobs'!$F$5:$F$367,MATCH(A938,'Jobber Jobs'!$A$5:$A$367,0)))</f>
        <v>Weekly</v>
      </c>
      <c r="D938" t="inlineStr"/>
      <c r="E938" s="9">
        <f>IF(LEFT(A938,1)="T",0,IF(INDEX('Jobber Jobs'!$O$5:$O$367,MATCH(A938,'Jobber Jobs'!$A$5:$A$367,0))&lt;&gt;"Active",0,IF(C938="Every 4 weeks",D938*INDEX('Jobber Jobs'!$L$5:$L$367,MATCH(A938,'Jobber Jobs'!$A$5:$A$367,0)),INDEX('Jobber Jobs'!$Q$5:$Q$367,MATCH(A938,'Jobber Jobs'!$A$5:$A$367,0)))))</f>
        <v>589.33</v>
      </c>
      <c r="F938" s="9">
        <f>SUMIFS('Jobber Invoices'!$F$5:$F$235,'Jobber Invoices'!$B$5:$B$235,A938,'Jobber Invoices'!$G$5:$G$235,B938)</f>
        <v>0</v>
      </c>
      <c r="G938" s="9">
        <f>SUMIFS('QBO Invoices'!$E$5:$E$888,'QBO Invoices'!$G$5:$G$888,A938,'QBO Invoices'!$F$5:$F$888,B938)</f>
        <v>589.33</v>
      </c>
      <c r="H938" s="9">
        <f>ROUND(F938+G938-E938,2)</f>
        <v>0</v>
      </c>
      <c r="I938" t="str">
        <f>IF(ABS(H938)&lt;0.005,"Agrees",IF(H938&gt;0,"Over-billed","Under-billed"))</f>
        <v>Agrees</v>
      </c>
      <c r="J938" t="str">
        <f>IFERROR(INDEX('Rate Reconciliation'!$O$5:$O$373,MATCH(A938,'Rate Reconciliation'!$A$5:$A$373,0)),"Missing in Jobber")</f>
        <v>Matched</v>
      </c>
      <c r="K938" s="9" t="n">
        <v>0</v>
      </c>
    </row>
    <row r="939">
      <c r="A939" t="inlineStr">
        <is>
          <t>J1312</t>
        </is>
      </c>
      <c r="B939" t="inlineStr">
        <is>
          <t>2026-09</t>
        </is>
      </c>
      <c r="C939" t="str">
        <f>IF(LEFT(A939,1)="T","QBO only",INDEX('Jobber Jobs'!$F$5:$F$367,MATCH(A939,'Jobber Jobs'!$A$5:$A$367,0)))</f>
        <v>Weekly</v>
      </c>
      <c r="D939" t="inlineStr"/>
      <c r="E939" s="9">
        <f>IF(LEFT(A939,1)="T",0,IF(INDEX('Jobber Jobs'!$O$5:$O$367,MATCH(A939,'Jobber Jobs'!$A$5:$A$367,0))&lt;&gt;"Active",0,IF(C939="Every 4 weeks",D939*INDEX('Jobber Jobs'!$L$5:$L$367,MATCH(A939,'Jobber Jobs'!$A$5:$A$367,0)),INDEX('Jobber Jobs'!$Q$5:$Q$367,MATCH(A939,'Jobber Jobs'!$A$5:$A$367,0)))))</f>
        <v>589.33</v>
      </c>
      <c r="F939" s="9">
        <f>SUMIFS('Jobber Invoices'!$F$5:$F$235,'Jobber Invoices'!$B$5:$B$235,A939,'Jobber Invoices'!$G$5:$G$235,B939)</f>
        <v>0</v>
      </c>
      <c r="G939" s="9">
        <f>SUMIFS('QBO Invoices'!$E$5:$E$888,'QBO Invoices'!$G$5:$G$888,A939,'QBO Invoices'!$F$5:$F$888,B939)</f>
        <v>589.33</v>
      </c>
      <c r="H939" s="9">
        <f>ROUND(F939+G939-E939,2)</f>
        <v>0</v>
      </c>
      <c r="I939" t="str">
        <f>IF(ABS(H939)&lt;0.005,"Agrees",IF(H939&gt;0,"Over-billed","Under-billed"))</f>
        <v>Agrees</v>
      </c>
      <c r="J939" t="str">
        <f>IFERROR(INDEX('Rate Reconciliation'!$O$5:$O$373,MATCH(A939,'Rate Reconciliation'!$A$5:$A$373,0)),"Missing in Jobber")</f>
        <v>Matched</v>
      </c>
      <c r="K939" s="9" t="n">
        <v>0</v>
      </c>
    </row>
    <row r="940">
      <c r="A940" t="inlineStr">
        <is>
          <t>J1312</t>
        </is>
      </c>
      <c r="B940" t="inlineStr">
        <is>
          <t>2026-10</t>
        </is>
      </c>
      <c r="C940" t="str">
        <f>IF(LEFT(A940,1)="T","QBO only",INDEX('Jobber Jobs'!$F$5:$F$367,MATCH(A940,'Jobber Jobs'!$A$5:$A$367,0)))</f>
        <v>Weekly</v>
      </c>
      <c r="D940" t="inlineStr"/>
      <c r="E940" s="9">
        <f>IF(LEFT(A940,1)="T",0,IF(INDEX('Jobber Jobs'!$O$5:$O$367,MATCH(A940,'Jobber Jobs'!$A$5:$A$367,0))&lt;&gt;"Active",0,IF(C940="Every 4 weeks",D940*INDEX('Jobber Jobs'!$L$5:$L$367,MATCH(A940,'Jobber Jobs'!$A$5:$A$367,0)),INDEX('Jobber Jobs'!$Q$5:$Q$367,MATCH(A940,'Jobber Jobs'!$A$5:$A$367,0)))))</f>
        <v>589.33</v>
      </c>
      <c r="F940" s="9">
        <f>SUMIFS('Jobber Invoices'!$F$5:$F$235,'Jobber Invoices'!$B$5:$B$235,A940,'Jobber Invoices'!$G$5:$G$235,B940)</f>
        <v>0</v>
      </c>
      <c r="G940" s="9">
        <f>SUMIFS('QBO Invoices'!$E$5:$E$888,'QBO Invoices'!$G$5:$G$888,A940,'QBO Invoices'!$F$5:$F$888,B940)</f>
        <v>589.33</v>
      </c>
      <c r="H940" s="9">
        <f>ROUND(F940+G940-E940,2)</f>
        <v>0</v>
      </c>
      <c r="I940" t="str">
        <f>IF(ABS(H940)&lt;0.005,"Agrees",IF(H940&gt;0,"Over-billed","Under-billed"))</f>
        <v>Agrees</v>
      </c>
      <c r="J940" t="str">
        <f>IFERROR(INDEX('Rate Reconciliation'!$O$5:$O$373,MATCH(A940,'Rate Reconciliation'!$A$5:$A$373,0)),"Missing in Jobber")</f>
        <v>Matched</v>
      </c>
      <c r="K940" s="9" t="n">
        <v>0</v>
      </c>
    </row>
    <row r="941">
      <c r="A941" t="inlineStr">
        <is>
          <t>J1313</t>
        </is>
      </c>
      <c r="B941" t="inlineStr">
        <is>
          <t>2026-08</t>
        </is>
      </c>
      <c r="C941" t="str">
        <f>IF(LEFT(A941,1)="T","QBO only",INDEX('Jobber Jobs'!$F$5:$F$367,MATCH(A941,'Jobber Jobs'!$A$5:$A$367,0)))</f>
        <v>Weekly</v>
      </c>
      <c r="D941" t="inlineStr"/>
      <c r="E941" s="9">
        <f>IF(LEFT(A941,1)="T",0,IF(INDEX('Jobber Jobs'!$O$5:$O$367,MATCH(A941,'Jobber Jobs'!$A$5:$A$367,0))&lt;&gt;"Active",0,IF(C941="Every 4 weeks",D941*INDEX('Jobber Jobs'!$L$5:$L$367,MATCH(A941,'Jobber Jobs'!$A$5:$A$367,0)),INDEX('Jobber Jobs'!$Q$5:$Q$367,MATCH(A941,'Jobber Jobs'!$A$5:$A$367,0)))))</f>
        <v>407.33</v>
      </c>
      <c r="F941" s="9">
        <f>SUMIFS('Jobber Invoices'!$F$5:$F$235,'Jobber Invoices'!$B$5:$B$235,A941,'Jobber Invoices'!$G$5:$G$235,B941)</f>
        <v>407.33</v>
      </c>
      <c r="G941" s="9">
        <f>SUMIFS('QBO Invoices'!$E$5:$E$888,'QBO Invoices'!$G$5:$G$888,A941,'QBO Invoices'!$F$5:$F$888,B941)</f>
        <v>0</v>
      </c>
      <c r="H941" s="9">
        <f>ROUND(F941+G941-E941,2)</f>
        <v>0</v>
      </c>
      <c r="I941" t="str">
        <f>IF(ABS(H941)&lt;0.005,"Agrees",IF(H941&gt;0,"Over-billed","Under-billed"))</f>
        <v>Agrees</v>
      </c>
      <c r="J941" t="str">
        <f>IFERROR(INDEX('Rate Reconciliation'!$O$5:$O$373,MATCH(A941,'Rate Reconciliation'!$A$5:$A$373,0)),"Missing in Jobber")</f>
        <v>Billed in Jobber</v>
      </c>
      <c r="K941" s="9" t="n">
        <v>0</v>
      </c>
    </row>
    <row r="942">
      <c r="A942" t="inlineStr">
        <is>
          <t>J1313</t>
        </is>
      </c>
      <c r="B942" t="inlineStr">
        <is>
          <t>2026-09</t>
        </is>
      </c>
      <c r="C942" t="str">
        <f>IF(LEFT(A942,1)="T","QBO only",INDEX('Jobber Jobs'!$F$5:$F$367,MATCH(A942,'Jobber Jobs'!$A$5:$A$367,0)))</f>
        <v>Weekly</v>
      </c>
      <c r="D942" t="inlineStr"/>
      <c r="E942" s="9">
        <f>IF(LEFT(A942,1)="T",0,IF(INDEX('Jobber Jobs'!$O$5:$O$367,MATCH(A942,'Jobber Jobs'!$A$5:$A$367,0))&lt;&gt;"Active",0,IF(C942="Every 4 weeks",D942*INDEX('Jobber Jobs'!$L$5:$L$367,MATCH(A942,'Jobber Jobs'!$A$5:$A$367,0)),INDEX('Jobber Jobs'!$Q$5:$Q$367,MATCH(A942,'Jobber Jobs'!$A$5:$A$367,0)))))</f>
        <v>407.33</v>
      </c>
      <c r="F942" s="9">
        <f>SUMIFS('Jobber Invoices'!$F$5:$F$235,'Jobber Invoices'!$B$5:$B$235,A942,'Jobber Invoices'!$G$5:$G$235,B942)</f>
        <v>407.33</v>
      </c>
      <c r="G942" s="9">
        <f>SUMIFS('QBO Invoices'!$E$5:$E$888,'QBO Invoices'!$G$5:$G$888,A942,'QBO Invoices'!$F$5:$F$888,B942)</f>
        <v>0</v>
      </c>
      <c r="H942" s="9">
        <f>ROUND(F942+G942-E942,2)</f>
        <v>0</v>
      </c>
      <c r="I942" t="str">
        <f>IF(ABS(H942)&lt;0.005,"Agrees",IF(H942&gt;0,"Over-billed","Under-billed"))</f>
        <v>Agrees</v>
      </c>
      <c r="J942" t="str">
        <f>IFERROR(INDEX('Rate Reconciliation'!$O$5:$O$373,MATCH(A942,'Rate Reconciliation'!$A$5:$A$373,0)),"Missing in Jobber")</f>
        <v>Billed in Jobber</v>
      </c>
      <c r="K942" s="9" t="n">
        <v>0</v>
      </c>
    </row>
    <row r="943">
      <c r="A943" t="inlineStr">
        <is>
          <t>J1313</t>
        </is>
      </c>
      <c r="B943" t="inlineStr">
        <is>
          <t>2026-10</t>
        </is>
      </c>
      <c r="C943" t="str">
        <f>IF(LEFT(A943,1)="T","QBO only",INDEX('Jobber Jobs'!$F$5:$F$367,MATCH(A943,'Jobber Jobs'!$A$5:$A$367,0)))</f>
        <v>Weekly</v>
      </c>
      <c r="D943" t="inlineStr"/>
      <c r="E943" s="9">
        <f>IF(LEFT(A943,1)="T",0,IF(INDEX('Jobber Jobs'!$O$5:$O$367,MATCH(A943,'Jobber Jobs'!$A$5:$A$367,0))&lt;&gt;"Active",0,IF(C943="Every 4 weeks",D943*INDEX('Jobber Jobs'!$L$5:$L$367,MATCH(A943,'Jobber Jobs'!$A$5:$A$367,0)),INDEX('Jobber Jobs'!$Q$5:$Q$367,MATCH(A943,'Jobber Jobs'!$A$5:$A$367,0)))))</f>
        <v>407.33</v>
      </c>
      <c r="F943" s="9">
        <f>SUMIFS('Jobber Invoices'!$F$5:$F$235,'Jobber Invoices'!$B$5:$B$235,A943,'Jobber Invoices'!$G$5:$G$235,B943)</f>
        <v>407.33</v>
      </c>
      <c r="G943" s="9">
        <f>SUMIFS('QBO Invoices'!$E$5:$E$888,'QBO Invoices'!$G$5:$G$888,A943,'QBO Invoices'!$F$5:$F$888,B943)</f>
        <v>0</v>
      </c>
      <c r="H943" s="9">
        <f>ROUND(F943+G943-E943,2)</f>
        <v>0</v>
      </c>
      <c r="I943" t="str">
        <f>IF(ABS(H943)&lt;0.005,"Agrees",IF(H943&gt;0,"Over-billed","Under-billed"))</f>
        <v>Agrees</v>
      </c>
      <c r="J943" t="str">
        <f>IFERROR(INDEX('Rate Reconciliation'!$O$5:$O$373,MATCH(A943,'Rate Reconciliation'!$A$5:$A$373,0)),"Missing in Jobber")</f>
        <v>Billed in Jobber</v>
      </c>
      <c r="K943" s="9" t="n">
        <v>0</v>
      </c>
    </row>
    <row r="944">
      <c r="A944" t="inlineStr">
        <is>
          <t>J1314</t>
        </is>
      </c>
      <c r="B944" t="inlineStr">
        <is>
          <t>2026-08</t>
        </is>
      </c>
      <c r="C944" t="str">
        <f>IF(LEFT(A944,1)="T","QBO only",INDEX('Jobber Jobs'!$F$5:$F$367,MATCH(A944,'Jobber Jobs'!$A$5:$A$367,0)))</f>
        <v>Weekly</v>
      </c>
      <c r="D944" t="inlineStr"/>
      <c r="E944" s="9">
        <f>IF(LEFT(A944,1)="T",0,IF(INDEX('Jobber Jobs'!$O$5:$O$367,MATCH(A944,'Jobber Jobs'!$A$5:$A$367,0))&lt;&gt;"Active",0,IF(C944="Every 4 weeks",D944*INDEX('Jobber Jobs'!$L$5:$L$367,MATCH(A944,'Jobber Jobs'!$A$5:$A$367,0)),INDEX('Jobber Jobs'!$Q$5:$Q$367,MATCH(A944,'Jobber Jobs'!$A$5:$A$367,0)))))</f>
        <v>364</v>
      </c>
      <c r="F944" s="9">
        <f>SUMIFS('Jobber Invoices'!$F$5:$F$235,'Jobber Invoices'!$B$5:$B$235,A944,'Jobber Invoices'!$G$5:$G$235,B944)</f>
        <v>0</v>
      </c>
      <c r="G944" s="9">
        <f>SUMIFS('QBO Invoices'!$E$5:$E$888,'QBO Invoices'!$G$5:$G$888,A944,'QBO Invoices'!$F$5:$F$888,B944)</f>
        <v>364</v>
      </c>
      <c r="H944" s="9">
        <f>ROUND(F944+G944-E944,2)</f>
        <v>0</v>
      </c>
      <c r="I944" t="str">
        <f>IF(ABS(H944)&lt;0.005,"Agrees",IF(H944&gt;0,"Over-billed","Under-billed"))</f>
        <v>Agrees</v>
      </c>
      <c r="J944" t="str">
        <f>IFERROR(INDEX('Rate Reconciliation'!$O$5:$O$373,MATCH(A944,'Rate Reconciliation'!$A$5:$A$373,0)),"Missing in Jobber")</f>
        <v>Matched</v>
      </c>
      <c r="K944" s="9" t="n">
        <v>0</v>
      </c>
    </row>
    <row r="945">
      <c r="A945" t="inlineStr">
        <is>
          <t>J1314</t>
        </is>
      </c>
      <c r="B945" t="inlineStr">
        <is>
          <t>2026-09</t>
        </is>
      </c>
      <c r="C945" t="str">
        <f>IF(LEFT(A945,1)="T","QBO only",INDEX('Jobber Jobs'!$F$5:$F$367,MATCH(A945,'Jobber Jobs'!$A$5:$A$367,0)))</f>
        <v>Weekly</v>
      </c>
      <c r="D945" t="inlineStr"/>
      <c r="E945" s="9">
        <f>IF(LEFT(A945,1)="T",0,IF(INDEX('Jobber Jobs'!$O$5:$O$367,MATCH(A945,'Jobber Jobs'!$A$5:$A$367,0))&lt;&gt;"Active",0,IF(C945="Every 4 weeks",D945*INDEX('Jobber Jobs'!$L$5:$L$367,MATCH(A945,'Jobber Jobs'!$A$5:$A$367,0)),INDEX('Jobber Jobs'!$Q$5:$Q$367,MATCH(A945,'Jobber Jobs'!$A$5:$A$367,0)))))</f>
        <v>364</v>
      </c>
      <c r="F945" s="9">
        <f>SUMIFS('Jobber Invoices'!$F$5:$F$235,'Jobber Invoices'!$B$5:$B$235,A945,'Jobber Invoices'!$G$5:$G$235,B945)</f>
        <v>0</v>
      </c>
      <c r="G945" s="9">
        <f>SUMIFS('QBO Invoices'!$E$5:$E$888,'QBO Invoices'!$G$5:$G$888,A945,'QBO Invoices'!$F$5:$F$888,B945)</f>
        <v>364</v>
      </c>
      <c r="H945" s="9">
        <f>ROUND(F945+G945-E945,2)</f>
        <v>0</v>
      </c>
      <c r="I945" t="str">
        <f>IF(ABS(H945)&lt;0.005,"Agrees",IF(H945&gt;0,"Over-billed","Under-billed"))</f>
        <v>Agrees</v>
      </c>
      <c r="J945" t="str">
        <f>IFERROR(INDEX('Rate Reconciliation'!$O$5:$O$373,MATCH(A945,'Rate Reconciliation'!$A$5:$A$373,0)),"Missing in Jobber")</f>
        <v>Matched</v>
      </c>
      <c r="K945" s="9" t="n">
        <v>0</v>
      </c>
    </row>
    <row r="946">
      <c r="A946" t="inlineStr">
        <is>
          <t>J1314</t>
        </is>
      </c>
      <c r="B946" t="inlineStr">
        <is>
          <t>2026-10</t>
        </is>
      </c>
      <c r="C946" t="str">
        <f>IF(LEFT(A946,1)="T","QBO only",INDEX('Jobber Jobs'!$F$5:$F$367,MATCH(A946,'Jobber Jobs'!$A$5:$A$367,0)))</f>
        <v>Weekly</v>
      </c>
      <c r="D946" t="inlineStr"/>
      <c r="E946" s="9">
        <f>IF(LEFT(A946,1)="T",0,IF(INDEX('Jobber Jobs'!$O$5:$O$367,MATCH(A946,'Jobber Jobs'!$A$5:$A$367,0))&lt;&gt;"Active",0,IF(C946="Every 4 weeks",D946*INDEX('Jobber Jobs'!$L$5:$L$367,MATCH(A946,'Jobber Jobs'!$A$5:$A$367,0)),INDEX('Jobber Jobs'!$Q$5:$Q$367,MATCH(A946,'Jobber Jobs'!$A$5:$A$367,0)))))</f>
        <v>364</v>
      </c>
      <c r="F946" s="9">
        <f>SUMIFS('Jobber Invoices'!$F$5:$F$235,'Jobber Invoices'!$B$5:$B$235,A946,'Jobber Invoices'!$G$5:$G$235,B946)</f>
        <v>0</v>
      </c>
      <c r="G946" s="9">
        <f>SUMIFS('QBO Invoices'!$E$5:$E$888,'QBO Invoices'!$G$5:$G$888,A946,'QBO Invoices'!$F$5:$F$888,B946)</f>
        <v>364</v>
      </c>
      <c r="H946" s="9">
        <f>ROUND(F946+G946-E946,2)</f>
        <v>0</v>
      </c>
      <c r="I946" t="str">
        <f>IF(ABS(H946)&lt;0.005,"Agrees",IF(H946&gt;0,"Over-billed","Under-billed"))</f>
        <v>Agrees</v>
      </c>
      <c r="J946" t="str">
        <f>IFERROR(INDEX('Rate Reconciliation'!$O$5:$O$373,MATCH(A946,'Rate Reconciliation'!$A$5:$A$373,0)),"Missing in Jobber")</f>
        <v>Matched</v>
      </c>
      <c r="K946" s="9" t="n">
        <v>0</v>
      </c>
    </row>
    <row r="947">
      <c r="A947" t="inlineStr">
        <is>
          <t>J1315</t>
        </is>
      </c>
      <c r="B947" t="inlineStr">
        <is>
          <t>2026-08</t>
        </is>
      </c>
      <c r="C947" t="str">
        <f>IF(LEFT(A947,1)="T","QBO only",INDEX('Jobber Jobs'!$F$5:$F$367,MATCH(A947,'Jobber Jobs'!$A$5:$A$367,0)))</f>
        <v>Weekly</v>
      </c>
      <c r="D947" t="inlineStr"/>
      <c r="E947" s="9">
        <f>IF(LEFT(A947,1)="T",0,IF(INDEX('Jobber Jobs'!$O$5:$O$367,MATCH(A947,'Jobber Jobs'!$A$5:$A$367,0))&lt;&gt;"Active",0,IF(C947="Every 4 weeks",D947*INDEX('Jobber Jobs'!$L$5:$L$367,MATCH(A947,'Jobber Jobs'!$A$5:$A$367,0)),INDEX('Jobber Jobs'!$Q$5:$Q$367,MATCH(A947,'Jobber Jobs'!$A$5:$A$367,0)))))</f>
        <v>2708.33</v>
      </c>
      <c r="F947" s="9">
        <f>SUMIFS('Jobber Invoices'!$F$5:$F$235,'Jobber Invoices'!$B$5:$B$235,A947,'Jobber Invoices'!$G$5:$G$235,B947)</f>
        <v>2708.33</v>
      </c>
      <c r="G947" s="9">
        <f>SUMIFS('QBO Invoices'!$E$5:$E$888,'QBO Invoices'!$G$5:$G$888,A947,'QBO Invoices'!$F$5:$F$888,B947)</f>
        <v>0</v>
      </c>
      <c r="H947" s="9">
        <f>ROUND(F947+G947-E947,2)</f>
        <v>0</v>
      </c>
      <c r="I947" t="str">
        <f>IF(ABS(H947)&lt;0.005,"Agrees",IF(H947&gt;0,"Over-billed","Under-billed"))</f>
        <v>Agrees</v>
      </c>
      <c r="J947" t="str">
        <f>IFERROR(INDEX('Rate Reconciliation'!$O$5:$O$373,MATCH(A947,'Rate Reconciliation'!$A$5:$A$373,0)),"Missing in Jobber")</f>
        <v>Billed in Jobber</v>
      </c>
      <c r="K947" s="9" t="n">
        <v>0</v>
      </c>
    </row>
    <row r="948">
      <c r="A948" t="inlineStr">
        <is>
          <t>J1315</t>
        </is>
      </c>
      <c r="B948" t="inlineStr">
        <is>
          <t>2026-09</t>
        </is>
      </c>
      <c r="C948" t="str">
        <f>IF(LEFT(A948,1)="T","QBO only",INDEX('Jobber Jobs'!$F$5:$F$367,MATCH(A948,'Jobber Jobs'!$A$5:$A$367,0)))</f>
        <v>Weekly</v>
      </c>
      <c r="D948" t="inlineStr"/>
      <c r="E948" s="9">
        <f>IF(LEFT(A948,1)="T",0,IF(INDEX('Jobber Jobs'!$O$5:$O$367,MATCH(A948,'Jobber Jobs'!$A$5:$A$367,0))&lt;&gt;"Active",0,IF(C948="Every 4 weeks",D948*INDEX('Jobber Jobs'!$L$5:$L$367,MATCH(A948,'Jobber Jobs'!$A$5:$A$367,0)),INDEX('Jobber Jobs'!$Q$5:$Q$367,MATCH(A948,'Jobber Jobs'!$A$5:$A$367,0)))))</f>
        <v>2708.33</v>
      </c>
      <c r="F948" s="9">
        <f>SUMIFS('Jobber Invoices'!$F$5:$F$235,'Jobber Invoices'!$B$5:$B$235,A948,'Jobber Invoices'!$G$5:$G$235,B948)</f>
        <v>2708.33</v>
      </c>
      <c r="G948" s="9">
        <f>SUMIFS('QBO Invoices'!$E$5:$E$888,'QBO Invoices'!$G$5:$G$888,A948,'QBO Invoices'!$F$5:$F$888,B948)</f>
        <v>0</v>
      </c>
      <c r="H948" s="9">
        <f>ROUND(F948+G948-E948,2)</f>
        <v>0</v>
      </c>
      <c r="I948" t="str">
        <f>IF(ABS(H948)&lt;0.005,"Agrees",IF(H948&gt;0,"Over-billed","Under-billed"))</f>
        <v>Agrees</v>
      </c>
      <c r="J948" t="str">
        <f>IFERROR(INDEX('Rate Reconciliation'!$O$5:$O$373,MATCH(A948,'Rate Reconciliation'!$A$5:$A$373,0)),"Missing in Jobber")</f>
        <v>Billed in Jobber</v>
      </c>
      <c r="K948" s="9" t="n">
        <v>0</v>
      </c>
    </row>
    <row r="949">
      <c r="A949" t="inlineStr">
        <is>
          <t>J1315</t>
        </is>
      </c>
      <c r="B949" t="inlineStr">
        <is>
          <t>2026-10</t>
        </is>
      </c>
      <c r="C949" t="str">
        <f>IF(LEFT(A949,1)="T","QBO only",INDEX('Jobber Jobs'!$F$5:$F$367,MATCH(A949,'Jobber Jobs'!$A$5:$A$367,0)))</f>
        <v>Weekly</v>
      </c>
      <c r="D949" t="inlineStr"/>
      <c r="E949" s="9">
        <f>IF(LEFT(A949,1)="T",0,IF(INDEX('Jobber Jobs'!$O$5:$O$367,MATCH(A949,'Jobber Jobs'!$A$5:$A$367,0))&lt;&gt;"Active",0,IF(C949="Every 4 weeks",D949*INDEX('Jobber Jobs'!$L$5:$L$367,MATCH(A949,'Jobber Jobs'!$A$5:$A$367,0)),INDEX('Jobber Jobs'!$Q$5:$Q$367,MATCH(A949,'Jobber Jobs'!$A$5:$A$367,0)))))</f>
        <v>2708.33</v>
      </c>
      <c r="F949" s="9">
        <f>SUMIFS('Jobber Invoices'!$F$5:$F$235,'Jobber Invoices'!$B$5:$B$235,A949,'Jobber Invoices'!$G$5:$G$235,B949)</f>
        <v>2708.33</v>
      </c>
      <c r="G949" s="9">
        <f>SUMIFS('QBO Invoices'!$E$5:$E$888,'QBO Invoices'!$G$5:$G$888,A949,'QBO Invoices'!$F$5:$F$888,B949)</f>
        <v>0</v>
      </c>
      <c r="H949" s="9">
        <f>ROUND(F949+G949-E949,2)</f>
        <v>0</v>
      </c>
      <c r="I949" t="str">
        <f>IF(ABS(H949)&lt;0.005,"Agrees",IF(H949&gt;0,"Over-billed","Under-billed"))</f>
        <v>Agrees</v>
      </c>
      <c r="J949" t="str">
        <f>IFERROR(INDEX('Rate Reconciliation'!$O$5:$O$373,MATCH(A949,'Rate Reconciliation'!$A$5:$A$373,0)),"Missing in Jobber")</f>
        <v>Billed in Jobber</v>
      </c>
      <c r="K949" s="9" t="n">
        <v>0</v>
      </c>
    </row>
    <row r="950">
      <c r="A950" t="inlineStr">
        <is>
          <t>J1316</t>
        </is>
      </c>
      <c r="B950" t="inlineStr">
        <is>
          <t>2026-08</t>
        </is>
      </c>
      <c r="C950" t="str">
        <f>IF(LEFT(A950,1)="T","QBO only",INDEX('Jobber Jobs'!$F$5:$F$367,MATCH(A950,'Jobber Jobs'!$A$5:$A$367,0)))</f>
        <v>Monthly</v>
      </c>
      <c r="D950" t="inlineStr"/>
      <c r="E950" s="9">
        <f>IF(LEFT(A950,1)="T",0,IF(INDEX('Jobber Jobs'!$O$5:$O$367,MATCH(A950,'Jobber Jobs'!$A$5:$A$367,0))&lt;&gt;"Active",0,IF(C950="Every 4 weeks",D950*INDEX('Jobber Jobs'!$L$5:$L$367,MATCH(A950,'Jobber Jobs'!$A$5:$A$367,0)),INDEX('Jobber Jobs'!$Q$5:$Q$367,MATCH(A950,'Jobber Jobs'!$A$5:$A$367,0)))))</f>
        <v>151</v>
      </c>
      <c r="F950" s="9">
        <f>SUMIFS('Jobber Invoices'!$F$5:$F$235,'Jobber Invoices'!$B$5:$B$235,A950,'Jobber Invoices'!$G$5:$G$235,B950)</f>
        <v>0</v>
      </c>
      <c r="G950" s="9">
        <f>SUMIFS('QBO Invoices'!$E$5:$E$888,'QBO Invoices'!$G$5:$G$888,A950,'QBO Invoices'!$F$5:$F$888,B950)</f>
        <v>151</v>
      </c>
      <c r="H950" s="9">
        <f>ROUND(F950+G950-E950,2)</f>
        <v>0</v>
      </c>
      <c r="I950" t="str">
        <f>IF(ABS(H950)&lt;0.005,"Agrees",IF(H950&gt;0,"Over-billed","Under-billed"))</f>
        <v>Agrees</v>
      </c>
      <c r="J950" t="str">
        <f>IFERROR(INDEX('Rate Reconciliation'!$O$5:$O$373,MATCH(A950,'Rate Reconciliation'!$A$5:$A$373,0)),"Missing in Jobber")</f>
        <v>Matched</v>
      </c>
      <c r="K950" s="9" t="n">
        <v>0</v>
      </c>
    </row>
    <row r="951">
      <c r="A951" t="inlineStr">
        <is>
          <t>J1316</t>
        </is>
      </c>
      <c r="B951" t="inlineStr">
        <is>
          <t>2026-09</t>
        </is>
      </c>
      <c r="C951" t="str">
        <f>IF(LEFT(A951,1)="T","QBO only",INDEX('Jobber Jobs'!$F$5:$F$367,MATCH(A951,'Jobber Jobs'!$A$5:$A$367,0)))</f>
        <v>Monthly</v>
      </c>
      <c r="D951" t="inlineStr"/>
      <c r="E951" s="9">
        <f>IF(LEFT(A951,1)="T",0,IF(INDEX('Jobber Jobs'!$O$5:$O$367,MATCH(A951,'Jobber Jobs'!$A$5:$A$367,0))&lt;&gt;"Active",0,IF(C951="Every 4 weeks",D951*INDEX('Jobber Jobs'!$L$5:$L$367,MATCH(A951,'Jobber Jobs'!$A$5:$A$367,0)),INDEX('Jobber Jobs'!$Q$5:$Q$367,MATCH(A951,'Jobber Jobs'!$A$5:$A$367,0)))))</f>
        <v>151</v>
      </c>
      <c r="F951" s="9">
        <f>SUMIFS('Jobber Invoices'!$F$5:$F$235,'Jobber Invoices'!$B$5:$B$235,A951,'Jobber Invoices'!$G$5:$G$235,B951)</f>
        <v>0</v>
      </c>
      <c r="G951" s="9">
        <f>SUMIFS('QBO Invoices'!$E$5:$E$888,'QBO Invoices'!$G$5:$G$888,A951,'QBO Invoices'!$F$5:$F$888,B951)</f>
        <v>151</v>
      </c>
      <c r="H951" s="9">
        <f>ROUND(F951+G951-E951,2)</f>
        <v>0</v>
      </c>
      <c r="I951" t="str">
        <f>IF(ABS(H951)&lt;0.005,"Agrees",IF(H951&gt;0,"Over-billed","Under-billed"))</f>
        <v>Agrees</v>
      </c>
      <c r="J951" t="str">
        <f>IFERROR(INDEX('Rate Reconciliation'!$O$5:$O$373,MATCH(A951,'Rate Reconciliation'!$A$5:$A$373,0)),"Missing in Jobber")</f>
        <v>Matched</v>
      </c>
      <c r="K951" s="9" t="n">
        <v>0</v>
      </c>
    </row>
    <row r="952">
      <c r="A952" t="inlineStr">
        <is>
          <t>J1316</t>
        </is>
      </c>
      <c r="B952" t="inlineStr">
        <is>
          <t>2026-10</t>
        </is>
      </c>
      <c r="C952" t="str">
        <f>IF(LEFT(A952,1)="T","QBO only",INDEX('Jobber Jobs'!$F$5:$F$367,MATCH(A952,'Jobber Jobs'!$A$5:$A$367,0)))</f>
        <v>Monthly</v>
      </c>
      <c r="D952" t="inlineStr"/>
      <c r="E952" s="9">
        <f>IF(LEFT(A952,1)="T",0,IF(INDEX('Jobber Jobs'!$O$5:$O$367,MATCH(A952,'Jobber Jobs'!$A$5:$A$367,0))&lt;&gt;"Active",0,IF(C952="Every 4 weeks",D952*INDEX('Jobber Jobs'!$L$5:$L$367,MATCH(A952,'Jobber Jobs'!$A$5:$A$367,0)),INDEX('Jobber Jobs'!$Q$5:$Q$367,MATCH(A952,'Jobber Jobs'!$A$5:$A$367,0)))))</f>
        <v>151</v>
      </c>
      <c r="F952" s="9">
        <f>SUMIFS('Jobber Invoices'!$F$5:$F$235,'Jobber Invoices'!$B$5:$B$235,A952,'Jobber Invoices'!$G$5:$G$235,B952)</f>
        <v>0</v>
      </c>
      <c r="G952" s="9">
        <f>SUMIFS('QBO Invoices'!$E$5:$E$888,'QBO Invoices'!$G$5:$G$888,A952,'QBO Invoices'!$F$5:$F$888,B952)</f>
        <v>151</v>
      </c>
      <c r="H952" s="9">
        <f>ROUND(F952+G952-E952,2)</f>
        <v>0</v>
      </c>
      <c r="I952" t="str">
        <f>IF(ABS(H952)&lt;0.005,"Agrees",IF(H952&gt;0,"Over-billed","Under-billed"))</f>
        <v>Agrees</v>
      </c>
      <c r="J952" t="str">
        <f>IFERROR(INDEX('Rate Reconciliation'!$O$5:$O$373,MATCH(A952,'Rate Reconciliation'!$A$5:$A$373,0)),"Missing in Jobber")</f>
        <v>Matched</v>
      </c>
      <c r="K952" s="9" t="n">
        <v>0</v>
      </c>
    </row>
    <row r="953">
      <c r="A953" t="inlineStr">
        <is>
          <t>J1317</t>
        </is>
      </c>
      <c r="B953" t="inlineStr">
        <is>
          <t>2026-08</t>
        </is>
      </c>
      <c r="C953" t="str">
        <f>IF(LEFT(A953,1)="T","QBO only",INDEX('Jobber Jobs'!$F$5:$F$367,MATCH(A953,'Jobber Jobs'!$A$5:$A$367,0)))</f>
        <v>Weekly</v>
      </c>
      <c r="D953" t="inlineStr"/>
      <c r="E953" s="9">
        <f>IF(LEFT(A953,1)="T",0,IF(INDEX('Jobber Jobs'!$O$5:$O$367,MATCH(A953,'Jobber Jobs'!$A$5:$A$367,0))&lt;&gt;"Active",0,IF(C953="Every 4 weeks",D953*INDEX('Jobber Jobs'!$L$5:$L$367,MATCH(A953,'Jobber Jobs'!$A$5:$A$367,0)),INDEX('Jobber Jobs'!$Q$5:$Q$367,MATCH(A953,'Jobber Jobs'!$A$5:$A$367,0)))))</f>
        <v>1048.67</v>
      </c>
      <c r="F953" s="9">
        <f>SUMIFS('Jobber Invoices'!$F$5:$F$235,'Jobber Invoices'!$B$5:$B$235,A953,'Jobber Invoices'!$G$5:$G$235,B953)</f>
        <v>0</v>
      </c>
      <c r="G953" s="9">
        <f>SUMIFS('QBO Invoices'!$E$5:$E$888,'QBO Invoices'!$G$5:$G$888,A953,'QBO Invoices'!$F$5:$F$888,B953)</f>
        <v>1048.67</v>
      </c>
      <c r="H953" s="9">
        <f>ROUND(F953+G953-E953,2)</f>
        <v>0</v>
      </c>
      <c r="I953" t="str">
        <f>IF(ABS(H953)&lt;0.005,"Agrees",IF(H953&gt;0,"Over-billed","Under-billed"))</f>
        <v>Agrees</v>
      </c>
      <c r="J953" t="str">
        <f>IFERROR(INDEX('Rate Reconciliation'!$O$5:$O$373,MATCH(A953,'Rate Reconciliation'!$A$5:$A$373,0)),"Missing in Jobber")</f>
        <v>Matched</v>
      </c>
      <c r="K953" s="9" t="n">
        <v>0</v>
      </c>
    </row>
    <row r="954">
      <c r="A954" t="inlineStr">
        <is>
          <t>J1317</t>
        </is>
      </c>
      <c r="B954" t="inlineStr">
        <is>
          <t>2026-09</t>
        </is>
      </c>
      <c r="C954" t="str">
        <f>IF(LEFT(A954,1)="T","QBO only",INDEX('Jobber Jobs'!$F$5:$F$367,MATCH(A954,'Jobber Jobs'!$A$5:$A$367,0)))</f>
        <v>Weekly</v>
      </c>
      <c r="D954" t="inlineStr"/>
      <c r="E954" s="9">
        <f>IF(LEFT(A954,1)="T",0,IF(INDEX('Jobber Jobs'!$O$5:$O$367,MATCH(A954,'Jobber Jobs'!$A$5:$A$367,0))&lt;&gt;"Active",0,IF(C954="Every 4 weeks",D954*INDEX('Jobber Jobs'!$L$5:$L$367,MATCH(A954,'Jobber Jobs'!$A$5:$A$367,0)),INDEX('Jobber Jobs'!$Q$5:$Q$367,MATCH(A954,'Jobber Jobs'!$A$5:$A$367,0)))))</f>
        <v>1048.67</v>
      </c>
      <c r="F954" s="9">
        <f>SUMIFS('Jobber Invoices'!$F$5:$F$235,'Jobber Invoices'!$B$5:$B$235,A954,'Jobber Invoices'!$G$5:$G$235,B954)</f>
        <v>0</v>
      </c>
      <c r="G954" s="9">
        <f>SUMIFS('QBO Invoices'!$E$5:$E$888,'QBO Invoices'!$G$5:$G$888,A954,'QBO Invoices'!$F$5:$F$888,B954)</f>
        <v>1048.67</v>
      </c>
      <c r="H954" s="9">
        <f>ROUND(F954+G954-E954,2)</f>
        <v>0</v>
      </c>
      <c r="I954" t="str">
        <f>IF(ABS(H954)&lt;0.005,"Agrees",IF(H954&gt;0,"Over-billed","Under-billed"))</f>
        <v>Agrees</v>
      </c>
      <c r="J954" t="str">
        <f>IFERROR(INDEX('Rate Reconciliation'!$O$5:$O$373,MATCH(A954,'Rate Reconciliation'!$A$5:$A$373,0)),"Missing in Jobber")</f>
        <v>Matched</v>
      </c>
      <c r="K954" s="9" t="n">
        <v>0</v>
      </c>
    </row>
    <row r="955">
      <c r="A955" t="inlineStr">
        <is>
          <t>J1317</t>
        </is>
      </c>
      <c r="B955" t="inlineStr">
        <is>
          <t>2026-10</t>
        </is>
      </c>
      <c r="C955" t="str">
        <f>IF(LEFT(A955,1)="T","QBO only",INDEX('Jobber Jobs'!$F$5:$F$367,MATCH(A955,'Jobber Jobs'!$A$5:$A$367,0)))</f>
        <v>Weekly</v>
      </c>
      <c r="D955" t="inlineStr"/>
      <c r="E955" s="9">
        <f>IF(LEFT(A955,1)="T",0,IF(INDEX('Jobber Jobs'!$O$5:$O$367,MATCH(A955,'Jobber Jobs'!$A$5:$A$367,0))&lt;&gt;"Active",0,IF(C955="Every 4 weeks",D955*INDEX('Jobber Jobs'!$L$5:$L$367,MATCH(A955,'Jobber Jobs'!$A$5:$A$367,0)),INDEX('Jobber Jobs'!$Q$5:$Q$367,MATCH(A955,'Jobber Jobs'!$A$5:$A$367,0)))))</f>
        <v>1048.67</v>
      </c>
      <c r="F955" s="9">
        <f>SUMIFS('Jobber Invoices'!$F$5:$F$235,'Jobber Invoices'!$B$5:$B$235,A955,'Jobber Invoices'!$G$5:$G$235,B955)</f>
        <v>0</v>
      </c>
      <c r="G955" s="9">
        <f>SUMIFS('QBO Invoices'!$E$5:$E$888,'QBO Invoices'!$G$5:$G$888,A955,'QBO Invoices'!$F$5:$F$888,B955)</f>
        <v>1048.67</v>
      </c>
      <c r="H955" s="9">
        <f>ROUND(F955+G955-E955,2)</f>
        <v>0</v>
      </c>
      <c r="I955" t="str">
        <f>IF(ABS(H955)&lt;0.005,"Agrees",IF(H955&gt;0,"Over-billed","Under-billed"))</f>
        <v>Agrees</v>
      </c>
      <c r="J955" t="str">
        <f>IFERROR(INDEX('Rate Reconciliation'!$O$5:$O$373,MATCH(A955,'Rate Reconciliation'!$A$5:$A$373,0)),"Missing in Jobber")</f>
        <v>Matched</v>
      </c>
      <c r="K955" s="9" t="n">
        <v>0</v>
      </c>
    </row>
    <row r="956">
      <c r="A956" t="inlineStr">
        <is>
          <t>J1318</t>
        </is>
      </c>
      <c r="B956" t="inlineStr">
        <is>
          <t>2026-08</t>
        </is>
      </c>
      <c r="C956" t="str">
        <f>IF(LEFT(A956,1)="T","QBO only",INDEX('Jobber Jobs'!$F$5:$F$367,MATCH(A956,'Jobber Jobs'!$A$5:$A$367,0)))</f>
        <v>Every 4 weeks</v>
      </c>
      <c r="D956" t="n">
        <v>1</v>
      </c>
      <c r="E956" s="9">
        <f>IF(LEFT(A956,1)="T",0,IF(INDEX('Jobber Jobs'!$O$5:$O$367,MATCH(A956,'Jobber Jobs'!$A$5:$A$367,0))&lt;&gt;"Active",0,IF(C956="Every 4 weeks",D956*INDEX('Jobber Jobs'!$L$5:$L$367,MATCH(A956,'Jobber Jobs'!$A$5:$A$367,0)),INDEX('Jobber Jobs'!$Q$5:$Q$367,MATCH(A956,'Jobber Jobs'!$A$5:$A$367,0)))))</f>
        <v>218</v>
      </c>
      <c r="F956" s="9">
        <f>SUMIFS('Jobber Invoices'!$F$5:$F$235,'Jobber Invoices'!$B$5:$B$235,A956,'Jobber Invoices'!$G$5:$G$235,B956)</f>
        <v>218</v>
      </c>
      <c r="G956" s="9">
        <f>SUMIFS('QBO Invoices'!$E$5:$E$888,'QBO Invoices'!$G$5:$G$888,A956,'QBO Invoices'!$F$5:$F$888,B956)</f>
        <v>218</v>
      </c>
      <c r="H956" s="9">
        <f>ROUND(F956+G956-E956,2)</f>
        <v>218</v>
      </c>
      <c r="I956" t="str">
        <f>IF(ABS(H956)&lt;0.005,"Agrees",IF(H956&gt;0,"Over-billed","Under-billed"))</f>
        <v>Over-billed</v>
      </c>
      <c r="J956" t="str">
        <f>IFERROR(INDEX('Rate Reconciliation'!$O$5:$O$373,MATCH(A956,'Rate Reconciliation'!$A$5:$A$373,0)),"Missing in Jobber")</f>
        <v>Double-billing risk</v>
      </c>
      <c r="K956" s="9" t="n">
        <v>218</v>
      </c>
    </row>
    <row r="957">
      <c r="A957" t="inlineStr">
        <is>
          <t>J1318</t>
        </is>
      </c>
      <c r="B957" t="inlineStr">
        <is>
          <t>2026-09</t>
        </is>
      </c>
      <c r="C957" t="str">
        <f>IF(LEFT(A957,1)="T","QBO only",INDEX('Jobber Jobs'!$F$5:$F$367,MATCH(A957,'Jobber Jobs'!$A$5:$A$367,0)))</f>
        <v>Every 4 weeks</v>
      </c>
      <c r="D957" t="n">
        <v>1</v>
      </c>
      <c r="E957" s="9">
        <f>IF(LEFT(A957,1)="T",0,IF(INDEX('Jobber Jobs'!$O$5:$O$367,MATCH(A957,'Jobber Jobs'!$A$5:$A$367,0))&lt;&gt;"Active",0,IF(C957="Every 4 weeks",D957*INDEX('Jobber Jobs'!$L$5:$L$367,MATCH(A957,'Jobber Jobs'!$A$5:$A$367,0)),INDEX('Jobber Jobs'!$Q$5:$Q$367,MATCH(A957,'Jobber Jobs'!$A$5:$A$367,0)))))</f>
        <v>218</v>
      </c>
      <c r="F957" s="9">
        <f>SUMIFS('Jobber Invoices'!$F$5:$F$235,'Jobber Invoices'!$B$5:$B$235,A957,'Jobber Invoices'!$G$5:$G$235,B957)</f>
        <v>218</v>
      </c>
      <c r="G957" s="9">
        <f>SUMIFS('QBO Invoices'!$E$5:$E$888,'QBO Invoices'!$G$5:$G$888,A957,'QBO Invoices'!$F$5:$F$888,B957)</f>
        <v>218</v>
      </c>
      <c r="H957" s="9">
        <f>ROUND(F957+G957-E957,2)</f>
        <v>218</v>
      </c>
      <c r="I957" t="str">
        <f>IF(ABS(H957)&lt;0.005,"Agrees",IF(H957&gt;0,"Over-billed","Under-billed"))</f>
        <v>Over-billed</v>
      </c>
      <c r="J957" t="str">
        <f>IFERROR(INDEX('Rate Reconciliation'!$O$5:$O$373,MATCH(A957,'Rate Reconciliation'!$A$5:$A$373,0)),"Missing in Jobber")</f>
        <v>Double-billing risk</v>
      </c>
      <c r="K957" s="9" t="n">
        <v>218</v>
      </c>
    </row>
    <row r="958">
      <c r="A958" t="inlineStr">
        <is>
          <t>J1318</t>
        </is>
      </c>
      <c r="B958" t="inlineStr">
        <is>
          <t>2026-10</t>
        </is>
      </c>
      <c r="C958" t="str">
        <f>IF(LEFT(A958,1)="T","QBO only",INDEX('Jobber Jobs'!$F$5:$F$367,MATCH(A958,'Jobber Jobs'!$A$5:$A$367,0)))</f>
        <v>Every 4 weeks</v>
      </c>
      <c r="D958" t="n">
        <v>1</v>
      </c>
      <c r="E958" s="9">
        <f>IF(LEFT(A958,1)="T",0,IF(INDEX('Jobber Jobs'!$O$5:$O$367,MATCH(A958,'Jobber Jobs'!$A$5:$A$367,0))&lt;&gt;"Active",0,IF(C958="Every 4 weeks",D958*INDEX('Jobber Jobs'!$L$5:$L$367,MATCH(A958,'Jobber Jobs'!$A$5:$A$367,0)),INDEX('Jobber Jobs'!$Q$5:$Q$367,MATCH(A958,'Jobber Jobs'!$A$5:$A$367,0)))))</f>
        <v>218</v>
      </c>
      <c r="F958" s="9">
        <f>SUMIFS('Jobber Invoices'!$F$5:$F$235,'Jobber Invoices'!$B$5:$B$235,A958,'Jobber Invoices'!$G$5:$G$235,B958)</f>
        <v>218</v>
      </c>
      <c r="G958" s="9">
        <f>SUMIFS('QBO Invoices'!$E$5:$E$888,'QBO Invoices'!$G$5:$G$888,A958,'QBO Invoices'!$F$5:$F$888,B958)</f>
        <v>218</v>
      </c>
      <c r="H958" s="9">
        <f>ROUND(F958+G958-E958,2)</f>
        <v>218</v>
      </c>
      <c r="I958" t="str">
        <f>IF(ABS(H958)&lt;0.005,"Agrees",IF(H958&gt;0,"Over-billed","Under-billed"))</f>
        <v>Over-billed</v>
      </c>
      <c r="J958" t="str">
        <f>IFERROR(INDEX('Rate Reconciliation'!$O$5:$O$373,MATCH(A958,'Rate Reconciliation'!$A$5:$A$373,0)),"Missing in Jobber")</f>
        <v>Double-billing risk</v>
      </c>
      <c r="K958" s="9" t="n">
        <v>218</v>
      </c>
    </row>
    <row r="959">
      <c r="A959" t="inlineStr">
        <is>
          <t>J1319</t>
        </is>
      </c>
      <c r="B959" t="inlineStr">
        <is>
          <t>2026-08</t>
        </is>
      </c>
      <c r="C959" t="str">
        <f>IF(LEFT(A959,1)="T","QBO only",INDEX('Jobber Jobs'!$F$5:$F$367,MATCH(A959,'Jobber Jobs'!$A$5:$A$367,0)))</f>
        <v>Weekly</v>
      </c>
      <c r="D959" t="inlineStr"/>
      <c r="E959" s="9">
        <f>IF(LEFT(A959,1)="T",0,IF(INDEX('Jobber Jobs'!$O$5:$O$367,MATCH(A959,'Jobber Jobs'!$A$5:$A$367,0))&lt;&gt;"Active",0,IF(C959="Every 4 weeks",D959*INDEX('Jobber Jobs'!$L$5:$L$367,MATCH(A959,'Jobber Jobs'!$A$5:$A$367,0)),INDEX('Jobber Jobs'!$Q$5:$Q$367,MATCH(A959,'Jobber Jobs'!$A$5:$A$367,0)))))</f>
        <v>1057.33</v>
      </c>
      <c r="F959" s="9">
        <f>SUMIFS('Jobber Invoices'!$F$5:$F$235,'Jobber Invoices'!$B$5:$B$235,A959,'Jobber Invoices'!$G$5:$G$235,B959)</f>
        <v>1057.33</v>
      </c>
      <c r="G959" s="9">
        <f>SUMIFS('QBO Invoices'!$E$5:$E$888,'QBO Invoices'!$G$5:$G$888,A959,'QBO Invoices'!$F$5:$F$888,B959)</f>
        <v>0</v>
      </c>
      <c r="H959" s="9">
        <f>ROUND(F959+G959-E959,2)</f>
        <v>0</v>
      </c>
      <c r="I959" t="str">
        <f>IF(ABS(H959)&lt;0.005,"Agrees",IF(H959&gt;0,"Over-billed","Under-billed"))</f>
        <v>Agrees</v>
      </c>
      <c r="J959" t="str">
        <f>IFERROR(INDEX('Rate Reconciliation'!$O$5:$O$373,MATCH(A959,'Rate Reconciliation'!$A$5:$A$373,0)),"Missing in Jobber")</f>
        <v>Billed in Jobber</v>
      </c>
      <c r="K959" s="9" t="n">
        <v>0</v>
      </c>
    </row>
    <row r="960">
      <c r="A960" t="inlineStr">
        <is>
          <t>J1319</t>
        </is>
      </c>
      <c r="B960" t="inlineStr">
        <is>
          <t>2026-09</t>
        </is>
      </c>
      <c r="C960" t="str">
        <f>IF(LEFT(A960,1)="T","QBO only",INDEX('Jobber Jobs'!$F$5:$F$367,MATCH(A960,'Jobber Jobs'!$A$5:$A$367,0)))</f>
        <v>Weekly</v>
      </c>
      <c r="D960" t="inlineStr"/>
      <c r="E960" s="9">
        <f>IF(LEFT(A960,1)="T",0,IF(INDEX('Jobber Jobs'!$O$5:$O$367,MATCH(A960,'Jobber Jobs'!$A$5:$A$367,0))&lt;&gt;"Active",0,IF(C960="Every 4 weeks",D960*INDEX('Jobber Jobs'!$L$5:$L$367,MATCH(A960,'Jobber Jobs'!$A$5:$A$367,0)),INDEX('Jobber Jobs'!$Q$5:$Q$367,MATCH(A960,'Jobber Jobs'!$A$5:$A$367,0)))))</f>
        <v>1057.33</v>
      </c>
      <c r="F960" s="9">
        <f>SUMIFS('Jobber Invoices'!$F$5:$F$235,'Jobber Invoices'!$B$5:$B$235,A960,'Jobber Invoices'!$G$5:$G$235,B960)</f>
        <v>1057.33</v>
      </c>
      <c r="G960" s="9">
        <f>SUMIFS('QBO Invoices'!$E$5:$E$888,'QBO Invoices'!$G$5:$G$888,A960,'QBO Invoices'!$F$5:$F$888,B960)</f>
        <v>0</v>
      </c>
      <c r="H960" s="9">
        <f>ROUND(F960+G960-E960,2)</f>
        <v>0</v>
      </c>
      <c r="I960" t="str">
        <f>IF(ABS(H960)&lt;0.005,"Agrees",IF(H960&gt;0,"Over-billed","Under-billed"))</f>
        <v>Agrees</v>
      </c>
      <c r="J960" t="str">
        <f>IFERROR(INDEX('Rate Reconciliation'!$O$5:$O$373,MATCH(A960,'Rate Reconciliation'!$A$5:$A$373,0)),"Missing in Jobber")</f>
        <v>Billed in Jobber</v>
      </c>
      <c r="K960" s="9" t="n">
        <v>0</v>
      </c>
    </row>
    <row r="961">
      <c r="A961" t="inlineStr">
        <is>
          <t>J1319</t>
        </is>
      </c>
      <c r="B961" t="inlineStr">
        <is>
          <t>2026-10</t>
        </is>
      </c>
      <c r="C961" t="str">
        <f>IF(LEFT(A961,1)="T","QBO only",INDEX('Jobber Jobs'!$F$5:$F$367,MATCH(A961,'Jobber Jobs'!$A$5:$A$367,0)))</f>
        <v>Weekly</v>
      </c>
      <c r="D961" t="inlineStr"/>
      <c r="E961" s="9">
        <f>IF(LEFT(A961,1)="T",0,IF(INDEX('Jobber Jobs'!$O$5:$O$367,MATCH(A961,'Jobber Jobs'!$A$5:$A$367,0))&lt;&gt;"Active",0,IF(C961="Every 4 weeks",D961*INDEX('Jobber Jobs'!$L$5:$L$367,MATCH(A961,'Jobber Jobs'!$A$5:$A$367,0)),INDEX('Jobber Jobs'!$Q$5:$Q$367,MATCH(A961,'Jobber Jobs'!$A$5:$A$367,0)))))</f>
        <v>1057.33</v>
      </c>
      <c r="F961" s="9">
        <f>SUMIFS('Jobber Invoices'!$F$5:$F$235,'Jobber Invoices'!$B$5:$B$235,A961,'Jobber Invoices'!$G$5:$G$235,B961)</f>
        <v>1057.33</v>
      </c>
      <c r="G961" s="9">
        <f>SUMIFS('QBO Invoices'!$E$5:$E$888,'QBO Invoices'!$G$5:$G$888,A961,'QBO Invoices'!$F$5:$F$888,B961)</f>
        <v>0</v>
      </c>
      <c r="H961" s="9">
        <f>ROUND(F961+G961-E961,2)</f>
        <v>0</v>
      </c>
      <c r="I961" t="str">
        <f>IF(ABS(H961)&lt;0.005,"Agrees",IF(H961&gt;0,"Over-billed","Under-billed"))</f>
        <v>Agrees</v>
      </c>
      <c r="J961" t="str">
        <f>IFERROR(INDEX('Rate Reconciliation'!$O$5:$O$373,MATCH(A961,'Rate Reconciliation'!$A$5:$A$373,0)),"Missing in Jobber")</f>
        <v>Billed in Jobber</v>
      </c>
      <c r="K961" s="9" t="n">
        <v>0</v>
      </c>
    </row>
    <row r="962">
      <c r="A962" t="inlineStr">
        <is>
          <t>J1320</t>
        </is>
      </c>
      <c r="B962" t="inlineStr">
        <is>
          <t>2026-08</t>
        </is>
      </c>
      <c r="C962" t="str">
        <f>IF(LEFT(A962,1)="T","QBO only",INDEX('Jobber Jobs'!$F$5:$F$367,MATCH(A962,'Jobber Jobs'!$A$5:$A$367,0)))</f>
        <v>Weekly</v>
      </c>
      <c r="D962" t="inlineStr"/>
      <c r="E962" s="9">
        <f>IF(LEFT(A962,1)="T",0,IF(INDEX('Jobber Jobs'!$O$5:$O$367,MATCH(A962,'Jobber Jobs'!$A$5:$A$367,0))&lt;&gt;"Active",0,IF(C962="Every 4 weeks",D962*INDEX('Jobber Jobs'!$L$5:$L$367,MATCH(A962,'Jobber Jobs'!$A$5:$A$367,0)),INDEX('Jobber Jobs'!$Q$5:$Q$367,MATCH(A962,'Jobber Jobs'!$A$5:$A$367,0)))))</f>
        <v>719.33</v>
      </c>
      <c r="F962" s="9">
        <f>SUMIFS('Jobber Invoices'!$F$5:$F$235,'Jobber Invoices'!$B$5:$B$235,A962,'Jobber Invoices'!$G$5:$G$235,B962)</f>
        <v>0</v>
      </c>
      <c r="G962" s="9">
        <f>SUMIFS('QBO Invoices'!$E$5:$E$888,'QBO Invoices'!$G$5:$G$888,A962,'QBO Invoices'!$F$5:$F$888,B962)</f>
        <v>719.33</v>
      </c>
      <c r="H962" s="9">
        <f>ROUND(F962+G962-E962,2)</f>
        <v>0</v>
      </c>
      <c r="I962" t="str">
        <f>IF(ABS(H962)&lt;0.005,"Agrees",IF(H962&gt;0,"Over-billed","Under-billed"))</f>
        <v>Agrees</v>
      </c>
      <c r="J962" t="str">
        <f>IFERROR(INDEX('Rate Reconciliation'!$O$5:$O$373,MATCH(A962,'Rate Reconciliation'!$A$5:$A$373,0)),"Missing in Jobber")</f>
        <v>Matched</v>
      </c>
      <c r="K962" s="9" t="n">
        <v>0</v>
      </c>
    </row>
    <row r="963">
      <c r="A963" t="inlineStr">
        <is>
          <t>J1320</t>
        </is>
      </c>
      <c r="B963" t="inlineStr">
        <is>
          <t>2026-09</t>
        </is>
      </c>
      <c r="C963" t="str">
        <f>IF(LEFT(A963,1)="T","QBO only",INDEX('Jobber Jobs'!$F$5:$F$367,MATCH(A963,'Jobber Jobs'!$A$5:$A$367,0)))</f>
        <v>Weekly</v>
      </c>
      <c r="D963" t="inlineStr"/>
      <c r="E963" s="9">
        <f>IF(LEFT(A963,1)="T",0,IF(INDEX('Jobber Jobs'!$O$5:$O$367,MATCH(A963,'Jobber Jobs'!$A$5:$A$367,0))&lt;&gt;"Active",0,IF(C963="Every 4 weeks",D963*INDEX('Jobber Jobs'!$L$5:$L$367,MATCH(A963,'Jobber Jobs'!$A$5:$A$367,0)),INDEX('Jobber Jobs'!$Q$5:$Q$367,MATCH(A963,'Jobber Jobs'!$A$5:$A$367,0)))))</f>
        <v>719.33</v>
      </c>
      <c r="F963" s="9">
        <f>SUMIFS('Jobber Invoices'!$F$5:$F$235,'Jobber Invoices'!$B$5:$B$235,A963,'Jobber Invoices'!$G$5:$G$235,B963)</f>
        <v>0</v>
      </c>
      <c r="G963" s="9">
        <f>SUMIFS('QBO Invoices'!$E$5:$E$888,'QBO Invoices'!$G$5:$G$888,A963,'QBO Invoices'!$F$5:$F$888,B963)</f>
        <v>719.33</v>
      </c>
      <c r="H963" s="9">
        <f>ROUND(F963+G963-E963,2)</f>
        <v>0</v>
      </c>
      <c r="I963" t="str">
        <f>IF(ABS(H963)&lt;0.005,"Agrees",IF(H963&gt;0,"Over-billed","Under-billed"))</f>
        <v>Agrees</v>
      </c>
      <c r="J963" t="str">
        <f>IFERROR(INDEX('Rate Reconciliation'!$O$5:$O$373,MATCH(A963,'Rate Reconciliation'!$A$5:$A$373,0)),"Missing in Jobber")</f>
        <v>Matched</v>
      </c>
      <c r="K963" s="9" t="n">
        <v>0</v>
      </c>
    </row>
    <row r="964">
      <c r="A964" t="inlineStr">
        <is>
          <t>J1320</t>
        </is>
      </c>
      <c r="B964" t="inlineStr">
        <is>
          <t>2026-10</t>
        </is>
      </c>
      <c r="C964" t="str">
        <f>IF(LEFT(A964,1)="T","QBO only",INDEX('Jobber Jobs'!$F$5:$F$367,MATCH(A964,'Jobber Jobs'!$A$5:$A$367,0)))</f>
        <v>Weekly</v>
      </c>
      <c r="D964" t="inlineStr"/>
      <c r="E964" s="9">
        <f>IF(LEFT(A964,1)="T",0,IF(INDEX('Jobber Jobs'!$O$5:$O$367,MATCH(A964,'Jobber Jobs'!$A$5:$A$367,0))&lt;&gt;"Active",0,IF(C964="Every 4 weeks",D964*INDEX('Jobber Jobs'!$L$5:$L$367,MATCH(A964,'Jobber Jobs'!$A$5:$A$367,0)),INDEX('Jobber Jobs'!$Q$5:$Q$367,MATCH(A964,'Jobber Jobs'!$A$5:$A$367,0)))))</f>
        <v>719.33</v>
      </c>
      <c r="F964" s="9">
        <f>SUMIFS('Jobber Invoices'!$F$5:$F$235,'Jobber Invoices'!$B$5:$B$235,A964,'Jobber Invoices'!$G$5:$G$235,B964)</f>
        <v>0</v>
      </c>
      <c r="G964" s="9">
        <f>SUMIFS('QBO Invoices'!$E$5:$E$888,'QBO Invoices'!$G$5:$G$888,A964,'QBO Invoices'!$F$5:$F$888,B964)</f>
        <v>719.33</v>
      </c>
      <c r="H964" s="9">
        <f>ROUND(F964+G964-E964,2)</f>
        <v>0</v>
      </c>
      <c r="I964" t="str">
        <f>IF(ABS(H964)&lt;0.005,"Agrees",IF(H964&gt;0,"Over-billed","Under-billed"))</f>
        <v>Agrees</v>
      </c>
      <c r="J964" t="str">
        <f>IFERROR(INDEX('Rate Reconciliation'!$O$5:$O$373,MATCH(A964,'Rate Reconciliation'!$A$5:$A$373,0)),"Missing in Jobber")</f>
        <v>Matched</v>
      </c>
      <c r="K964" s="9" t="n">
        <v>0</v>
      </c>
    </row>
    <row r="965">
      <c r="A965" t="inlineStr">
        <is>
          <t>J1321</t>
        </is>
      </c>
      <c r="B965" t="inlineStr">
        <is>
          <t>2026-08</t>
        </is>
      </c>
      <c r="C965" t="str">
        <f>IF(LEFT(A965,1)="T","QBO only",INDEX('Jobber Jobs'!$F$5:$F$367,MATCH(A965,'Jobber Jobs'!$A$5:$A$367,0)))</f>
        <v>Every 4 weeks</v>
      </c>
      <c r="D965" t="n">
        <v>1</v>
      </c>
      <c r="E965" s="9">
        <f>IF(LEFT(A965,1)="T",0,IF(INDEX('Jobber Jobs'!$O$5:$O$367,MATCH(A965,'Jobber Jobs'!$A$5:$A$367,0))&lt;&gt;"Active",0,IF(C965="Every 4 weeks",D965*INDEX('Jobber Jobs'!$L$5:$L$367,MATCH(A965,'Jobber Jobs'!$A$5:$A$367,0)),INDEX('Jobber Jobs'!$Q$5:$Q$367,MATCH(A965,'Jobber Jobs'!$A$5:$A$367,0)))))</f>
        <v>203</v>
      </c>
      <c r="F965" s="9">
        <f>SUMIFS('Jobber Invoices'!$F$5:$F$235,'Jobber Invoices'!$B$5:$B$235,A965,'Jobber Invoices'!$G$5:$G$235,B965)</f>
        <v>0</v>
      </c>
      <c r="G965" s="9">
        <f>SUMIFS('QBO Invoices'!$E$5:$E$888,'QBO Invoices'!$G$5:$G$888,A965,'QBO Invoices'!$F$5:$F$888,B965)</f>
        <v>203</v>
      </c>
      <c r="H965" s="9">
        <f>ROUND(F965+G965-E965,2)</f>
        <v>0</v>
      </c>
      <c r="I965" t="str">
        <f>IF(ABS(H965)&lt;0.005,"Agrees",IF(H965&gt;0,"Over-billed","Under-billed"))</f>
        <v>Agrees</v>
      </c>
      <c r="J965" t="str">
        <f>IFERROR(INDEX('Rate Reconciliation'!$O$5:$O$373,MATCH(A965,'Rate Reconciliation'!$A$5:$A$373,0)),"Missing in Jobber")</f>
        <v>Matched</v>
      </c>
      <c r="K965" s="9" t="n">
        <v>0</v>
      </c>
    </row>
    <row r="966">
      <c r="A966" t="inlineStr">
        <is>
          <t>J1321</t>
        </is>
      </c>
      <c r="B966" t="inlineStr">
        <is>
          <t>2026-09</t>
        </is>
      </c>
      <c r="C966" t="str">
        <f>IF(LEFT(A966,1)="T","QBO only",INDEX('Jobber Jobs'!$F$5:$F$367,MATCH(A966,'Jobber Jobs'!$A$5:$A$367,0)))</f>
        <v>Every 4 weeks</v>
      </c>
      <c r="D966" t="n">
        <v>1</v>
      </c>
      <c r="E966" s="9">
        <f>IF(LEFT(A966,1)="T",0,IF(INDEX('Jobber Jobs'!$O$5:$O$367,MATCH(A966,'Jobber Jobs'!$A$5:$A$367,0))&lt;&gt;"Active",0,IF(C966="Every 4 weeks",D966*INDEX('Jobber Jobs'!$L$5:$L$367,MATCH(A966,'Jobber Jobs'!$A$5:$A$367,0)),INDEX('Jobber Jobs'!$Q$5:$Q$367,MATCH(A966,'Jobber Jobs'!$A$5:$A$367,0)))))</f>
        <v>203</v>
      </c>
      <c r="F966" s="9">
        <f>SUMIFS('Jobber Invoices'!$F$5:$F$235,'Jobber Invoices'!$B$5:$B$235,A966,'Jobber Invoices'!$G$5:$G$235,B966)</f>
        <v>0</v>
      </c>
      <c r="G966" s="9">
        <f>SUMIFS('QBO Invoices'!$E$5:$E$888,'QBO Invoices'!$G$5:$G$888,A966,'QBO Invoices'!$F$5:$F$888,B966)</f>
        <v>203</v>
      </c>
      <c r="H966" s="9">
        <f>ROUND(F966+G966-E966,2)</f>
        <v>0</v>
      </c>
      <c r="I966" t="str">
        <f>IF(ABS(H966)&lt;0.005,"Agrees",IF(H966&gt;0,"Over-billed","Under-billed"))</f>
        <v>Agrees</v>
      </c>
      <c r="J966" t="str">
        <f>IFERROR(INDEX('Rate Reconciliation'!$O$5:$O$373,MATCH(A966,'Rate Reconciliation'!$A$5:$A$373,0)),"Missing in Jobber")</f>
        <v>Matched</v>
      </c>
      <c r="K966" s="9" t="n">
        <v>0</v>
      </c>
    </row>
    <row r="967">
      <c r="A967" t="inlineStr">
        <is>
          <t>J1321</t>
        </is>
      </c>
      <c r="B967" t="inlineStr">
        <is>
          <t>2026-10</t>
        </is>
      </c>
      <c r="C967" t="str">
        <f>IF(LEFT(A967,1)="T","QBO only",INDEX('Jobber Jobs'!$F$5:$F$367,MATCH(A967,'Jobber Jobs'!$A$5:$A$367,0)))</f>
        <v>Every 4 weeks</v>
      </c>
      <c r="D967" t="n">
        <v>1</v>
      </c>
      <c r="E967" s="9">
        <f>IF(LEFT(A967,1)="T",0,IF(INDEX('Jobber Jobs'!$O$5:$O$367,MATCH(A967,'Jobber Jobs'!$A$5:$A$367,0))&lt;&gt;"Active",0,IF(C967="Every 4 weeks",D967*INDEX('Jobber Jobs'!$L$5:$L$367,MATCH(A967,'Jobber Jobs'!$A$5:$A$367,0)),INDEX('Jobber Jobs'!$Q$5:$Q$367,MATCH(A967,'Jobber Jobs'!$A$5:$A$367,0)))))</f>
        <v>203</v>
      </c>
      <c r="F967" s="9">
        <f>SUMIFS('Jobber Invoices'!$F$5:$F$235,'Jobber Invoices'!$B$5:$B$235,A967,'Jobber Invoices'!$G$5:$G$235,B967)</f>
        <v>0</v>
      </c>
      <c r="G967" s="9">
        <f>SUMIFS('QBO Invoices'!$E$5:$E$888,'QBO Invoices'!$G$5:$G$888,A967,'QBO Invoices'!$F$5:$F$888,B967)</f>
        <v>203</v>
      </c>
      <c r="H967" s="9">
        <f>ROUND(F967+G967-E967,2)</f>
        <v>0</v>
      </c>
      <c r="I967" t="str">
        <f>IF(ABS(H967)&lt;0.005,"Agrees",IF(H967&gt;0,"Over-billed","Under-billed"))</f>
        <v>Agrees</v>
      </c>
      <c r="J967" t="str">
        <f>IFERROR(INDEX('Rate Reconciliation'!$O$5:$O$373,MATCH(A967,'Rate Reconciliation'!$A$5:$A$373,0)),"Missing in Jobber")</f>
        <v>Matched</v>
      </c>
      <c r="K967" s="9" t="n">
        <v>0</v>
      </c>
    </row>
    <row r="968">
      <c r="A968" t="inlineStr">
        <is>
          <t>J1322</t>
        </is>
      </c>
      <c r="B968" t="inlineStr">
        <is>
          <t>2026-08</t>
        </is>
      </c>
      <c r="C968" t="str">
        <f>IF(LEFT(A968,1)="T","QBO only",INDEX('Jobber Jobs'!$F$5:$F$367,MATCH(A968,'Jobber Jobs'!$A$5:$A$367,0)))</f>
        <v>Weekly</v>
      </c>
      <c r="D968" t="inlineStr"/>
      <c r="E968" s="9">
        <f>IF(LEFT(A968,1)="T",0,IF(INDEX('Jobber Jobs'!$O$5:$O$367,MATCH(A968,'Jobber Jobs'!$A$5:$A$367,0))&lt;&gt;"Active",0,IF(C968="Every 4 weeks",D968*INDEX('Jobber Jobs'!$L$5:$L$367,MATCH(A968,'Jobber Jobs'!$A$5:$A$367,0)),INDEX('Jobber Jobs'!$Q$5:$Q$367,MATCH(A968,'Jobber Jobs'!$A$5:$A$367,0)))))</f>
        <v>697.67</v>
      </c>
      <c r="F968" s="9">
        <f>SUMIFS('Jobber Invoices'!$F$5:$F$235,'Jobber Invoices'!$B$5:$B$235,A968,'Jobber Invoices'!$G$5:$G$235,B968)</f>
        <v>0</v>
      </c>
      <c r="G968" s="9">
        <f>SUMIFS('QBO Invoices'!$E$5:$E$888,'QBO Invoices'!$G$5:$G$888,A968,'QBO Invoices'!$F$5:$F$888,B968)</f>
        <v>671.67</v>
      </c>
      <c r="H968" s="9">
        <f>ROUND(F968+G968-E968,2)</f>
        <v>-26</v>
      </c>
      <c r="I968" t="str">
        <f>IF(ABS(H968)&lt;0.005,"Agrees",IF(H968&gt;0,"Over-billed","Under-billed"))</f>
        <v>Under-billed</v>
      </c>
      <c r="J968" t="str">
        <f>IFERROR(INDEX('Rate Reconciliation'!$O$5:$O$373,MATCH(A968,'Rate Reconciliation'!$A$5:$A$373,0)),"Missing in Jobber")</f>
        <v>Rate mismatch</v>
      </c>
      <c r="K968" s="9" t="n">
        <v>-26</v>
      </c>
    </row>
    <row r="969">
      <c r="A969" t="inlineStr">
        <is>
          <t>J1322</t>
        </is>
      </c>
      <c r="B969" t="inlineStr">
        <is>
          <t>2026-09</t>
        </is>
      </c>
      <c r="C969" t="str">
        <f>IF(LEFT(A969,1)="T","QBO only",INDEX('Jobber Jobs'!$F$5:$F$367,MATCH(A969,'Jobber Jobs'!$A$5:$A$367,0)))</f>
        <v>Weekly</v>
      </c>
      <c r="D969" t="inlineStr"/>
      <c r="E969" s="9">
        <f>IF(LEFT(A969,1)="T",0,IF(INDEX('Jobber Jobs'!$O$5:$O$367,MATCH(A969,'Jobber Jobs'!$A$5:$A$367,0))&lt;&gt;"Active",0,IF(C969="Every 4 weeks",D969*INDEX('Jobber Jobs'!$L$5:$L$367,MATCH(A969,'Jobber Jobs'!$A$5:$A$367,0)),INDEX('Jobber Jobs'!$Q$5:$Q$367,MATCH(A969,'Jobber Jobs'!$A$5:$A$367,0)))))</f>
        <v>697.67</v>
      </c>
      <c r="F969" s="9">
        <f>SUMIFS('Jobber Invoices'!$F$5:$F$235,'Jobber Invoices'!$B$5:$B$235,A969,'Jobber Invoices'!$G$5:$G$235,B969)</f>
        <v>0</v>
      </c>
      <c r="G969" s="9">
        <f>SUMIFS('QBO Invoices'!$E$5:$E$888,'QBO Invoices'!$G$5:$G$888,A969,'QBO Invoices'!$F$5:$F$888,B969)</f>
        <v>671.67</v>
      </c>
      <c r="H969" s="9">
        <f>ROUND(F969+G969-E969,2)</f>
        <v>-26</v>
      </c>
      <c r="I969" t="str">
        <f>IF(ABS(H969)&lt;0.005,"Agrees",IF(H969&gt;0,"Over-billed","Under-billed"))</f>
        <v>Under-billed</v>
      </c>
      <c r="J969" t="str">
        <f>IFERROR(INDEX('Rate Reconciliation'!$O$5:$O$373,MATCH(A969,'Rate Reconciliation'!$A$5:$A$373,0)),"Missing in Jobber")</f>
        <v>Rate mismatch</v>
      </c>
      <c r="K969" s="9" t="n">
        <v>-26</v>
      </c>
    </row>
    <row r="970">
      <c r="A970" t="inlineStr">
        <is>
          <t>J1322</t>
        </is>
      </c>
      <c r="B970" t="inlineStr">
        <is>
          <t>2026-10</t>
        </is>
      </c>
      <c r="C970" t="str">
        <f>IF(LEFT(A970,1)="T","QBO only",INDEX('Jobber Jobs'!$F$5:$F$367,MATCH(A970,'Jobber Jobs'!$A$5:$A$367,0)))</f>
        <v>Weekly</v>
      </c>
      <c r="D970" t="inlineStr"/>
      <c r="E970" s="9">
        <f>IF(LEFT(A970,1)="T",0,IF(INDEX('Jobber Jobs'!$O$5:$O$367,MATCH(A970,'Jobber Jobs'!$A$5:$A$367,0))&lt;&gt;"Active",0,IF(C970="Every 4 weeks",D970*INDEX('Jobber Jobs'!$L$5:$L$367,MATCH(A970,'Jobber Jobs'!$A$5:$A$367,0)),INDEX('Jobber Jobs'!$Q$5:$Q$367,MATCH(A970,'Jobber Jobs'!$A$5:$A$367,0)))))</f>
        <v>697.67</v>
      </c>
      <c r="F970" s="9">
        <f>SUMIFS('Jobber Invoices'!$F$5:$F$235,'Jobber Invoices'!$B$5:$B$235,A970,'Jobber Invoices'!$G$5:$G$235,B970)</f>
        <v>0</v>
      </c>
      <c r="G970" s="9">
        <f>SUMIFS('QBO Invoices'!$E$5:$E$888,'QBO Invoices'!$G$5:$G$888,A970,'QBO Invoices'!$F$5:$F$888,B970)</f>
        <v>671.67</v>
      </c>
      <c r="H970" s="9">
        <f>ROUND(F970+G970-E970,2)</f>
        <v>-26</v>
      </c>
      <c r="I970" t="str">
        <f>IF(ABS(H970)&lt;0.005,"Agrees",IF(H970&gt;0,"Over-billed","Under-billed"))</f>
        <v>Under-billed</v>
      </c>
      <c r="J970" t="str">
        <f>IFERROR(INDEX('Rate Reconciliation'!$O$5:$O$373,MATCH(A970,'Rate Reconciliation'!$A$5:$A$373,0)),"Missing in Jobber")</f>
        <v>Rate mismatch</v>
      </c>
      <c r="K970" s="9" t="n">
        <v>-26</v>
      </c>
    </row>
    <row r="971">
      <c r="A971" t="inlineStr">
        <is>
          <t>J1323</t>
        </is>
      </c>
      <c r="B971" t="inlineStr">
        <is>
          <t>2026-08</t>
        </is>
      </c>
      <c r="C971" t="str">
        <f>IF(LEFT(A971,1)="T","QBO only",INDEX('Jobber Jobs'!$F$5:$F$367,MATCH(A971,'Jobber Jobs'!$A$5:$A$367,0)))</f>
        <v>Weekly</v>
      </c>
      <c r="D971" t="inlineStr"/>
      <c r="E971" s="9">
        <f>IF(LEFT(A971,1)="T",0,IF(INDEX('Jobber Jobs'!$O$5:$O$367,MATCH(A971,'Jobber Jobs'!$A$5:$A$367,0))&lt;&gt;"Active",0,IF(C971="Every 4 weeks",D971*INDEX('Jobber Jobs'!$L$5:$L$367,MATCH(A971,'Jobber Jobs'!$A$5:$A$367,0)),INDEX('Jobber Jobs'!$Q$5:$Q$367,MATCH(A971,'Jobber Jobs'!$A$5:$A$367,0)))))</f>
        <v>784.33</v>
      </c>
      <c r="F971" s="9">
        <f>SUMIFS('Jobber Invoices'!$F$5:$F$235,'Jobber Invoices'!$B$5:$B$235,A971,'Jobber Invoices'!$G$5:$G$235,B971)</f>
        <v>0</v>
      </c>
      <c r="G971" s="9">
        <f>SUMIFS('QBO Invoices'!$E$5:$E$888,'QBO Invoices'!$G$5:$G$888,A971,'QBO Invoices'!$F$5:$F$888,B971)</f>
        <v>754</v>
      </c>
      <c r="H971" s="9">
        <f>ROUND(F971+G971-E971,2)</f>
        <v>-30.33</v>
      </c>
      <c r="I971" t="str">
        <f>IF(ABS(H971)&lt;0.005,"Agrees",IF(H971&gt;0,"Over-billed","Under-billed"))</f>
        <v>Under-billed</v>
      </c>
      <c r="J971" t="str">
        <f>IFERROR(INDEX('Rate Reconciliation'!$O$5:$O$373,MATCH(A971,'Rate Reconciliation'!$A$5:$A$373,0)),"Missing in Jobber")</f>
        <v>Rate mismatch</v>
      </c>
      <c r="K971" s="9" t="n">
        <v>-30.33</v>
      </c>
    </row>
    <row r="972">
      <c r="A972" t="inlineStr">
        <is>
          <t>J1323</t>
        </is>
      </c>
      <c r="B972" t="inlineStr">
        <is>
          <t>2026-09</t>
        </is>
      </c>
      <c r="C972" t="str">
        <f>IF(LEFT(A972,1)="T","QBO only",INDEX('Jobber Jobs'!$F$5:$F$367,MATCH(A972,'Jobber Jobs'!$A$5:$A$367,0)))</f>
        <v>Weekly</v>
      </c>
      <c r="D972" t="inlineStr"/>
      <c r="E972" s="9">
        <f>IF(LEFT(A972,1)="T",0,IF(INDEX('Jobber Jobs'!$O$5:$O$367,MATCH(A972,'Jobber Jobs'!$A$5:$A$367,0))&lt;&gt;"Active",0,IF(C972="Every 4 weeks",D972*INDEX('Jobber Jobs'!$L$5:$L$367,MATCH(A972,'Jobber Jobs'!$A$5:$A$367,0)),INDEX('Jobber Jobs'!$Q$5:$Q$367,MATCH(A972,'Jobber Jobs'!$A$5:$A$367,0)))))</f>
        <v>784.33</v>
      </c>
      <c r="F972" s="9">
        <f>SUMIFS('Jobber Invoices'!$F$5:$F$235,'Jobber Invoices'!$B$5:$B$235,A972,'Jobber Invoices'!$G$5:$G$235,B972)</f>
        <v>0</v>
      </c>
      <c r="G972" s="9">
        <f>SUMIFS('QBO Invoices'!$E$5:$E$888,'QBO Invoices'!$G$5:$G$888,A972,'QBO Invoices'!$F$5:$F$888,B972)</f>
        <v>754</v>
      </c>
      <c r="H972" s="9">
        <f>ROUND(F972+G972-E972,2)</f>
        <v>-30.33</v>
      </c>
      <c r="I972" t="str">
        <f>IF(ABS(H972)&lt;0.005,"Agrees",IF(H972&gt;0,"Over-billed","Under-billed"))</f>
        <v>Under-billed</v>
      </c>
      <c r="J972" t="str">
        <f>IFERROR(INDEX('Rate Reconciliation'!$O$5:$O$373,MATCH(A972,'Rate Reconciliation'!$A$5:$A$373,0)),"Missing in Jobber")</f>
        <v>Rate mismatch</v>
      </c>
      <c r="K972" s="9" t="n">
        <v>-30.33</v>
      </c>
    </row>
    <row r="973">
      <c r="A973" t="inlineStr">
        <is>
          <t>J1323</t>
        </is>
      </c>
      <c r="B973" t="inlineStr">
        <is>
          <t>2026-10</t>
        </is>
      </c>
      <c r="C973" t="str">
        <f>IF(LEFT(A973,1)="T","QBO only",INDEX('Jobber Jobs'!$F$5:$F$367,MATCH(A973,'Jobber Jobs'!$A$5:$A$367,0)))</f>
        <v>Weekly</v>
      </c>
      <c r="D973" t="inlineStr"/>
      <c r="E973" s="9">
        <f>IF(LEFT(A973,1)="T",0,IF(INDEX('Jobber Jobs'!$O$5:$O$367,MATCH(A973,'Jobber Jobs'!$A$5:$A$367,0))&lt;&gt;"Active",0,IF(C973="Every 4 weeks",D973*INDEX('Jobber Jobs'!$L$5:$L$367,MATCH(A973,'Jobber Jobs'!$A$5:$A$367,0)),INDEX('Jobber Jobs'!$Q$5:$Q$367,MATCH(A973,'Jobber Jobs'!$A$5:$A$367,0)))))</f>
        <v>784.33</v>
      </c>
      <c r="F973" s="9">
        <f>SUMIFS('Jobber Invoices'!$F$5:$F$235,'Jobber Invoices'!$B$5:$B$235,A973,'Jobber Invoices'!$G$5:$G$235,B973)</f>
        <v>0</v>
      </c>
      <c r="G973" s="9">
        <f>SUMIFS('QBO Invoices'!$E$5:$E$888,'QBO Invoices'!$G$5:$G$888,A973,'QBO Invoices'!$F$5:$F$888,B973)</f>
        <v>754</v>
      </c>
      <c r="H973" s="9">
        <f>ROUND(F973+G973-E973,2)</f>
        <v>-30.33</v>
      </c>
      <c r="I973" t="str">
        <f>IF(ABS(H973)&lt;0.005,"Agrees",IF(H973&gt;0,"Over-billed","Under-billed"))</f>
        <v>Under-billed</v>
      </c>
      <c r="J973" t="str">
        <f>IFERROR(INDEX('Rate Reconciliation'!$O$5:$O$373,MATCH(A973,'Rate Reconciliation'!$A$5:$A$373,0)),"Missing in Jobber")</f>
        <v>Rate mismatch</v>
      </c>
      <c r="K973" s="9" t="n">
        <v>-30.33</v>
      </c>
    </row>
    <row r="974">
      <c r="A974" t="inlineStr">
        <is>
          <t>J1324</t>
        </is>
      </c>
      <c r="B974" t="inlineStr">
        <is>
          <t>2026-08</t>
        </is>
      </c>
      <c r="C974" t="str">
        <f>IF(LEFT(A974,1)="T","QBO only",INDEX('Jobber Jobs'!$F$5:$F$367,MATCH(A974,'Jobber Jobs'!$A$5:$A$367,0)))</f>
        <v>Weekly</v>
      </c>
      <c r="D974" t="inlineStr"/>
      <c r="E974" s="9">
        <f>IF(LEFT(A974,1)="T",0,IF(INDEX('Jobber Jobs'!$O$5:$O$367,MATCH(A974,'Jobber Jobs'!$A$5:$A$367,0))&lt;&gt;"Active",0,IF(C974="Every 4 weeks",D974*INDEX('Jobber Jobs'!$L$5:$L$367,MATCH(A974,'Jobber Jobs'!$A$5:$A$367,0)),INDEX('Jobber Jobs'!$Q$5:$Q$367,MATCH(A974,'Jobber Jobs'!$A$5:$A$367,0)))))</f>
        <v>437.67</v>
      </c>
      <c r="F974" s="9">
        <f>SUMIFS('Jobber Invoices'!$F$5:$F$235,'Jobber Invoices'!$B$5:$B$235,A974,'Jobber Invoices'!$G$5:$G$235,B974)</f>
        <v>0</v>
      </c>
      <c r="G974" s="9">
        <f>SUMIFS('QBO Invoices'!$E$5:$E$888,'QBO Invoices'!$G$5:$G$888,A974,'QBO Invoices'!$F$5:$F$888,B974)</f>
        <v>437.67</v>
      </c>
      <c r="H974" s="9">
        <f>ROUND(F974+G974-E974,2)</f>
        <v>0</v>
      </c>
      <c r="I974" t="str">
        <f>IF(ABS(H974)&lt;0.005,"Agrees",IF(H974&gt;0,"Over-billed","Under-billed"))</f>
        <v>Agrees</v>
      </c>
      <c r="J974" t="str">
        <f>IFERROR(INDEX('Rate Reconciliation'!$O$5:$O$373,MATCH(A974,'Rate Reconciliation'!$A$5:$A$373,0)),"Missing in Jobber")</f>
        <v>Matched</v>
      </c>
      <c r="K974" s="9" t="n">
        <v>0</v>
      </c>
    </row>
    <row r="975">
      <c r="A975" t="inlineStr">
        <is>
          <t>J1324</t>
        </is>
      </c>
      <c r="B975" t="inlineStr">
        <is>
          <t>2026-09</t>
        </is>
      </c>
      <c r="C975" t="str">
        <f>IF(LEFT(A975,1)="T","QBO only",INDEX('Jobber Jobs'!$F$5:$F$367,MATCH(A975,'Jobber Jobs'!$A$5:$A$367,0)))</f>
        <v>Weekly</v>
      </c>
      <c r="D975" t="inlineStr"/>
      <c r="E975" s="9">
        <f>IF(LEFT(A975,1)="T",0,IF(INDEX('Jobber Jobs'!$O$5:$O$367,MATCH(A975,'Jobber Jobs'!$A$5:$A$367,0))&lt;&gt;"Active",0,IF(C975="Every 4 weeks",D975*INDEX('Jobber Jobs'!$L$5:$L$367,MATCH(A975,'Jobber Jobs'!$A$5:$A$367,0)),INDEX('Jobber Jobs'!$Q$5:$Q$367,MATCH(A975,'Jobber Jobs'!$A$5:$A$367,0)))))</f>
        <v>437.67</v>
      </c>
      <c r="F975" s="9">
        <f>SUMIFS('Jobber Invoices'!$F$5:$F$235,'Jobber Invoices'!$B$5:$B$235,A975,'Jobber Invoices'!$G$5:$G$235,B975)</f>
        <v>0</v>
      </c>
      <c r="G975" s="9">
        <f>SUMIFS('QBO Invoices'!$E$5:$E$888,'QBO Invoices'!$G$5:$G$888,A975,'QBO Invoices'!$F$5:$F$888,B975)</f>
        <v>437.67</v>
      </c>
      <c r="H975" s="9">
        <f>ROUND(F975+G975-E975,2)</f>
        <v>0</v>
      </c>
      <c r="I975" t="str">
        <f>IF(ABS(H975)&lt;0.005,"Agrees",IF(H975&gt;0,"Over-billed","Under-billed"))</f>
        <v>Agrees</v>
      </c>
      <c r="J975" t="str">
        <f>IFERROR(INDEX('Rate Reconciliation'!$O$5:$O$373,MATCH(A975,'Rate Reconciliation'!$A$5:$A$373,0)),"Missing in Jobber")</f>
        <v>Matched</v>
      </c>
      <c r="K975" s="9" t="n">
        <v>0</v>
      </c>
    </row>
    <row r="976">
      <c r="A976" t="inlineStr">
        <is>
          <t>J1324</t>
        </is>
      </c>
      <c r="B976" t="inlineStr">
        <is>
          <t>2026-10</t>
        </is>
      </c>
      <c r="C976" t="str">
        <f>IF(LEFT(A976,1)="T","QBO only",INDEX('Jobber Jobs'!$F$5:$F$367,MATCH(A976,'Jobber Jobs'!$A$5:$A$367,0)))</f>
        <v>Weekly</v>
      </c>
      <c r="D976" t="inlineStr"/>
      <c r="E976" s="9">
        <f>IF(LEFT(A976,1)="T",0,IF(INDEX('Jobber Jobs'!$O$5:$O$367,MATCH(A976,'Jobber Jobs'!$A$5:$A$367,0))&lt;&gt;"Active",0,IF(C976="Every 4 weeks",D976*INDEX('Jobber Jobs'!$L$5:$L$367,MATCH(A976,'Jobber Jobs'!$A$5:$A$367,0)),INDEX('Jobber Jobs'!$Q$5:$Q$367,MATCH(A976,'Jobber Jobs'!$A$5:$A$367,0)))))</f>
        <v>437.67</v>
      </c>
      <c r="F976" s="9">
        <f>SUMIFS('Jobber Invoices'!$F$5:$F$235,'Jobber Invoices'!$B$5:$B$235,A976,'Jobber Invoices'!$G$5:$G$235,B976)</f>
        <v>0</v>
      </c>
      <c r="G976" s="9">
        <f>SUMIFS('QBO Invoices'!$E$5:$E$888,'QBO Invoices'!$G$5:$G$888,A976,'QBO Invoices'!$F$5:$F$888,B976)</f>
        <v>437.67</v>
      </c>
      <c r="H976" s="9">
        <f>ROUND(F976+G976-E976,2)</f>
        <v>0</v>
      </c>
      <c r="I976" t="str">
        <f>IF(ABS(H976)&lt;0.005,"Agrees",IF(H976&gt;0,"Over-billed","Under-billed"))</f>
        <v>Agrees</v>
      </c>
      <c r="J976" t="str">
        <f>IFERROR(INDEX('Rate Reconciliation'!$O$5:$O$373,MATCH(A976,'Rate Reconciliation'!$A$5:$A$373,0)),"Missing in Jobber")</f>
        <v>Matched</v>
      </c>
      <c r="K976" s="9" t="n">
        <v>0</v>
      </c>
    </row>
    <row r="977">
      <c r="A977" t="inlineStr">
        <is>
          <t>J1325</t>
        </is>
      </c>
      <c r="B977" t="inlineStr">
        <is>
          <t>2026-08</t>
        </is>
      </c>
      <c r="C977" t="str">
        <f>IF(LEFT(A977,1)="T","QBO only",INDEX('Jobber Jobs'!$F$5:$F$367,MATCH(A977,'Jobber Jobs'!$A$5:$A$367,0)))</f>
        <v>Weekly</v>
      </c>
      <c r="D977" t="inlineStr"/>
      <c r="E977" s="9">
        <f>IF(LEFT(A977,1)="T",0,IF(INDEX('Jobber Jobs'!$O$5:$O$367,MATCH(A977,'Jobber Jobs'!$A$5:$A$367,0))&lt;&gt;"Active",0,IF(C977="Every 4 weeks",D977*INDEX('Jobber Jobs'!$L$5:$L$367,MATCH(A977,'Jobber Jobs'!$A$5:$A$367,0)),INDEX('Jobber Jobs'!$Q$5:$Q$367,MATCH(A977,'Jobber Jobs'!$A$5:$A$367,0)))))</f>
        <v>1672.67</v>
      </c>
      <c r="F977" s="9">
        <f>SUMIFS('Jobber Invoices'!$F$5:$F$235,'Jobber Invoices'!$B$5:$B$235,A977,'Jobber Invoices'!$G$5:$G$235,B977)</f>
        <v>0</v>
      </c>
      <c r="G977" s="9">
        <f>SUMIFS('QBO Invoices'!$E$5:$E$888,'QBO Invoices'!$G$5:$G$888,A977,'QBO Invoices'!$F$5:$F$888,B977)</f>
        <v>1672.67</v>
      </c>
      <c r="H977" s="9">
        <f>ROUND(F977+G977-E977,2)</f>
        <v>0</v>
      </c>
      <c r="I977" t="str">
        <f>IF(ABS(H977)&lt;0.005,"Agrees",IF(H977&gt;0,"Over-billed","Under-billed"))</f>
        <v>Agrees</v>
      </c>
      <c r="J977" t="str">
        <f>IFERROR(INDEX('Rate Reconciliation'!$O$5:$O$373,MATCH(A977,'Rate Reconciliation'!$A$5:$A$373,0)),"Missing in Jobber")</f>
        <v>Matched</v>
      </c>
      <c r="K977" s="9" t="n">
        <v>0</v>
      </c>
    </row>
    <row r="978">
      <c r="A978" t="inlineStr">
        <is>
          <t>J1325</t>
        </is>
      </c>
      <c r="B978" t="inlineStr">
        <is>
          <t>2026-09</t>
        </is>
      </c>
      <c r="C978" t="str">
        <f>IF(LEFT(A978,1)="T","QBO only",INDEX('Jobber Jobs'!$F$5:$F$367,MATCH(A978,'Jobber Jobs'!$A$5:$A$367,0)))</f>
        <v>Weekly</v>
      </c>
      <c r="D978" t="inlineStr"/>
      <c r="E978" s="9">
        <f>IF(LEFT(A978,1)="T",0,IF(INDEX('Jobber Jobs'!$O$5:$O$367,MATCH(A978,'Jobber Jobs'!$A$5:$A$367,0))&lt;&gt;"Active",0,IF(C978="Every 4 weeks",D978*INDEX('Jobber Jobs'!$L$5:$L$367,MATCH(A978,'Jobber Jobs'!$A$5:$A$367,0)),INDEX('Jobber Jobs'!$Q$5:$Q$367,MATCH(A978,'Jobber Jobs'!$A$5:$A$367,0)))))</f>
        <v>1672.67</v>
      </c>
      <c r="F978" s="9">
        <f>SUMIFS('Jobber Invoices'!$F$5:$F$235,'Jobber Invoices'!$B$5:$B$235,A978,'Jobber Invoices'!$G$5:$G$235,B978)</f>
        <v>0</v>
      </c>
      <c r="G978" s="9">
        <f>SUMIFS('QBO Invoices'!$E$5:$E$888,'QBO Invoices'!$G$5:$G$888,A978,'QBO Invoices'!$F$5:$F$888,B978)</f>
        <v>1672.67</v>
      </c>
      <c r="H978" s="9">
        <f>ROUND(F978+G978-E978,2)</f>
        <v>0</v>
      </c>
      <c r="I978" t="str">
        <f>IF(ABS(H978)&lt;0.005,"Agrees",IF(H978&gt;0,"Over-billed","Under-billed"))</f>
        <v>Agrees</v>
      </c>
      <c r="J978" t="str">
        <f>IFERROR(INDEX('Rate Reconciliation'!$O$5:$O$373,MATCH(A978,'Rate Reconciliation'!$A$5:$A$373,0)),"Missing in Jobber")</f>
        <v>Matched</v>
      </c>
      <c r="K978" s="9" t="n">
        <v>0</v>
      </c>
    </row>
    <row r="979">
      <c r="A979" t="inlineStr">
        <is>
          <t>J1325</t>
        </is>
      </c>
      <c r="B979" t="inlineStr">
        <is>
          <t>2026-10</t>
        </is>
      </c>
      <c r="C979" t="str">
        <f>IF(LEFT(A979,1)="T","QBO only",INDEX('Jobber Jobs'!$F$5:$F$367,MATCH(A979,'Jobber Jobs'!$A$5:$A$367,0)))</f>
        <v>Weekly</v>
      </c>
      <c r="D979" t="inlineStr"/>
      <c r="E979" s="9">
        <f>IF(LEFT(A979,1)="T",0,IF(INDEX('Jobber Jobs'!$O$5:$O$367,MATCH(A979,'Jobber Jobs'!$A$5:$A$367,0))&lt;&gt;"Active",0,IF(C979="Every 4 weeks",D979*INDEX('Jobber Jobs'!$L$5:$L$367,MATCH(A979,'Jobber Jobs'!$A$5:$A$367,0)),INDEX('Jobber Jobs'!$Q$5:$Q$367,MATCH(A979,'Jobber Jobs'!$A$5:$A$367,0)))))</f>
        <v>1672.67</v>
      </c>
      <c r="F979" s="9">
        <f>SUMIFS('Jobber Invoices'!$F$5:$F$235,'Jobber Invoices'!$B$5:$B$235,A979,'Jobber Invoices'!$G$5:$G$235,B979)</f>
        <v>0</v>
      </c>
      <c r="G979" s="9">
        <f>SUMIFS('QBO Invoices'!$E$5:$E$888,'QBO Invoices'!$G$5:$G$888,A979,'QBO Invoices'!$F$5:$F$888,B979)</f>
        <v>1672.67</v>
      </c>
      <c r="H979" s="9">
        <f>ROUND(F979+G979-E979,2)</f>
        <v>0</v>
      </c>
      <c r="I979" t="str">
        <f>IF(ABS(H979)&lt;0.005,"Agrees",IF(H979&gt;0,"Over-billed","Under-billed"))</f>
        <v>Agrees</v>
      </c>
      <c r="J979" t="str">
        <f>IFERROR(INDEX('Rate Reconciliation'!$O$5:$O$373,MATCH(A979,'Rate Reconciliation'!$A$5:$A$373,0)),"Missing in Jobber")</f>
        <v>Matched</v>
      </c>
      <c r="K979" s="9" t="n">
        <v>0</v>
      </c>
    </row>
    <row r="980">
      <c r="A980" t="inlineStr">
        <is>
          <t>J1326</t>
        </is>
      </c>
      <c r="B980" t="inlineStr">
        <is>
          <t>2026-08</t>
        </is>
      </c>
      <c r="C980" t="str">
        <f>IF(LEFT(A980,1)="T","QBO only",INDEX('Jobber Jobs'!$F$5:$F$367,MATCH(A980,'Jobber Jobs'!$A$5:$A$367,0)))</f>
        <v>Weekly</v>
      </c>
      <c r="D980" t="inlineStr"/>
      <c r="E980" s="9">
        <f>IF(LEFT(A980,1)="T",0,IF(INDEX('Jobber Jobs'!$O$5:$O$367,MATCH(A980,'Jobber Jobs'!$A$5:$A$367,0))&lt;&gt;"Active",0,IF(C980="Every 4 weeks",D980*INDEX('Jobber Jobs'!$L$5:$L$367,MATCH(A980,'Jobber Jobs'!$A$5:$A$367,0)),INDEX('Jobber Jobs'!$Q$5:$Q$367,MATCH(A980,'Jobber Jobs'!$A$5:$A$367,0)))))</f>
        <v>2621.67</v>
      </c>
      <c r="F980" s="9">
        <f>SUMIFS('Jobber Invoices'!$F$5:$F$235,'Jobber Invoices'!$B$5:$B$235,A980,'Jobber Invoices'!$G$5:$G$235,B980)</f>
        <v>0</v>
      </c>
      <c r="G980" s="9">
        <f>SUMIFS('QBO Invoices'!$E$5:$E$888,'QBO Invoices'!$G$5:$G$888,A980,'QBO Invoices'!$F$5:$F$888,B980)</f>
        <v>2621.67</v>
      </c>
      <c r="H980" s="9">
        <f>ROUND(F980+G980-E980,2)</f>
        <v>0</v>
      </c>
      <c r="I980" t="str">
        <f>IF(ABS(H980)&lt;0.005,"Agrees",IF(H980&gt;0,"Over-billed","Under-billed"))</f>
        <v>Agrees</v>
      </c>
      <c r="J980" t="str">
        <f>IFERROR(INDEX('Rate Reconciliation'!$O$5:$O$373,MATCH(A980,'Rate Reconciliation'!$A$5:$A$373,0)),"Missing in Jobber")</f>
        <v>Matched</v>
      </c>
      <c r="K980" s="9" t="n">
        <v>0</v>
      </c>
    </row>
    <row r="981">
      <c r="A981" t="inlineStr">
        <is>
          <t>J1326</t>
        </is>
      </c>
      <c r="B981" t="inlineStr">
        <is>
          <t>2026-09</t>
        </is>
      </c>
      <c r="C981" t="str">
        <f>IF(LEFT(A981,1)="T","QBO only",INDEX('Jobber Jobs'!$F$5:$F$367,MATCH(A981,'Jobber Jobs'!$A$5:$A$367,0)))</f>
        <v>Weekly</v>
      </c>
      <c r="D981" t="inlineStr"/>
      <c r="E981" s="9">
        <f>IF(LEFT(A981,1)="T",0,IF(INDEX('Jobber Jobs'!$O$5:$O$367,MATCH(A981,'Jobber Jobs'!$A$5:$A$367,0))&lt;&gt;"Active",0,IF(C981="Every 4 weeks",D981*INDEX('Jobber Jobs'!$L$5:$L$367,MATCH(A981,'Jobber Jobs'!$A$5:$A$367,0)),INDEX('Jobber Jobs'!$Q$5:$Q$367,MATCH(A981,'Jobber Jobs'!$A$5:$A$367,0)))))</f>
        <v>2621.67</v>
      </c>
      <c r="F981" s="9">
        <f>SUMIFS('Jobber Invoices'!$F$5:$F$235,'Jobber Invoices'!$B$5:$B$235,A981,'Jobber Invoices'!$G$5:$G$235,B981)</f>
        <v>0</v>
      </c>
      <c r="G981" s="9">
        <f>SUMIFS('QBO Invoices'!$E$5:$E$888,'QBO Invoices'!$G$5:$G$888,A981,'QBO Invoices'!$F$5:$F$888,B981)</f>
        <v>2621.67</v>
      </c>
      <c r="H981" s="9">
        <f>ROUND(F981+G981-E981,2)</f>
        <v>0</v>
      </c>
      <c r="I981" t="str">
        <f>IF(ABS(H981)&lt;0.005,"Agrees",IF(H981&gt;0,"Over-billed","Under-billed"))</f>
        <v>Agrees</v>
      </c>
      <c r="J981" t="str">
        <f>IFERROR(INDEX('Rate Reconciliation'!$O$5:$O$373,MATCH(A981,'Rate Reconciliation'!$A$5:$A$373,0)),"Missing in Jobber")</f>
        <v>Matched</v>
      </c>
      <c r="K981" s="9" t="n">
        <v>0</v>
      </c>
    </row>
    <row r="982">
      <c r="A982" t="inlineStr">
        <is>
          <t>J1326</t>
        </is>
      </c>
      <c r="B982" t="inlineStr">
        <is>
          <t>2026-10</t>
        </is>
      </c>
      <c r="C982" t="str">
        <f>IF(LEFT(A982,1)="T","QBO only",INDEX('Jobber Jobs'!$F$5:$F$367,MATCH(A982,'Jobber Jobs'!$A$5:$A$367,0)))</f>
        <v>Weekly</v>
      </c>
      <c r="D982" t="inlineStr"/>
      <c r="E982" s="9">
        <f>IF(LEFT(A982,1)="T",0,IF(INDEX('Jobber Jobs'!$O$5:$O$367,MATCH(A982,'Jobber Jobs'!$A$5:$A$367,0))&lt;&gt;"Active",0,IF(C982="Every 4 weeks",D982*INDEX('Jobber Jobs'!$L$5:$L$367,MATCH(A982,'Jobber Jobs'!$A$5:$A$367,0)),INDEX('Jobber Jobs'!$Q$5:$Q$367,MATCH(A982,'Jobber Jobs'!$A$5:$A$367,0)))))</f>
        <v>2621.67</v>
      </c>
      <c r="F982" s="9">
        <f>SUMIFS('Jobber Invoices'!$F$5:$F$235,'Jobber Invoices'!$B$5:$B$235,A982,'Jobber Invoices'!$G$5:$G$235,B982)</f>
        <v>0</v>
      </c>
      <c r="G982" s="9">
        <f>SUMIFS('QBO Invoices'!$E$5:$E$888,'QBO Invoices'!$G$5:$G$888,A982,'QBO Invoices'!$F$5:$F$888,B982)</f>
        <v>2621.67</v>
      </c>
      <c r="H982" s="9">
        <f>ROUND(F982+G982-E982,2)</f>
        <v>0</v>
      </c>
      <c r="I982" t="str">
        <f>IF(ABS(H982)&lt;0.005,"Agrees",IF(H982&gt;0,"Over-billed","Under-billed"))</f>
        <v>Agrees</v>
      </c>
      <c r="J982" t="str">
        <f>IFERROR(INDEX('Rate Reconciliation'!$O$5:$O$373,MATCH(A982,'Rate Reconciliation'!$A$5:$A$373,0)),"Missing in Jobber")</f>
        <v>Matched</v>
      </c>
      <c r="K982" s="9" t="n">
        <v>0</v>
      </c>
    </row>
    <row r="983">
      <c r="A983" t="inlineStr">
        <is>
          <t>J1327</t>
        </is>
      </c>
      <c r="B983" t="inlineStr">
        <is>
          <t>2026-08</t>
        </is>
      </c>
      <c r="C983" t="str">
        <f>IF(LEFT(A983,1)="T","QBO only",INDEX('Jobber Jobs'!$F$5:$F$367,MATCH(A983,'Jobber Jobs'!$A$5:$A$367,0)))</f>
        <v>Weekly</v>
      </c>
      <c r="D983" t="inlineStr"/>
      <c r="E983" s="9">
        <f>IF(LEFT(A983,1)="T",0,IF(INDEX('Jobber Jobs'!$O$5:$O$367,MATCH(A983,'Jobber Jobs'!$A$5:$A$367,0))&lt;&gt;"Active",0,IF(C983="Every 4 weeks",D983*INDEX('Jobber Jobs'!$L$5:$L$367,MATCH(A983,'Jobber Jobs'!$A$5:$A$367,0)),INDEX('Jobber Jobs'!$Q$5:$Q$367,MATCH(A983,'Jobber Jobs'!$A$5:$A$367,0)))))</f>
        <v>580.67</v>
      </c>
      <c r="F983" s="9">
        <f>SUMIFS('Jobber Invoices'!$F$5:$F$235,'Jobber Invoices'!$B$5:$B$235,A983,'Jobber Invoices'!$G$5:$G$235,B983)</f>
        <v>580.67</v>
      </c>
      <c r="G983" s="9">
        <f>SUMIFS('QBO Invoices'!$E$5:$E$888,'QBO Invoices'!$G$5:$G$888,A983,'QBO Invoices'!$F$5:$F$888,B983)</f>
        <v>0</v>
      </c>
      <c r="H983" s="9">
        <f>ROUND(F983+G983-E983,2)</f>
        <v>0</v>
      </c>
      <c r="I983" t="str">
        <f>IF(ABS(H983)&lt;0.005,"Agrees",IF(H983&gt;0,"Over-billed","Under-billed"))</f>
        <v>Agrees</v>
      </c>
      <c r="J983" t="str">
        <f>IFERROR(INDEX('Rate Reconciliation'!$O$5:$O$373,MATCH(A983,'Rate Reconciliation'!$A$5:$A$373,0)),"Missing in Jobber")</f>
        <v>Billed in Jobber</v>
      </c>
      <c r="K983" s="9" t="n">
        <v>0</v>
      </c>
    </row>
    <row r="984">
      <c r="A984" t="inlineStr">
        <is>
          <t>J1327</t>
        </is>
      </c>
      <c r="B984" t="inlineStr">
        <is>
          <t>2026-09</t>
        </is>
      </c>
      <c r="C984" t="str">
        <f>IF(LEFT(A984,1)="T","QBO only",INDEX('Jobber Jobs'!$F$5:$F$367,MATCH(A984,'Jobber Jobs'!$A$5:$A$367,0)))</f>
        <v>Weekly</v>
      </c>
      <c r="D984" t="inlineStr"/>
      <c r="E984" s="9">
        <f>IF(LEFT(A984,1)="T",0,IF(INDEX('Jobber Jobs'!$O$5:$O$367,MATCH(A984,'Jobber Jobs'!$A$5:$A$367,0))&lt;&gt;"Active",0,IF(C984="Every 4 weeks",D984*INDEX('Jobber Jobs'!$L$5:$L$367,MATCH(A984,'Jobber Jobs'!$A$5:$A$367,0)),INDEX('Jobber Jobs'!$Q$5:$Q$367,MATCH(A984,'Jobber Jobs'!$A$5:$A$367,0)))))</f>
        <v>580.67</v>
      </c>
      <c r="F984" s="9">
        <f>SUMIFS('Jobber Invoices'!$F$5:$F$235,'Jobber Invoices'!$B$5:$B$235,A984,'Jobber Invoices'!$G$5:$G$235,B984)</f>
        <v>580.67</v>
      </c>
      <c r="G984" s="9">
        <f>SUMIFS('QBO Invoices'!$E$5:$E$888,'QBO Invoices'!$G$5:$G$888,A984,'QBO Invoices'!$F$5:$F$888,B984)</f>
        <v>0</v>
      </c>
      <c r="H984" s="9">
        <f>ROUND(F984+G984-E984,2)</f>
        <v>0</v>
      </c>
      <c r="I984" t="str">
        <f>IF(ABS(H984)&lt;0.005,"Agrees",IF(H984&gt;0,"Over-billed","Under-billed"))</f>
        <v>Agrees</v>
      </c>
      <c r="J984" t="str">
        <f>IFERROR(INDEX('Rate Reconciliation'!$O$5:$O$373,MATCH(A984,'Rate Reconciliation'!$A$5:$A$373,0)),"Missing in Jobber")</f>
        <v>Billed in Jobber</v>
      </c>
      <c r="K984" s="9" t="n">
        <v>0</v>
      </c>
    </row>
    <row r="985">
      <c r="A985" t="inlineStr">
        <is>
          <t>J1327</t>
        </is>
      </c>
      <c r="B985" t="inlineStr">
        <is>
          <t>2026-10</t>
        </is>
      </c>
      <c r="C985" t="str">
        <f>IF(LEFT(A985,1)="T","QBO only",INDEX('Jobber Jobs'!$F$5:$F$367,MATCH(A985,'Jobber Jobs'!$A$5:$A$367,0)))</f>
        <v>Weekly</v>
      </c>
      <c r="D985" t="inlineStr"/>
      <c r="E985" s="9">
        <f>IF(LEFT(A985,1)="T",0,IF(INDEX('Jobber Jobs'!$O$5:$O$367,MATCH(A985,'Jobber Jobs'!$A$5:$A$367,0))&lt;&gt;"Active",0,IF(C985="Every 4 weeks",D985*INDEX('Jobber Jobs'!$L$5:$L$367,MATCH(A985,'Jobber Jobs'!$A$5:$A$367,0)),INDEX('Jobber Jobs'!$Q$5:$Q$367,MATCH(A985,'Jobber Jobs'!$A$5:$A$367,0)))))</f>
        <v>580.67</v>
      </c>
      <c r="F985" s="9">
        <f>SUMIFS('Jobber Invoices'!$F$5:$F$235,'Jobber Invoices'!$B$5:$B$235,A985,'Jobber Invoices'!$G$5:$G$235,B985)</f>
        <v>580.67</v>
      </c>
      <c r="G985" s="9">
        <f>SUMIFS('QBO Invoices'!$E$5:$E$888,'QBO Invoices'!$G$5:$G$888,A985,'QBO Invoices'!$F$5:$F$888,B985)</f>
        <v>0</v>
      </c>
      <c r="H985" s="9">
        <f>ROUND(F985+G985-E985,2)</f>
        <v>0</v>
      </c>
      <c r="I985" t="str">
        <f>IF(ABS(H985)&lt;0.005,"Agrees",IF(H985&gt;0,"Over-billed","Under-billed"))</f>
        <v>Agrees</v>
      </c>
      <c r="J985" t="str">
        <f>IFERROR(INDEX('Rate Reconciliation'!$O$5:$O$373,MATCH(A985,'Rate Reconciliation'!$A$5:$A$373,0)),"Missing in Jobber")</f>
        <v>Billed in Jobber</v>
      </c>
      <c r="K985" s="9" t="n">
        <v>0</v>
      </c>
    </row>
    <row r="986">
      <c r="A986" t="inlineStr">
        <is>
          <t>J1328</t>
        </is>
      </c>
      <c r="B986" t="inlineStr">
        <is>
          <t>2026-08</t>
        </is>
      </c>
      <c r="C986" t="str">
        <f>IF(LEFT(A986,1)="T","QBO only",INDEX('Jobber Jobs'!$F$5:$F$367,MATCH(A986,'Jobber Jobs'!$A$5:$A$367,0)))</f>
        <v>Weekly</v>
      </c>
      <c r="D986" t="inlineStr"/>
      <c r="E986" s="9">
        <f>IF(LEFT(A986,1)="T",0,IF(INDEX('Jobber Jobs'!$O$5:$O$367,MATCH(A986,'Jobber Jobs'!$A$5:$A$367,0))&lt;&gt;"Active",0,IF(C986="Every 4 weeks",D986*INDEX('Jobber Jobs'!$L$5:$L$367,MATCH(A986,'Jobber Jobs'!$A$5:$A$367,0)),INDEX('Jobber Jobs'!$Q$5:$Q$367,MATCH(A986,'Jobber Jobs'!$A$5:$A$367,0)))))</f>
        <v>450.67</v>
      </c>
      <c r="F986" s="9">
        <f>SUMIFS('Jobber Invoices'!$F$5:$F$235,'Jobber Invoices'!$B$5:$B$235,A986,'Jobber Invoices'!$G$5:$G$235,B986)</f>
        <v>0</v>
      </c>
      <c r="G986" s="9">
        <f>SUMIFS('QBO Invoices'!$E$5:$E$888,'QBO Invoices'!$G$5:$G$888,A986,'QBO Invoices'!$F$5:$F$888,B986)</f>
        <v>416</v>
      </c>
      <c r="H986" s="9">
        <f>ROUND(F986+G986-E986,2)</f>
        <v>-34.67</v>
      </c>
      <c r="I986" t="str">
        <f>IF(ABS(H986)&lt;0.005,"Agrees",IF(H986&gt;0,"Over-billed","Under-billed"))</f>
        <v>Under-billed</v>
      </c>
      <c r="J986" t="str">
        <f>IFERROR(INDEX('Rate Reconciliation'!$O$5:$O$373,MATCH(A986,'Rate Reconciliation'!$A$5:$A$373,0)),"Missing in Jobber")</f>
        <v>Basis mismatch</v>
      </c>
      <c r="K986" s="9" t="n">
        <v>-34.67</v>
      </c>
    </row>
    <row r="987">
      <c r="A987" t="inlineStr">
        <is>
          <t>J1328</t>
        </is>
      </c>
      <c r="B987" t="inlineStr">
        <is>
          <t>2026-09</t>
        </is>
      </c>
      <c r="C987" t="str">
        <f>IF(LEFT(A987,1)="T","QBO only",INDEX('Jobber Jobs'!$F$5:$F$367,MATCH(A987,'Jobber Jobs'!$A$5:$A$367,0)))</f>
        <v>Weekly</v>
      </c>
      <c r="D987" t="inlineStr"/>
      <c r="E987" s="9">
        <f>IF(LEFT(A987,1)="T",0,IF(INDEX('Jobber Jobs'!$O$5:$O$367,MATCH(A987,'Jobber Jobs'!$A$5:$A$367,0))&lt;&gt;"Active",0,IF(C987="Every 4 weeks",D987*INDEX('Jobber Jobs'!$L$5:$L$367,MATCH(A987,'Jobber Jobs'!$A$5:$A$367,0)),INDEX('Jobber Jobs'!$Q$5:$Q$367,MATCH(A987,'Jobber Jobs'!$A$5:$A$367,0)))))</f>
        <v>450.67</v>
      </c>
      <c r="F987" s="9">
        <f>SUMIFS('Jobber Invoices'!$F$5:$F$235,'Jobber Invoices'!$B$5:$B$235,A987,'Jobber Invoices'!$G$5:$G$235,B987)</f>
        <v>0</v>
      </c>
      <c r="G987" s="9">
        <f>SUMIFS('QBO Invoices'!$E$5:$E$888,'QBO Invoices'!$G$5:$G$888,A987,'QBO Invoices'!$F$5:$F$888,B987)</f>
        <v>416</v>
      </c>
      <c r="H987" s="9">
        <f>ROUND(F987+G987-E987,2)</f>
        <v>-34.67</v>
      </c>
      <c r="I987" t="str">
        <f>IF(ABS(H987)&lt;0.005,"Agrees",IF(H987&gt;0,"Over-billed","Under-billed"))</f>
        <v>Under-billed</v>
      </c>
      <c r="J987" t="str">
        <f>IFERROR(INDEX('Rate Reconciliation'!$O$5:$O$373,MATCH(A987,'Rate Reconciliation'!$A$5:$A$373,0)),"Missing in Jobber")</f>
        <v>Basis mismatch</v>
      </c>
      <c r="K987" s="9" t="n">
        <v>-34.67</v>
      </c>
    </row>
    <row r="988">
      <c r="A988" t="inlineStr">
        <is>
          <t>J1328</t>
        </is>
      </c>
      <c r="B988" t="inlineStr">
        <is>
          <t>2026-10</t>
        </is>
      </c>
      <c r="C988" t="str">
        <f>IF(LEFT(A988,1)="T","QBO only",INDEX('Jobber Jobs'!$F$5:$F$367,MATCH(A988,'Jobber Jobs'!$A$5:$A$367,0)))</f>
        <v>Weekly</v>
      </c>
      <c r="D988" t="inlineStr"/>
      <c r="E988" s="9">
        <f>IF(LEFT(A988,1)="T",0,IF(INDEX('Jobber Jobs'!$O$5:$O$367,MATCH(A988,'Jobber Jobs'!$A$5:$A$367,0))&lt;&gt;"Active",0,IF(C988="Every 4 weeks",D988*INDEX('Jobber Jobs'!$L$5:$L$367,MATCH(A988,'Jobber Jobs'!$A$5:$A$367,0)),INDEX('Jobber Jobs'!$Q$5:$Q$367,MATCH(A988,'Jobber Jobs'!$A$5:$A$367,0)))))</f>
        <v>450.67</v>
      </c>
      <c r="F988" s="9">
        <f>SUMIFS('Jobber Invoices'!$F$5:$F$235,'Jobber Invoices'!$B$5:$B$235,A988,'Jobber Invoices'!$G$5:$G$235,B988)</f>
        <v>0</v>
      </c>
      <c r="G988" s="9">
        <f>SUMIFS('QBO Invoices'!$E$5:$E$888,'QBO Invoices'!$G$5:$G$888,A988,'QBO Invoices'!$F$5:$F$888,B988)</f>
        <v>416</v>
      </c>
      <c r="H988" s="9">
        <f>ROUND(F988+G988-E988,2)</f>
        <v>-34.67</v>
      </c>
      <c r="I988" t="str">
        <f>IF(ABS(H988)&lt;0.005,"Agrees",IF(H988&gt;0,"Over-billed","Under-billed"))</f>
        <v>Under-billed</v>
      </c>
      <c r="J988" t="str">
        <f>IFERROR(INDEX('Rate Reconciliation'!$O$5:$O$373,MATCH(A988,'Rate Reconciliation'!$A$5:$A$373,0)),"Missing in Jobber")</f>
        <v>Basis mismatch</v>
      </c>
      <c r="K988" s="9" t="n">
        <v>-34.67</v>
      </c>
    </row>
    <row r="989">
      <c r="A989" t="inlineStr">
        <is>
          <t>J1329</t>
        </is>
      </c>
      <c r="B989" t="inlineStr">
        <is>
          <t>2026-08</t>
        </is>
      </c>
      <c r="C989" t="str">
        <f>IF(LEFT(A989,1)="T","QBO only",INDEX('Jobber Jobs'!$F$5:$F$367,MATCH(A989,'Jobber Jobs'!$A$5:$A$367,0)))</f>
        <v>Every 4 weeks</v>
      </c>
      <c r="D989" t="n">
        <v>1</v>
      </c>
      <c r="E989" s="9">
        <f>IF(LEFT(A989,1)="T",0,IF(INDEX('Jobber Jobs'!$O$5:$O$367,MATCH(A989,'Jobber Jobs'!$A$5:$A$367,0))&lt;&gt;"Active",0,IF(C989="Every 4 weeks",D989*INDEX('Jobber Jobs'!$L$5:$L$367,MATCH(A989,'Jobber Jobs'!$A$5:$A$367,0)),INDEX('Jobber Jobs'!$Q$5:$Q$367,MATCH(A989,'Jobber Jobs'!$A$5:$A$367,0)))))</f>
        <v>116</v>
      </c>
      <c r="F989" s="9">
        <f>SUMIFS('Jobber Invoices'!$F$5:$F$235,'Jobber Invoices'!$B$5:$B$235,A989,'Jobber Invoices'!$G$5:$G$235,B989)</f>
        <v>0</v>
      </c>
      <c r="G989" s="9">
        <f>SUMIFS('QBO Invoices'!$E$5:$E$888,'QBO Invoices'!$G$5:$G$888,A989,'QBO Invoices'!$F$5:$F$888,B989)</f>
        <v>112</v>
      </c>
      <c r="H989" s="9">
        <f>ROUND(F989+G989-E989,2)</f>
        <v>-4</v>
      </c>
      <c r="I989" t="str">
        <f>IF(ABS(H989)&lt;0.005,"Agrees",IF(H989&gt;0,"Over-billed","Under-billed"))</f>
        <v>Under-billed</v>
      </c>
      <c r="J989" t="str">
        <f>IFERROR(INDEX('Rate Reconciliation'!$O$5:$O$373,MATCH(A989,'Rate Reconciliation'!$A$5:$A$373,0)),"Missing in Jobber")</f>
        <v>Rate mismatch</v>
      </c>
      <c r="K989" s="9" t="n">
        <v>-4</v>
      </c>
    </row>
    <row r="990">
      <c r="A990" t="inlineStr">
        <is>
          <t>J1329</t>
        </is>
      </c>
      <c r="B990" t="inlineStr">
        <is>
          <t>2026-09</t>
        </is>
      </c>
      <c r="C990" t="str">
        <f>IF(LEFT(A990,1)="T","QBO only",INDEX('Jobber Jobs'!$F$5:$F$367,MATCH(A990,'Jobber Jobs'!$A$5:$A$367,0)))</f>
        <v>Every 4 weeks</v>
      </c>
      <c r="D990" t="n">
        <v>1</v>
      </c>
      <c r="E990" s="9">
        <f>IF(LEFT(A990,1)="T",0,IF(INDEX('Jobber Jobs'!$O$5:$O$367,MATCH(A990,'Jobber Jobs'!$A$5:$A$367,0))&lt;&gt;"Active",0,IF(C990="Every 4 weeks",D990*INDEX('Jobber Jobs'!$L$5:$L$367,MATCH(A990,'Jobber Jobs'!$A$5:$A$367,0)),INDEX('Jobber Jobs'!$Q$5:$Q$367,MATCH(A990,'Jobber Jobs'!$A$5:$A$367,0)))))</f>
        <v>116</v>
      </c>
      <c r="F990" s="9">
        <f>SUMIFS('Jobber Invoices'!$F$5:$F$235,'Jobber Invoices'!$B$5:$B$235,A990,'Jobber Invoices'!$G$5:$G$235,B990)</f>
        <v>0</v>
      </c>
      <c r="G990" s="9">
        <f>SUMIFS('QBO Invoices'!$E$5:$E$888,'QBO Invoices'!$G$5:$G$888,A990,'QBO Invoices'!$F$5:$F$888,B990)</f>
        <v>112</v>
      </c>
      <c r="H990" s="9">
        <f>ROUND(F990+G990-E990,2)</f>
        <v>-4</v>
      </c>
      <c r="I990" t="str">
        <f>IF(ABS(H990)&lt;0.005,"Agrees",IF(H990&gt;0,"Over-billed","Under-billed"))</f>
        <v>Under-billed</v>
      </c>
      <c r="J990" t="str">
        <f>IFERROR(INDEX('Rate Reconciliation'!$O$5:$O$373,MATCH(A990,'Rate Reconciliation'!$A$5:$A$373,0)),"Missing in Jobber")</f>
        <v>Rate mismatch</v>
      </c>
      <c r="K990" s="9" t="n">
        <v>-4</v>
      </c>
    </row>
    <row r="991">
      <c r="A991" t="inlineStr">
        <is>
          <t>J1329</t>
        </is>
      </c>
      <c r="B991" t="inlineStr">
        <is>
          <t>2026-10</t>
        </is>
      </c>
      <c r="C991" t="str">
        <f>IF(LEFT(A991,1)="T","QBO only",INDEX('Jobber Jobs'!$F$5:$F$367,MATCH(A991,'Jobber Jobs'!$A$5:$A$367,0)))</f>
        <v>Every 4 weeks</v>
      </c>
      <c r="D991" t="n">
        <v>2</v>
      </c>
      <c r="E991" s="9">
        <f>IF(LEFT(A991,1)="T",0,IF(INDEX('Jobber Jobs'!$O$5:$O$367,MATCH(A991,'Jobber Jobs'!$A$5:$A$367,0))&lt;&gt;"Active",0,IF(C991="Every 4 weeks",D991*INDEX('Jobber Jobs'!$L$5:$L$367,MATCH(A991,'Jobber Jobs'!$A$5:$A$367,0)),INDEX('Jobber Jobs'!$Q$5:$Q$367,MATCH(A991,'Jobber Jobs'!$A$5:$A$367,0)))))</f>
        <v>232</v>
      </c>
      <c r="F991" s="9">
        <f>SUMIFS('Jobber Invoices'!$F$5:$F$235,'Jobber Invoices'!$B$5:$B$235,A991,'Jobber Invoices'!$G$5:$G$235,B991)</f>
        <v>0</v>
      </c>
      <c r="G991" s="9">
        <f>SUMIFS('QBO Invoices'!$E$5:$E$888,'QBO Invoices'!$G$5:$G$888,A991,'QBO Invoices'!$F$5:$F$888,B991)</f>
        <v>224</v>
      </c>
      <c r="H991" s="9">
        <f>ROUND(F991+G991-E991,2)</f>
        <v>-8</v>
      </c>
      <c r="I991" t="str">
        <f>IF(ABS(H991)&lt;0.005,"Agrees",IF(H991&gt;0,"Over-billed","Under-billed"))</f>
        <v>Under-billed</v>
      </c>
      <c r="J991" t="str">
        <f>IFERROR(INDEX('Rate Reconciliation'!$O$5:$O$373,MATCH(A991,'Rate Reconciliation'!$A$5:$A$373,0)),"Missing in Jobber")</f>
        <v>Rate mismatch</v>
      </c>
      <c r="K991" s="9" t="n">
        <v>-8</v>
      </c>
    </row>
    <row r="992">
      <c r="A992" t="inlineStr">
        <is>
          <t>J1330</t>
        </is>
      </c>
      <c r="B992" t="inlineStr">
        <is>
          <t>2026-08</t>
        </is>
      </c>
      <c r="C992" t="str">
        <f>IF(LEFT(A992,1)="T","QBO only",INDEX('Jobber Jobs'!$F$5:$F$367,MATCH(A992,'Jobber Jobs'!$A$5:$A$367,0)))</f>
        <v>Weekly</v>
      </c>
      <c r="D992" t="inlineStr"/>
      <c r="E992" s="9">
        <f>IF(LEFT(A992,1)="T",0,IF(INDEX('Jobber Jobs'!$O$5:$O$367,MATCH(A992,'Jobber Jobs'!$A$5:$A$367,0))&lt;&gt;"Active",0,IF(C992="Every 4 weeks",D992*INDEX('Jobber Jobs'!$L$5:$L$367,MATCH(A992,'Jobber Jobs'!$A$5:$A$367,0)),INDEX('Jobber Jobs'!$Q$5:$Q$367,MATCH(A992,'Jobber Jobs'!$A$5:$A$367,0)))))</f>
        <v>1313</v>
      </c>
      <c r="F992" s="9">
        <f>SUMIFS('Jobber Invoices'!$F$5:$F$235,'Jobber Invoices'!$B$5:$B$235,A992,'Jobber Invoices'!$G$5:$G$235,B992)</f>
        <v>0</v>
      </c>
      <c r="G992" s="9">
        <f>SUMIFS('QBO Invoices'!$E$5:$E$888,'QBO Invoices'!$G$5:$G$888,A992,'QBO Invoices'!$F$5:$F$888,B992)</f>
        <v>1212</v>
      </c>
      <c r="H992" s="9">
        <f>ROUND(F992+G992-E992,2)</f>
        <v>-101</v>
      </c>
      <c r="I992" t="str">
        <f>IF(ABS(H992)&lt;0.005,"Agrees",IF(H992&gt;0,"Over-billed","Under-billed"))</f>
        <v>Under-billed</v>
      </c>
      <c r="J992" t="str">
        <f>IFERROR(INDEX('Rate Reconciliation'!$O$5:$O$373,MATCH(A992,'Rate Reconciliation'!$A$5:$A$373,0)),"Missing in Jobber")</f>
        <v>Basis mismatch</v>
      </c>
      <c r="K992" s="9" t="n">
        <v>-101</v>
      </c>
    </row>
    <row r="993">
      <c r="A993" t="inlineStr">
        <is>
          <t>J1330</t>
        </is>
      </c>
      <c r="B993" t="inlineStr">
        <is>
          <t>2026-09</t>
        </is>
      </c>
      <c r="C993" t="str">
        <f>IF(LEFT(A993,1)="T","QBO only",INDEX('Jobber Jobs'!$F$5:$F$367,MATCH(A993,'Jobber Jobs'!$A$5:$A$367,0)))</f>
        <v>Weekly</v>
      </c>
      <c r="D993" t="inlineStr"/>
      <c r="E993" s="9">
        <f>IF(LEFT(A993,1)="T",0,IF(INDEX('Jobber Jobs'!$O$5:$O$367,MATCH(A993,'Jobber Jobs'!$A$5:$A$367,0))&lt;&gt;"Active",0,IF(C993="Every 4 weeks",D993*INDEX('Jobber Jobs'!$L$5:$L$367,MATCH(A993,'Jobber Jobs'!$A$5:$A$367,0)),INDEX('Jobber Jobs'!$Q$5:$Q$367,MATCH(A993,'Jobber Jobs'!$A$5:$A$367,0)))))</f>
        <v>1313</v>
      </c>
      <c r="F993" s="9">
        <f>SUMIFS('Jobber Invoices'!$F$5:$F$235,'Jobber Invoices'!$B$5:$B$235,A993,'Jobber Invoices'!$G$5:$G$235,B993)</f>
        <v>0</v>
      </c>
      <c r="G993" s="9">
        <f>SUMIFS('QBO Invoices'!$E$5:$E$888,'QBO Invoices'!$G$5:$G$888,A993,'QBO Invoices'!$F$5:$F$888,B993)</f>
        <v>1212</v>
      </c>
      <c r="H993" s="9">
        <f>ROUND(F993+G993-E993,2)</f>
        <v>-101</v>
      </c>
      <c r="I993" t="str">
        <f>IF(ABS(H993)&lt;0.005,"Agrees",IF(H993&gt;0,"Over-billed","Under-billed"))</f>
        <v>Under-billed</v>
      </c>
      <c r="J993" t="str">
        <f>IFERROR(INDEX('Rate Reconciliation'!$O$5:$O$373,MATCH(A993,'Rate Reconciliation'!$A$5:$A$373,0)),"Missing in Jobber")</f>
        <v>Basis mismatch</v>
      </c>
      <c r="K993" s="9" t="n">
        <v>-101</v>
      </c>
    </row>
    <row r="994">
      <c r="A994" t="inlineStr">
        <is>
          <t>J1330</t>
        </is>
      </c>
      <c r="B994" t="inlineStr">
        <is>
          <t>2026-10</t>
        </is>
      </c>
      <c r="C994" t="str">
        <f>IF(LEFT(A994,1)="T","QBO only",INDEX('Jobber Jobs'!$F$5:$F$367,MATCH(A994,'Jobber Jobs'!$A$5:$A$367,0)))</f>
        <v>Weekly</v>
      </c>
      <c r="D994" t="inlineStr"/>
      <c r="E994" s="9">
        <f>IF(LEFT(A994,1)="T",0,IF(INDEX('Jobber Jobs'!$O$5:$O$367,MATCH(A994,'Jobber Jobs'!$A$5:$A$367,0))&lt;&gt;"Active",0,IF(C994="Every 4 weeks",D994*INDEX('Jobber Jobs'!$L$5:$L$367,MATCH(A994,'Jobber Jobs'!$A$5:$A$367,0)),INDEX('Jobber Jobs'!$Q$5:$Q$367,MATCH(A994,'Jobber Jobs'!$A$5:$A$367,0)))))</f>
        <v>1313</v>
      </c>
      <c r="F994" s="9">
        <f>SUMIFS('Jobber Invoices'!$F$5:$F$235,'Jobber Invoices'!$B$5:$B$235,A994,'Jobber Invoices'!$G$5:$G$235,B994)</f>
        <v>0</v>
      </c>
      <c r="G994" s="9">
        <f>SUMIFS('QBO Invoices'!$E$5:$E$888,'QBO Invoices'!$G$5:$G$888,A994,'QBO Invoices'!$F$5:$F$888,B994)</f>
        <v>1212</v>
      </c>
      <c r="H994" s="9">
        <f>ROUND(F994+G994-E994,2)</f>
        <v>-101</v>
      </c>
      <c r="I994" t="str">
        <f>IF(ABS(H994)&lt;0.005,"Agrees",IF(H994&gt;0,"Over-billed","Under-billed"))</f>
        <v>Under-billed</v>
      </c>
      <c r="J994" t="str">
        <f>IFERROR(INDEX('Rate Reconciliation'!$O$5:$O$373,MATCH(A994,'Rate Reconciliation'!$A$5:$A$373,0)),"Missing in Jobber")</f>
        <v>Basis mismatch</v>
      </c>
      <c r="K994" s="9" t="n">
        <v>-101</v>
      </c>
    </row>
    <row r="995">
      <c r="A995" t="inlineStr">
        <is>
          <t>J1331</t>
        </is>
      </c>
      <c r="B995" t="inlineStr">
        <is>
          <t>2026-08</t>
        </is>
      </c>
      <c r="C995" t="str">
        <f>IF(LEFT(A995,1)="T","QBO only",INDEX('Jobber Jobs'!$F$5:$F$367,MATCH(A995,'Jobber Jobs'!$A$5:$A$367,0)))</f>
        <v>Monthly</v>
      </c>
      <c r="D995" t="inlineStr"/>
      <c r="E995" s="9">
        <f>IF(LEFT(A995,1)="T",0,IF(INDEX('Jobber Jobs'!$O$5:$O$367,MATCH(A995,'Jobber Jobs'!$A$5:$A$367,0))&lt;&gt;"Active",0,IF(C995="Every 4 weeks",D995*INDEX('Jobber Jobs'!$L$5:$L$367,MATCH(A995,'Jobber Jobs'!$A$5:$A$367,0)),INDEX('Jobber Jobs'!$Q$5:$Q$367,MATCH(A995,'Jobber Jobs'!$A$5:$A$367,0)))))</f>
        <v>151</v>
      </c>
      <c r="F995" s="9">
        <f>SUMIFS('Jobber Invoices'!$F$5:$F$235,'Jobber Invoices'!$B$5:$B$235,A995,'Jobber Invoices'!$G$5:$G$235,B995)</f>
        <v>0</v>
      </c>
      <c r="G995" s="9">
        <f>SUMIFS('QBO Invoices'!$E$5:$E$888,'QBO Invoices'!$G$5:$G$888,A995,'QBO Invoices'!$F$5:$F$888,B995)</f>
        <v>151</v>
      </c>
      <c r="H995" s="9">
        <f>ROUND(F995+G995-E995,2)</f>
        <v>0</v>
      </c>
      <c r="I995" t="str">
        <f>IF(ABS(H995)&lt;0.005,"Agrees",IF(H995&gt;0,"Over-billed","Under-billed"))</f>
        <v>Agrees</v>
      </c>
      <c r="J995" t="str">
        <f>IFERROR(INDEX('Rate Reconciliation'!$O$5:$O$373,MATCH(A995,'Rate Reconciliation'!$A$5:$A$373,0)),"Missing in Jobber")</f>
        <v>Matched</v>
      </c>
      <c r="K995" s="9" t="n">
        <v>0</v>
      </c>
    </row>
    <row r="996">
      <c r="A996" t="inlineStr">
        <is>
          <t>J1331</t>
        </is>
      </c>
      <c r="B996" t="inlineStr">
        <is>
          <t>2026-09</t>
        </is>
      </c>
      <c r="C996" t="str">
        <f>IF(LEFT(A996,1)="T","QBO only",INDEX('Jobber Jobs'!$F$5:$F$367,MATCH(A996,'Jobber Jobs'!$A$5:$A$367,0)))</f>
        <v>Monthly</v>
      </c>
      <c r="D996" t="inlineStr"/>
      <c r="E996" s="9">
        <f>IF(LEFT(A996,1)="T",0,IF(INDEX('Jobber Jobs'!$O$5:$O$367,MATCH(A996,'Jobber Jobs'!$A$5:$A$367,0))&lt;&gt;"Active",0,IF(C996="Every 4 weeks",D996*INDEX('Jobber Jobs'!$L$5:$L$367,MATCH(A996,'Jobber Jobs'!$A$5:$A$367,0)),INDEX('Jobber Jobs'!$Q$5:$Q$367,MATCH(A996,'Jobber Jobs'!$A$5:$A$367,0)))))</f>
        <v>151</v>
      </c>
      <c r="F996" s="9">
        <f>SUMIFS('Jobber Invoices'!$F$5:$F$235,'Jobber Invoices'!$B$5:$B$235,A996,'Jobber Invoices'!$G$5:$G$235,B996)</f>
        <v>0</v>
      </c>
      <c r="G996" s="9">
        <f>SUMIFS('QBO Invoices'!$E$5:$E$888,'QBO Invoices'!$G$5:$G$888,A996,'QBO Invoices'!$F$5:$F$888,B996)</f>
        <v>151</v>
      </c>
      <c r="H996" s="9">
        <f>ROUND(F996+G996-E996,2)</f>
        <v>0</v>
      </c>
      <c r="I996" t="str">
        <f>IF(ABS(H996)&lt;0.005,"Agrees",IF(H996&gt;0,"Over-billed","Under-billed"))</f>
        <v>Agrees</v>
      </c>
      <c r="J996" t="str">
        <f>IFERROR(INDEX('Rate Reconciliation'!$O$5:$O$373,MATCH(A996,'Rate Reconciliation'!$A$5:$A$373,0)),"Missing in Jobber")</f>
        <v>Matched</v>
      </c>
      <c r="K996" s="9" t="n">
        <v>0</v>
      </c>
    </row>
    <row r="997">
      <c r="A997" t="inlineStr">
        <is>
          <t>J1331</t>
        </is>
      </c>
      <c r="B997" t="inlineStr">
        <is>
          <t>2026-10</t>
        </is>
      </c>
      <c r="C997" t="str">
        <f>IF(LEFT(A997,1)="T","QBO only",INDEX('Jobber Jobs'!$F$5:$F$367,MATCH(A997,'Jobber Jobs'!$A$5:$A$367,0)))</f>
        <v>Monthly</v>
      </c>
      <c r="D997" t="inlineStr"/>
      <c r="E997" s="9">
        <f>IF(LEFT(A997,1)="T",0,IF(INDEX('Jobber Jobs'!$O$5:$O$367,MATCH(A997,'Jobber Jobs'!$A$5:$A$367,0))&lt;&gt;"Active",0,IF(C997="Every 4 weeks",D997*INDEX('Jobber Jobs'!$L$5:$L$367,MATCH(A997,'Jobber Jobs'!$A$5:$A$367,0)),INDEX('Jobber Jobs'!$Q$5:$Q$367,MATCH(A997,'Jobber Jobs'!$A$5:$A$367,0)))))</f>
        <v>151</v>
      </c>
      <c r="F997" s="9">
        <f>SUMIFS('Jobber Invoices'!$F$5:$F$235,'Jobber Invoices'!$B$5:$B$235,A997,'Jobber Invoices'!$G$5:$G$235,B997)</f>
        <v>0</v>
      </c>
      <c r="G997" s="9">
        <f>SUMIFS('QBO Invoices'!$E$5:$E$888,'QBO Invoices'!$G$5:$G$888,A997,'QBO Invoices'!$F$5:$F$888,B997)</f>
        <v>151</v>
      </c>
      <c r="H997" s="9">
        <f>ROUND(F997+G997-E997,2)</f>
        <v>0</v>
      </c>
      <c r="I997" t="str">
        <f>IF(ABS(H997)&lt;0.005,"Agrees",IF(H997&gt;0,"Over-billed","Under-billed"))</f>
        <v>Agrees</v>
      </c>
      <c r="J997" t="str">
        <f>IFERROR(INDEX('Rate Reconciliation'!$O$5:$O$373,MATCH(A997,'Rate Reconciliation'!$A$5:$A$373,0)),"Missing in Jobber")</f>
        <v>Matched</v>
      </c>
      <c r="K997" s="9" t="n">
        <v>0</v>
      </c>
    </row>
    <row r="998">
      <c r="A998" t="inlineStr">
        <is>
          <t>J1332</t>
        </is>
      </c>
      <c r="B998" t="inlineStr">
        <is>
          <t>2026-08</t>
        </is>
      </c>
      <c r="C998" t="str">
        <f>IF(LEFT(A998,1)="T","QBO only",INDEX('Jobber Jobs'!$F$5:$F$367,MATCH(A998,'Jobber Jobs'!$A$5:$A$367,0)))</f>
        <v>Weekly</v>
      </c>
      <c r="D998" t="inlineStr"/>
      <c r="E998" s="9">
        <f>IF(LEFT(A998,1)="T",0,IF(INDEX('Jobber Jobs'!$O$5:$O$367,MATCH(A998,'Jobber Jobs'!$A$5:$A$367,0))&lt;&gt;"Active",0,IF(C998="Every 4 weeks",D998*INDEX('Jobber Jobs'!$L$5:$L$367,MATCH(A998,'Jobber Jobs'!$A$5:$A$367,0)),INDEX('Jobber Jobs'!$Q$5:$Q$367,MATCH(A998,'Jobber Jobs'!$A$5:$A$367,0)))))</f>
        <v>1391</v>
      </c>
      <c r="F998" s="9">
        <f>SUMIFS('Jobber Invoices'!$F$5:$F$235,'Jobber Invoices'!$B$5:$B$235,A998,'Jobber Invoices'!$G$5:$G$235,B998)</f>
        <v>0</v>
      </c>
      <c r="G998" s="9">
        <f>SUMIFS('QBO Invoices'!$E$5:$E$888,'QBO Invoices'!$G$5:$G$888,A998,'QBO Invoices'!$F$5:$F$888,B998)</f>
        <v>1391</v>
      </c>
      <c r="H998" s="9">
        <f>ROUND(F998+G998-E998,2)</f>
        <v>0</v>
      </c>
      <c r="I998" t="str">
        <f>IF(ABS(H998)&lt;0.005,"Agrees",IF(H998&gt;0,"Over-billed","Under-billed"))</f>
        <v>Agrees</v>
      </c>
      <c r="J998" t="str">
        <f>IFERROR(INDEX('Rate Reconciliation'!$O$5:$O$373,MATCH(A998,'Rate Reconciliation'!$A$5:$A$373,0)),"Missing in Jobber")</f>
        <v>Matched</v>
      </c>
      <c r="K998" s="9" t="n">
        <v>0</v>
      </c>
    </row>
    <row r="999">
      <c r="A999" t="inlineStr">
        <is>
          <t>J1332</t>
        </is>
      </c>
      <c r="B999" t="inlineStr">
        <is>
          <t>2026-09</t>
        </is>
      </c>
      <c r="C999" t="str">
        <f>IF(LEFT(A999,1)="T","QBO only",INDEX('Jobber Jobs'!$F$5:$F$367,MATCH(A999,'Jobber Jobs'!$A$5:$A$367,0)))</f>
        <v>Weekly</v>
      </c>
      <c r="D999" t="inlineStr"/>
      <c r="E999" s="9">
        <f>IF(LEFT(A999,1)="T",0,IF(INDEX('Jobber Jobs'!$O$5:$O$367,MATCH(A999,'Jobber Jobs'!$A$5:$A$367,0))&lt;&gt;"Active",0,IF(C999="Every 4 weeks",D999*INDEX('Jobber Jobs'!$L$5:$L$367,MATCH(A999,'Jobber Jobs'!$A$5:$A$367,0)),INDEX('Jobber Jobs'!$Q$5:$Q$367,MATCH(A999,'Jobber Jobs'!$A$5:$A$367,0)))))</f>
        <v>1391</v>
      </c>
      <c r="F999" s="9">
        <f>SUMIFS('Jobber Invoices'!$F$5:$F$235,'Jobber Invoices'!$B$5:$B$235,A999,'Jobber Invoices'!$G$5:$G$235,B999)</f>
        <v>0</v>
      </c>
      <c r="G999" s="9">
        <f>SUMIFS('QBO Invoices'!$E$5:$E$888,'QBO Invoices'!$G$5:$G$888,A999,'QBO Invoices'!$F$5:$F$888,B999)</f>
        <v>1391</v>
      </c>
      <c r="H999" s="9">
        <f>ROUND(F999+G999-E999,2)</f>
        <v>0</v>
      </c>
      <c r="I999" t="str">
        <f>IF(ABS(H999)&lt;0.005,"Agrees",IF(H999&gt;0,"Over-billed","Under-billed"))</f>
        <v>Agrees</v>
      </c>
      <c r="J999" t="str">
        <f>IFERROR(INDEX('Rate Reconciliation'!$O$5:$O$373,MATCH(A999,'Rate Reconciliation'!$A$5:$A$373,0)),"Missing in Jobber")</f>
        <v>Matched</v>
      </c>
      <c r="K999" s="9" t="n">
        <v>0</v>
      </c>
    </row>
    <row r="1000">
      <c r="A1000" t="inlineStr">
        <is>
          <t>J1332</t>
        </is>
      </c>
      <c r="B1000" t="inlineStr">
        <is>
          <t>2026-10</t>
        </is>
      </c>
      <c r="C1000" t="str">
        <f>IF(LEFT(A1000,1)="T","QBO only",INDEX('Jobber Jobs'!$F$5:$F$367,MATCH(A1000,'Jobber Jobs'!$A$5:$A$367,0)))</f>
        <v>Weekly</v>
      </c>
      <c r="D1000" t="inlineStr"/>
      <c r="E1000" s="9">
        <f>IF(LEFT(A1000,1)="T",0,IF(INDEX('Jobber Jobs'!$O$5:$O$367,MATCH(A1000,'Jobber Jobs'!$A$5:$A$367,0))&lt;&gt;"Active",0,IF(C1000="Every 4 weeks",D1000*INDEX('Jobber Jobs'!$L$5:$L$367,MATCH(A1000,'Jobber Jobs'!$A$5:$A$367,0)),INDEX('Jobber Jobs'!$Q$5:$Q$367,MATCH(A1000,'Jobber Jobs'!$A$5:$A$367,0)))))</f>
        <v>1391</v>
      </c>
      <c r="F1000" s="9">
        <f>SUMIFS('Jobber Invoices'!$F$5:$F$235,'Jobber Invoices'!$B$5:$B$235,A1000,'Jobber Invoices'!$G$5:$G$235,B1000)</f>
        <v>0</v>
      </c>
      <c r="G1000" s="9">
        <f>SUMIFS('QBO Invoices'!$E$5:$E$888,'QBO Invoices'!$G$5:$G$888,A1000,'QBO Invoices'!$F$5:$F$888,B1000)</f>
        <v>1391</v>
      </c>
      <c r="H1000" s="9">
        <f>ROUND(F1000+G1000-E1000,2)</f>
        <v>0</v>
      </c>
      <c r="I1000" t="str">
        <f>IF(ABS(H1000)&lt;0.005,"Agrees",IF(H1000&gt;0,"Over-billed","Under-billed"))</f>
        <v>Agrees</v>
      </c>
      <c r="J1000" t="str">
        <f>IFERROR(INDEX('Rate Reconciliation'!$O$5:$O$373,MATCH(A1000,'Rate Reconciliation'!$A$5:$A$373,0)),"Missing in Jobber")</f>
        <v>Matched</v>
      </c>
      <c r="K1000" s="9" t="n">
        <v>0</v>
      </c>
    </row>
    <row r="1001">
      <c r="A1001" t="inlineStr">
        <is>
          <t>J1333</t>
        </is>
      </c>
      <c r="B1001" t="inlineStr">
        <is>
          <t>2026-08</t>
        </is>
      </c>
      <c r="C1001" t="str">
        <f>IF(LEFT(A1001,1)="T","QBO only",INDEX('Jobber Jobs'!$F$5:$F$367,MATCH(A1001,'Jobber Jobs'!$A$5:$A$367,0)))</f>
        <v>Weekly</v>
      </c>
      <c r="D1001" t="inlineStr"/>
      <c r="E1001" s="9">
        <f>IF(LEFT(A1001,1)="T",0,IF(INDEX('Jobber Jobs'!$O$5:$O$367,MATCH(A1001,'Jobber Jobs'!$A$5:$A$367,0))&lt;&gt;"Active",0,IF(C1001="Every 4 weeks",D1001*INDEX('Jobber Jobs'!$L$5:$L$367,MATCH(A1001,'Jobber Jobs'!$A$5:$A$367,0)),INDEX('Jobber Jobs'!$Q$5:$Q$367,MATCH(A1001,'Jobber Jobs'!$A$5:$A$367,0)))))</f>
        <v>598</v>
      </c>
      <c r="F1001" s="9">
        <f>SUMIFS('Jobber Invoices'!$F$5:$F$235,'Jobber Invoices'!$B$5:$B$235,A1001,'Jobber Invoices'!$G$5:$G$235,B1001)</f>
        <v>0</v>
      </c>
      <c r="G1001" s="9">
        <f>SUMIFS('QBO Invoices'!$E$5:$E$888,'QBO Invoices'!$G$5:$G$888,A1001,'QBO Invoices'!$F$5:$F$888,B1001)</f>
        <v>598</v>
      </c>
      <c r="H1001" s="9">
        <f>ROUND(F1001+G1001-E1001,2)</f>
        <v>0</v>
      </c>
      <c r="I1001" t="str">
        <f>IF(ABS(H1001)&lt;0.005,"Agrees",IF(H1001&gt;0,"Over-billed","Under-billed"))</f>
        <v>Agrees</v>
      </c>
      <c r="J1001" t="str">
        <f>IFERROR(INDEX('Rate Reconciliation'!$O$5:$O$373,MATCH(A1001,'Rate Reconciliation'!$A$5:$A$373,0)),"Missing in Jobber")</f>
        <v>Matched</v>
      </c>
      <c r="K1001" s="9" t="n">
        <v>0</v>
      </c>
    </row>
    <row r="1002">
      <c r="A1002" t="inlineStr">
        <is>
          <t>J1333</t>
        </is>
      </c>
      <c r="B1002" t="inlineStr">
        <is>
          <t>2026-09</t>
        </is>
      </c>
      <c r="C1002" t="str">
        <f>IF(LEFT(A1002,1)="T","QBO only",INDEX('Jobber Jobs'!$F$5:$F$367,MATCH(A1002,'Jobber Jobs'!$A$5:$A$367,0)))</f>
        <v>Weekly</v>
      </c>
      <c r="D1002" t="inlineStr"/>
      <c r="E1002" s="9">
        <f>IF(LEFT(A1002,1)="T",0,IF(INDEX('Jobber Jobs'!$O$5:$O$367,MATCH(A1002,'Jobber Jobs'!$A$5:$A$367,0))&lt;&gt;"Active",0,IF(C1002="Every 4 weeks",D1002*INDEX('Jobber Jobs'!$L$5:$L$367,MATCH(A1002,'Jobber Jobs'!$A$5:$A$367,0)),INDEX('Jobber Jobs'!$Q$5:$Q$367,MATCH(A1002,'Jobber Jobs'!$A$5:$A$367,0)))))</f>
        <v>598</v>
      </c>
      <c r="F1002" s="9">
        <f>SUMIFS('Jobber Invoices'!$F$5:$F$235,'Jobber Invoices'!$B$5:$B$235,A1002,'Jobber Invoices'!$G$5:$G$235,B1002)</f>
        <v>0</v>
      </c>
      <c r="G1002" s="9">
        <f>SUMIFS('QBO Invoices'!$E$5:$E$888,'QBO Invoices'!$G$5:$G$888,A1002,'QBO Invoices'!$F$5:$F$888,B1002)</f>
        <v>598</v>
      </c>
      <c r="H1002" s="9">
        <f>ROUND(F1002+G1002-E1002,2)</f>
        <v>0</v>
      </c>
      <c r="I1002" t="str">
        <f>IF(ABS(H1002)&lt;0.005,"Agrees",IF(H1002&gt;0,"Over-billed","Under-billed"))</f>
        <v>Agrees</v>
      </c>
      <c r="J1002" t="str">
        <f>IFERROR(INDEX('Rate Reconciliation'!$O$5:$O$373,MATCH(A1002,'Rate Reconciliation'!$A$5:$A$373,0)),"Missing in Jobber")</f>
        <v>Matched</v>
      </c>
      <c r="K1002" s="9" t="n">
        <v>0</v>
      </c>
    </row>
    <row r="1003">
      <c r="A1003" t="inlineStr">
        <is>
          <t>J1333</t>
        </is>
      </c>
      <c r="B1003" t="inlineStr">
        <is>
          <t>2026-10</t>
        </is>
      </c>
      <c r="C1003" t="str">
        <f>IF(LEFT(A1003,1)="T","QBO only",INDEX('Jobber Jobs'!$F$5:$F$367,MATCH(A1003,'Jobber Jobs'!$A$5:$A$367,0)))</f>
        <v>Weekly</v>
      </c>
      <c r="D1003" t="inlineStr"/>
      <c r="E1003" s="9">
        <f>IF(LEFT(A1003,1)="T",0,IF(INDEX('Jobber Jobs'!$O$5:$O$367,MATCH(A1003,'Jobber Jobs'!$A$5:$A$367,0))&lt;&gt;"Active",0,IF(C1003="Every 4 weeks",D1003*INDEX('Jobber Jobs'!$L$5:$L$367,MATCH(A1003,'Jobber Jobs'!$A$5:$A$367,0)),INDEX('Jobber Jobs'!$Q$5:$Q$367,MATCH(A1003,'Jobber Jobs'!$A$5:$A$367,0)))))</f>
        <v>598</v>
      </c>
      <c r="F1003" s="9">
        <f>SUMIFS('Jobber Invoices'!$F$5:$F$235,'Jobber Invoices'!$B$5:$B$235,A1003,'Jobber Invoices'!$G$5:$G$235,B1003)</f>
        <v>0</v>
      </c>
      <c r="G1003" s="9">
        <f>SUMIFS('QBO Invoices'!$E$5:$E$888,'QBO Invoices'!$G$5:$G$888,A1003,'QBO Invoices'!$F$5:$F$888,B1003)</f>
        <v>598</v>
      </c>
      <c r="H1003" s="9">
        <f>ROUND(F1003+G1003-E1003,2)</f>
        <v>0</v>
      </c>
      <c r="I1003" t="str">
        <f>IF(ABS(H1003)&lt;0.005,"Agrees",IF(H1003&gt;0,"Over-billed","Under-billed"))</f>
        <v>Agrees</v>
      </c>
      <c r="J1003" t="str">
        <f>IFERROR(INDEX('Rate Reconciliation'!$O$5:$O$373,MATCH(A1003,'Rate Reconciliation'!$A$5:$A$373,0)),"Missing in Jobber")</f>
        <v>Matched</v>
      </c>
      <c r="K1003" s="9" t="n">
        <v>0</v>
      </c>
    </row>
    <row r="1004">
      <c r="A1004" t="inlineStr">
        <is>
          <t>J1334</t>
        </is>
      </c>
      <c r="B1004" t="inlineStr">
        <is>
          <t>2026-08</t>
        </is>
      </c>
      <c r="C1004" t="str">
        <f>IF(LEFT(A1004,1)="T","QBO only",INDEX('Jobber Jobs'!$F$5:$F$367,MATCH(A1004,'Jobber Jobs'!$A$5:$A$367,0)))</f>
        <v>Weekly</v>
      </c>
      <c r="D1004" t="inlineStr"/>
      <c r="E1004" s="9">
        <f>IF(LEFT(A1004,1)="T",0,IF(INDEX('Jobber Jobs'!$O$5:$O$367,MATCH(A1004,'Jobber Jobs'!$A$5:$A$367,0))&lt;&gt;"Active",0,IF(C1004="Every 4 weeks",D1004*INDEX('Jobber Jobs'!$L$5:$L$367,MATCH(A1004,'Jobber Jobs'!$A$5:$A$367,0)),INDEX('Jobber Jobs'!$Q$5:$Q$367,MATCH(A1004,'Jobber Jobs'!$A$5:$A$367,0)))))</f>
        <v>1664</v>
      </c>
      <c r="F1004" s="9">
        <f>SUMIFS('Jobber Invoices'!$F$5:$F$235,'Jobber Invoices'!$B$5:$B$235,A1004,'Jobber Invoices'!$G$5:$G$235,B1004)</f>
        <v>0</v>
      </c>
      <c r="G1004" s="9">
        <f>SUMIFS('QBO Invoices'!$E$5:$E$888,'QBO Invoices'!$G$5:$G$888,A1004,'QBO Invoices'!$F$5:$F$888,B1004)</f>
        <v>1664</v>
      </c>
      <c r="H1004" s="9">
        <f>ROUND(F1004+G1004-E1004,2)</f>
        <v>0</v>
      </c>
      <c r="I1004" t="str">
        <f>IF(ABS(H1004)&lt;0.005,"Agrees",IF(H1004&gt;0,"Over-billed","Under-billed"))</f>
        <v>Agrees</v>
      </c>
      <c r="J1004" t="str">
        <f>IFERROR(INDEX('Rate Reconciliation'!$O$5:$O$373,MATCH(A1004,'Rate Reconciliation'!$A$5:$A$373,0)),"Missing in Jobber")</f>
        <v>Matched</v>
      </c>
      <c r="K1004" s="9" t="n">
        <v>0</v>
      </c>
    </row>
    <row r="1005">
      <c r="A1005" t="inlineStr">
        <is>
          <t>J1334</t>
        </is>
      </c>
      <c r="B1005" t="inlineStr">
        <is>
          <t>2026-09</t>
        </is>
      </c>
      <c r="C1005" t="str">
        <f>IF(LEFT(A1005,1)="T","QBO only",INDEX('Jobber Jobs'!$F$5:$F$367,MATCH(A1005,'Jobber Jobs'!$A$5:$A$367,0)))</f>
        <v>Weekly</v>
      </c>
      <c r="D1005" t="inlineStr"/>
      <c r="E1005" s="9">
        <f>IF(LEFT(A1005,1)="T",0,IF(INDEX('Jobber Jobs'!$O$5:$O$367,MATCH(A1005,'Jobber Jobs'!$A$5:$A$367,0))&lt;&gt;"Active",0,IF(C1005="Every 4 weeks",D1005*INDEX('Jobber Jobs'!$L$5:$L$367,MATCH(A1005,'Jobber Jobs'!$A$5:$A$367,0)),INDEX('Jobber Jobs'!$Q$5:$Q$367,MATCH(A1005,'Jobber Jobs'!$A$5:$A$367,0)))))</f>
        <v>1664</v>
      </c>
      <c r="F1005" s="9">
        <f>SUMIFS('Jobber Invoices'!$F$5:$F$235,'Jobber Invoices'!$B$5:$B$235,A1005,'Jobber Invoices'!$G$5:$G$235,B1005)</f>
        <v>0</v>
      </c>
      <c r="G1005" s="9">
        <f>SUMIFS('QBO Invoices'!$E$5:$E$888,'QBO Invoices'!$G$5:$G$888,A1005,'QBO Invoices'!$F$5:$F$888,B1005)</f>
        <v>1664</v>
      </c>
      <c r="H1005" s="9">
        <f>ROUND(F1005+G1005-E1005,2)</f>
        <v>0</v>
      </c>
      <c r="I1005" t="str">
        <f>IF(ABS(H1005)&lt;0.005,"Agrees",IF(H1005&gt;0,"Over-billed","Under-billed"))</f>
        <v>Agrees</v>
      </c>
      <c r="J1005" t="str">
        <f>IFERROR(INDEX('Rate Reconciliation'!$O$5:$O$373,MATCH(A1005,'Rate Reconciliation'!$A$5:$A$373,0)),"Missing in Jobber")</f>
        <v>Matched</v>
      </c>
      <c r="K1005" s="9" t="n">
        <v>0</v>
      </c>
    </row>
    <row r="1006">
      <c r="A1006" t="inlineStr">
        <is>
          <t>J1334</t>
        </is>
      </c>
      <c r="B1006" t="inlineStr">
        <is>
          <t>2026-10</t>
        </is>
      </c>
      <c r="C1006" t="str">
        <f>IF(LEFT(A1006,1)="T","QBO only",INDEX('Jobber Jobs'!$F$5:$F$367,MATCH(A1006,'Jobber Jobs'!$A$5:$A$367,0)))</f>
        <v>Weekly</v>
      </c>
      <c r="D1006" t="inlineStr"/>
      <c r="E1006" s="9">
        <f>IF(LEFT(A1006,1)="T",0,IF(INDEX('Jobber Jobs'!$O$5:$O$367,MATCH(A1006,'Jobber Jobs'!$A$5:$A$367,0))&lt;&gt;"Active",0,IF(C1006="Every 4 weeks",D1006*INDEX('Jobber Jobs'!$L$5:$L$367,MATCH(A1006,'Jobber Jobs'!$A$5:$A$367,0)),INDEX('Jobber Jobs'!$Q$5:$Q$367,MATCH(A1006,'Jobber Jobs'!$A$5:$A$367,0)))))</f>
        <v>1664</v>
      </c>
      <c r="F1006" s="9">
        <f>SUMIFS('Jobber Invoices'!$F$5:$F$235,'Jobber Invoices'!$B$5:$B$235,A1006,'Jobber Invoices'!$G$5:$G$235,B1006)</f>
        <v>0</v>
      </c>
      <c r="G1006" s="9">
        <f>SUMIFS('QBO Invoices'!$E$5:$E$888,'QBO Invoices'!$G$5:$G$888,A1006,'QBO Invoices'!$F$5:$F$888,B1006)</f>
        <v>1664</v>
      </c>
      <c r="H1006" s="9">
        <f>ROUND(F1006+G1006-E1006,2)</f>
        <v>0</v>
      </c>
      <c r="I1006" t="str">
        <f>IF(ABS(H1006)&lt;0.005,"Agrees",IF(H1006&gt;0,"Over-billed","Under-billed"))</f>
        <v>Agrees</v>
      </c>
      <c r="J1006" t="str">
        <f>IFERROR(INDEX('Rate Reconciliation'!$O$5:$O$373,MATCH(A1006,'Rate Reconciliation'!$A$5:$A$373,0)),"Missing in Jobber")</f>
        <v>Matched</v>
      </c>
      <c r="K1006" s="9" t="n">
        <v>0</v>
      </c>
    </row>
    <row r="1007">
      <c r="A1007" t="inlineStr">
        <is>
          <t>J1335</t>
        </is>
      </c>
      <c r="B1007" t="inlineStr">
        <is>
          <t>2026-08</t>
        </is>
      </c>
      <c r="C1007" t="str">
        <f>IF(LEFT(A1007,1)="T","QBO only",INDEX('Jobber Jobs'!$F$5:$F$367,MATCH(A1007,'Jobber Jobs'!$A$5:$A$367,0)))</f>
        <v>Weekly</v>
      </c>
      <c r="D1007" t="inlineStr"/>
      <c r="E1007" s="9">
        <f>IF(LEFT(A1007,1)="T",0,IF(INDEX('Jobber Jobs'!$O$5:$O$367,MATCH(A1007,'Jobber Jobs'!$A$5:$A$367,0))&lt;&gt;"Active",0,IF(C1007="Every 4 weeks",D1007*INDEX('Jobber Jobs'!$L$5:$L$367,MATCH(A1007,'Jobber Jobs'!$A$5:$A$367,0)),INDEX('Jobber Jobs'!$Q$5:$Q$367,MATCH(A1007,'Jobber Jobs'!$A$5:$A$367,0)))))</f>
        <v>567.67</v>
      </c>
      <c r="F1007" s="9">
        <f>SUMIFS('Jobber Invoices'!$F$5:$F$235,'Jobber Invoices'!$B$5:$B$235,A1007,'Jobber Invoices'!$G$5:$G$235,B1007)</f>
        <v>0</v>
      </c>
      <c r="G1007" s="9">
        <f>SUMIFS('QBO Invoices'!$E$5:$E$888,'QBO Invoices'!$G$5:$G$888,A1007,'QBO Invoices'!$F$5:$F$888,B1007)</f>
        <v>567.67</v>
      </c>
      <c r="H1007" s="9">
        <f>ROUND(F1007+G1007-E1007,2)</f>
        <v>0</v>
      </c>
      <c r="I1007" t="str">
        <f>IF(ABS(H1007)&lt;0.005,"Agrees",IF(H1007&gt;0,"Over-billed","Under-billed"))</f>
        <v>Agrees</v>
      </c>
      <c r="J1007" t="str">
        <f>IFERROR(INDEX('Rate Reconciliation'!$O$5:$O$373,MATCH(A1007,'Rate Reconciliation'!$A$5:$A$373,0)),"Missing in Jobber")</f>
        <v>Matched</v>
      </c>
      <c r="K1007" s="9" t="n">
        <v>0</v>
      </c>
    </row>
    <row r="1008">
      <c r="A1008" t="inlineStr">
        <is>
          <t>J1335</t>
        </is>
      </c>
      <c r="B1008" t="inlineStr">
        <is>
          <t>2026-09</t>
        </is>
      </c>
      <c r="C1008" t="str">
        <f>IF(LEFT(A1008,1)="T","QBO only",INDEX('Jobber Jobs'!$F$5:$F$367,MATCH(A1008,'Jobber Jobs'!$A$5:$A$367,0)))</f>
        <v>Weekly</v>
      </c>
      <c r="D1008" t="inlineStr"/>
      <c r="E1008" s="9">
        <f>IF(LEFT(A1008,1)="T",0,IF(INDEX('Jobber Jobs'!$O$5:$O$367,MATCH(A1008,'Jobber Jobs'!$A$5:$A$367,0))&lt;&gt;"Active",0,IF(C1008="Every 4 weeks",D1008*INDEX('Jobber Jobs'!$L$5:$L$367,MATCH(A1008,'Jobber Jobs'!$A$5:$A$367,0)),INDEX('Jobber Jobs'!$Q$5:$Q$367,MATCH(A1008,'Jobber Jobs'!$A$5:$A$367,0)))))</f>
        <v>567.67</v>
      </c>
      <c r="F1008" s="9">
        <f>SUMIFS('Jobber Invoices'!$F$5:$F$235,'Jobber Invoices'!$B$5:$B$235,A1008,'Jobber Invoices'!$G$5:$G$235,B1008)</f>
        <v>0</v>
      </c>
      <c r="G1008" s="9">
        <f>SUMIFS('QBO Invoices'!$E$5:$E$888,'QBO Invoices'!$G$5:$G$888,A1008,'QBO Invoices'!$F$5:$F$888,B1008)</f>
        <v>567.67</v>
      </c>
      <c r="H1008" s="9">
        <f>ROUND(F1008+G1008-E1008,2)</f>
        <v>0</v>
      </c>
      <c r="I1008" t="str">
        <f>IF(ABS(H1008)&lt;0.005,"Agrees",IF(H1008&gt;0,"Over-billed","Under-billed"))</f>
        <v>Agrees</v>
      </c>
      <c r="J1008" t="str">
        <f>IFERROR(INDEX('Rate Reconciliation'!$O$5:$O$373,MATCH(A1008,'Rate Reconciliation'!$A$5:$A$373,0)),"Missing in Jobber")</f>
        <v>Matched</v>
      </c>
      <c r="K1008" s="9" t="n">
        <v>0</v>
      </c>
    </row>
    <row r="1009">
      <c r="A1009" t="inlineStr">
        <is>
          <t>J1335</t>
        </is>
      </c>
      <c r="B1009" t="inlineStr">
        <is>
          <t>2026-10</t>
        </is>
      </c>
      <c r="C1009" t="str">
        <f>IF(LEFT(A1009,1)="T","QBO only",INDEX('Jobber Jobs'!$F$5:$F$367,MATCH(A1009,'Jobber Jobs'!$A$5:$A$367,0)))</f>
        <v>Weekly</v>
      </c>
      <c r="D1009" t="inlineStr"/>
      <c r="E1009" s="9">
        <f>IF(LEFT(A1009,1)="T",0,IF(INDEX('Jobber Jobs'!$O$5:$O$367,MATCH(A1009,'Jobber Jobs'!$A$5:$A$367,0))&lt;&gt;"Active",0,IF(C1009="Every 4 weeks",D1009*INDEX('Jobber Jobs'!$L$5:$L$367,MATCH(A1009,'Jobber Jobs'!$A$5:$A$367,0)),INDEX('Jobber Jobs'!$Q$5:$Q$367,MATCH(A1009,'Jobber Jobs'!$A$5:$A$367,0)))))</f>
        <v>567.67</v>
      </c>
      <c r="F1009" s="9">
        <f>SUMIFS('Jobber Invoices'!$F$5:$F$235,'Jobber Invoices'!$B$5:$B$235,A1009,'Jobber Invoices'!$G$5:$G$235,B1009)</f>
        <v>0</v>
      </c>
      <c r="G1009" s="9">
        <f>SUMIFS('QBO Invoices'!$E$5:$E$888,'QBO Invoices'!$G$5:$G$888,A1009,'QBO Invoices'!$F$5:$F$888,B1009)</f>
        <v>567.67</v>
      </c>
      <c r="H1009" s="9">
        <f>ROUND(F1009+G1009-E1009,2)</f>
        <v>0</v>
      </c>
      <c r="I1009" t="str">
        <f>IF(ABS(H1009)&lt;0.005,"Agrees",IF(H1009&gt;0,"Over-billed","Under-billed"))</f>
        <v>Agrees</v>
      </c>
      <c r="J1009" t="str">
        <f>IFERROR(INDEX('Rate Reconciliation'!$O$5:$O$373,MATCH(A1009,'Rate Reconciliation'!$A$5:$A$373,0)),"Missing in Jobber")</f>
        <v>Matched</v>
      </c>
      <c r="K1009" s="9" t="n">
        <v>0</v>
      </c>
    </row>
    <row r="1010">
      <c r="A1010" t="inlineStr">
        <is>
          <t>J1336</t>
        </is>
      </c>
      <c r="B1010" t="inlineStr">
        <is>
          <t>2026-08</t>
        </is>
      </c>
      <c r="C1010" t="str">
        <f>IF(LEFT(A1010,1)="T","QBO only",INDEX('Jobber Jobs'!$F$5:$F$367,MATCH(A1010,'Jobber Jobs'!$A$5:$A$367,0)))</f>
        <v>Every 4 weeks</v>
      </c>
      <c r="D1010" t="n">
        <v>1</v>
      </c>
      <c r="E1010" s="9">
        <f>IF(LEFT(A1010,1)="T",0,IF(INDEX('Jobber Jobs'!$O$5:$O$367,MATCH(A1010,'Jobber Jobs'!$A$5:$A$367,0))&lt;&gt;"Active",0,IF(C1010="Every 4 weeks",D1010*INDEX('Jobber Jobs'!$L$5:$L$367,MATCH(A1010,'Jobber Jobs'!$A$5:$A$367,0)),INDEX('Jobber Jobs'!$Q$5:$Q$367,MATCH(A1010,'Jobber Jobs'!$A$5:$A$367,0)))))</f>
        <v>203</v>
      </c>
      <c r="F1010" s="9">
        <f>SUMIFS('Jobber Invoices'!$F$5:$F$235,'Jobber Invoices'!$B$5:$B$235,A1010,'Jobber Invoices'!$G$5:$G$235,B1010)</f>
        <v>203</v>
      </c>
      <c r="G1010" s="9">
        <f>SUMIFS('QBO Invoices'!$E$5:$E$888,'QBO Invoices'!$G$5:$G$888,A1010,'QBO Invoices'!$F$5:$F$888,B1010)</f>
        <v>203</v>
      </c>
      <c r="H1010" s="9">
        <f>ROUND(F1010+G1010-E1010,2)</f>
        <v>203</v>
      </c>
      <c r="I1010" t="str">
        <f>IF(ABS(H1010)&lt;0.005,"Agrees",IF(H1010&gt;0,"Over-billed","Under-billed"))</f>
        <v>Over-billed</v>
      </c>
      <c r="J1010" t="str">
        <f>IFERROR(INDEX('Rate Reconciliation'!$O$5:$O$373,MATCH(A1010,'Rate Reconciliation'!$A$5:$A$373,0)),"Missing in Jobber")</f>
        <v>Double-billing risk</v>
      </c>
      <c r="K1010" s="9" t="n">
        <v>203</v>
      </c>
    </row>
    <row r="1011">
      <c r="A1011" t="inlineStr">
        <is>
          <t>J1336</t>
        </is>
      </c>
      <c r="B1011" t="inlineStr">
        <is>
          <t>2026-09</t>
        </is>
      </c>
      <c r="C1011" t="str">
        <f>IF(LEFT(A1011,1)="T","QBO only",INDEX('Jobber Jobs'!$F$5:$F$367,MATCH(A1011,'Jobber Jobs'!$A$5:$A$367,0)))</f>
        <v>Every 4 weeks</v>
      </c>
      <c r="D1011" t="n">
        <v>1</v>
      </c>
      <c r="E1011" s="9">
        <f>IF(LEFT(A1011,1)="T",0,IF(INDEX('Jobber Jobs'!$O$5:$O$367,MATCH(A1011,'Jobber Jobs'!$A$5:$A$367,0))&lt;&gt;"Active",0,IF(C1011="Every 4 weeks",D1011*INDEX('Jobber Jobs'!$L$5:$L$367,MATCH(A1011,'Jobber Jobs'!$A$5:$A$367,0)),INDEX('Jobber Jobs'!$Q$5:$Q$367,MATCH(A1011,'Jobber Jobs'!$A$5:$A$367,0)))))</f>
        <v>203</v>
      </c>
      <c r="F1011" s="9">
        <f>SUMIFS('Jobber Invoices'!$F$5:$F$235,'Jobber Invoices'!$B$5:$B$235,A1011,'Jobber Invoices'!$G$5:$G$235,B1011)</f>
        <v>203</v>
      </c>
      <c r="G1011" s="9">
        <f>SUMIFS('QBO Invoices'!$E$5:$E$888,'QBO Invoices'!$G$5:$G$888,A1011,'QBO Invoices'!$F$5:$F$888,B1011)</f>
        <v>203</v>
      </c>
      <c r="H1011" s="9">
        <f>ROUND(F1011+G1011-E1011,2)</f>
        <v>203</v>
      </c>
      <c r="I1011" t="str">
        <f>IF(ABS(H1011)&lt;0.005,"Agrees",IF(H1011&gt;0,"Over-billed","Under-billed"))</f>
        <v>Over-billed</v>
      </c>
      <c r="J1011" t="str">
        <f>IFERROR(INDEX('Rate Reconciliation'!$O$5:$O$373,MATCH(A1011,'Rate Reconciliation'!$A$5:$A$373,0)),"Missing in Jobber")</f>
        <v>Double-billing risk</v>
      </c>
      <c r="K1011" s="9" t="n">
        <v>203</v>
      </c>
    </row>
    <row r="1012">
      <c r="A1012" t="inlineStr">
        <is>
          <t>J1336</t>
        </is>
      </c>
      <c r="B1012" t="inlineStr">
        <is>
          <t>2026-10</t>
        </is>
      </c>
      <c r="C1012" t="str">
        <f>IF(LEFT(A1012,1)="T","QBO only",INDEX('Jobber Jobs'!$F$5:$F$367,MATCH(A1012,'Jobber Jobs'!$A$5:$A$367,0)))</f>
        <v>Every 4 weeks</v>
      </c>
      <c r="D1012" t="n">
        <v>2</v>
      </c>
      <c r="E1012" s="9">
        <f>IF(LEFT(A1012,1)="T",0,IF(INDEX('Jobber Jobs'!$O$5:$O$367,MATCH(A1012,'Jobber Jobs'!$A$5:$A$367,0))&lt;&gt;"Active",0,IF(C1012="Every 4 weeks",D1012*INDEX('Jobber Jobs'!$L$5:$L$367,MATCH(A1012,'Jobber Jobs'!$A$5:$A$367,0)),INDEX('Jobber Jobs'!$Q$5:$Q$367,MATCH(A1012,'Jobber Jobs'!$A$5:$A$367,0)))))</f>
        <v>406</v>
      </c>
      <c r="F1012" s="9">
        <f>SUMIFS('Jobber Invoices'!$F$5:$F$235,'Jobber Invoices'!$B$5:$B$235,A1012,'Jobber Invoices'!$G$5:$G$235,B1012)</f>
        <v>406</v>
      </c>
      <c r="G1012" s="9">
        <f>SUMIFS('QBO Invoices'!$E$5:$E$888,'QBO Invoices'!$G$5:$G$888,A1012,'QBO Invoices'!$F$5:$F$888,B1012)</f>
        <v>406</v>
      </c>
      <c r="H1012" s="9">
        <f>ROUND(F1012+G1012-E1012,2)</f>
        <v>406</v>
      </c>
      <c r="I1012" t="str">
        <f>IF(ABS(H1012)&lt;0.005,"Agrees",IF(H1012&gt;0,"Over-billed","Under-billed"))</f>
        <v>Over-billed</v>
      </c>
      <c r="J1012" t="str">
        <f>IFERROR(INDEX('Rate Reconciliation'!$O$5:$O$373,MATCH(A1012,'Rate Reconciliation'!$A$5:$A$373,0)),"Missing in Jobber")</f>
        <v>Double-billing risk</v>
      </c>
      <c r="K1012" s="9" t="n">
        <v>406</v>
      </c>
    </row>
    <row r="1013">
      <c r="A1013" t="inlineStr">
        <is>
          <t>J1337</t>
        </is>
      </c>
      <c r="B1013" t="inlineStr">
        <is>
          <t>2026-08</t>
        </is>
      </c>
      <c r="C1013" t="str">
        <f>IF(LEFT(A1013,1)="T","QBO only",INDEX('Jobber Jobs'!$F$5:$F$367,MATCH(A1013,'Jobber Jobs'!$A$5:$A$367,0)))</f>
        <v>Weekly</v>
      </c>
      <c r="D1013" t="inlineStr"/>
      <c r="E1013" s="9">
        <f>IF(LEFT(A1013,1)="T",0,IF(INDEX('Jobber Jobs'!$O$5:$O$367,MATCH(A1013,'Jobber Jobs'!$A$5:$A$367,0))&lt;&gt;"Active",0,IF(C1013="Every 4 weeks",D1013*INDEX('Jobber Jobs'!$L$5:$L$367,MATCH(A1013,'Jobber Jobs'!$A$5:$A$367,0)),INDEX('Jobber Jobs'!$Q$5:$Q$367,MATCH(A1013,'Jobber Jobs'!$A$5:$A$367,0)))))</f>
        <v>801.67</v>
      </c>
      <c r="F1013" s="9">
        <f>SUMIFS('Jobber Invoices'!$F$5:$F$235,'Jobber Invoices'!$B$5:$B$235,A1013,'Jobber Invoices'!$G$5:$G$235,B1013)</f>
        <v>801.67</v>
      </c>
      <c r="G1013" s="9">
        <f>SUMIFS('QBO Invoices'!$E$5:$E$888,'QBO Invoices'!$G$5:$G$888,A1013,'QBO Invoices'!$F$5:$F$888,B1013)</f>
        <v>801.67</v>
      </c>
      <c r="H1013" s="9">
        <f>ROUND(F1013+G1013-E1013,2)</f>
        <v>801.67</v>
      </c>
      <c r="I1013" t="str">
        <f>IF(ABS(H1013)&lt;0.005,"Agrees",IF(H1013&gt;0,"Over-billed","Under-billed"))</f>
        <v>Over-billed</v>
      </c>
      <c r="J1013" t="str">
        <f>IFERROR(INDEX('Rate Reconciliation'!$O$5:$O$373,MATCH(A1013,'Rate Reconciliation'!$A$5:$A$373,0)),"Missing in Jobber")</f>
        <v>Double-billing risk</v>
      </c>
      <c r="K1013" s="9" t="n">
        <v>801.67</v>
      </c>
    </row>
    <row r="1014">
      <c r="A1014" t="inlineStr">
        <is>
          <t>J1337</t>
        </is>
      </c>
      <c r="B1014" t="inlineStr">
        <is>
          <t>2026-09</t>
        </is>
      </c>
      <c r="C1014" t="str">
        <f>IF(LEFT(A1014,1)="T","QBO only",INDEX('Jobber Jobs'!$F$5:$F$367,MATCH(A1014,'Jobber Jobs'!$A$5:$A$367,0)))</f>
        <v>Weekly</v>
      </c>
      <c r="D1014" t="inlineStr"/>
      <c r="E1014" s="9">
        <f>IF(LEFT(A1014,1)="T",0,IF(INDEX('Jobber Jobs'!$O$5:$O$367,MATCH(A1014,'Jobber Jobs'!$A$5:$A$367,0))&lt;&gt;"Active",0,IF(C1014="Every 4 weeks",D1014*INDEX('Jobber Jobs'!$L$5:$L$367,MATCH(A1014,'Jobber Jobs'!$A$5:$A$367,0)),INDEX('Jobber Jobs'!$Q$5:$Q$367,MATCH(A1014,'Jobber Jobs'!$A$5:$A$367,0)))))</f>
        <v>801.67</v>
      </c>
      <c r="F1014" s="9">
        <f>SUMIFS('Jobber Invoices'!$F$5:$F$235,'Jobber Invoices'!$B$5:$B$235,A1014,'Jobber Invoices'!$G$5:$G$235,B1014)</f>
        <v>801.67</v>
      </c>
      <c r="G1014" s="9">
        <f>SUMIFS('QBO Invoices'!$E$5:$E$888,'QBO Invoices'!$G$5:$G$888,A1014,'QBO Invoices'!$F$5:$F$888,B1014)</f>
        <v>801.67</v>
      </c>
      <c r="H1014" s="9">
        <f>ROUND(F1014+G1014-E1014,2)</f>
        <v>801.67</v>
      </c>
      <c r="I1014" t="str">
        <f>IF(ABS(H1014)&lt;0.005,"Agrees",IF(H1014&gt;0,"Over-billed","Under-billed"))</f>
        <v>Over-billed</v>
      </c>
      <c r="J1014" t="str">
        <f>IFERROR(INDEX('Rate Reconciliation'!$O$5:$O$373,MATCH(A1014,'Rate Reconciliation'!$A$5:$A$373,0)),"Missing in Jobber")</f>
        <v>Double-billing risk</v>
      </c>
      <c r="K1014" s="9" t="n">
        <v>801.67</v>
      </c>
    </row>
    <row r="1015">
      <c r="A1015" t="inlineStr">
        <is>
          <t>J1337</t>
        </is>
      </c>
      <c r="B1015" t="inlineStr">
        <is>
          <t>2026-10</t>
        </is>
      </c>
      <c r="C1015" t="str">
        <f>IF(LEFT(A1015,1)="T","QBO only",INDEX('Jobber Jobs'!$F$5:$F$367,MATCH(A1015,'Jobber Jobs'!$A$5:$A$367,0)))</f>
        <v>Weekly</v>
      </c>
      <c r="D1015" t="inlineStr"/>
      <c r="E1015" s="9">
        <f>IF(LEFT(A1015,1)="T",0,IF(INDEX('Jobber Jobs'!$O$5:$O$367,MATCH(A1015,'Jobber Jobs'!$A$5:$A$367,0))&lt;&gt;"Active",0,IF(C1015="Every 4 weeks",D1015*INDEX('Jobber Jobs'!$L$5:$L$367,MATCH(A1015,'Jobber Jobs'!$A$5:$A$367,0)),INDEX('Jobber Jobs'!$Q$5:$Q$367,MATCH(A1015,'Jobber Jobs'!$A$5:$A$367,0)))))</f>
        <v>801.67</v>
      </c>
      <c r="F1015" s="9">
        <f>SUMIFS('Jobber Invoices'!$F$5:$F$235,'Jobber Invoices'!$B$5:$B$235,A1015,'Jobber Invoices'!$G$5:$G$235,B1015)</f>
        <v>801.67</v>
      </c>
      <c r="G1015" s="9">
        <f>SUMIFS('QBO Invoices'!$E$5:$E$888,'QBO Invoices'!$G$5:$G$888,A1015,'QBO Invoices'!$F$5:$F$888,B1015)</f>
        <v>801.67</v>
      </c>
      <c r="H1015" s="9">
        <f>ROUND(F1015+G1015-E1015,2)</f>
        <v>801.67</v>
      </c>
      <c r="I1015" t="str">
        <f>IF(ABS(H1015)&lt;0.005,"Agrees",IF(H1015&gt;0,"Over-billed","Under-billed"))</f>
        <v>Over-billed</v>
      </c>
      <c r="J1015" t="str">
        <f>IFERROR(INDEX('Rate Reconciliation'!$O$5:$O$373,MATCH(A1015,'Rate Reconciliation'!$A$5:$A$373,0)),"Missing in Jobber")</f>
        <v>Double-billing risk</v>
      </c>
      <c r="K1015" s="9" t="n">
        <v>801.67</v>
      </c>
    </row>
    <row r="1016">
      <c r="A1016" t="inlineStr">
        <is>
          <t>J1338</t>
        </is>
      </c>
      <c r="B1016" t="inlineStr">
        <is>
          <t>2026-08</t>
        </is>
      </c>
      <c r="C1016" t="str">
        <f>IF(LEFT(A1016,1)="T","QBO only",INDEX('Jobber Jobs'!$F$5:$F$367,MATCH(A1016,'Jobber Jobs'!$A$5:$A$367,0)))</f>
        <v>Weekly</v>
      </c>
      <c r="D1016" t="inlineStr"/>
      <c r="E1016" s="9">
        <f>IF(LEFT(A1016,1)="T",0,IF(INDEX('Jobber Jobs'!$O$5:$O$367,MATCH(A1016,'Jobber Jobs'!$A$5:$A$367,0))&lt;&gt;"Active",0,IF(C1016="Every 4 weeks",D1016*INDEX('Jobber Jobs'!$L$5:$L$367,MATCH(A1016,'Jobber Jobs'!$A$5:$A$367,0)),INDEX('Jobber Jobs'!$Q$5:$Q$367,MATCH(A1016,'Jobber Jobs'!$A$5:$A$367,0)))))</f>
        <v>429</v>
      </c>
      <c r="F1016" s="9">
        <f>SUMIFS('Jobber Invoices'!$F$5:$F$235,'Jobber Invoices'!$B$5:$B$235,A1016,'Jobber Invoices'!$G$5:$G$235,B1016)</f>
        <v>0</v>
      </c>
      <c r="G1016" s="9">
        <f>SUMIFS('QBO Invoices'!$E$5:$E$888,'QBO Invoices'!$G$5:$G$888,A1016,'QBO Invoices'!$F$5:$F$888,B1016)</f>
        <v>429</v>
      </c>
      <c r="H1016" s="9">
        <f>ROUND(F1016+G1016-E1016,2)</f>
        <v>0</v>
      </c>
      <c r="I1016" t="str">
        <f>IF(ABS(H1016)&lt;0.005,"Agrees",IF(H1016&gt;0,"Over-billed","Under-billed"))</f>
        <v>Agrees</v>
      </c>
      <c r="J1016" t="str">
        <f>IFERROR(INDEX('Rate Reconciliation'!$O$5:$O$373,MATCH(A1016,'Rate Reconciliation'!$A$5:$A$373,0)),"Missing in Jobber")</f>
        <v>Matched</v>
      </c>
      <c r="K1016" s="9" t="n">
        <v>0</v>
      </c>
    </row>
    <row r="1017">
      <c r="A1017" t="inlineStr">
        <is>
          <t>J1338</t>
        </is>
      </c>
      <c r="B1017" t="inlineStr">
        <is>
          <t>2026-09</t>
        </is>
      </c>
      <c r="C1017" t="str">
        <f>IF(LEFT(A1017,1)="T","QBO only",INDEX('Jobber Jobs'!$F$5:$F$367,MATCH(A1017,'Jobber Jobs'!$A$5:$A$367,0)))</f>
        <v>Weekly</v>
      </c>
      <c r="D1017" t="inlineStr"/>
      <c r="E1017" s="9">
        <f>IF(LEFT(A1017,1)="T",0,IF(INDEX('Jobber Jobs'!$O$5:$O$367,MATCH(A1017,'Jobber Jobs'!$A$5:$A$367,0))&lt;&gt;"Active",0,IF(C1017="Every 4 weeks",D1017*INDEX('Jobber Jobs'!$L$5:$L$367,MATCH(A1017,'Jobber Jobs'!$A$5:$A$367,0)),INDEX('Jobber Jobs'!$Q$5:$Q$367,MATCH(A1017,'Jobber Jobs'!$A$5:$A$367,0)))))</f>
        <v>429</v>
      </c>
      <c r="F1017" s="9">
        <f>SUMIFS('Jobber Invoices'!$F$5:$F$235,'Jobber Invoices'!$B$5:$B$235,A1017,'Jobber Invoices'!$G$5:$G$235,B1017)</f>
        <v>0</v>
      </c>
      <c r="G1017" s="9">
        <f>SUMIFS('QBO Invoices'!$E$5:$E$888,'QBO Invoices'!$G$5:$G$888,A1017,'QBO Invoices'!$F$5:$F$888,B1017)</f>
        <v>429</v>
      </c>
      <c r="H1017" s="9">
        <f>ROUND(F1017+G1017-E1017,2)</f>
        <v>0</v>
      </c>
      <c r="I1017" t="str">
        <f>IF(ABS(H1017)&lt;0.005,"Agrees",IF(H1017&gt;0,"Over-billed","Under-billed"))</f>
        <v>Agrees</v>
      </c>
      <c r="J1017" t="str">
        <f>IFERROR(INDEX('Rate Reconciliation'!$O$5:$O$373,MATCH(A1017,'Rate Reconciliation'!$A$5:$A$373,0)),"Missing in Jobber")</f>
        <v>Matched</v>
      </c>
      <c r="K1017" s="9" t="n">
        <v>0</v>
      </c>
    </row>
    <row r="1018">
      <c r="A1018" t="inlineStr">
        <is>
          <t>J1338</t>
        </is>
      </c>
      <c r="B1018" t="inlineStr">
        <is>
          <t>2026-10</t>
        </is>
      </c>
      <c r="C1018" t="str">
        <f>IF(LEFT(A1018,1)="T","QBO only",INDEX('Jobber Jobs'!$F$5:$F$367,MATCH(A1018,'Jobber Jobs'!$A$5:$A$367,0)))</f>
        <v>Weekly</v>
      </c>
      <c r="D1018" t="inlineStr"/>
      <c r="E1018" s="9">
        <f>IF(LEFT(A1018,1)="T",0,IF(INDEX('Jobber Jobs'!$O$5:$O$367,MATCH(A1018,'Jobber Jobs'!$A$5:$A$367,0))&lt;&gt;"Active",0,IF(C1018="Every 4 weeks",D1018*INDEX('Jobber Jobs'!$L$5:$L$367,MATCH(A1018,'Jobber Jobs'!$A$5:$A$367,0)),INDEX('Jobber Jobs'!$Q$5:$Q$367,MATCH(A1018,'Jobber Jobs'!$A$5:$A$367,0)))))</f>
        <v>429</v>
      </c>
      <c r="F1018" s="9">
        <f>SUMIFS('Jobber Invoices'!$F$5:$F$235,'Jobber Invoices'!$B$5:$B$235,A1018,'Jobber Invoices'!$G$5:$G$235,B1018)</f>
        <v>0</v>
      </c>
      <c r="G1018" s="9">
        <f>SUMIFS('QBO Invoices'!$E$5:$E$888,'QBO Invoices'!$G$5:$G$888,A1018,'QBO Invoices'!$F$5:$F$888,B1018)</f>
        <v>429</v>
      </c>
      <c r="H1018" s="9">
        <f>ROUND(F1018+G1018-E1018,2)</f>
        <v>0</v>
      </c>
      <c r="I1018" t="str">
        <f>IF(ABS(H1018)&lt;0.005,"Agrees",IF(H1018&gt;0,"Over-billed","Under-billed"))</f>
        <v>Agrees</v>
      </c>
      <c r="J1018" t="str">
        <f>IFERROR(INDEX('Rate Reconciliation'!$O$5:$O$373,MATCH(A1018,'Rate Reconciliation'!$A$5:$A$373,0)),"Missing in Jobber")</f>
        <v>Matched</v>
      </c>
      <c r="K1018" s="9" t="n">
        <v>0</v>
      </c>
    </row>
    <row r="1019">
      <c r="A1019" t="inlineStr">
        <is>
          <t>J1339</t>
        </is>
      </c>
      <c r="B1019" t="inlineStr">
        <is>
          <t>2026-08</t>
        </is>
      </c>
      <c r="C1019" t="str">
        <f>IF(LEFT(A1019,1)="T","QBO only",INDEX('Jobber Jobs'!$F$5:$F$367,MATCH(A1019,'Jobber Jobs'!$A$5:$A$367,0)))</f>
        <v>Weekly</v>
      </c>
      <c r="D1019" t="inlineStr"/>
      <c r="E1019" s="9">
        <f>IF(LEFT(A1019,1)="T",0,IF(INDEX('Jobber Jobs'!$O$5:$O$367,MATCH(A1019,'Jobber Jobs'!$A$5:$A$367,0))&lt;&gt;"Active",0,IF(C1019="Every 4 weeks",D1019*INDEX('Jobber Jobs'!$L$5:$L$367,MATCH(A1019,'Jobber Jobs'!$A$5:$A$367,0)),INDEX('Jobber Jobs'!$Q$5:$Q$367,MATCH(A1019,'Jobber Jobs'!$A$5:$A$367,0)))))</f>
        <v>546</v>
      </c>
      <c r="F1019" s="9">
        <f>SUMIFS('Jobber Invoices'!$F$5:$F$235,'Jobber Invoices'!$B$5:$B$235,A1019,'Jobber Invoices'!$G$5:$G$235,B1019)</f>
        <v>0</v>
      </c>
      <c r="G1019" s="9">
        <f>SUMIFS('QBO Invoices'!$E$5:$E$888,'QBO Invoices'!$G$5:$G$888,A1019,'QBO Invoices'!$F$5:$F$888,B1019)</f>
        <v>546</v>
      </c>
      <c r="H1019" s="9">
        <f>ROUND(F1019+G1019-E1019,2)</f>
        <v>0</v>
      </c>
      <c r="I1019" t="str">
        <f>IF(ABS(H1019)&lt;0.005,"Agrees",IF(H1019&gt;0,"Over-billed","Under-billed"))</f>
        <v>Agrees</v>
      </c>
      <c r="J1019" t="str">
        <f>IFERROR(INDEX('Rate Reconciliation'!$O$5:$O$373,MATCH(A1019,'Rate Reconciliation'!$A$5:$A$373,0)),"Missing in Jobber")</f>
        <v>Matched</v>
      </c>
      <c r="K1019" s="9" t="n">
        <v>0</v>
      </c>
    </row>
    <row r="1020">
      <c r="A1020" t="inlineStr">
        <is>
          <t>J1339</t>
        </is>
      </c>
      <c r="B1020" t="inlineStr">
        <is>
          <t>2026-09</t>
        </is>
      </c>
      <c r="C1020" t="str">
        <f>IF(LEFT(A1020,1)="T","QBO only",INDEX('Jobber Jobs'!$F$5:$F$367,MATCH(A1020,'Jobber Jobs'!$A$5:$A$367,0)))</f>
        <v>Weekly</v>
      </c>
      <c r="D1020" t="inlineStr"/>
      <c r="E1020" s="9">
        <f>IF(LEFT(A1020,1)="T",0,IF(INDEX('Jobber Jobs'!$O$5:$O$367,MATCH(A1020,'Jobber Jobs'!$A$5:$A$367,0))&lt;&gt;"Active",0,IF(C1020="Every 4 weeks",D1020*INDEX('Jobber Jobs'!$L$5:$L$367,MATCH(A1020,'Jobber Jobs'!$A$5:$A$367,0)),INDEX('Jobber Jobs'!$Q$5:$Q$367,MATCH(A1020,'Jobber Jobs'!$A$5:$A$367,0)))))</f>
        <v>546</v>
      </c>
      <c r="F1020" s="9">
        <f>SUMIFS('Jobber Invoices'!$F$5:$F$235,'Jobber Invoices'!$B$5:$B$235,A1020,'Jobber Invoices'!$G$5:$G$235,B1020)</f>
        <v>0</v>
      </c>
      <c r="G1020" s="9">
        <f>SUMIFS('QBO Invoices'!$E$5:$E$888,'QBO Invoices'!$G$5:$G$888,A1020,'QBO Invoices'!$F$5:$F$888,B1020)</f>
        <v>546</v>
      </c>
      <c r="H1020" s="9">
        <f>ROUND(F1020+G1020-E1020,2)</f>
        <v>0</v>
      </c>
      <c r="I1020" t="str">
        <f>IF(ABS(H1020)&lt;0.005,"Agrees",IF(H1020&gt;0,"Over-billed","Under-billed"))</f>
        <v>Agrees</v>
      </c>
      <c r="J1020" t="str">
        <f>IFERROR(INDEX('Rate Reconciliation'!$O$5:$O$373,MATCH(A1020,'Rate Reconciliation'!$A$5:$A$373,0)),"Missing in Jobber")</f>
        <v>Matched</v>
      </c>
      <c r="K1020" s="9" t="n">
        <v>0</v>
      </c>
    </row>
    <row r="1021">
      <c r="A1021" t="inlineStr">
        <is>
          <t>J1339</t>
        </is>
      </c>
      <c r="B1021" t="inlineStr">
        <is>
          <t>2026-10</t>
        </is>
      </c>
      <c r="C1021" t="str">
        <f>IF(LEFT(A1021,1)="T","QBO only",INDEX('Jobber Jobs'!$F$5:$F$367,MATCH(A1021,'Jobber Jobs'!$A$5:$A$367,0)))</f>
        <v>Weekly</v>
      </c>
      <c r="D1021" t="inlineStr"/>
      <c r="E1021" s="9">
        <f>IF(LEFT(A1021,1)="T",0,IF(INDEX('Jobber Jobs'!$O$5:$O$367,MATCH(A1021,'Jobber Jobs'!$A$5:$A$367,0))&lt;&gt;"Active",0,IF(C1021="Every 4 weeks",D1021*INDEX('Jobber Jobs'!$L$5:$L$367,MATCH(A1021,'Jobber Jobs'!$A$5:$A$367,0)),INDEX('Jobber Jobs'!$Q$5:$Q$367,MATCH(A1021,'Jobber Jobs'!$A$5:$A$367,0)))))</f>
        <v>546</v>
      </c>
      <c r="F1021" s="9">
        <f>SUMIFS('Jobber Invoices'!$F$5:$F$235,'Jobber Invoices'!$B$5:$B$235,A1021,'Jobber Invoices'!$G$5:$G$235,B1021)</f>
        <v>0</v>
      </c>
      <c r="G1021" s="9">
        <f>SUMIFS('QBO Invoices'!$E$5:$E$888,'QBO Invoices'!$G$5:$G$888,A1021,'QBO Invoices'!$F$5:$F$888,B1021)</f>
        <v>546</v>
      </c>
      <c r="H1021" s="9">
        <f>ROUND(F1021+G1021-E1021,2)</f>
        <v>0</v>
      </c>
      <c r="I1021" t="str">
        <f>IF(ABS(H1021)&lt;0.005,"Agrees",IF(H1021&gt;0,"Over-billed","Under-billed"))</f>
        <v>Agrees</v>
      </c>
      <c r="J1021" t="str">
        <f>IFERROR(INDEX('Rate Reconciliation'!$O$5:$O$373,MATCH(A1021,'Rate Reconciliation'!$A$5:$A$373,0)),"Missing in Jobber")</f>
        <v>Matched</v>
      </c>
      <c r="K1021" s="9" t="n">
        <v>0</v>
      </c>
    </row>
    <row r="1022">
      <c r="A1022" t="inlineStr">
        <is>
          <t>J1340</t>
        </is>
      </c>
      <c r="B1022" t="inlineStr">
        <is>
          <t>2026-08</t>
        </is>
      </c>
      <c r="C1022" t="str">
        <f>IF(LEFT(A1022,1)="T","QBO only",INDEX('Jobber Jobs'!$F$5:$F$367,MATCH(A1022,'Jobber Jobs'!$A$5:$A$367,0)))</f>
        <v>Weekly</v>
      </c>
      <c r="D1022" t="inlineStr"/>
      <c r="E1022" s="9">
        <f>IF(LEFT(A1022,1)="T",0,IF(INDEX('Jobber Jobs'!$O$5:$O$367,MATCH(A1022,'Jobber Jobs'!$A$5:$A$367,0))&lt;&gt;"Active",0,IF(C1022="Every 4 weeks",D1022*INDEX('Jobber Jobs'!$L$5:$L$367,MATCH(A1022,'Jobber Jobs'!$A$5:$A$367,0)),INDEX('Jobber Jobs'!$Q$5:$Q$367,MATCH(A1022,'Jobber Jobs'!$A$5:$A$367,0)))))</f>
        <v>0</v>
      </c>
      <c r="F1022" s="9">
        <f>SUMIFS('Jobber Invoices'!$F$5:$F$235,'Jobber Invoices'!$B$5:$B$235,A1022,'Jobber Invoices'!$G$5:$G$235,B1022)</f>
        <v>0</v>
      </c>
      <c r="G1022" s="9">
        <f>SUMIFS('QBO Invoices'!$E$5:$E$888,'QBO Invoices'!$G$5:$G$888,A1022,'QBO Invoices'!$F$5:$F$888,B1022)</f>
        <v>377</v>
      </c>
      <c r="H1022" s="9">
        <f>ROUND(F1022+G1022-E1022,2)</f>
        <v>377</v>
      </c>
      <c r="I1022" t="str">
        <f>IF(ABS(H1022)&lt;0.005,"Agrees",IF(H1022&gt;0,"Over-billed","Under-billed"))</f>
        <v>Over-billed</v>
      </c>
      <c r="J1022" t="str">
        <f>IFERROR(INDEX('Rate Reconciliation'!$O$5:$O$373,MATCH(A1022,'Rate Reconciliation'!$A$5:$A$373,0)),"Missing in Jobber")</f>
        <v>Inactive in Jobber - confirm</v>
      </c>
      <c r="K1022" s="9" t="n">
        <v>377</v>
      </c>
    </row>
    <row r="1023">
      <c r="A1023" t="inlineStr">
        <is>
          <t>J1340</t>
        </is>
      </c>
      <c r="B1023" t="inlineStr">
        <is>
          <t>2026-09</t>
        </is>
      </c>
      <c r="C1023" t="str">
        <f>IF(LEFT(A1023,1)="T","QBO only",INDEX('Jobber Jobs'!$F$5:$F$367,MATCH(A1023,'Jobber Jobs'!$A$5:$A$367,0)))</f>
        <v>Weekly</v>
      </c>
      <c r="D1023" t="inlineStr"/>
      <c r="E1023" s="9">
        <f>IF(LEFT(A1023,1)="T",0,IF(INDEX('Jobber Jobs'!$O$5:$O$367,MATCH(A1023,'Jobber Jobs'!$A$5:$A$367,0))&lt;&gt;"Active",0,IF(C1023="Every 4 weeks",D1023*INDEX('Jobber Jobs'!$L$5:$L$367,MATCH(A1023,'Jobber Jobs'!$A$5:$A$367,0)),INDEX('Jobber Jobs'!$Q$5:$Q$367,MATCH(A1023,'Jobber Jobs'!$A$5:$A$367,0)))))</f>
        <v>0</v>
      </c>
      <c r="F1023" s="9">
        <f>SUMIFS('Jobber Invoices'!$F$5:$F$235,'Jobber Invoices'!$B$5:$B$235,A1023,'Jobber Invoices'!$G$5:$G$235,B1023)</f>
        <v>0</v>
      </c>
      <c r="G1023" s="9">
        <f>SUMIFS('QBO Invoices'!$E$5:$E$888,'QBO Invoices'!$G$5:$G$888,A1023,'QBO Invoices'!$F$5:$F$888,B1023)</f>
        <v>377</v>
      </c>
      <c r="H1023" s="9">
        <f>ROUND(F1023+G1023-E1023,2)</f>
        <v>377</v>
      </c>
      <c r="I1023" t="str">
        <f>IF(ABS(H1023)&lt;0.005,"Agrees",IF(H1023&gt;0,"Over-billed","Under-billed"))</f>
        <v>Over-billed</v>
      </c>
      <c r="J1023" t="str">
        <f>IFERROR(INDEX('Rate Reconciliation'!$O$5:$O$373,MATCH(A1023,'Rate Reconciliation'!$A$5:$A$373,0)),"Missing in Jobber")</f>
        <v>Inactive in Jobber - confirm</v>
      </c>
      <c r="K1023" s="9" t="n">
        <v>377</v>
      </c>
    </row>
    <row r="1024">
      <c r="A1024" t="inlineStr">
        <is>
          <t>J1340</t>
        </is>
      </c>
      <c r="B1024" t="inlineStr">
        <is>
          <t>2026-10</t>
        </is>
      </c>
      <c r="C1024" t="str">
        <f>IF(LEFT(A1024,1)="T","QBO only",INDEX('Jobber Jobs'!$F$5:$F$367,MATCH(A1024,'Jobber Jobs'!$A$5:$A$367,0)))</f>
        <v>Weekly</v>
      </c>
      <c r="D1024" t="inlineStr"/>
      <c r="E1024" s="9">
        <f>IF(LEFT(A1024,1)="T",0,IF(INDEX('Jobber Jobs'!$O$5:$O$367,MATCH(A1024,'Jobber Jobs'!$A$5:$A$367,0))&lt;&gt;"Active",0,IF(C1024="Every 4 weeks",D1024*INDEX('Jobber Jobs'!$L$5:$L$367,MATCH(A1024,'Jobber Jobs'!$A$5:$A$367,0)),INDEX('Jobber Jobs'!$Q$5:$Q$367,MATCH(A1024,'Jobber Jobs'!$A$5:$A$367,0)))))</f>
        <v>0</v>
      </c>
      <c r="F1024" s="9">
        <f>SUMIFS('Jobber Invoices'!$F$5:$F$235,'Jobber Invoices'!$B$5:$B$235,A1024,'Jobber Invoices'!$G$5:$G$235,B1024)</f>
        <v>0</v>
      </c>
      <c r="G1024" s="9">
        <f>SUMIFS('QBO Invoices'!$E$5:$E$888,'QBO Invoices'!$G$5:$G$888,A1024,'QBO Invoices'!$F$5:$F$888,B1024)</f>
        <v>377</v>
      </c>
      <c r="H1024" s="9">
        <f>ROUND(F1024+G1024-E1024,2)</f>
        <v>377</v>
      </c>
      <c r="I1024" t="str">
        <f>IF(ABS(H1024)&lt;0.005,"Agrees",IF(H1024&gt;0,"Over-billed","Under-billed"))</f>
        <v>Over-billed</v>
      </c>
      <c r="J1024" t="str">
        <f>IFERROR(INDEX('Rate Reconciliation'!$O$5:$O$373,MATCH(A1024,'Rate Reconciliation'!$A$5:$A$373,0)),"Missing in Jobber")</f>
        <v>Inactive in Jobber - confirm</v>
      </c>
      <c r="K1024" s="9" t="n">
        <v>377</v>
      </c>
    </row>
    <row r="1025">
      <c r="A1025" t="inlineStr">
        <is>
          <t>J1341</t>
        </is>
      </c>
      <c r="B1025" t="inlineStr">
        <is>
          <t>2026-08</t>
        </is>
      </c>
      <c r="C1025" t="str">
        <f>IF(LEFT(A1025,1)="T","QBO only",INDEX('Jobber Jobs'!$F$5:$F$367,MATCH(A1025,'Jobber Jobs'!$A$5:$A$367,0)))</f>
        <v>Weekly</v>
      </c>
      <c r="D1025" t="inlineStr"/>
      <c r="E1025" s="9">
        <f>IF(LEFT(A1025,1)="T",0,IF(INDEX('Jobber Jobs'!$O$5:$O$367,MATCH(A1025,'Jobber Jobs'!$A$5:$A$367,0))&lt;&gt;"Active",0,IF(C1025="Every 4 weeks",D1025*INDEX('Jobber Jobs'!$L$5:$L$367,MATCH(A1025,'Jobber Jobs'!$A$5:$A$367,0)),INDEX('Jobber Jobs'!$Q$5:$Q$367,MATCH(A1025,'Jobber Jobs'!$A$5:$A$367,0)))))</f>
        <v>0</v>
      </c>
      <c r="F1025" s="9">
        <f>SUMIFS('Jobber Invoices'!$F$5:$F$235,'Jobber Invoices'!$B$5:$B$235,A1025,'Jobber Invoices'!$G$5:$G$235,B1025)</f>
        <v>0</v>
      </c>
      <c r="G1025" s="9">
        <f>SUMIFS('QBO Invoices'!$E$5:$E$888,'QBO Invoices'!$G$5:$G$888,A1025,'QBO Invoices'!$F$5:$F$888,B1025)</f>
        <v>264.33</v>
      </c>
      <c r="H1025" s="9">
        <f>ROUND(F1025+G1025-E1025,2)</f>
        <v>264.33</v>
      </c>
      <c r="I1025" t="str">
        <f>IF(ABS(H1025)&lt;0.005,"Agrees",IF(H1025&gt;0,"Over-billed","Under-billed"))</f>
        <v>Over-billed</v>
      </c>
      <c r="J1025" t="str">
        <f>IFERROR(INDEX('Rate Reconciliation'!$O$5:$O$373,MATCH(A1025,'Rate Reconciliation'!$A$5:$A$373,0)),"Missing in Jobber")</f>
        <v>Inactive in Jobber - confirm</v>
      </c>
      <c r="K1025" s="9" t="n">
        <v>264.33</v>
      </c>
    </row>
    <row r="1026">
      <c r="A1026" t="inlineStr">
        <is>
          <t>J1341</t>
        </is>
      </c>
      <c r="B1026" t="inlineStr">
        <is>
          <t>2026-09</t>
        </is>
      </c>
      <c r="C1026" t="str">
        <f>IF(LEFT(A1026,1)="T","QBO only",INDEX('Jobber Jobs'!$F$5:$F$367,MATCH(A1026,'Jobber Jobs'!$A$5:$A$367,0)))</f>
        <v>Weekly</v>
      </c>
      <c r="D1026" t="inlineStr"/>
      <c r="E1026" s="9">
        <f>IF(LEFT(A1026,1)="T",0,IF(INDEX('Jobber Jobs'!$O$5:$O$367,MATCH(A1026,'Jobber Jobs'!$A$5:$A$367,0))&lt;&gt;"Active",0,IF(C1026="Every 4 weeks",D1026*INDEX('Jobber Jobs'!$L$5:$L$367,MATCH(A1026,'Jobber Jobs'!$A$5:$A$367,0)),INDEX('Jobber Jobs'!$Q$5:$Q$367,MATCH(A1026,'Jobber Jobs'!$A$5:$A$367,0)))))</f>
        <v>0</v>
      </c>
      <c r="F1026" s="9">
        <f>SUMIFS('Jobber Invoices'!$F$5:$F$235,'Jobber Invoices'!$B$5:$B$235,A1026,'Jobber Invoices'!$G$5:$G$235,B1026)</f>
        <v>0</v>
      </c>
      <c r="G1026" s="9">
        <f>SUMIFS('QBO Invoices'!$E$5:$E$888,'QBO Invoices'!$G$5:$G$888,A1026,'QBO Invoices'!$F$5:$F$888,B1026)</f>
        <v>264.33</v>
      </c>
      <c r="H1026" s="9">
        <f>ROUND(F1026+G1026-E1026,2)</f>
        <v>264.33</v>
      </c>
      <c r="I1026" t="str">
        <f>IF(ABS(H1026)&lt;0.005,"Agrees",IF(H1026&gt;0,"Over-billed","Under-billed"))</f>
        <v>Over-billed</v>
      </c>
      <c r="J1026" t="str">
        <f>IFERROR(INDEX('Rate Reconciliation'!$O$5:$O$373,MATCH(A1026,'Rate Reconciliation'!$A$5:$A$373,0)),"Missing in Jobber")</f>
        <v>Inactive in Jobber - confirm</v>
      </c>
      <c r="K1026" s="9" t="n">
        <v>264.33</v>
      </c>
    </row>
    <row r="1027">
      <c r="A1027" t="inlineStr">
        <is>
          <t>J1341</t>
        </is>
      </c>
      <c r="B1027" t="inlineStr">
        <is>
          <t>2026-10</t>
        </is>
      </c>
      <c r="C1027" t="str">
        <f>IF(LEFT(A1027,1)="T","QBO only",INDEX('Jobber Jobs'!$F$5:$F$367,MATCH(A1027,'Jobber Jobs'!$A$5:$A$367,0)))</f>
        <v>Weekly</v>
      </c>
      <c r="D1027" t="inlineStr"/>
      <c r="E1027" s="9">
        <f>IF(LEFT(A1027,1)="T",0,IF(INDEX('Jobber Jobs'!$O$5:$O$367,MATCH(A1027,'Jobber Jobs'!$A$5:$A$367,0))&lt;&gt;"Active",0,IF(C1027="Every 4 weeks",D1027*INDEX('Jobber Jobs'!$L$5:$L$367,MATCH(A1027,'Jobber Jobs'!$A$5:$A$367,0)),INDEX('Jobber Jobs'!$Q$5:$Q$367,MATCH(A1027,'Jobber Jobs'!$A$5:$A$367,0)))))</f>
        <v>0</v>
      </c>
      <c r="F1027" s="9">
        <f>SUMIFS('Jobber Invoices'!$F$5:$F$235,'Jobber Invoices'!$B$5:$B$235,A1027,'Jobber Invoices'!$G$5:$G$235,B1027)</f>
        <v>0</v>
      </c>
      <c r="G1027" s="9">
        <f>SUMIFS('QBO Invoices'!$E$5:$E$888,'QBO Invoices'!$G$5:$G$888,A1027,'QBO Invoices'!$F$5:$F$888,B1027)</f>
        <v>264.33</v>
      </c>
      <c r="H1027" s="9">
        <f>ROUND(F1027+G1027-E1027,2)</f>
        <v>264.33</v>
      </c>
      <c r="I1027" t="str">
        <f>IF(ABS(H1027)&lt;0.005,"Agrees",IF(H1027&gt;0,"Over-billed","Under-billed"))</f>
        <v>Over-billed</v>
      </c>
      <c r="J1027" t="str">
        <f>IFERROR(INDEX('Rate Reconciliation'!$O$5:$O$373,MATCH(A1027,'Rate Reconciliation'!$A$5:$A$373,0)),"Missing in Jobber")</f>
        <v>Inactive in Jobber - confirm</v>
      </c>
      <c r="K1027" s="9" t="n">
        <v>264.33</v>
      </c>
    </row>
    <row r="1028">
      <c r="A1028" t="inlineStr">
        <is>
          <t>J1342</t>
        </is>
      </c>
      <c r="B1028" t="inlineStr">
        <is>
          <t>2026-08</t>
        </is>
      </c>
      <c r="C1028" t="str">
        <f>IF(LEFT(A1028,1)="T","QBO only",INDEX('Jobber Jobs'!$F$5:$F$367,MATCH(A1028,'Jobber Jobs'!$A$5:$A$367,0)))</f>
        <v>Weekly</v>
      </c>
      <c r="D1028" t="inlineStr"/>
      <c r="E1028" s="9">
        <f>IF(LEFT(A1028,1)="T",0,IF(INDEX('Jobber Jobs'!$O$5:$O$367,MATCH(A1028,'Jobber Jobs'!$A$5:$A$367,0))&lt;&gt;"Active",0,IF(C1028="Every 4 weeks",D1028*INDEX('Jobber Jobs'!$L$5:$L$367,MATCH(A1028,'Jobber Jobs'!$A$5:$A$367,0)),INDEX('Jobber Jobs'!$Q$5:$Q$367,MATCH(A1028,'Jobber Jobs'!$A$5:$A$367,0)))))</f>
        <v>0</v>
      </c>
      <c r="F1028" s="9">
        <f>SUMIFS('Jobber Invoices'!$F$5:$F$235,'Jobber Invoices'!$B$5:$B$235,A1028,'Jobber Invoices'!$G$5:$G$235,B1028)</f>
        <v>0</v>
      </c>
      <c r="G1028" s="9">
        <f>SUMIFS('QBO Invoices'!$E$5:$E$888,'QBO Invoices'!$G$5:$G$888,A1028,'QBO Invoices'!$F$5:$F$888,B1028)</f>
        <v>771.33</v>
      </c>
      <c r="H1028" s="9">
        <f>ROUND(F1028+G1028-E1028,2)</f>
        <v>771.33</v>
      </c>
      <c r="I1028" t="str">
        <f>IF(ABS(H1028)&lt;0.005,"Agrees",IF(H1028&gt;0,"Over-billed","Under-billed"))</f>
        <v>Over-billed</v>
      </c>
      <c r="J1028" t="str">
        <f>IFERROR(INDEX('Rate Reconciliation'!$O$5:$O$373,MATCH(A1028,'Rate Reconciliation'!$A$5:$A$373,0)),"Missing in Jobber")</f>
        <v>Inactive in Jobber - confirm</v>
      </c>
      <c r="K1028" s="9" t="n">
        <v>771.33</v>
      </c>
    </row>
    <row r="1029">
      <c r="A1029" t="inlineStr">
        <is>
          <t>J1342</t>
        </is>
      </c>
      <c r="B1029" t="inlineStr">
        <is>
          <t>2026-09</t>
        </is>
      </c>
      <c r="C1029" t="str">
        <f>IF(LEFT(A1029,1)="T","QBO only",INDEX('Jobber Jobs'!$F$5:$F$367,MATCH(A1029,'Jobber Jobs'!$A$5:$A$367,0)))</f>
        <v>Weekly</v>
      </c>
      <c r="D1029" t="inlineStr"/>
      <c r="E1029" s="9">
        <f>IF(LEFT(A1029,1)="T",0,IF(INDEX('Jobber Jobs'!$O$5:$O$367,MATCH(A1029,'Jobber Jobs'!$A$5:$A$367,0))&lt;&gt;"Active",0,IF(C1029="Every 4 weeks",D1029*INDEX('Jobber Jobs'!$L$5:$L$367,MATCH(A1029,'Jobber Jobs'!$A$5:$A$367,0)),INDEX('Jobber Jobs'!$Q$5:$Q$367,MATCH(A1029,'Jobber Jobs'!$A$5:$A$367,0)))))</f>
        <v>0</v>
      </c>
      <c r="F1029" s="9">
        <f>SUMIFS('Jobber Invoices'!$F$5:$F$235,'Jobber Invoices'!$B$5:$B$235,A1029,'Jobber Invoices'!$G$5:$G$235,B1029)</f>
        <v>0</v>
      </c>
      <c r="G1029" s="9">
        <f>SUMIFS('QBO Invoices'!$E$5:$E$888,'QBO Invoices'!$G$5:$G$888,A1029,'QBO Invoices'!$F$5:$F$888,B1029)</f>
        <v>771.33</v>
      </c>
      <c r="H1029" s="9">
        <f>ROUND(F1029+G1029-E1029,2)</f>
        <v>771.33</v>
      </c>
      <c r="I1029" t="str">
        <f>IF(ABS(H1029)&lt;0.005,"Agrees",IF(H1029&gt;0,"Over-billed","Under-billed"))</f>
        <v>Over-billed</v>
      </c>
      <c r="J1029" t="str">
        <f>IFERROR(INDEX('Rate Reconciliation'!$O$5:$O$373,MATCH(A1029,'Rate Reconciliation'!$A$5:$A$373,0)),"Missing in Jobber")</f>
        <v>Inactive in Jobber - confirm</v>
      </c>
      <c r="K1029" s="9" t="n">
        <v>771.33</v>
      </c>
    </row>
    <row r="1030">
      <c r="A1030" t="inlineStr">
        <is>
          <t>J1342</t>
        </is>
      </c>
      <c r="B1030" t="inlineStr">
        <is>
          <t>2026-10</t>
        </is>
      </c>
      <c r="C1030" t="str">
        <f>IF(LEFT(A1030,1)="T","QBO only",INDEX('Jobber Jobs'!$F$5:$F$367,MATCH(A1030,'Jobber Jobs'!$A$5:$A$367,0)))</f>
        <v>Weekly</v>
      </c>
      <c r="D1030" t="inlineStr"/>
      <c r="E1030" s="9">
        <f>IF(LEFT(A1030,1)="T",0,IF(INDEX('Jobber Jobs'!$O$5:$O$367,MATCH(A1030,'Jobber Jobs'!$A$5:$A$367,0))&lt;&gt;"Active",0,IF(C1030="Every 4 weeks",D1030*INDEX('Jobber Jobs'!$L$5:$L$367,MATCH(A1030,'Jobber Jobs'!$A$5:$A$367,0)),INDEX('Jobber Jobs'!$Q$5:$Q$367,MATCH(A1030,'Jobber Jobs'!$A$5:$A$367,0)))))</f>
        <v>0</v>
      </c>
      <c r="F1030" s="9">
        <f>SUMIFS('Jobber Invoices'!$F$5:$F$235,'Jobber Invoices'!$B$5:$B$235,A1030,'Jobber Invoices'!$G$5:$G$235,B1030)</f>
        <v>0</v>
      </c>
      <c r="G1030" s="9">
        <f>SUMIFS('QBO Invoices'!$E$5:$E$888,'QBO Invoices'!$G$5:$G$888,A1030,'QBO Invoices'!$F$5:$F$888,B1030)</f>
        <v>771.33</v>
      </c>
      <c r="H1030" s="9">
        <f>ROUND(F1030+G1030-E1030,2)</f>
        <v>771.33</v>
      </c>
      <c r="I1030" t="str">
        <f>IF(ABS(H1030)&lt;0.005,"Agrees",IF(H1030&gt;0,"Over-billed","Under-billed"))</f>
        <v>Over-billed</v>
      </c>
      <c r="J1030" t="str">
        <f>IFERROR(INDEX('Rate Reconciliation'!$O$5:$O$373,MATCH(A1030,'Rate Reconciliation'!$A$5:$A$373,0)),"Missing in Jobber")</f>
        <v>Inactive in Jobber - confirm</v>
      </c>
      <c r="K1030" s="9" t="n">
        <v>771.33</v>
      </c>
    </row>
    <row r="1031">
      <c r="A1031" t="inlineStr">
        <is>
          <t>J1343</t>
        </is>
      </c>
      <c r="B1031" t="inlineStr">
        <is>
          <t>2026-08</t>
        </is>
      </c>
      <c r="C1031" t="str">
        <f>IF(LEFT(A1031,1)="T","QBO only",INDEX('Jobber Jobs'!$F$5:$F$367,MATCH(A1031,'Jobber Jobs'!$A$5:$A$367,0)))</f>
        <v>Weekly</v>
      </c>
      <c r="D1031" t="inlineStr"/>
      <c r="E1031" s="9">
        <f>IF(LEFT(A1031,1)="T",0,IF(INDEX('Jobber Jobs'!$O$5:$O$367,MATCH(A1031,'Jobber Jobs'!$A$5:$A$367,0))&lt;&gt;"Active",0,IF(C1031="Every 4 weeks",D1031*INDEX('Jobber Jobs'!$L$5:$L$367,MATCH(A1031,'Jobber Jobs'!$A$5:$A$367,0)),INDEX('Jobber Jobs'!$Q$5:$Q$367,MATCH(A1031,'Jobber Jobs'!$A$5:$A$367,0)))))</f>
        <v>0</v>
      </c>
      <c r="F1031" s="9">
        <f>SUMIFS('Jobber Invoices'!$F$5:$F$235,'Jobber Invoices'!$B$5:$B$235,A1031,'Jobber Invoices'!$G$5:$G$235,B1031)</f>
        <v>0</v>
      </c>
      <c r="G1031" s="9">
        <f>SUMIFS('QBO Invoices'!$E$5:$E$888,'QBO Invoices'!$G$5:$G$888,A1031,'QBO Invoices'!$F$5:$F$888,B1031)</f>
        <v>1040</v>
      </c>
      <c r="H1031" s="9">
        <f>ROUND(F1031+G1031-E1031,2)</f>
        <v>1040</v>
      </c>
      <c r="I1031" t="str">
        <f>IF(ABS(H1031)&lt;0.005,"Agrees",IF(H1031&gt;0,"Over-billed","Under-billed"))</f>
        <v>Over-billed</v>
      </c>
      <c r="J1031" t="str">
        <f>IFERROR(INDEX('Rate Reconciliation'!$O$5:$O$373,MATCH(A1031,'Rate Reconciliation'!$A$5:$A$373,0)),"Missing in Jobber")</f>
        <v>Inactive in Jobber - confirm</v>
      </c>
      <c r="K1031" s="9" t="n">
        <v>1040</v>
      </c>
    </row>
    <row r="1032">
      <c r="A1032" t="inlineStr">
        <is>
          <t>J1343</t>
        </is>
      </c>
      <c r="B1032" t="inlineStr">
        <is>
          <t>2026-09</t>
        </is>
      </c>
      <c r="C1032" t="str">
        <f>IF(LEFT(A1032,1)="T","QBO only",INDEX('Jobber Jobs'!$F$5:$F$367,MATCH(A1032,'Jobber Jobs'!$A$5:$A$367,0)))</f>
        <v>Weekly</v>
      </c>
      <c r="D1032" t="inlineStr"/>
      <c r="E1032" s="9">
        <f>IF(LEFT(A1032,1)="T",0,IF(INDEX('Jobber Jobs'!$O$5:$O$367,MATCH(A1032,'Jobber Jobs'!$A$5:$A$367,0))&lt;&gt;"Active",0,IF(C1032="Every 4 weeks",D1032*INDEX('Jobber Jobs'!$L$5:$L$367,MATCH(A1032,'Jobber Jobs'!$A$5:$A$367,0)),INDEX('Jobber Jobs'!$Q$5:$Q$367,MATCH(A1032,'Jobber Jobs'!$A$5:$A$367,0)))))</f>
        <v>0</v>
      </c>
      <c r="F1032" s="9">
        <f>SUMIFS('Jobber Invoices'!$F$5:$F$235,'Jobber Invoices'!$B$5:$B$235,A1032,'Jobber Invoices'!$G$5:$G$235,B1032)</f>
        <v>0</v>
      </c>
      <c r="G1032" s="9">
        <f>SUMIFS('QBO Invoices'!$E$5:$E$888,'QBO Invoices'!$G$5:$G$888,A1032,'QBO Invoices'!$F$5:$F$888,B1032)</f>
        <v>1040</v>
      </c>
      <c r="H1032" s="9">
        <f>ROUND(F1032+G1032-E1032,2)</f>
        <v>1040</v>
      </c>
      <c r="I1032" t="str">
        <f>IF(ABS(H1032)&lt;0.005,"Agrees",IF(H1032&gt;0,"Over-billed","Under-billed"))</f>
        <v>Over-billed</v>
      </c>
      <c r="J1032" t="str">
        <f>IFERROR(INDEX('Rate Reconciliation'!$O$5:$O$373,MATCH(A1032,'Rate Reconciliation'!$A$5:$A$373,0)),"Missing in Jobber")</f>
        <v>Inactive in Jobber - confirm</v>
      </c>
      <c r="K1032" s="9" t="n">
        <v>1040</v>
      </c>
    </row>
    <row r="1033">
      <c r="A1033" t="inlineStr">
        <is>
          <t>J1343</t>
        </is>
      </c>
      <c r="B1033" t="inlineStr">
        <is>
          <t>2026-10</t>
        </is>
      </c>
      <c r="C1033" t="str">
        <f>IF(LEFT(A1033,1)="T","QBO only",INDEX('Jobber Jobs'!$F$5:$F$367,MATCH(A1033,'Jobber Jobs'!$A$5:$A$367,0)))</f>
        <v>Weekly</v>
      </c>
      <c r="D1033" t="inlineStr"/>
      <c r="E1033" s="9">
        <f>IF(LEFT(A1033,1)="T",0,IF(INDEX('Jobber Jobs'!$O$5:$O$367,MATCH(A1033,'Jobber Jobs'!$A$5:$A$367,0))&lt;&gt;"Active",0,IF(C1033="Every 4 weeks",D1033*INDEX('Jobber Jobs'!$L$5:$L$367,MATCH(A1033,'Jobber Jobs'!$A$5:$A$367,0)),INDEX('Jobber Jobs'!$Q$5:$Q$367,MATCH(A1033,'Jobber Jobs'!$A$5:$A$367,0)))))</f>
        <v>0</v>
      </c>
      <c r="F1033" s="9">
        <f>SUMIFS('Jobber Invoices'!$F$5:$F$235,'Jobber Invoices'!$B$5:$B$235,A1033,'Jobber Invoices'!$G$5:$G$235,B1033)</f>
        <v>0</v>
      </c>
      <c r="G1033" s="9">
        <f>SUMIFS('QBO Invoices'!$E$5:$E$888,'QBO Invoices'!$G$5:$G$888,A1033,'QBO Invoices'!$F$5:$F$888,B1033)</f>
        <v>1040</v>
      </c>
      <c r="H1033" s="9">
        <f>ROUND(F1033+G1033-E1033,2)</f>
        <v>1040</v>
      </c>
      <c r="I1033" t="str">
        <f>IF(ABS(H1033)&lt;0.005,"Agrees",IF(H1033&gt;0,"Over-billed","Under-billed"))</f>
        <v>Over-billed</v>
      </c>
      <c r="J1033" t="str">
        <f>IFERROR(INDEX('Rate Reconciliation'!$O$5:$O$373,MATCH(A1033,'Rate Reconciliation'!$A$5:$A$373,0)),"Missing in Jobber")</f>
        <v>Inactive in Jobber - confirm</v>
      </c>
      <c r="K1033" s="9" t="n">
        <v>1040</v>
      </c>
    </row>
    <row r="1034">
      <c r="A1034" t="inlineStr">
        <is>
          <t>J1344</t>
        </is>
      </c>
      <c r="B1034" t="inlineStr">
        <is>
          <t>2026-08</t>
        </is>
      </c>
      <c r="C1034" t="str">
        <f>IF(LEFT(A1034,1)="T","QBO only",INDEX('Jobber Jobs'!$F$5:$F$367,MATCH(A1034,'Jobber Jobs'!$A$5:$A$367,0)))</f>
        <v>Weekly</v>
      </c>
      <c r="D1034" t="inlineStr"/>
      <c r="E1034" s="9">
        <f>IF(LEFT(A1034,1)="T",0,IF(INDEX('Jobber Jobs'!$O$5:$O$367,MATCH(A1034,'Jobber Jobs'!$A$5:$A$367,0))&lt;&gt;"Active",0,IF(C1034="Every 4 weeks",D1034*INDEX('Jobber Jobs'!$L$5:$L$367,MATCH(A1034,'Jobber Jobs'!$A$5:$A$367,0)),INDEX('Jobber Jobs'!$Q$5:$Q$367,MATCH(A1034,'Jobber Jobs'!$A$5:$A$367,0)))))</f>
        <v>0</v>
      </c>
      <c r="F1034" s="9">
        <f>SUMIFS('Jobber Invoices'!$F$5:$F$235,'Jobber Invoices'!$B$5:$B$235,A1034,'Jobber Invoices'!$G$5:$G$235,B1034)</f>
        <v>0</v>
      </c>
      <c r="G1034" s="9">
        <f>SUMIFS('QBO Invoices'!$E$5:$E$888,'QBO Invoices'!$G$5:$G$888,A1034,'QBO Invoices'!$F$5:$F$888,B1034)</f>
        <v>546</v>
      </c>
      <c r="H1034" s="9">
        <f>ROUND(F1034+G1034-E1034,2)</f>
        <v>546</v>
      </c>
      <c r="I1034" t="str">
        <f>IF(ABS(H1034)&lt;0.005,"Agrees",IF(H1034&gt;0,"Over-billed","Under-billed"))</f>
        <v>Over-billed</v>
      </c>
      <c r="J1034" t="str">
        <f>IFERROR(INDEX('Rate Reconciliation'!$O$5:$O$373,MATCH(A1034,'Rate Reconciliation'!$A$5:$A$373,0)),"Missing in Jobber")</f>
        <v>Inactive in Jobber - confirm</v>
      </c>
      <c r="K1034" s="9" t="n">
        <v>546</v>
      </c>
    </row>
    <row r="1035">
      <c r="A1035" t="inlineStr">
        <is>
          <t>J1344</t>
        </is>
      </c>
      <c r="B1035" t="inlineStr">
        <is>
          <t>2026-09</t>
        </is>
      </c>
      <c r="C1035" t="str">
        <f>IF(LEFT(A1035,1)="T","QBO only",INDEX('Jobber Jobs'!$F$5:$F$367,MATCH(A1035,'Jobber Jobs'!$A$5:$A$367,0)))</f>
        <v>Weekly</v>
      </c>
      <c r="D1035" t="inlineStr"/>
      <c r="E1035" s="9">
        <f>IF(LEFT(A1035,1)="T",0,IF(INDEX('Jobber Jobs'!$O$5:$O$367,MATCH(A1035,'Jobber Jobs'!$A$5:$A$367,0))&lt;&gt;"Active",0,IF(C1035="Every 4 weeks",D1035*INDEX('Jobber Jobs'!$L$5:$L$367,MATCH(A1035,'Jobber Jobs'!$A$5:$A$367,0)),INDEX('Jobber Jobs'!$Q$5:$Q$367,MATCH(A1035,'Jobber Jobs'!$A$5:$A$367,0)))))</f>
        <v>0</v>
      </c>
      <c r="F1035" s="9">
        <f>SUMIFS('Jobber Invoices'!$F$5:$F$235,'Jobber Invoices'!$B$5:$B$235,A1035,'Jobber Invoices'!$G$5:$G$235,B1035)</f>
        <v>0</v>
      </c>
      <c r="G1035" s="9">
        <f>SUMIFS('QBO Invoices'!$E$5:$E$888,'QBO Invoices'!$G$5:$G$888,A1035,'QBO Invoices'!$F$5:$F$888,B1035)</f>
        <v>546</v>
      </c>
      <c r="H1035" s="9">
        <f>ROUND(F1035+G1035-E1035,2)</f>
        <v>546</v>
      </c>
      <c r="I1035" t="str">
        <f>IF(ABS(H1035)&lt;0.005,"Agrees",IF(H1035&gt;0,"Over-billed","Under-billed"))</f>
        <v>Over-billed</v>
      </c>
      <c r="J1035" t="str">
        <f>IFERROR(INDEX('Rate Reconciliation'!$O$5:$O$373,MATCH(A1035,'Rate Reconciliation'!$A$5:$A$373,0)),"Missing in Jobber")</f>
        <v>Inactive in Jobber - confirm</v>
      </c>
      <c r="K1035" s="9" t="n">
        <v>546</v>
      </c>
    </row>
    <row r="1036">
      <c r="A1036" t="inlineStr">
        <is>
          <t>J1344</t>
        </is>
      </c>
      <c r="B1036" t="inlineStr">
        <is>
          <t>2026-10</t>
        </is>
      </c>
      <c r="C1036" t="str">
        <f>IF(LEFT(A1036,1)="T","QBO only",INDEX('Jobber Jobs'!$F$5:$F$367,MATCH(A1036,'Jobber Jobs'!$A$5:$A$367,0)))</f>
        <v>Weekly</v>
      </c>
      <c r="D1036" t="inlineStr"/>
      <c r="E1036" s="9">
        <f>IF(LEFT(A1036,1)="T",0,IF(INDEX('Jobber Jobs'!$O$5:$O$367,MATCH(A1036,'Jobber Jobs'!$A$5:$A$367,0))&lt;&gt;"Active",0,IF(C1036="Every 4 weeks",D1036*INDEX('Jobber Jobs'!$L$5:$L$367,MATCH(A1036,'Jobber Jobs'!$A$5:$A$367,0)),INDEX('Jobber Jobs'!$Q$5:$Q$367,MATCH(A1036,'Jobber Jobs'!$A$5:$A$367,0)))))</f>
        <v>0</v>
      </c>
      <c r="F1036" s="9">
        <f>SUMIFS('Jobber Invoices'!$F$5:$F$235,'Jobber Invoices'!$B$5:$B$235,A1036,'Jobber Invoices'!$G$5:$G$235,B1036)</f>
        <v>0</v>
      </c>
      <c r="G1036" s="9">
        <f>SUMIFS('QBO Invoices'!$E$5:$E$888,'QBO Invoices'!$G$5:$G$888,A1036,'QBO Invoices'!$F$5:$F$888,B1036)</f>
        <v>546</v>
      </c>
      <c r="H1036" s="9">
        <f>ROUND(F1036+G1036-E1036,2)</f>
        <v>546</v>
      </c>
      <c r="I1036" t="str">
        <f>IF(ABS(H1036)&lt;0.005,"Agrees",IF(H1036&gt;0,"Over-billed","Under-billed"))</f>
        <v>Over-billed</v>
      </c>
      <c r="J1036" t="str">
        <f>IFERROR(INDEX('Rate Reconciliation'!$O$5:$O$373,MATCH(A1036,'Rate Reconciliation'!$A$5:$A$373,0)),"Missing in Jobber")</f>
        <v>Inactive in Jobber - confirm</v>
      </c>
      <c r="K1036" s="9" t="n">
        <v>546</v>
      </c>
    </row>
    <row r="1037">
      <c r="A1037" t="inlineStr">
        <is>
          <t>J1345</t>
        </is>
      </c>
      <c r="B1037" t="inlineStr">
        <is>
          <t>2026-08</t>
        </is>
      </c>
      <c r="C1037" t="str">
        <f>IF(LEFT(A1037,1)="T","QBO only",INDEX('Jobber Jobs'!$F$5:$F$367,MATCH(A1037,'Jobber Jobs'!$A$5:$A$367,0)))</f>
        <v>Weekly</v>
      </c>
      <c r="D1037" t="inlineStr"/>
      <c r="E1037" s="9">
        <f>IF(LEFT(A1037,1)="T",0,IF(INDEX('Jobber Jobs'!$O$5:$O$367,MATCH(A1037,'Jobber Jobs'!$A$5:$A$367,0))&lt;&gt;"Active",0,IF(C1037="Every 4 weeks",D1037*INDEX('Jobber Jobs'!$L$5:$L$367,MATCH(A1037,'Jobber Jobs'!$A$5:$A$367,0)),INDEX('Jobber Jobs'!$Q$5:$Q$367,MATCH(A1037,'Jobber Jobs'!$A$5:$A$367,0)))))</f>
        <v>0</v>
      </c>
      <c r="F1037" s="9">
        <f>SUMIFS('Jobber Invoices'!$F$5:$F$235,'Jobber Invoices'!$B$5:$B$235,A1037,'Jobber Invoices'!$G$5:$G$235,B1037)</f>
        <v>0</v>
      </c>
      <c r="G1037" s="9">
        <f>SUMIFS('QBO Invoices'!$E$5:$E$888,'QBO Invoices'!$G$5:$G$888,A1037,'QBO Invoices'!$F$5:$F$888,B1037)</f>
        <v>823.33</v>
      </c>
      <c r="H1037" s="9">
        <f>ROUND(F1037+G1037-E1037,2)</f>
        <v>823.33</v>
      </c>
      <c r="I1037" t="str">
        <f>IF(ABS(H1037)&lt;0.005,"Agrees",IF(H1037&gt;0,"Over-billed","Under-billed"))</f>
        <v>Over-billed</v>
      </c>
      <c r="J1037" t="str">
        <f>IFERROR(INDEX('Rate Reconciliation'!$O$5:$O$373,MATCH(A1037,'Rate Reconciliation'!$A$5:$A$373,0)),"Missing in Jobber")</f>
        <v>Inactive in Jobber - confirm</v>
      </c>
      <c r="K1037" s="9" t="n">
        <v>823.33</v>
      </c>
    </row>
    <row r="1038">
      <c r="A1038" t="inlineStr">
        <is>
          <t>J1345</t>
        </is>
      </c>
      <c r="B1038" t="inlineStr">
        <is>
          <t>2026-09</t>
        </is>
      </c>
      <c r="C1038" t="str">
        <f>IF(LEFT(A1038,1)="T","QBO only",INDEX('Jobber Jobs'!$F$5:$F$367,MATCH(A1038,'Jobber Jobs'!$A$5:$A$367,0)))</f>
        <v>Weekly</v>
      </c>
      <c r="D1038" t="inlineStr"/>
      <c r="E1038" s="9">
        <f>IF(LEFT(A1038,1)="T",0,IF(INDEX('Jobber Jobs'!$O$5:$O$367,MATCH(A1038,'Jobber Jobs'!$A$5:$A$367,0))&lt;&gt;"Active",0,IF(C1038="Every 4 weeks",D1038*INDEX('Jobber Jobs'!$L$5:$L$367,MATCH(A1038,'Jobber Jobs'!$A$5:$A$367,0)),INDEX('Jobber Jobs'!$Q$5:$Q$367,MATCH(A1038,'Jobber Jobs'!$A$5:$A$367,0)))))</f>
        <v>0</v>
      </c>
      <c r="F1038" s="9">
        <f>SUMIFS('Jobber Invoices'!$F$5:$F$235,'Jobber Invoices'!$B$5:$B$235,A1038,'Jobber Invoices'!$G$5:$G$235,B1038)</f>
        <v>0</v>
      </c>
      <c r="G1038" s="9">
        <f>SUMIFS('QBO Invoices'!$E$5:$E$888,'QBO Invoices'!$G$5:$G$888,A1038,'QBO Invoices'!$F$5:$F$888,B1038)</f>
        <v>823.33</v>
      </c>
      <c r="H1038" s="9">
        <f>ROUND(F1038+G1038-E1038,2)</f>
        <v>823.33</v>
      </c>
      <c r="I1038" t="str">
        <f>IF(ABS(H1038)&lt;0.005,"Agrees",IF(H1038&gt;0,"Over-billed","Under-billed"))</f>
        <v>Over-billed</v>
      </c>
      <c r="J1038" t="str">
        <f>IFERROR(INDEX('Rate Reconciliation'!$O$5:$O$373,MATCH(A1038,'Rate Reconciliation'!$A$5:$A$373,0)),"Missing in Jobber")</f>
        <v>Inactive in Jobber - confirm</v>
      </c>
      <c r="K1038" s="9" t="n">
        <v>823.33</v>
      </c>
    </row>
    <row r="1039">
      <c r="A1039" t="inlineStr">
        <is>
          <t>J1345</t>
        </is>
      </c>
      <c r="B1039" t="inlineStr">
        <is>
          <t>2026-10</t>
        </is>
      </c>
      <c r="C1039" t="str">
        <f>IF(LEFT(A1039,1)="T","QBO only",INDEX('Jobber Jobs'!$F$5:$F$367,MATCH(A1039,'Jobber Jobs'!$A$5:$A$367,0)))</f>
        <v>Weekly</v>
      </c>
      <c r="D1039" t="inlineStr"/>
      <c r="E1039" s="9">
        <f>IF(LEFT(A1039,1)="T",0,IF(INDEX('Jobber Jobs'!$O$5:$O$367,MATCH(A1039,'Jobber Jobs'!$A$5:$A$367,0))&lt;&gt;"Active",0,IF(C1039="Every 4 weeks",D1039*INDEX('Jobber Jobs'!$L$5:$L$367,MATCH(A1039,'Jobber Jobs'!$A$5:$A$367,0)),INDEX('Jobber Jobs'!$Q$5:$Q$367,MATCH(A1039,'Jobber Jobs'!$A$5:$A$367,0)))))</f>
        <v>0</v>
      </c>
      <c r="F1039" s="9">
        <f>SUMIFS('Jobber Invoices'!$F$5:$F$235,'Jobber Invoices'!$B$5:$B$235,A1039,'Jobber Invoices'!$G$5:$G$235,B1039)</f>
        <v>0</v>
      </c>
      <c r="G1039" s="9">
        <f>SUMIFS('QBO Invoices'!$E$5:$E$888,'QBO Invoices'!$G$5:$G$888,A1039,'QBO Invoices'!$F$5:$F$888,B1039)</f>
        <v>823.33</v>
      </c>
      <c r="H1039" s="9">
        <f>ROUND(F1039+G1039-E1039,2)</f>
        <v>823.33</v>
      </c>
      <c r="I1039" t="str">
        <f>IF(ABS(H1039)&lt;0.005,"Agrees",IF(H1039&gt;0,"Over-billed","Under-billed"))</f>
        <v>Over-billed</v>
      </c>
      <c r="J1039" t="str">
        <f>IFERROR(INDEX('Rate Reconciliation'!$O$5:$O$373,MATCH(A1039,'Rate Reconciliation'!$A$5:$A$373,0)),"Missing in Jobber")</f>
        <v>Inactive in Jobber - confirm</v>
      </c>
      <c r="K1039" s="9" t="n">
        <v>823.33</v>
      </c>
    </row>
    <row r="1040">
      <c r="A1040" t="inlineStr">
        <is>
          <t>J1346</t>
        </is>
      </c>
      <c r="B1040" t="inlineStr">
        <is>
          <t>2026-08</t>
        </is>
      </c>
      <c r="C1040" t="str">
        <f>IF(LEFT(A1040,1)="T","QBO only",INDEX('Jobber Jobs'!$F$5:$F$367,MATCH(A1040,'Jobber Jobs'!$A$5:$A$367,0)))</f>
        <v>Weekly</v>
      </c>
      <c r="D1040" t="inlineStr"/>
      <c r="E1040" s="9">
        <f>IF(LEFT(A1040,1)="T",0,IF(INDEX('Jobber Jobs'!$O$5:$O$367,MATCH(A1040,'Jobber Jobs'!$A$5:$A$367,0))&lt;&gt;"Active",0,IF(C1040="Every 4 weeks",D1040*INDEX('Jobber Jobs'!$L$5:$L$367,MATCH(A1040,'Jobber Jobs'!$A$5:$A$367,0)),INDEX('Jobber Jobs'!$Q$5:$Q$367,MATCH(A1040,'Jobber Jobs'!$A$5:$A$367,0)))))</f>
        <v>0</v>
      </c>
      <c r="F1040" s="9">
        <f>SUMIFS('Jobber Invoices'!$F$5:$F$235,'Jobber Invoices'!$B$5:$B$235,A1040,'Jobber Invoices'!$G$5:$G$235,B1040)</f>
        <v>0</v>
      </c>
      <c r="G1040" s="9">
        <f>SUMIFS('QBO Invoices'!$E$5:$E$888,'QBO Invoices'!$G$5:$G$888,A1040,'QBO Invoices'!$F$5:$F$888,B1040)</f>
        <v>1274</v>
      </c>
      <c r="H1040" s="9">
        <f>ROUND(F1040+G1040-E1040,2)</f>
        <v>1274</v>
      </c>
      <c r="I1040" t="str">
        <f>IF(ABS(H1040)&lt;0.005,"Agrees",IF(H1040&gt;0,"Over-billed","Under-billed"))</f>
        <v>Over-billed</v>
      </c>
      <c r="J1040" t="str">
        <f>IFERROR(INDEX('Rate Reconciliation'!$O$5:$O$373,MATCH(A1040,'Rate Reconciliation'!$A$5:$A$373,0)),"Missing in Jobber")</f>
        <v>Inactive in Jobber - confirm</v>
      </c>
      <c r="K1040" s="9" t="n">
        <v>1274</v>
      </c>
    </row>
    <row r="1041">
      <c r="A1041" t="inlineStr">
        <is>
          <t>J1346</t>
        </is>
      </c>
      <c r="B1041" t="inlineStr">
        <is>
          <t>2026-09</t>
        </is>
      </c>
      <c r="C1041" t="str">
        <f>IF(LEFT(A1041,1)="T","QBO only",INDEX('Jobber Jobs'!$F$5:$F$367,MATCH(A1041,'Jobber Jobs'!$A$5:$A$367,0)))</f>
        <v>Weekly</v>
      </c>
      <c r="D1041" t="inlineStr"/>
      <c r="E1041" s="9">
        <f>IF(LEFT(A1041,1)="T",0,IF(INDEX('Jobber Jobs'!$O$5:$O$367,MATCH(A1041,'Jobber Jobs'!$A$5:$A$367,0))&lt;&gt;"Active",0,IF(C1041="Every 4 weeks",D1041*INDEX('Jobber Jobs'!$L$5:$L$367,MATCH(A1041,'Jobber Jobs'!$A$5:$A$367,0)),INDEX('Jobber Jobs'!$Q$5:$Q$367,MATCH(A1041,'Jobber Jobs'!$A$5:$A$367,0)))))</f>
        <v>0</v>
      </c>
      <c r="F1041" s="9">
        <f>SUMIFS('Jobber Invoices'!$F$5:$F$235,'Jobber Invoices'!$B$5:$B$235,A1041,'Jobber Invoices'!$G$5:$G$235,B1041)</f>
        <v>0</v>
      </c>
      <c r="G1041" s="9">
        <f>SUMIFS('QBO Invoices'!$E$5:$E$888,'QBO Invoices'!$G$5:$G$888,A1041,'QBO Invoices'!$F$5:$F$888,B1041)</f>
        <v>1274</v>
      </c>
      <c r="H1041" s="9">
        <f>ROUND(F1041+G1041-E1041,2)</f>
        <v>1274</v>
      </c>
      <c r="I1041" t="str">
        <f>IF(ABS(H1041)&lt;0.005,"Agrees",IF(H1041&gt;0,"Over-billed","Under-billed"))</f>
        <v>Over-billed</v>
      </c>
      <c r="J1041" t="str">
        <f>IFERROR(INDEX('Rate Reconciliation'!$O$5:$O$373,MATCH(A1041,'Rate Reconciliation'!$A$5:$A$373,0)),"Missing in Jobber")</f>
        <v>Inactive in Jobber - confirm</v>
      </c>
      <c r="K1041" s="9" t="n">
        <v>1274</v>
      </c>
    </row>
    <row r="1042">
      <c r="A1042" t="inlineStr">
        <is>
          <t>J1346</t>
        </is>
      </c>
      <c r="B1042" t="inlineStr">
        <is>
          <t>2026-10</t>
        </is>
      </c>
      <c r="C1042" t="str">
        <f>IF(LEFT(A1042,1)="T","QBO only",INDEX('Jobber Jobs'!$F$5:$F$367,MATCH(A1042,'Jobber Jobs'!$A$5:$A$367,0)))</f>
        <v>Weekly</v>
      </c>
      <c r="D1042" t="inlineStr"/>
      <c r="E1042" s="9">
        <f>IF(LEFT(A1042,1)="T",0,IF(INDEX('Jobber Jobs'!$O$5:$O$367,MATCH(A1042,'Jobber Jobs'!$A$5:$A$367,0))&lt;&gt;"Active",0,IF(C1042="Every 4 weeks",D1042*INDEX('Jobber Jobs'!$L$5:$L$367,MATCH(A1042,'Jobber Jobs'!$A$5:$A$367,0)),INDEX('Jobber Jobs'!$Q$5:$Q$367,MATCH(A1042,'Jobber Jobs'!$A$5:$A$367,0)))))</f>
        <v>0</v>
      </c>
      <c r="F1042" s="9">
        <f>SUMIFS('Jobber Invoices'!$F$5:$F$235,'Jobber Invoices'!$B$5:$B$235,A1042,'Jobber Invoices'!$G$5:$G$235,B1042)</f>
        <v>0</v>
      </c>
      <c r="G1042" s="9">
        <f>SUMIFS('QBO Invoices'!$E$5:$E$888,'QBO Invoices'!$G$5:$G$888,A1042,'QBO Invoices'!$F$5:$F$888,B1042)</f>
        <v>1274</v>
      </c>
      <c r="H1042" s="9">
        <f>ROUND(F1042+G1042-E1042,2)</f>
        <v>1274</v>
      </c>
      <c r="I1042" t="str">
        <f>IF(ABS(H1042)&lt;0.005,"Agrees",IF(H1042&gt;0,"Over-billed","Under-billed"))</f>
        <v>Over-billed</v>
      </c>
      <c r="J1042" t="str">
        <f>IFERROR(INDEX('Rate Reconciliation'!$O$5:$O$373,MATCH(A1042,'Rate Reconciliation'!$A$5:$A$373,0)),"Missing in Jobber")</f>
        <v>Inactive in Jobber - confirm</v>
      </c>
      <c r="K1042" s="9" t="n">
        <v>1274</v>
      </c>
    </row>
    <row r="1043">
      <c r="A1043" t="inlineStr">
        <is>
          <t>T0284</t>
        </is>
      </c>
      <c r="B1043" t="inlineStr">
        <is>
          <t>2026-08</t>
        </is>
      </c>
      <c r="C1043" t="str">
        <f>IF(LEFT(A1043,1)="T","QBO only",INDEX('Jobber Jobs'!$F$5:$F$367,MATCH(A1043,'Jobber Jobs'!$A$5:$A$367,0)))</f>
        <v>QBO only</v>
      </c>
      <c r="D1043" t="inlineStr"/>
      <c r="E1043" s="9">
        <f>IF(LEFT(A1043,1)="T",0,IF(INDEX('Jobber Jobs'!$O$5:$O$367,MATCH(A1043,'Jobber Jobs'!$A$5:$A$367,0))&lt;&gt;"Active",0,IF(C1043="Every 4 weeks",D1043*INDEX('Jobber Jobs'!$L$5:$L$367,MATCH(A1043,'Jobber Jobs'!$A$5:$A$367,0)),INDEX('Jobber Jobs'!$Q$5:$Q$367,MATCH(A1043,'Jobber Jobs'!$A$5:$A$367,0)))))</f>
        <v>0</v>
      </c>
      <c r="F1043" s="9">
        <f>SUMIFS('Jobber Invoices'!$F$5:$F$235,'Jobber Invoices'!$B$5:$B$235,A1043,'Jobber Invoices'!$G$5:$G$235,B1043)</f>
        <v>0</v>
      </c>
      <c r="G1043" s="9">
        <f>SUMIFS('QBO Invoices'!$E$5:$E$888,'QBO Invoices'!$G$5:$G$888,A1043,'QBO Invoices'!$F$5:$F$888,B1043)</f>
        <v>65</v>
      </c>
      <c r="H1043" s="9">
        <f>ROUND(F1043+G1043-E1043,2)</f>
        <v>65</v>
      </c>
      <c r="I1043" t="str">
        <f>IF(ABS(H1043)&lt;0.005,"Agrees",IF(H1043&gt;0,"Over-billed","Under-billed"))</f>
        <v>Over-billed</v>
      </c>
      <c r="J1043" t="str">
        <f>IFERROR(INDEX('Rate Reconciliation'!$O$5:$O$373,MATCH(A1043,'Rate Reconciliation'!$A$5:$A$373,0)),"Missing in Jobber")</f>
        <v>Missing in Jobber</v>
      </c>
      <c r="K1043" s="9" t="n">
        <v>65</v>
      </c>
    </row>
    <row r="1044">
      <c r="A1044" t="inlineStr">
        <is>
          <t>T0284</t>
        </is>
      </c>
      <c r="B1044" t="inlineStr">
        <is>
          <t>2026-09</t>
        </is>
      </c>
      <c r="C1044" t="str">
        <f>IF(LEFT(A1044,1)="T","QBO only",INDEX('Jobber Jobs'!$F$5:$F$367,MATCH(A1044,'Jobber Jobs'!$A$5:$A$367,0)))</f>
        <v>QBO only</v>
      </c>
      <c r="D1044" t="inlineStr"/>
      <c r="E1044" s="9">
        <f>IF(LEFT(A1044,1)="T",0,IF(INDEX('Jobber Jobs'!$O$5:$O$367,MATCH(A1044,'Jobber Jobs'!$A$5:$A$367,0))&lt;&gt;"Active",0,IF(C1044="Every 4 weeks",D1044*INDEX('Jobber Jobs'!$L$5:$L$367,MATCH(A1044,'Jobber Jobs'!$A$5:$A$367,0)),INDEX('Jobber Jobs'!$Q$5:$Q$367,MATCH(A1044,'Jobber Jobs'!$A$5:$A$367,0)))))</f>
        <v>0</v>
      </c>
      <c r="F1044" s="9">
        <f>SUMIFS('Jobber Invoices'!$F$5:$F$235,'Jobber Invoices'!$B$5:$B$235,A1044,'Jobber Invoices'!$G$5:$G$235,B1044)</f>
        <v>0</v>
      </c>
      <c r="G1044" s="9">
        <f>SUMIFS('QBO Invoices'!$E$5:$E$888,'QBO Invoices'!$G$5:$G$888,A1044,'QBO Invoices'!$F$5:$F$888,B1044)</f>
        <v>65</v>
      </c>
      <c r="H1044" s="9">
        <f>ROUND(F1044+G1044-E1044,2)</f>
        <v>65</v>
      </c>
      <c r="I1044" t="str">
        <f>IF(ABS(H1044)&lt;0.005,"Agrees",IF(H1044&gt;0,"Over-billed","Under-billed"))</f>
        <v>Over-billed</v>
      </c>
      <c r="J1044" t="str">
        <f>IFERROR(INDEX('Rate Reconciliation'!$O$5:$O$373,MATCH(A1044,'Rate Reconciliation'!$A$5:$A$373,0)),"Missing in Jobber")</f>
        <v>Missing in Jobber</v>
      </c>
      <c r="K1044" s="9" t="n">
        <v>65</v>
      </c>
    </row>
    <row r="1045">
      <c r="A1045" t="inlineStr">
        <is>
          <t>T0284</t>
        </is>
      </c>
      <c r="B1045" t="inlineStr">
        <is>
          <t>2026-10</t>
        </is>
      </c>
      <c r="C1045" t="str">
        <f>IF(LEFT(A1045,1)="T","QBO only",INDEX('Jobber Jobs'!$F$5:$F$367,MATCH(A1045,'Jobber Jobs'!$A$5:$A$367,0)))</f>
        <v>QBO only</v>
      </c>
      <c r="D1045" t="inlineStr"/>
      <c r="E1045" s="9">
        <f>IF(LEFT(A1045,1)="T",0,IF(INDEX('Jobber Jobs'!$O$5:$O$367,MATCH(A1045,'Jobber Jobs'!$A$5:$A$367,0))&lt;&gt;"Active",0,IF(C1045="Every 4 weeks",D1045*INDEX('Jobber Jobs'!$L$5:$L$367,MATCH(A1045,'Jobber Jobs'!$A$5:$A$367,0)),INDEX('Jobber Jobs'!$Q$5:$Q$367,MATCH(A1045,'Jobber Jobs'!$A$5:$A$367,0)))))</f>
        <v>0</v>
      </c>
      <c r="F1045" s="9">
        <f>SUMIFS('Jobber Invoices'!$F$5:$F$235,'Jobber Invoices'!$B$5:$B$235,A1045,'Jobber Invoices'!$G$5:$G$235,B1045)</f>
        <v>0</v>
      </c>
      <c r="G1045" s="9">
        <f>SUMIFS('QBO Invoices'!$E$5:$E$888,'QBO Invoices'!$G$5:$G$888,A1045,'QBO Invoices'!$F$5:$F$888,B1045)</f>
        <v>65</v>
      </c>
      <c r="H1045" s="9">
        <f>ROUND(F1045+G1045-E1045,2)</f>
        <v>65</v>
      </c>
      <c r="I1045" t="str">
        <f>IF(ABS(H1045)&lt;0.005,"Agrees",IF(H1045&gt;0,"Over-billed","Under-billed"))</f>
        <v>Over-billed</v>
      </c>
      <c r="J1045" t="str">
        <f>IFERROR(INDEX('Rate Reconciliation'!$O$5:$O$373,MATCH(A1045,'Rate Reconciliation'!$A$5:$A$373,0)),"Missing in Jobber")</f>
        <v>Missing in Jobber</v>
      </c>
      <c r="K1045" s="9" t="n">
        <v>65</v>
      </c>
    </row>
    <row r="1046">
      <c r="A1046" t="inlineStr">
        <is>
          <t>T0285</t>
        </is>
      </c>
      <c r="B1046" t="inlineStr">
        <is>
          <t>2026-08</t>
        </is>
      </c>
      <c r="C1046" t="str">
        <f>IF(LEFT(A1046,1)="T","QBO only",INDEX('Jobber Jobs'!$F$5:$F$367,MATCH(A1046,'Jobber Jobs'!$A$5:$A$367,0)))</f>
        <v>QBO only</v>
      </c>
      <c r="D1046" t="inlineStr"/>
      <c r="E1046" s="9">
        <f>IF(LEFT(A1046,1)="T",0,IF(INDEX('Jobber Jobs'!$O$5:$O$367,MATCH(A1046,'Jobber Jobs'!$A$5:$A$367,0))&lt;&gt;"Active",0,IF(C1046="Every 4 weeks",D1046*INDEX('Jobber Jobs'!$L$5:$L$367,MATCH(A1046,'Jobber Jobs'!$A$5:$A$367,0)),INDEX('Jobber Jobs'!$Q$5:$Q$367,MATCH(A1046,'Jobber Jobs'!$A$5:$A$367,0)))))</f>
        <v>0</v>
      </c>
      <c r="F1046" s="9">
        <f>SUMIFS('Jobber Invoices'!$F$5:$F$235,'Jobber Invoices'!$B$5:$B$235,A1046,'Jobber Invoices'!$G$5:$G$235,B1046)</f>
        <v>0</v>
      </c>
      <c r="G1046" s="9">
        <f>SUMIFS('QBO Invoices'!$E$5:$E$888,'QBO Invoices'!$G$5:$G$888,A1046,'QBO Invoices'!$F$5:$F$888,B1046)</f>
        <v>65</v>
      </c>
      <c r="H1046" s="9">
        <f>ROUND(F1046+G1046-E1046,2)</f>
        <v>65</v>
      </c>
      <c r="I1046" t="str">
        <f>IF(ABS(H1046)&lt;0.005,"Agrees",IF(H1046&gt;0,"Over-billed","Under-billed"))</f>
        <v>Over-billed</v>
      </c>
      <c r="J1046" t="str">
        <f>IFERROR(INDEX('Rate Reconciliation'!$O$5:$O$373,MATCH(A1046,'Rate Reconciliation'!$A$5:$A$373,0)),"Missing in Jobber")</f>
        <v>Missing in Jobber</v>
      </c>
      <c r="K1046" s="9" t="n">
        <v>65</v>
      </c>
    </row>
    <row r="1047">
      <c r="A1047" t="inlineStr">
        <is>
          <t>T0285</t>
        </is>
      </c>
      <c r="B1047" t="inlineStr">
        <is>
          <t>2026-09</t>
        </is>
      </c>
      <c r="C1047" t="str">
        <f>IF(LEFT(A1047,1)="T","QBO only",INDEX('Jobber Jobs'!$F$5:$F$367,MATCH(A1047,'Jobber Jobs'!$A$5:$A$367,0)))</f>
        <v>QBO only</v>
      </c>
      <c r="D1047" t="inlineStr"/>
      <c r="E1047" s="9">
        <f>IF(LEFT(A1047,1)="T",0,IF(INDEX('Jobber Jobs'!$O$5:$O$367,MATCH(A1047,'Jobber Jobs'!$A$5:$A$367,0))&lt;&gt;"Active",0,IF(C1047="Every 4 weeks",D1047*INDEX('Jobber Jobs'!$L$5:$L$367,MATCH(A1047,'Jobber Jobs'!$A$5:$A$367,0)),INDEX('Jobber Jobs'!$Q$5:$Q$367,MATCH(A1047,'Jobber Jobs'!$A$5:$A$367,0)))))</f>
        <v>0</v>
      </c>
      <c r="F1047" s="9">
        <f>SUMIFS('Jobber Invoices'!$F$5:$F$235,'Jobber Invoices'!$B$5:$B$235,A1047,'Jobber Invoices'!$G$5:$G$235,B1047)</f>
        <v>0</v>
      </c>
      <c r="G1047" s="9">
        <f>SUMIFS('QBO Invoices'!$E$5:$E$888,'QBO Invoices'!$G$5:$G$888,A1047,'QBO Invoices'!$F$5:$F$888,B1047)</f>
        <v>65</v>
      </c>
      <c r="H1047" s="9">
        <f>ROUND(F1047+G1047-E1047,2)</f>
        <v>65</v>
      </c>
      <c r="I1047" t="str">
        <f>IF(ABS(H1047)&lt;0.005,"Agrees",IF(H1047&gt;0,"Over-billed","Under-billed"))</f>
        <v>Over-billed</v>
      </c>
      <c r="J1047" t="str">
        <f>IFERROR(INDEX('Rate Reconciliation'!$O$5:$O$373,MATCH(A1047,'Rate Reconciliation'!$A$5:$A$373,0)),"Missing in Jobber")</f>
        <v>Missing in Jobber</v>
      </c>
      <c r="K1047" s="9" t="n">
        <v>65</v>
      </c>
    </row>
    <row r="1048">
      <c r="A1048" t="inlineStr">
        <is>
          <t>T0285</t>
        </is>
      </c>
      <c r="B1048" t="inlineStr">
        <is>
          <t>2026-10</t>
        </is>
      </c>
      <c r="C1048" t="str">
        <f>IF(LEFT(A1048,1)="T","QBO only",INDEX('Jobber Jobs'!$F$5:$F$367,MATCH(A1048,'Jobber Jobs'!$A$5:$A$367,0)))</f>
        <v>QBO only</v>
      </c>
      <c r="D1048" t="inlineStr"/>
      <c r="E1048" s="9">
        <f>IF(LEFT(A1048,1)="T",0,IF(INDEX('Jobber Jobs'!$O$5:$O$367,MATCH(A1048,'Jobber Jobs'!$A$5:$A$367,0))&lt;&gt;"Active",0,IF(C1048="Every 4 weeks",D1048*INDEX('Jobber Jobs'!$L$5:$L$367,MATCH(A1048,'Jobber Jobs'!$A$5:$A$367,0)),INDEX('Jobber Jobs'!$Q$5:$Q$367,MATCH(A1048,'Jobber Jobs'!$A$5:$A$367,0)))))</f>
        <v>0</v>
      </c>
      <c r="F1048" s="9">
        <f>SUMIFS('Jobber Invoices'!$F$5:$F$235,'Jobber Invoices'!$B$5:$B$235,A1048,'Jobber Invoices'!$G$5:$G$235,B1048)</f>
        <v>0</v>
      </c>
      <c r="G1048" s="9">
        <f>SUMIFS('QBO Invoices'!$E$5:$E$888,'QBO Invoices'!$G$5:$G$888,A1048,'QBO Invoices'!$F$5:$F$888,B1048)</f>
        <v>65</v>
      </c>
      <c r="H1048" s="9">
        <f>ROUND(F1048+G1048-E1048,2)</f>
        <v>65</v>
      </c>
      <c r="I1048" t="str">
        <f>IF(ABS(H1048)&lt;0.005,"Agrees",IF(H1048&gt;0,"Over-billed","Under-billed"))</f>
        <v>Over-billed</v>
      </c>
      <c r="J1048" t="str">
        <f>IFERROR(INDEX('Rate Reconciliation'!$O$5:$O$373,MATCH(A1048,'Rate Reconciliation'!$A$5:$A$373,0)),"Missing in Jobber")</f>
        <v>Missing in Jobber</v>
      </c>
      <c r="K1048" s="9" t="n">
        <v>65</v>
      </c>
    </row>
    <row r="1049">
      <c r="A1049" t="inlineStr">
        <is>
          <t>T0286</t>
        </is>
      </c>
      <c r="B1049" t="inlineStr">
        <is>
          <t>2026-08</t>
        </is>
      </c>
      <c r="C1049" t="str">
        <f>IF(LEFT(A1049,1)="T","QBO only",INDEX('Jobber Jobs'!$F$5:$F$367,MATCH(A1049,'Jobber Jobs'!$A$5:$A$367,0)))</f>
        <v>QBO only</v>
      </c>
      <c r="D1049" t="inlineStr"/>
      <c r="E1049" s="9">
        <f>IF(LEFT(A1049,1)="T",0,IF(INDEX('Jobber Jobs'!$O$5:$O$367,MATCH(A1049,'Jobber Jobs'!$A$5:$A$367,0))&lt;&gt;"Active",0,IF(C1049="Every 4 weeks",D1049*INDEX('Jobber Jobs'!$L$5:$L$367,MATCH(A1049,'Jobber Jobs'!$A$5:$A$367,0)),INDEX('Jobber Jobs'!$Q$5:$Q$367,MATCH(A1049,'Jobber Jobs'!$A$5:$A$367,0)))))</f>
        <v>0</v>
      </c>
      <c r="F1049" s="9">
        <f>SUMIFS('Jobber Invoices'!$F$5:$F$235,'Jobber Invoices'!$B$5:$B$235,A1049,'Jobber Invoices'!$G$5:$G$235,B1049)</f>
        <v>0</v>
      </c>
      <c r="G1049" s="9">
        <f>SUMIFS('QBO Invoices'!$E$5:$E$888,'QBO Invoices'!$G$5:$G$888,A1049,'QBO Invoices'!$F$5:$F$888,B1049)</f>
        <v>80</v>
      </c>
      <c r="H1049" s="9">
        <f>ROUND(F1049+G1049-E1049,2)</f>
        <v>80</v>
      </c>
      <c r="I1049" t="str">
        <f>IF(ABS(H1049)&lt;0.005,"Agrees",IF(H1049&gt;0,"Over-billed","Under-billed"))</f>
        <v>Over-billed</v>
      </c>
      <c r="J1049" t="str">
        <f>IFERROR(INDEX('Rate Reconciliation'!$O$5:$O$373,MATCH(A1049,'Rate Reconciliation'!$A$5:$A$373,0)),"Missing in Jobber")</f>
        <v>Missing in Jobber</v>
      </c>
      <c r="K1049" s="9" t="n">
        <v>80</v>
      </c>
    </row>
    <row r="1050">
      <c r="A1050" t="inlineStr">
        <is>
          <t>T0286</t>
        </is>
      </c>
      <c r="B1050" t="inlineStr">
        <is>
          <t>2026-09</t>
        </is>
      </c>
      <c r="C1050" t="str">
        <f>IF(LEFT(A1050,1)="T","QBO only",INDEX('Jobber Jobs'!$F$5:$F$367,MATCH(A1050,'Jobber Jobs'!$A$5:$A$367,0)))</f>
        <v>QBO only</v>
      </c>
      <c r="D1050" t="inlineStr"/>
      <c r="E1050" s="9">
        <f>IF(LEFT(A1050,1)="T",0,IF(INDEX('Jobber Jobs'!$O$5:$O$367,MATCH(A1050,'Jobber Jobs'!$A$5:$A$367,0))&lt;&gt;"Active",0,IF(C1050="Every 4 weeks",D1050*INDEX('Jobber Jobs'!$L$5:$L$367,MATCH(A1050,'Jobber Jobs'!$A$5:$A$367,0)),INDEX('Jobber Jobs'!$Q$5:$Q$367,MATCH(A1050,'Jobber Jobs'!$A$5:$A$367,0)))))</f>
        <v>0</v>
      </c>
      <c r="F1050" s="9">
        <f>SUMIFS('Jobber Invoices'!$F$5:$F$235,'Jobber Invoices'!$B$5:$B$235,A1050,'Jobber Invoices'!$G$5:$G$235,B1050)</f>
        <v>0</v>
      </c>
      <c r="G1050" s="9">
        <f>SUMIFS('QBO Invoices'!$E$5:$E$888,'QBO Invoices'!$G$5:$G$888,A1050,'QBO Invoices'!$F$5:$F$888,B1050)</f>
        <v>80</v>
      </c>
      <c r="H1050" s="9">
        <f>ROUND(F1050+G1050-E1050,2)</f>
        <v>80</v>
      </c>
      <c r="I1050" t="str">
        <f>IF(ABS(H1050)&lt;0.005,"Agrees",IF(H1050&gt;0,"Over-billed","Under-billed"))</f>
        <v>Over-billed</v>
      </c>
      <c r="J1050" t="str">
        <f>IFERROR(INDEX('Rate Reconciliation'!$O$5:$O$373,MATCH(A1050,'Rate Reconciliation'!$A$5:$A$373,0)),"Missing in Jobber")</f>
        <v>Missing in Jobber</v>
      </c>
      <c r="K1050" s="9" t="n">
        <v>80</v>
      </c>
    </row>
    <row r="1051">
      <c r="A1051" t="inlineStr">
        <is>
          <t>T0286</t>
        </is>
      </c>
      <c r="B1051" t="inlineStr">
        <is>
          <t>2026-10</t>
        </is>
      </c>
      <c r="C1051" t="str">
        <f>IF(LEFT(A1051,1)="T","QBO only",INDEX('Jobber Jobs'!$F$5:$F$367,MATCH(A1051,'Jobber Jobs'!$A$5:$A$367,0)))</f>
        <v>QBO only</v>
      </c>
      <c r="D1051" t="inlineStr"/>
      <c r="E1051" s="9">
        <f>IF(LEFT(A1051,1)="T",0,IF(INDEX('Jobber Jobs'!$O$5:$O$367,MATCH(A1051,'Jobber Jobs'!$A$5:$A$367,0))&lt;&gt;"Active",0,IF(C1051="Every 4 weeks",D1051*INDEX('Jobber Jobs'!$L$5:$L$367,MATCH(A1051,'Jobber Jobs'!$A$5:$A$367,0)),INDEX('Jobber Jobs'!$Q$5:$Q$367,MATCH(A1051,'Jobber Jobs'!$A$5:$A$367,0)))))</f>
        <v>0</v>
      </c>
      <c r="F1051" s="9">
        <f>SUMIFS('Jobber Invoices'!$F$5:$F$235,'Jobber Invoices'!$B$5:$B$235,A1051,'Jobber Invoices'!$G$5:$G$235,B1051)</f>
        <v>0</v>
      </c>
      <c r="G1051" s="9">
        <f>SUMIFS('QBO Invoices'!$E$5:$E$888,'QBO Invoices'!$G$5:$G$888,A1051,'QBO Invoices'!$F$5:$F$888,B1051)</f>
        <v>80</v>
      </c>
      <c r="H1051" s="9">
        <f>ROUND(F1051+G1051-E1051,2)</f>
        <v>80</v>
      </c>
      <c r="I1051" t="str">
        <f>IF(ABS(H1051)&lt;0.005,"Agrees",IF(H1051&gt;0,"Over-billed","Under-billed"))</f>
        <v>Over-billed</v>
      </c>
      <c r="J1051" t="str">
        <f>IFERROR(INDEX('Rate Reconciliation'!$O$5:$O$373,MATCH(A1051,'Rate Reconciliation'!$A$5:$A$373,0)),"Missing in Jobber")</f>
        <v>Missing in Jobber</v>
      </c>
      <c r="K1051" s="9" t="n">
        <v>80</v>
      </c>
    </row>
    <row r="1052">
      <c r="A1052" t="inlineStr">
        <is>
          <t>T0287</t>
        </is>
      </c>
      <c r="B1052" t="inlineStr">
        <is>
          <t>2026-08</t>
        </is>
      </c>
      <c r="C1052" t="str">
        <f>IF(LEFT(A1052,1)="T","QBO only",INDEX('Jobber Jobs'!$F$5:$F$367,MATCH(A1052,'Jobber Jobs'!$A$5:$A$367,0)))</f>
        <v>QBO only</v>
      </c>
      <c r="D1052" t="inlineStr"/>
      <c r="E1052" s="9">
        <f>IF(LEFT(A1052,1)="T",0,IF(INDEX('Jobber Jobs'!$O$5:$O$367,MATCH(A1052,'Jobber Jobs'!$A$5:$A$367,0))&lt;&gt;"Active",0,IF(C1052="Every 4 weeks",D1052*INDEX('Jobber Jobs'!$L$5:$L$367,MATCH(A1052,'Jobber Jobs'!$A$5:$A$367,0)),INDEX('Jobber Jobs'!$Q$5:$Q$367,MATCH(A1052,'Jobber Jobs'!$A$5:$A$367,0)))))</f>
        <v>0</v>
      </c>
      <c r="F1052" s="9">
        <f>SUMIFS('Jobber Invoices'!$F$5:$F$235,'Jobber Invoices'!$B$5:$B$235,A1052,'Jobber Invoices'!$G$5:$G$235,B1052)</f>
        <v>0</v>
      </c>
      <c r="G1052" s="9">
        <f>SUMIFS('QBO Invoices'!$E$5:$E$888,'QBO Invoices'!$G$5:$G$888,A1052,'QBO Invoices'!$F$5:$F$888,B1052)</f>
        <v>80</v>
      </c>
      <c r="H1052" s="9">
        <f>ROUND(F1052+G1052-E1052,2)</f>
        <v>80</v>
      </c>
      <c r="I1052" t="str">
        <f>IF(ABS(H1052)&lt;0.005,"Agrees",IF(H1052&gt;0,"Over-billed","Under-billed"))</f>
        <v>Over-billed</v>
      </c>
      <c r="J1052" t="str">
        <f>IFERROR(INDEX('Rate Reconciliation'!$O$5:$O$373,MATCH(A1052,'Rate Reconciliation'!$A$5:$A$373,0)),"Missing in Jobber")</f>
        <v>Missing in Jobber</v>
      </c>
      <c r="K1052" s="9" t="n">
        <v>80</v>
      </c>
    </row>
    <row r="1053">
      <c r="A1053" t="inlineStr">
        <is>
          <t>T0287</t>
        </is>
      </c>
      <c r="B1053" t="inlineStr">
        <is>
          <t>2026-09</t>
        </is>
      </c>
      <c r="C1053" t="str">
        <f>IF(LEFT(A1053,1)="T","QBO only",INDEX('Jobber Jobs'!$F$5:$F$367,MATCH(A1053,'Jobber Jobs'!$A$5:$A$367,0)))</f>
        <v>QBO only</v>
      </c>
      <c r="D1053" t="inlineStr"/>
      <c r="E1053" s="9">
        <f>IF(LEFT(A1053,1)="T",0,IF(INDEX('Jobber Jobs'!$O$5:$O$367,MATCH(A1053,'Jobber Jobs'!$A$5:$A$367,0))&lt;&gt;"Active",0,IF(C1053="Every 4 weeks",D1053*INDEX('Jobber Jobs'!$L$5:$L$367,MATCH(A1053,'Jobber Jobs'!$A$5:$A$367,0)),INDEX('Jobber Jobs'!$Q$5:$Q$367,MATCH(A1053,'Jobber Jobs'!$A$5:$A$367,0)))))</f>
        <v>0</v>
      </c>
      <c r="F1053" s="9">
        <f>SUMIFS('Jobber Invoices'!$F$5:$F$235,'Jobber Invoices'!$B$5:$B$235,A1053,'Jobber Invoices'!$G$5:$G$235,B1053)</f>
        <v>0</v>
      </c>
      <c r="G1053" s="9">
        <f>SUMIFS('QBO Invoices'!$E$5:$E$888,'QBO Invoices'!$G$5:$G$888,A1053,'QBO Invoices'!$F$5:$F$888,B1053)</f>
        <v>80</v>
      </c>
      <c r="H1053" s="9">
        <f>ROUND(F1053+G1053-E1053,2)</f>
        <v>80</v>
      </c>
      <c r="I1053" t="str">
        <f>IF(ABS(H1053)&lt;0.005,"Agrees",IF(H1053&gt;0,"Over-billed","Under-billed"))</f>
        <v>Over-billed</v>
      </c>
      <c r="J1053" t="str">
        <f>IFERROR(INDEX('Rate Reconciliation'!$O$5:$O$373,MATCH(A1053,'Rate Reconciliation'!$A$5:$A$373,0)),"Missing in Jobber")</f>
        <v>Missing in Jobber</v>
      </c>
      <c r="K1053" s="9" t="n">
        <v>80</v>
      </c>
    </row>
    <row r="1054">
      <c r="A1054" t="inlineStr">
        <is>
          <t>T0287</t>
        </is>
      </c>
      <c r="B1054" t="inlineStr">
        <is>
          <t>2026-10</t>
        </is>
      </c>
      <c r="C1054" t="str">
        <f>IF(LEFT(A1054,1)="T","QBO only",INDEX('Jobber Jobs'!$F$5:$F$367,MATCH(A1054,'Jobber Jobs'!$A$5:$A$367,0)))</f>
        <v>QBO only</v>
      </c>
      <c r="D1054" t="inlineStr"/>
      <c r="E1054" s="9">
        <f>IF(LEFT(A1054,1)="T",0,IF(INDEX('Jobber Jobs'!$O$5:$O$367,MATCH(A1054,'Jobber Jobs'!$A$5:$A$367,0))&lt;&gt;"Active",0,IF(C1054="Every 4 weeks",D1054*INDEX('Jobber Jobs'!$L$5:$L$367,MATCH(A1054,'Jobber Jobs'!$A$5:$A$367,0)),INDEX('Jobber Jobs'!$Q$5:$Q$367,MATCH(A1054,'Jobber Jobs'!$A$5:$A$367,0)))))</f>
        <v>0</v>
      </c>
      <c r="F1054" s="9">
        <f>SUMIFS('Jobber Invoices'!$F$5:$F$235,'Jobber Invoices'!$B$5:$B$235,A1054,'Jobber Invoices'!$G$5:$G$235,B1054)</f>
        <v>0</v>
      </c>
      <c r="G1054" s="9">
        <f>SUMIFS('QBO Invoices'!$E$5:$E$888,'QBO Invoices'!$G$5:$G$888,A1054,'QBO Invoices'!$F$5:$F$888,B1054)</f>
        <v>80</v>
      </c>
      <c r="H1054" s="9">
        <f>ROUND(F1054+G1054-E1054,2)</f>
        <v>80</v>
      </c>
      <c r="I1054" t="str">
        <f>IF(ABS(H1054)&lt;0.005,"Agrees",IF(H1054&gt;0,"Over-billed","Under-billed"))</f>
        <v>Over-billed</v>
      </c>
      <c r="J1054" t="str">
        <f>IFERROR(INDEX('Rate Reconciliation'!$O$5:$O$373,MATCH(A1054,'Rate Reconciliation'!$A$5:$A$373,0)),"Missing in Jobber")</f>
        <v>Missing in Jobber</v>
      </c>
      <c r="K1054" s="9" t="n">
        <v>80</v>
      </c>
    </row>
    <row r="1055">
      <c r="A1055" t="inlineStr">
        <is>
          <t>T0288</t>
        </is>
      </c>
      <c r="B1055" t="inlineStr">
        <is>
          <t>2026-08</t>
        </is>
      </c>
      <c r="C1055" t="str">
        <f>IF(LEFT(A1055,1)="T","QBO only",INDEX('Jobber Jobs'!$F$5:$F$367,MATCH(A1055,'Jobber Jobs'!$A$5:$A$367,0)))</f>
        <v>QBO only</v>
      </c>
      <c r="D1055" t="inlineStr"/>
      <c r="E1055" s="9">
        <f>IF(LEFT(A1055,1)="T",0,IF(INDEX('Jobber Jobs'!$O$5:$O$367,MATCH(A1055,'Jobber Jobs'!$A$5:$A$367,0))&lt;&gt;"Active",0,IF(C1055="Every 4 weeks",D1055*INDEX('Jobber Jobs'!$L$5:$L$367,MATCH(A1055,'Jobber Jobs'!$A$5:$A$367,0)),INDEX('Jobber Jobs'!$Q$5:$Q$367,MATCH(A1055,'Jobber Jobs'!$A$5:$A$367,0)))))</f>
        <v>0</v>
      </c>
      <c r="F1055" s="9">
        <f>SUMIFS('Jobber Invoices'!$F$5:$F$235,'Jobber Invoices'!$B$5:$B$235,A1055,'Jobber Invoices'!$G$5:$G$235,B1055)</f>
        <v>0</v>
      </c>
      <c r="G1055" s="9">
        <f>SUMIFS('QBO Invoices'!$E$5:$E$888,'QBO Invoices'!$G$5:$G$888,A1055,'QBO Invoices'!$F$5:$F$888,B1055)</f>
        <v>65</v>
      </c>
      <c r="H1055" s="9">
        <f>ROUND(F1055+G1055-E1055,2)</f>
        <v>65</v>
      </c>
      <c r="I1055" t="str">
        <f>IF(ABS(H1055)&lt;0.005,"Agrees",IF(H1055&gt;0,"Over-billed","Under-billed"))</f>
        <v>Over-billed</v>
      </c>
      <c r="J1055" t="str">
        <f>IFERROR(INDEX('Rate Reconciliation'!$O$5:$O$373,MATCH(A1055,'Rate Reconciliation'!$A$5:$A$373,0)),"Missing in Jobber")</f>
        <v>Missing in Jobber</v>
      </c>
      <c r="K1055" s="9" t="n">
        <v>65</v>
      </c>
    </row>
    <row r="1056">
      <c r="A1056" t="inlineStr">
        <is>
          <t>T0288</t>
        </is>
      </c>
      <c r="B1056" t="inlineStr">
        <is>
          <t>2026-09</t>
        </is>
      </c>
      <c r="C1056" t="str">
        <f>IF(LEFT(A1056,1)="T","QBO only",INDEX('Jobber Jobs'!$F$5:$F$367,MATCH(A1056,'Jobber Jobs'!$A$5:$A$367,0)))</f>
        <v>QBO only</v>
      </c>
      <c r="D1056" t="inlineStr"/>
      <c r="E1056" s="9">
        <f>IF(LEFT(A1056,1)="T",0,IF(INDEX('Jobber Jobs'!$O$5:$O$367,MATCH(A1056,'Jobber Jobs'!$A$5:$A$367,0))&lt;&gt;"Active",0,IF(C1056="Every 4 weeks",D1056*INDEX('Jobber Jobs'!$L$5:$L$367,MATCH(A1056,'Jobber Jobs'!$A$5:$A$367,0)),INDEX('Jobber Jobs'!$Q$5:$Q$367,MATCH(A1056,'Jobber Jobs'!$A$5:$A$367,0)))))</f>
        <v>0</v>
      </c>
      <c r="F1056" s="9">
        <f>SUMIFS('Jobber Invoices'!$F$5:$F$235,'Jobber Invoices'!$B$5:$B$235,A1056,'Jobber Invoices'!$G$5:$G$235,B1056)</f>
        <v>0</v>
      </c>
      <c r="G1056" s="9">
        <f>SUMIFS('QBO Invoices'!$E$5:$E$888,'QBO Invoices'!$G$5:$G$888,A1056,'QBO Invoices'!$F$5:$F$888,B1056)</f>
        <v>65</v>
      </c>
      <c r="H1056" s="9">
        <f>ROUND(F1056+G1056-E1056,2)</f>
        <v>65</v>
      </c>
      <c r="I1056" t="str">
        <f>IF(ABS(H1056)&lt;0.005,"Agrees",IF(H1056&gt;0,"Over-billed","Under-billed"))</f>
        <v>Over-billed</v>
      </c>
      <c r="J1056" t="str">
        <f>IFERROR(INDEX('Rate Reconciliation'!$O$5:$O$373,MATCH(A1056,'Rate Reconciliation'!$A$5:$A$373,0)),"Missing in Jobber")</f>
        <v>Missing in Jobber</v>
      </c>
      <c r="K1056" s="9" t="n">
        <v>65</v>
      </c>
    </row>
    <row r="1057">
      <c r="A1057" t="inlineStr">
        <is>
          <t>T0288</t>
        </is>
      </c>
      <c r="B1057" t="inlineStr">
        <is>
          <t>2026-10</t>
        </is>
      </c>
      <c r="C1057" t="str">
        <f>IF(LEFT(A1057,1)="T","QBO only",INDEX('Jobber Jobs'!$F$5:$F$367,MATCH(A1057,'Jobber Jobs'!$A$5:$A$367,0)))</f>
        <v>QBO only</v>
      </c>
      <c r="D1057" t="inlineStr"/>
      <c r="E1057" s="9">
        <f>IF(LEFT(A1057,1)="T",0,IF(INDEX('Jobber Jobs'!$O$5:$O$367,MATCH(A1057,'Jobber Jobs'!$A$5:$A$367,0))&lt;&gt;"Active",0,IF(C1057="Every 4 weeks",D1057*INDEX('Jobber Jobs'!$L$5:$L$367,MATCH(A1057,'Jobber Jobs'!$A$5:$A$367,0)),INDEX('Jobber Jobs'!$Q$5:$Q$367,MATCH(A1057,'Jobber Jobs'!$A$5:$A$367,0)))))</f>
        <v>0</v>
      </c>
      <c r="F1057" s="9">
        <f>SUMIFS('Jobber Invoices'!$F$5:$F$235,'Jobber Invoices'!$B$5:$B$235,A1057,'Jobber Invoices'!$G$5:$G$235,B1057)</f>
        <v>0</v>
      </c>
      <c r="G1057" s="9">
        <f>SUMIFS('QBO Invoices'!$E$5:$E$888,'QBO Invoices'!$G$5:$G$888,A1057,'QBO Invoices'!$F$5:$F$888,B1057)</f>
        <v>65</v>
      </c>
      <c r="H1057" s="9">
        <f>ROUND(F1057+G1057-E1057,2)</f>
        <v>65</v>
      </c>
      <c r="I1057" t="str">
        <f>IF(ABS(H1057)&lt;0.005,"Agrees",IF(H1057&gt;0,"Over-billed","Under-billed"))</f>
        <v>Over-billed</v>
      </c>
      <c r="J1057" t="str">
        <f>IFERROR(INDEX('Rate Reconciliation'!$O$5:$O$373,MATCH(A1057,'Rate Reconciliation'!$A$5:$A$373,0)),"Missing in Jobber")</f>
        <v>Missing in Jobber</v>
      </c>
      <c r="K1057" s="9" t="n">
        <v>65</v>
      </c>
    </row>
    <row r="1058">
      <c r="A1058" t="inlineStr">
        <is>
          <t>T0289</t>
        </is>
      </c>
      <c r="B1058" t="inlineStr">
        <is>
          <t>2026-08</t>
        </is>
      </c>
      <c r="C1058" t="str">
        <f>IF(LEFT(A1058,1)="T","QBO only",INDEX('Jobber Jobs'!$F$5:$F$367,MATCH(A1058,'Jobber Jobs'!$A$5:$A$367,0)))</f>
        <v>QBO only</v>
      </c>
      <c r="D1058" t="inlineStr"/>
      <c r="E1058" s="9">
        <f>IF(LEFT(A1058,1)="T",0,IF(INDEX('Jobber Jobs'!$O$5:$O$367,MATCH(A1058,'Jobber Jobs'!$A$5:$A$367,0))&lt;&gt;"Active",0,IF(C1058="Every 4 weeks",D1058*INDEX('Jobber Jobs'!$L$5:$L$367,MATCH(A1058,'Jobber Jobs'!$A$5:$A$367,0)),INDEX('Jobber Jobs'!$Q$5:$Q$367,MATCH(A1058,'Jobber Jobs'!$A$5:$A$367,0)))))</f>
        <v>0</v>
      </c>
      <c r="F1058" s="9">
        <f>SUMIFS('Jobber Invoices'!$F$5:$F$235,'Jobber Invoices'!$B$5:$B$235,A1058,'Jobber Invoices'!$G$5:$G$235,B1058)</f>
        <v>0</v>
      </c>
      <c r="G1058" s="9">
        <f>SUMIFS('QBO Invoices'!$E$5:$E$888,'QBO Invoices'!$G$5:$G$888,A1058,'QBO Invoices'!$F$5:$F$888,B1058)</f>
        <v>110</v>
      </c>
      <c r="H1058" s="9">
        <f>ROUND(F1058+G1058-E1058,2)</f>
        <v>110</v>
      </c>
      <c r="I1058" t="str">
        <f>IF(ABS(H1058)&lt;0.005,"Agrees",IF(H1058&gt;0,"Over-billed","Under-billed"))</f>
        <v>Over-billed</v>
      </c>
      <c r="J1058" t="str">
        <f>IFERROR(INDEX('Rate Reconciliation'!$O$5:$O$373,MATCH(A1058,'Rate Reconciliation'!$A$5:$A$373,0)),"Missing in Jobber")</f>
        <v>Missing in Jobber</v>
      </c>
      <c r="K1058" s="9" t="n">
        <v>110</v>
      </c>
    </row>
    <row r="1059">
      <c r="A1059" t="inlineStr">
        <is>
          <t>T0289</t>
        </is>
      </c>
      <c r="B1059" t="inlineStr">
        <is>
          <t>2026-09</t>
        </is>
      </c>
      <c r="C1059" t="str">
        <f>IF(LEFT(A1059,1)="T","QBO only",INDEX('Jobber Jobs'!$F$5:$F$367,MATCH(A1059,'Jobber Jobs'!$A$5:$A$367,0)))</f>
        <v>QBO only</v>
      </c>
      <c r="D1059" t="inlineStr"/>
      <c r="E1059" s="9">
        <f>IF(LEFT(A1059,1)="T",0,IF(INDEX('Jobber Jobs'!$O$5:$O$367,MATCH(A1059,'Jobber Jobs'!$A$5:$A$367,0))&lt;&gt;"Active",0,IF(C1059="Every 4 weeks",D1059*INDEX('Jobber Jobs'!$L$5:$L$367,MATCH(A1059,'Jobber Jobs'!$A$5:$A$367,0)),INDEX('Jobber Jobs'!$Q$5:$Q$367,MATCH(A1059,'Jobber Jobs'!$A$5:$A$367,0)))))</f>
        <v>0</v>
      </c>
      <c r="F1059" s="9">
        <f>SUMIFS('Jobber Invoices'!$F$5:$F$235,'Jobber Invoices'!$B$5:$B$235,A1059,'Jobber Invoices'!$G$5:$G$235,B1059)</f>
        <v>0</v>
      </c>
      <c r="G1059" s="9">
        <f>SUMIFS('QBO Invoices'!$E$5:$E$888,'QBO Invoices'!$G$5:$G$888,A1059,'QBO Invoices'!$F$5:$F$888,B1059)</f>
        <v>110</v>
      </c>
      <c r="H1059" s="9">
        <f>ROUND(F1059+G1059-E1059,2)</f>
        <v>110</v>
      </c>
      <c r="I1059" t="str">
        <f>IF(ABS(H1059)&lt;0.005,"Agrees",IF(H1059&gt;0,"Over-billed","Under-billed"))</f>
        <v>Over-billed</v>
      </c>
      <c r="J1059" t="str">
        <f>IFERROR(INDEX('Rate Reconciliation'!$O$5:$O$373,MATCH(A1059,'Rate Reconciliation'!$A$5:$A$373,0)),"Missing in Jobber")</f>
        <v>Missing in Jobber</v>
      </c>
      <c r="K1059" s="9" t="n">
        <v>110</v>
      </c>
    </row>
    <row r="1060">
      <c r="A1060" t="inlineStr">
        <is>
          <t>T0289</t>
        </is>
      </c>
      <c r="B1060" t="inlineStr">
        <is>
          <t>2026-10</t>
        </is>
      </c>
      <c r="C1060" t="str">
        <f>IF(LEFT(A1060,1)="T","QBO only",INDEX('Jobber Jobs'!$F$5:$F$367,MATCH(A1060,'Jobber Jobs'!$A$5:$A$367,0)))</f>
        <v>QBO only</v>
      </c>
      <c r="D1060" t="inlineStr"/>
      <c r="E1060" s="9">
        <f>IF(LEFT(A1060,1)="T",0,IF(INDEX('Jobber Jobs'!$O$5:$O$367,MATCH(A1060,'Jobber Jobs'!$A$5:$A$367,0))&lt;&gt;"Active",0,IF(C1060="Every 4 weeks",D1060*INDEX('Jobber Jobs'!$L$5:$L$367,MATCH(A1060,'Jobber Jobs'!$A$5:$A$367,0)),INDEX('Jobber Jobs'!$Q$5:$Q$367,MATCH(A1060,'Jobber Jobs'!$A$5:$A$367,0)))))</f>
        <v>0</v>
      </c>
      <c r="F1060" s="9">
        <f>SUMIFS('Jobber Invoices'!$F$5:$F$235,'Jobber Invoices'!$B$5:$B$235,A1060,'Jobber Invoices'!$G$5:$G$235,B1060)</f>
        <v>0</v>
      </c>
      <c r="G1060" s="9">
        <f>SUMIFS('QBO Invoices'!$E$5:$E$888,'QBO Invoices'!$G$5:$G$888,A1060,'QBO Invoices'!$F$5:$F$888,B1060)</f>
        <v>110</v>
      </c>
      <c r="H1060" s="9">
        <f>ROUND(F1060+G1060-E1060,2)</f>
        <v>110</v>
      </c>
      <c r="I1060" t="str">
        <f>IF(ABS(H1060)&lt;0.005,"Agrees",IF(H1060&gt;0,"Over-billed","Under-billed"))</f>
        <v>Over-billed</v>
      </c>
      <c r="J1060" t="str">
        <f>IFERROR(INDEX('Rate Reconciliation'!$O$5:$O$373,MATCH(A1060,'Rate Reconciliation'!$A$5:$A$373,0)),"Missing in Jobber")</f>
        <v>Missing in Jobber</v>
      </c>
      <c r="K1060" s="9" t="n">
        <v>110</v>
      </c>
    </row>
  </sheetData>
  <autoFilter ref="A4:K1060"/>
  <conditionalFormatting sqref="I5:I1060">
    <cfRule type="expression" priority="1" dxfId="1">
      <formula>I5="Over-billed"</formula>
    </cfRule>
    <cfRule type="expression" priority="2" dxfId="0">
      <formula>I5="Under-billed"</formula>
    </cfRule>
  </conditionalFormatting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7" customWidth="1" min="2" max="2"/>
    <col width="8" customWidth="1" min="3" max="3"/>
    <col width="5" customWidth="1" min="4" max="4"/>
    <col width="12" customWidth="1" min="5" max="5"/>
    <col width="12" customWidth="1" min="6" max="6"/>
    <col width="9" customWidth="1" min="7" max="7"/>
    <col width="13" customWidth="1" min="8" max="8"/>
    <col width="13" customWidth="1" min="9" max="9"/>
    <col width="10" customWidth="1" min="10" max="10"/>
    <col width="60" customWidth="1" min="11" max="11"/>
  </cols>
  <sheetData>
    <row r="1">
      <c r="A1" s="6" t="inlineStr">
        <is>
          <t>Roster clashes: same cleaner, same day, overlapping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Job A</t>
        </is>
      </c>
      <c r="B4" s="7" t="inlineStr">
        <is>
          <t>Job B</t>
        </is>
      </c>
      <c r="C4" s="7" t="inlineStr">
        <is>
          <t>Cleaner</t>
        </is>
      </c>
      <c r="D4" s="7" t="inlineStr">
        <is>
          <t>Day</t>
        </is>
      </c>
      <c r="E4" s="7" t="inlineStr">
        <is>
          <t>A window</t>
        </is>
      </c>
      <c r="F4" s="7" t="inlineStr">
        <is>
          <t>B window</t>
        </is>
      </c>
      <c r="G4" s="7" t="inlineStr">
        <is>
          <t>Overlap (min)</t>
        </is>
      </c>
      <c r="H4" s="7" t="inlineStr">
        <is>
          <t>Wave A</t>
        </is>
      </c>
      <c r="I4" s="7" t="inlineStr">
        <is>
          <t>Wave B</t>
        </is>
      </c>
      <c r="J4" s="7" t="inlineStr">
        <is>
          <t>Same cleaner in Jobber</t>
        </is>
      </c>
      <c r="K4" s="7" t="inlineStr">
        <is>
          <t>Fix</t>
        </is>
      </c>
    </row>
    <row r="5">
      <c r="A5" t="inlineStr">
        <is>
          <t>J1171</t>
        </is>
      </c>
      <c r="B5" t="inlineStr">
        <is>
          <t>J1245</t>
        </is>
      </c>
      <c r="C5" t="inlineStr">
        <is>
          <t>CL12</t>
        </is>
      </c>
      <c r="D5" t="inlineStr">
        <is>
          <t>MO</t>
        </is>
      </c>
      <c r="E5" t="inlineStr">
        <is>
          <t>21:30-23:30</t>
        </is>
      </c>
      <c r="F5" t="inlineStr">
        <is>
          <t>21:00-22:30</t>
        </is>
      </c>
      <c r="G5" t="n">
        <v>60</v>
      </c>
      <c r="H5" t="inlineStr">
        <is>
          <t>Wave 4 West</t>
        </is>
      </c>
      <c r="I5" t="inlineStr">
        <is>
          <t>Wave 4 West</t>
        </is>
      </c>
      <c r="J5">
        <f>IF(AND(INDEX('Jobber Jobs'!$K$5:$K$367,MATCH(A5,'Jobber Jobs'!$A$5:$A$367,0))=C5,INDEX('Jobber Jobs'!$K$5:$K$367,MATCH(B5,'Jobber Jobs'!$A$5:$A$367,0))=C5),1,0)</f>
        <v>1</v>
      </c>
      <c r="K5" t="inlineStr">
        <is>
          <t>Move one job to a free cleaner in the region, or shift the start time</t>
        </is>
      </c>
    </row>
    <row r="6">
      <c r="A6" t="inlineStr">
        <is>
          <t>J1061</t>
        </is>
      </c>
      <c r="B6" t="inlineStr">
        <is>
          <t>J1301</t>
        </is>
      </c>
      <c r="C6" t="inlineStr">
        <is>
          <t>CL29</t>
        </is>
      </c>
      <c r="D6" t="inlineStr">
        <is>
          <t>TH</t>
        </is>
      </c>
      <c r="E6" t="inlineStr">
        <is>
          <t>08:00-10:00</t>
        </is>
      </c>
      <c r="F6" t="inlineStr">
        <is>
          <t>07:30-08:30</t>
        </is>
      </c>
      <c r="G6" t="n">
        <v>30</v>
      </c>
      <c r="H6" t="inlineStr">
        <is>
          <t>Wave 1 North</t>
        </is>
      </c>
      <c r="I6" t="inlineStr">
        <is>
          <t>Wave 1 North</t>
        </is>
      </c>
      <c r="J6">
        <f>IF(AND(INDEX('Jobber Jobs'!$K$5:$K$367,MATCH(A6,'Jobber Jobs'!$A$5:$A$367,0))=C6,INDEX('Jobber Jobs'!$K$5:$K$367,MATCH(B6,'Jobber Jobs'!$A$5:$A$367,0))=C6),1,0)</f>
        <v>1</v>
      </c>
      <c r="K6" t="inlineStr">
        <is>
          <t>Move one job to a free cleaner in the region, or shift the start time</t>
        </is>
      </c>
    </row>
    <row r="7">
      <c r="A7" t="inlineStr">
        <is>
          <t>J1093</t>
        </is>
      </c>
      <c r="B7" t="inlineStr">
        <is>
          <t>J1186</t>
        </is>
      </c>
      <c r="C7" t="inlineStr">
        <is>
          <t>CL03</t>
        </is>
      </c>
      <c r="D7" t="inlineStr">
        <is>
          <t>TH</t>
        </is>
      </c>
      <c r="E7" t="inlineStr">
        <is>
          <t>17:30-19:30</t>
        </is>
      </c>
      <c r="F7" t="inlineStr">
        <is>
          <t>18:00-20:00</t>
        </is>
      </c>
      <c r="G7" t="n">
        <v>90</v>
      </c>
      <c r="H7" t="inlineStr">
        <is>
          <t>Wave 3 South</t>
        </is>
      </c>
      <c r="I7" t="inlineStr">
        <is>
          <t>Wave 3 South</t>
        </is>
      </c>
      <c r="J7">
        <f>IF(AND(INDEX('Jobber Jobs'!$K$5:$K$367,MATCH(A7,'Jobber Jobs'!$A$5:$A$367,0))=C7,INDEX('Jobber Jobs'!$K$5:$K$367,MATCH(B7,'Jobber Jobs'!$A$5:$A$367,0))=C7),1,0)</f>
        <v>1</v>
      </c>
      <c r="K7" t="inlineStr">
        <is>
          <t>Move one job to a free cleaner in the region, or shift the start time</t>
        </is>
      </c>
    </row>
    <row r="8">
      <c r="A8" t="inlineStr">
        <is>
          <t>J1115</t>
        </is>
      </c>
      <c r="B8" t="inlineStr">
        <is>
          <t>J1328</t>
        </is>
      </c>
      <c r="C8" t="inlineStr">
        <is>
          <t>CL15</t>
        </is>
      </c>
      <c r="D8" t="inlineStr">
        <is>
          <t>WE</t>
        </is>
      </c>
      <c r="E8" t="inlineStr">
        <is>
          <t>20:30-21:30</t>
        </is>
      </c>
      <c r="F8" t="inlineStr">
        <is>
          <t>20:00-21:30</t>
        </is>
      </c>
      <c r="G8" t="n">
        <v>60</v>
      </c>
      <c r="H8" t="inlineStr">
        <is>
          <t>Wave 3 South</t>
        </is>
      </c>
      <c r="I8" t="inlineStr">
        <is>
          <t>Wave 3 South</t>
        </is>
      </c>
      <c r="J8">
        <f>IF(AND(INDEX('Jobber Jobs'!$K$5:$K$367,MATCH(A8,'Jobber Jobs'!$A$5:$A$367,0))=C8,INDEX('Jobber Jobs'!$K$5:$K$367,MATCH(B8,'Jobber Jobs'!$A$5:$A$367,0))=C8),1,0)</f>
        <v>1</v>
      </c>
      <c r="K8" t="inlineStr">
        <is>
          <t>Move one job to a free cleaner in the region, or shift the start time</t>
        </is>
      </c>
    </row>
    <row r="9">
      <c r="A9" t="inlineStr">
        <is>
          <t>J1128</t>
        </is>
      </c>
      <c r="B9" t="inlineStr">
        <is>
          <t>J1158</t>
        </is>
      </c>
      <c r="C9" t="inlineStr">
        <is>
          <t>CL14</t>
        </is>
      </c>
      <c r="D9" t="inlineStr">
        <is>
          <t>MO</t>
        </is>
      </c>
      <c r="E9" t="inlineStr">
        <is>
          <t>07:00-07:30</t>
        </is>
      </c>
      <c r="F9" t="inlineStr">
        <is>
          <t>07:00-08:00</t>
        </is>
      </c>
      <c r="G9" t="n">
        <v>30</v>
      </c>
      <c r="H9" t="inlineStr">
        <is>
          <t>Wave 2 East</t>
        </is>
      </c>
      <c r="I9" t="inlineStr">
        <is>
          <t>Wave 2 East</t>
        </is>
      </c>
      <c r="J9">
        <f>IF(AND(INDEX('Jobber Jobs'!$K$5:$K$367,MATCH(A9,'Jobber Jobs'!$A$5:$A$367,0))=C9,INDEX('Jobber Jobs'!$K$5:$K$367,MATCH(B9,'Jobber Jobs'!$A$5:$A$367,0))=C9),1,0)</f>
        <v>1</v>
      </c>
      <c r="K9" t="inlineStr">
        <is>
          <t>Move one job to a free cleaner in the region, or shift the start time</t>
        </is>
      </c>
    </row>
    <row r="10">
      <c r="A10" t="inlineStr">
        <is>
          <t>J1172</t>
        </is>
      </c>
      <c r="B10" t="inlineStr">
        <is>
          <t>J1212</t>
        </is>
      </c>
      <c r="C10" t="inlineStr">
        <is>
          <t>CL14</t>
        </is>
      </c>
      <c r="D10" t="inlineStr">
        <is>
          <t>MO</t>
        </is>
      </c>
      <c r="E10" t="inlineStr">
        <is>
          <t>20:30-21:30</t>
        </is>
      </c>
      <c r="F10" t="inlineStr">
        <is>
          <t>20:00-22:30</t>
        </is>
      </c>
      <c r="G10" t="n">
        <v>60</v>
      </c>
      <c r="H10" t="inlineStr">
        <is>
          <t>Wave 2 East</t>
        </is>
      </c>
      <c r="I10" t="inlineStr">
        <is>
          <t>Wave 2 East</t>
        </is>
      </c>
      <c r="J10">
        <f>IF(AND(INDEX('Jobber Jobs'!$K$5:$K$367,MATCH(A10,'Jobber Jobs'!$A$5:$A$367,0))=C10,INDEX('Jobber Jobs'!$K$5:$K$367,MATCH(B10,'Jobber Jobs'!$A$5:$A$367,0))=C10),1,0)</f>
        <v>1</v>
      </c>
      <c r="K10" t="inlineStr">
        <is>
          <t>Move one job to a free cleaner in the region, or shift the start time</t>
        </is>
      </c>
    </row>
    <row r="11">
      <c r="A11" t="inlineStr">
        <is>
          <t>J1051</t>
        </is>
      </c>
      <c r="B11" t="inlineStr">
        <is>
          <t>J1069</t>
        </is>
      </c>
      <c r="C11" t="inlineStr">
        <is>
          <t>CL24</t>
        </is>
      </c>
      <c r="D11" t="inlineStr">
        <is>
          <t>MO</t>
        </is>
      </c>
      <c r="E11" t="inlineStr">
        <is>
          <t>05:30-06:30</t>
        </is>
      </c>
      <c r="F11" t="inlineStr">
        <is>
          <t>06:00-07:00</t>
        </is>
      </c>
      <c r="G11" t="n">
        <v>30</v>
      </c>
      <c r="H11" t="inlineStr">
        <is>
          <t>Wave 4 West</t>
        </is>
      </c>
      <c r="I11" t="inlineStr">
        <is>
          <t>Wave 4 West</t>
        </is>
      </c>
      <c r="J11">
        <f>IF(AND(INDEX('Jobber Jobs'!$K$5:$K$367,MATCH(A11,'Jobber Jobs'!$A$5:$A$367,0))=C11,INDEX('Jobber Jobs'!$K$5:$K$367,MATCH(B11,'Jobber Jobs'!$A$5:$A$367,0))=C11),1,0)</f>
        <v>1</v>
      </c>
      <c r="K11" t="inlineStr">
        <is>
          <t>Move one job to a free cleaner in the region, or shift the start time</t>
        </is>
      </c>
    </row>
    <row r="12">
      <c r="A12" t="inlineStr">
        <is>
          <t>J1221</t>
        </is>
      </c>
      <c r="B12" t="inlineStr">
        <is>
          <t>J1254</t>
        </is>
      </c>
      <c r="C12" t="inlineStr">
        <is>
          <t>CL35</t>
        </is>
      </c>
      <c r="D12" t="inlineStr">
        <is>
          <t>TU</t>
        </is>
      </c>
      <c r="E12" t="inlineStr">
        <is>
          <t>20:00-21:30</t>
        </is>
      </c>
      <c r="F12" t="inlineStr">
        <is>
          <t>19:30-20:30</t>
        </is>
      </c>
      <c r="G12" t="n">
        <v>30</v>
      </c>
      <c r="H12" t="inlineStr">
        <is>
          <t>Wave 3 South</t>
        </is>
      </c>
      <c r="I12" t="inlineStr">
        <is>
          <t>Wave 3 South</t>
        </is>
      </c>
      <c r="J12">
        <f>IF(AND(INDEX('Jobber Jobs'!$K$5:$K$367,MATCH(A12,'Jobber Jobs'!$A$5:$A$367,0))=C12,INDEX('Jobber Jobs'!$K$5:$K$367,MATCH(B12,'Jobber Jobs'!$A$5:$A$367,0))=C12),1,0)</f>
        <v>1</v>
      </c>
      <c r="K12" t="inlineStr">
        <is>
          <t>Move one job to a free cleaner in the region, or shift the start time</t>
        </is>
      </c>
    </row>
    <row r="13">
      <c r="A13" t="inlineStr">
        <is>
          <t>J1057</t>
        </is>
      </c>
      <c r="B13" t="inlineStr">
        <is>
          <t>J1162</t>
        </is>
      </c>
      <c r="C13" t="inlineStr">
        <is>
          <t>CL44</t>
        </is>
      </c>
      <c r="D13" t="inlineStr">
        <is>
          <t>WE</t>
        </is>
      </c>
      <c r="E13" t="inlineStr">
        <is>
          <t>06:00-08:00</t>
        </is>
      </c>
      <c r="F13" t="inlineStr">
        <is>
          <t>05:30-07:30</t>
        </is>
      </c>
      <c r="G13" t="n">
        <v>90</v>
      </c>
      <c r="H13" t="inlineStr">
        <is>
          <t>Wave 4 West</t>
        </is>
      </c>
      <c r="I13" t="inlineStr">
        <is>
          <t>Wave 4 West</t>
        </is>
      </c>
      <c r="J13">
        <f>IF(AND(INDEX('Jobber Jobs'!$K$5:$K$367,MATCH(A13,'Jobber Jobs'!$A$5:$A$367,0))=C13,INDEX('Jobber Jobs'!$K$5:$K$367,MATCH(B13,'Jobber Jobs'!$A$5:$A$367,0))=C13),1,0)</f>
        <v>1</v>
      </c>
      <c r="K13" t="inlineStr">
        <is>
          <t>Move one job to a free cleaner in the region, or shift the start time</t>
        </is>
      </c>
    </row>
    <row r="14">
      <c r="A14" t="inlineStr">
        <is>
          <t>J1200</t>
        </is>
      </c>
      <c r="B14" t="inlineStr">
        <is>
          <t>J1281</t>
        </is>
      </c>
      <c r="C14" t="inlineStr">
        <is>
          <t>CL20</t>
        </is>
      </c>
      <c r="D14" t="inlineStr">
        <is>
          <t>FR</t>
        </is>
      </c>
      <c r="E14" t="inlineStr">
        <is>
          <t>07:30-08:30</t>
        </is>
      </c>
      <c r="F14" t="inlineStr">
        <is>
          <t>07:00-08:00</t>
        </is>
      </c>
      <c r="G14" t="n">
        <v>30</v>
      </c>
      <c r="H14" t="inlineStr">
        <is>
          <t>Wave 4 West</t>
        </is>
      </c>
      <c r="I14" t="inlineStr">
        <is>
          <t>Wave 4 West</t>
        </is>
      </c>
      <c r="J14">
        <f>IF(AND(INDEX('Jobber Jobs'!$K$5:$K$367,MATCH(A14,'Jobber Jobs'!$A$5:$A$367,0))=C14,INDEX('Jobber Jobs'!$K$5:$K$367,MATCH(B14,'Jobber Jobs'!$A$5:$A$367,0))=C14),1,0)</f>
        <v>1</v>
      </c>
      <c r="K14" t="inlineStr">
        <is>
          <t>Move one job to a free cleaner in the region, or shift the start time</t>
        </is>
      </c>
    </row>
    <row r="15">
      <c r="A15" t="inlineStr">
        <is>
          <t>J1263</t>
        </is>
      </c>
      <c r="B15" t="inlineStr">
        <is>
          <t>J1317</t>
        </is>
      </c>
      <c r="C15" t="inlineStr">
        <is>
          <t>CL46</t>
        </is>
      </c>
      <c r="D15" t="inlineStr">
        <is>
          <t>TU</t>
        </is>
      </c>
      <c r="E15" t="inlineStr">
        <is>
          <t>06:00-07:30</t>
        </is>
      </c>
      <c r="F15" t="inlineStr">
        <is>
          <t>05:30-07:30</t>
        </is>
      </c>
      <c r="G15" t="n">
        <v>90</v>
      </c>
      <c r="H15" t="inlineStr">
        <is>
          <t>Wave 2 East</t>
        </is>
      </c>
      <c r="I15" t="inlineStr">
        <is>
          <t>Wave 2 East</t>
        </is>
      </c>
      <c r="J15">
        <f>IF(AND(INDEX('Jobber Jobs'!$K$5:$K$367,MATCH(A15,'Jobber Jobs'!$A$5:$A$367,0))=C15,INDEX('Jobber Jobs'!$K$5:$K$367,MATCH(B15,'Jobber Jobs'!$A$5:$A$367,0))=C15),1,0)</f>
        <v>1</v>
      </c>
      <c r="K15" t="inlineStr">
        <is>
          <t>Move one job to a free cleaner in the region, or shift the start time</t>
        </is>
      </c>
    </row>
  </sheetData>
  <autoFilter ref="A4:K15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8" customWidth="1" min="3" max="3"/>
    <col width="10" customWidth="1" min="4" max="4"/>
    <col width="12" customWidth="1" min="5" max="5"/>
    <col width="9" customWidth="1" min="6" max="6"/>
    <col width="8" customWidth="1" min="7" max="7"/>
    <col width="10" customWidth="1" min="8" max="8"/>
  </cols>
  <sheetData>
    <row r="1">
      <c r="A1" s="6" t="inlineStr">
        <is>
          <t>Cleaner load: rostered vs contracted weekly hours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Cleaner</t>
        </is>
      </c>
      <c r="B4" s="7" t="inlineStr">
        <is>
          <t>Name</t>
        </is>
      </c>
      <c r="C4" s="7" t="inlineStr">
        <is>
          <t>Region</t>
        </is>
      </c>
      <c r="D4" s="7" t="inlineStr">
        <is>
          <t>Contracted</t>
        </is>
      </c>
      <c r="E4" s="7" t="inlineStr">
        <is>
          <t>Rostered (avg/wk)</t>
        </is>
      </c>
      <c r="F4" s="7" t="inlineStr">
        <is>
          <t>Active jobs</t>
        </is>
      </c>
      <c r="G4" s="7" t="inlineStr">
        <is>
          <t>Use</t>
        </is>
      </c>
      <c r="H4" s="7" t="inlineStr">
        <is>
          <t>Engine hours</t>
        </is>
      </c>
    </row>
    <row r="5">
      <c r="A5" t="inlineStr">
        <is>
          <t>CL01</t>
        </is>
      </c>
      <c r="B5" t="inlineStr">
        <is>
          <t>Ana A.</t>
        </is>
      </c>
      <c r="C5" t="inlineStr">
        <is>
          <t>North</t>
        </is>
      </c>
      <c r="D5" t="n">
        <v>20</v>
      </c>
      <c r="E5">
        <f>SUMIFS('Jobber Jobs'!$R$5:$R$367,'Jobber Jobs'!$K$5:$K$367,A5)</f>
        <v>14</v>
      </c>
      <c r="F5">
        <f>COUNTIFS('Jobber Jobs'!$K$5:$K$367,A5,'Jobber Jobs'!$O$5:$O$367,"Active")</f>
        <v>3</v>
      </c>
      <c r="G5" s="11">
        <f>IF(D5=0,0,E5/D5)</f>
        <v>0.7</v>
      </c>
      <c r="H5" t="n">
        <v>14</v>
      </c>
    </row>
    <row r="6">
      <c r="A6" t="inlineStr">
        <is>
          <t>CL02</t>
        </is>
      </c>
      <c r="B6" t="inlineStr">
        <is>
          <t>Bilal A.</t>
        </is>
      </c>
      <c r="C6" t="inlineStr">
        <is>
          <t>East</t>
        </is>
      </c>
      <c r="D6" t="n">
        <v>38</v>
      </c>
      <c r="E6">
        <f>SUMIFS('Jobber Jobs'!$R$5:$R$367,'Jobber Jobs'!$K$5:$K$367,A6)</f>
        <v>23</v>
      </c>
      <c r="F6">
        <f>COUNTIFS('Jobber Jobs'!$K$5:$K$367,A6,'Jobber Jobs'!$O$5:$O$367,"Active")</f>
        <v>5</v>
      </c>
      <c r="G6" s="11">
        <f>IF(D6=0,0,E6/D6)</f>
        <v>0.605263157894737</v>
      </c>
      <c r="H6" t="n">
        <v>23</v>
      </c>
    </row>
    <row r="7">
      <c r="A7" t="inlineStr">
        <is>
          <t>CL03</t>
        </is>
      </c>
      <c r="B7" t="inlineStr">
        <is>
          <t>Carmen A.</t>
        </is>
      </c>
      <c r="C7" t="inlineStr">
        <is>
          <t>South</t>
        </is>
      </c>
      <c r="D7" t="n">
        <v>25</v>
      </c>
      <c r="E7">
        <f>SUMIFS('Jobber Jobs'!$R$5:$R$367,'Jobber Jobs'!$K$5:$K$367,A7)</f>
        <v>17.5</v>
      </c>
      <c r="F7">
        <f>COUNTIFS('Jobber Jobs'!$K$5:$K$367,A7,'Jobber Jobs'!$O$5:$O$367,"Active")</f>
        <v>5</v>
      </c>
      <c r="G7" s="11">
        <f>IF(D7=0,0,E7/D7)</f>
        <v>0.7</v>
      </c>
      <c r="H7" t="n">
        <v>17.5</v>
      </c>
    </row>
    <row r="8">
      <c r="A8" t="inlineStr">
        <is>
          <t>CL04</t>
        </is>
      </c>
      <c r="B8" t="inlineStr">
        <is>
          <t>Dinh A.</t>
        </is>
      </c>
      <c r="C8" t="inlineStr">
        <is>
          <t>West</t>
        </is>
      </c>
      <c r="D8" t="n">
        <v>25</v>
      </c>
      <c r="E8">
        <f>SUMIFS('Jobber Jobs'!$R$5:$R$367,'Jobber Jobs'!$K$5:$K$367,A8)</f>
        <v>17.5</v>
      </c>
      <c r="F8">
        <f>COUNTIFS('Jobber Jobs'!$K$5:$K$367,A8,'Jobber Jobs'!$O$5:$O$367,"Active")</f>
        <v>4</v>
      </c>
      <c r="G8" s="11">
        <f>IF(D8=0,0,E8/D8)</f>
        <v>0.7</v>
      </c>
      <c r="H8" t="n">
        <v>17.5</v>
      </c>
    </row>
    <row r="9">
      <c r="A9" t="inlineStr">
        <is>
          <t>CL05</t>
        </is>
      </c>
      <c r="B9" t="inlineStr">
        <is>
          <t>Eleni A.</t>
        </is>
      </c>
      <c r="C9" t="inlineStr">
        <is>
          <t>North</t>
        </is>
      </c>
      <c r="D9" t="n">
        <v>30</v>
      </c>
      <c r="E9">
        <f>SUMIFS('Jobber Jobs'!$R$5:$R$367,'Jobber Jobs'!$K$5:$K$367,A9)</f>
        <v>13</v>
      </c>
      <c r="F9">
        <f>COUNTIFS('Jobber Jobs'!$K$5:$K$367,A9,'Jobber Jobs'!$O$5:$O$367,"Active")</f>
        <v>4</v>
      </c>
      <c r="G9" s="11">
        <f>IF(D9=0,0,E9/D9)</f>
        <v>0.433333333333333</v>
      </c>
      <c r="H9" t="n">
        <v>13</v>
      </c>
    </row>
    <row r="10">
      <c r="A10" t="inlineStr">
        <is>
          <t>CL06</t>
        </is>
      </c>
      <c r="B10" t="inlineStr">
        <is>
          <t>Farid A.</t>
        </is>
      </c>
      <c r="C10" t="inlineStr">
        <is>
          <t>East</t>
        </is>
      </c>
      <c r="D10" t="n">
        <v>30</v>
      </c>
      <c r="E10">
        <f>SUMIFS('Jobber Jobs'!$R$5:$R$367,'Jobber Jobs'!$K$5:$K$367,A10)</f>
        <v>19</v>
      </c>
      <c r="F10">
        <f>COUNTIFS('Jobber Jobs'!$K$5:$K$367,A10,'Jobber Jobs'!$O$5:$O$367,"Active")</f>
        <v>6</v>
      </c>
      <c r="G10" s="11">
        <f>IF(D10=0,0,E10/D10)</f>
        <v>0.633333333333333</v>
      </c>
      <c r="H10" t="n">
        <v>19</v>
      </c>
    </row>
    <row r="11">
      <c r="A11" t="inlineStr">
        <is>
          <t>CL07</t>
        </is>
      </c>
      <c r="B11" t="inlineStr">
        <is>
          <t>Grace A.</t>
        </is>
      </c>
      <c r="C11" t="inlineStr">
        <is>
          <t>South</t>
        </is>
      </c>
      <c r="D11" t="n">
        <v>25</v>
      </c>
      <c r="E11">
        <f>SUMIFS('Jobber Jobs'!$R$5:$R$367,'Jobber Jobs'!$K$5:$K$367,A11)</f>
        <v>19</v>
      </c>
      <c r="F11">
        <f>COUNTIFS('Jobber Jobs'!$K$5:$K$367,A11,'Jobber Jobs'!$O$5:$O$367,"Active")</f>
        <v>4</v>
      </c>
      <c r="G11" s="11">
        <f>IF(D11=0,0,E11/D11)</f>
        <v>0.76</v>
      </c>
      <c r="H11" t="n">
        <v>19</v>
      </c>
    </row>
    <row r="12">
      <c r="A12" t="inlineStr">
        <is>
          <t>CL08</t>
        </is>
      </c>
      <c r="B12" t="inlineStr">
        <is>
          <t>Hamid A.</t>
        </is>
      </c>
      <c r="C12" t="inlineStr">
        <is>
          <t>West</t>
        </is>
      </c>
      <c r="D12" t="n">
        <v>20</v>
      </c>
      <c r="E12">
        <f>SUMIFS('Jobber Jobs'!$R$5:$R$367,'Jobber Jobs'!$K$5:$K$367,A12)</f>
        <v>6</v>
      </c>
      <c r="F12">
        <f>COUNTIFS('Jobber Jobs'!$K$5:$K$367,A12,'Jobber Jobs'!$O$5:$O$367,"Active")</f>
        <v>1</v>
      </c>
      <c r="G12" s="11">
        <f>IF(D12=0,0,E12/D12)</f>
        <v>0.3</v>
      </c>
      <c r="H12" t="n">
        <v>6</v>
      </c>
    </row>
    <row r="13">
      <c r="A13" t="inlineStr">
        <is>
          <t>CL09</t>
        </is>
      </c>
      <c r="B13" t="inlineStr">
        <is>
          <t>Ines A.</t>
        </is>
      </c>
      <c r="C13" t="inlineStr">
        <is>
          <t>North</t>
        </is>
      </c>
      <c r="D13" t="n">
        <v>25</v>
      </c>
      <c r="E13">
        <f>SUMIFS('Jobber Jobs'!$R$5:$R$367,'Jobber Jobs'!$K$5:$K$367,A13)</f>
        <v>21.5</v>
      </c>
      <c r="F13">
        <f>COUNTIFS('Jobber Jobs'!$K$5:$K$367,A13,'Jobber Jobs'!$O$5:$O$367,"Active")</f>
        <v>5</v>
      </c>
      <c r="G13" s="11">
        <f>IF(D13=0,0,E13/D13)</f>
        <v>0.86</v>
      </c>
      <c r="H13" t="n">
        <v>21.5</v>
      </c>
    </row>
    <row r="14">
      <c r="A14" t="inlineStr">
        <is>
          <t>CL10</t>
        </is>
      </c>
      <c r="B14" t="inlineStr">
        <is>
          <t>Jun A.</t>
        </is>
      </c>
      <c r="C14" t="inlineStr">
        <is>
          <t>East</t>
        </is>
      </c>
      <c r="D14" t="n">
        <v>25</v>
      </c>
      <c r="E14">
        <f>SUMIFS('Jobber Jobs'!$R$5:$R$367,'Jobber Jobs'!$K$5:$K$367,A14)</f>
        <v>13.5</v>
      </c>
      <c r="F14">
        <f>COUNTIFS('Jobber Jobs'!$K$5:$K$367,A14,'Jobber Jobs'!$O$5:$O$367,"Active")</f>
        <v>4</v>
      </c>
      <c r="G14" s="11">
        <f>IF(D14=0,0,E14/D14)</f>
        <v>0.54</v>
      </c>
      <c r="H14" t="n">
        <v>13.5</v>
      </c>
    </row>
    <row r="15">
      <c r="A15" t="inlineStr">
        <is>
          <t>CL11</t>
        </is>
      </c>
      <c r="B15" t="inlineStr">
        <is>
          <t>Kavya A.</t>
        </is>
      </c>
      <c r="C15" t="inlineStr">
        <is>
          <t>South</t>
        </is>
      </c>
      <c r="D15" t="n">
        <v>30</v>
      </c>
      <c r="E15">
        <f>SUMIFS('Jobber Jobs'!$R$5:$R$367,'Jobber Jobs'!$K$5:$K$367,A15)</f>
        <v>14.5</v>
      </c>
      <c r="F15">
        <f>COUNTIFS('Jobber Jobs'!$K$5:$K$367,A15,'Jobber Jobs'!$O$5:$O$367,"Active")</f>
        <v>5</v>
      </c>
      <c r="G15" s="11">
        <f>IF(D15=0,0,E15/D15)</f>
        <v>0.483333333333333</v>
      </c>
      <c r="H15" t="n">
        <v>14.5</v>
      </c>
    </row>
    <row r="16">
      <c r="A16" t="inlineStr">
        <is>
          <t>CL12</t>
        </is>
      </c>
      <c r="B16" t="inlineStr">
        <is>
          <t>Luis A.</t>
        </is>
      </c>
      <c r="C16" t="inlineStr">
        <is>
          <t>West</t>
        </is>
      </c>
      <c r="D16" t="n">
        <v>38</v>
      </c>
      <c r="E16">
        <f>SUMIFS('Jobber Jobs'!$R$5:$R$367,'Jobber Jobs'!$K$5:$K$367,A16)</f>
        <v>27</v>
      </c>
      <c r="F16">
        <f>COUNTIFS('Jobber Jobs'!$K$5:$K$367,A16,'Jobber Jobs'!$O$5:$O$367,"Active")</f>
        <v>5</v>
      </c>
      <c r="G16" s="11">
        <f>IF(D16=0,0,E16/D16)</f>
        <v>0.710526315789474</v>
      </c>
      <c r="H16" t="n">
        <v>27</v>
      </c>
    </row>
    <row r="17">
      <c r="A17" t="inlineStr">
        <is>
          <t>CL13</t>
        </is>
      </c>
      <c r="B17" t="inlineStr">
        <is>
          <t>Maya A.</t>
        </is>
      </c>
      <c r="C17" t="inlineStr">
        <is>
          <t>North</t>
        </is>
      </c>
      <c r="D17" t="n">
        <v>38</v>
      </c>
      <c r="E17">
        <f>SUMIFS('Jobber Jobs'!$R$5:$R$367,'Jobber Jobs'!$K$5:$K$367,A17)</f>
        <v>13.5</v>
      </c>
      <c r="F17">
        <f>COUNTIFS('Jobber Jobs'!$K$5:$K$367,A17,'Jobber Jobs'!$O$5:$O$367,"Active")</f>
        <v>5</v>
      </c>
      <c r="G17" s="11">
        <f>IF(D17=0,0,E17/D17)</f>
        <v>0.355263157894737</v>
      </c>
      <c r="H17" t="n">
        <v>13.5</v>
      </c>
    </row>
    <row r="18">
      <c r="A18" t="inlineStr">
        <is>
          <t>CL14</t>
        </is>
      </c>
      <c r="B18" t="inlineStr">
        <is>
          <t>Nikos A.</t>
        </is>
      </c>
      <c r="C18" t="inlineStr">
        <is>
          <t>East</t>
        </is>
      </c>
      <c r="D18" t="n">
        <v>25</v>
      </c>
      <c r="E18">
        <f>SUMIFS('Jobber Jobs'!$R$5:$R$367,'Jobber Jobs'!$K$5:$K$367,A18)</f>
        <v>30</v>
      </c>
      <c r="F18">
        <f>COUNTIFS('Jobber Jobs'!$K$5:$K$367,A18,'Jobber Jobs'!$O$5:$O$367,"Active")</f>
        <v>6</v>
      </c>
      <c r="G18" s="11">
        <f>IF(D18=0,0,E18/D18)</f>
        <v>1.2</v>
      </c>
      <c r="H18" t="n">
        <v>30</v>
      </c>
    </row>
    <row r="19">
      <c r="A19" t="inlineStr">
        <is>
          <t>CL15</t>
        </is>
      </c>
      <c r="B19" t="inlineStr">
        <is>
          <t>Omar A.</t>
        </is>
      </c>
      <c r="C19" t="inlineStr">
        <is>
          <t>South</t>
        </is>
      </c>
      <c r="D19" t="n">
        <v>30</v>
      </c>
      <c r="E19">
        <f>SUMIFS('Jobber Jobs'!$R$5:$R$367,'Jobber Jobs'!$K$5:$K$367,A19)</f>
        <v>20</v>
      </c>
      <c r="F19">
        <f>COUNTIFS('Jobber Jobs'!$K$5:$K$367,A19,'Jobber Jobs'!$O$5:$O$367,"Active")</f>
        <v>5</v>
      </c>
      <c r="G19" s="11">
        <f>IF(D19=0,0,E19/D19)</f>
        <v>0.666666666666667</v>
      </c>
      <c r="H19" t="n">
        <v>20</v>
      </c>
    </row>
    <row r="20">
      <c r="A20" t="inlineStr">
        <is>
          <t>CL16</t>
        </is>
      </c>
      <c r="B20" t="inlineStr">
        <is>
          <t>Pita A.</t>
        </is>
      </c>
      <c r="C20" t="inlineStr">
        <is>
          <t>West</t>
        </is>
      </c>
      <c r="D20" t="n">
        <v>30</v>
      </c>
      <c r="E20">
        <f>SUMIFS('Jobber Jobs'!$R$5:$R$367,'Jobber Jobs'!$K$5:$K$367,A20)</f>
        <v>11</v>
      </c>
      <c r="F20">
        <f>COUNTIFS('Jobber Jobs'!$K$5:$K$367,A20,'Jobber Jobs'!$O$5:$O$367,"Active")</f>
        <v>4</v>
      </c>
      <c r="G20" s="11">
        <f>IF(D20=0,0,E20/D20)</f>
        <v>0.366666666666667</v>
      </c>
      <c r="H20" t="n">
        <v>11</v>
      </c>
    </row>
    <row r="21">
      <c r="A21" t="inlineStr">
        <is>
          <t>CL17</t>
        </is>
      </c>
      <c r="B21" t="inlineStr">
        <is>
          <t>Quynh A.</t>
        </is>
      </c>
      <c r="C21" t="inlineStr">
        <is>
          <t>North</t>
        </is>
      </c>
      <c r="D21" t="n">
        <v>20</v>
      </c>
      <c r="E21">
        <f>SUMIFS('Jobber Jobs'!$R$5:$R$367,'Jobber Jobs'!$K$5:$K$367,A21)</f>
        <v>19.5</v>
      </c>
      <c r="F21">
        <f>COUNTIFS('Jobber Jobs'!$K$5:$K$367,A21,'Jobber Jobs'!$O$5:$O$367,"Active")</f>
        <v>4</v>
      </c>
      <c r="G21" s="11">
        <f>IF(D21=0,0,E21/D21)</f>
        <v>0.975</v>
      </c>
      <c r="H21" t="n">
        <v>19.5</v>
      </c>
    </row>
    <row r="22">
      <c r="A22" t="inlineStr">
        <is>
          <t>CL18</t>
        </is>
      </c>
      <c r="B22" t="inlineStr">
        <is>
          <t>Rosa A.</t>
        </is>
      </c>
      <c r="C22" t="inlineStr">
        <is>
          <t>East</t>
        </is>
      </c>
      <c r="D22" t="n">
        <v>25</v>
      </c>
      <c r="E22">
        <f>SUMIFS('Jobber Jobs'!$R$5:$R$367,'Jobber Jobs'!$K$5:$K$367,A22)</f>
        <v>16.5</v>
      </c>
      <c r="F22">
        <f>COUNTIFS('Jobber Jobs'!$K$5:$K$367,A22,'Jobber Jobs'!$O$5:$O$367,"Active")</f>
        <v>5</v>
      </c>
      <c r="G22" s="11">
        <f>IF(D22=0,0,E22/D22)</f>
        <v>0.66</v>
      </c>
      <c r="H22" t="n">
        <v>16.5</v>
      </c>
    </row>
    <row r="23">
      <c r="A23" t="inlineStr">
        <is>
          <t>CL19</t>
        </is>
      </c>
      <c r="B23" t="inlineStr">
        <is>
          <t>Sione A.</t>
        </is>
      </c>
      <c r="C23" t="inlineStr">
        <is>
          <t>South</t>
        </is>
      </c>
      <c r="D23" t="n">
        <v>20</v>
      </c>
      <c r="E23">
        <f>SUMIFS('Jobber Jobs'!$R$5:$R$367,'Jobber Jobs'!$K$5:$K$367,A23)</f>
        <v>16.5</v>
      </c>
      <c r="F23">
        <f>COUNTIFS('Jobber Jobs'!$K$5:$K$367,A23,'Jobber Jobs'!$O$5:$O$367,"Active")</f>
        <v>7</v>
      </c>
      <c r="G23" s="11">
        <f>IF(D23=0,0,E23/D23)</f>
        <v>0.825</v>
      </c>
      <c r="H23" t="n">
        <v>16.5</v>
      </c>
    </row>
    <row r="24">
      <c r="A24" t="inlineStr">
        <is>
          <t>CL20</t>
        </is>
      </c>
      <c r="B24" t="inlineStr">
        <is>
          <t>Tara A.</t>
        </is>
      </c>
      <c r="C24" t="inlineStr">
        <is>
          <t>West</t>
        </is>
      </c>
      <c r="D24" t="n">
        <v>25</v>
      </c>
      <c r="E24">
        <f>SUMIFS('Jobber Jobs'!$R$5:$R$367,'Jobber Jobs'!$K$5:$K$367,A24)</f>
        <v>20</v>
      </c>
      <c r="F24">
        <f>COUNTIFS('Jobber Jobs'!$K$5:$K$367,A24,'Jobber Jobs'!$O$5:$O$367,"Active")</f>
        <v>8</v>
      </c>
      <c r="G24" s="11">
        <f>IF(D24=0,0,E24/D24)</f>
        <v>0.8</v>
      </c>
      <c r="H24" t="n">
        <v>20</v>
      </c>
    </row>
    <row r="25">
      <c r="A25" t="inlineStr">
        <is>
          <t>CL21</t>
        </is>
      </c>
      <c r="B25" t="inlineStr">
        <is>
          <t>Ana F.</t>
        </is>
      </c>
      <c r="C25" t="inlineStr">
        <is>
          <t>North</t>
        </is>
      </c>
      <c r="D25" t="n">
        <v>20</v>
      </c>
      <c r="E25">
        <f>SUMIFS('Jobber Jobs'!$R$5:$R$367,'Jobber Jobs'!$K$5:$K$367,A25)</f>
        <v>15</v>
      </c>
      <c r="F25">
        <f>COUNTIFS('Jobber Jobs'!$K$5:$K$367,A25,'Jobber Jobs'!$O$5:$O$367,"Active")</f>
        <v>5</v>
      </c>
      <c r="G25" s="11">
        <f>IF(D25=0,0,E25/D25)</f>
        <v>0.75</v>
      </c>
      <c r="H25" t="n">
        <v>15</v>
      </c>
    </row>
    <row r="26">
      <c r="A26" t="inlineStr">
        <is>
          <t>CL22</t>
        </is>
      </c>
      <c r="B26" t="inlineStr">
        <is>
          <t>Bilal F.</t>
        </is>
      </c>
      <c r="C26" t="inlineStr">
        <is>
          <t>East</t>
        </is>
      </c>
      <c r="D26" t="n">
        <v>25</v>
      </c>
      <c r="E26">
        <f>SUMIFS('Jobber Jobs'!$R$5:$R$367,'Jobber Jobs'!$K$5:$K$367,A26)</f>
        <v>16.5</v>
      </c>
      <c r="F26">
        <f>COUNTIFS('Jobber Jobs'!$K$5:$K$367,A26,'Jobber Jobs'!$O$5:$O$367,"Active")</f>
        <v>5</v>
      </c>
      <c r="G26" s="11">
        <f>IF(D26=0,0,E26/D26)</f>
        <v>0.66</v>
      </c>
      <c r="H26" t="n">
        <v>16.5</v>
      </c>
    </row>
    <row r="27">
      <c r="A27" t="inlineStr">
        <is>
          <t>CL23</t>
        </is>
      </c>
      <c r="B27" t="inlineStr">
        <is>
          <t>Carmen F.</t>
        </is>
      </c>
      <c r="C27" t="inlineStr">
        <is>
          <t>South</t>
        </is>
      </c>
      <c r="D27" t="n">
        <v>38</v>
      </c>
      <c r="E27">
        <f>SUMIFS('Jobber Jobs'!$R$5:$R$367,'Jobber Jobs'!$K$5:$K$367,A27)</f>
        <v>11.5</v>
      </c>
      <c r="F27">
        <f>COUNTIFS('Jobber Jobs'!$K$5:$K$367,A27,'Jobber Jobs'!$O$5:$O$367,"Active")</f>
        <v>2</v>
      </c>
      <c r="G27" s="11">
        <f>IF(D27=0,0,E27/D27)</f>
        <v>0.302631578947368</v>
      </c>
      <c r="H27" t="n">
        <v>11.5</v>
      </c>
    </row>
    <row r="28">
      <c r="A28" t="inlineStr">
        <is>
          <t>CL24</t>
        </is>
      </c>
      <c r="B28" t="inlineStr">
        <is>
          <t>Dinh F.</t>
        </is>
      </c>
      <c r="C28" t="inlineStr">
        <is>
          <t>West</t>
        </is>
      </c>
      <c r="D28" t="n">
        <v>20</v>
      </c>
      <c r="E28">
        <f>SUMIFS('Jobber Jobs'!$R$5:$R$367,'Jobber Jobs'!$K$5:$K$367,A28)</f>
        <v>19.5</v>
      </c>
      <c r="F28">
        <f>COUNTIFS('Jobber Jobs'!$K$5:$K$367,A28,'Jobber Jobs'!$O$5:$O$367,"Active")</f>
        <v>6</v>
      </c>
      <c r="G28" s="11">
        <f>IF(D28=0,0,E28/D28)</f>
        <v>0.975</v>
      </c>
      <c r="H28" t="n">
        <v>19.5</v>
      </c>
    </row>
    <row r="29">
      <c r="A29" t="inlineStr">
        <is>
          <t>CL25</t>
        </is>
      </c>
      <c r="B29" t="inlineStr">
        <is>
          <t>Eleni F.</t>
        </is>
      </c>
      <c r="C29" t="inlineStr">
        <is>
          <t>North</t>
        </is>
      </c>
      <c r="D29" t="n">
        <v>25</v>
      </c>
      <c r="E29">
        <f>SUMIFS('Jobber Jobs'!$R$5:$R$367,'Jobber Jobs'!$K$5:$K$367,A29)</f>
        <v>13.5</v>
      </c>
      <c r="F29">
        <f>COUNTIFS('Jobber Jobs'!$K$5:$K$367,A29,'Jobber Jobs'!$O$5:$O$367,"Active")</f>
        <v>4</v>
      </c>
      <c r="G29" s="11">
        <f>IF(D29=0,0,E29/D29)</f>
        <v>0.54</v>
      </c>
      <c r="H29" t="n">
        <v>13.5</v>
      </c>
    </row>
    <row r="30">
      <c r="A30" t="inlineStr">
        <is>
          <t>CL26</t>
        </is>
      </c>
      <c r="B30" t="inlineStr">
        <is>
          <t>Farid F.</t>
        </is>
      </c>
      <c r="C30" t="inlineStr">
        <is>
          <t>East</t>
        </is>
      </c>
      <c r="D30" t="n">
        <v>20</v>
      </c>
      <c r="E30">
        <f>SUMIFS('Jobber Jobs'!$R$5:$R$367,'Jobber Jobs'!$K$5:$K$367,A30)</f>
        <v>16</v>
      </c>
      <c r="F30">
        <f>COUNTIFS('Jobber Jobs'!$K$5:$K$367,A30,'Jobber Jobs'!$O$5:$O$367,"Active")</f>
        <v>7</v>
      </c>
      <c r="G30" s="11">
        <f>IF(D30=0,0,E30/D30)</f>
        <v>0.8</v>
      </c>
      <c r="H30" t="n">
        <v>16</v>
      </c>
    </row>
    <row r="31">
      <c r="A31" t="inlineStr">
        <is>
          <t>CL27</t>
        </is>
      </c>
      <c r="B31" t="inlineStr">
        <is>
          <t>Grace F.</t>
        </is>
      </c>
      <c r="C31" t="inlineStr">
        <is>
          <t>South</t>
        </is>
      </c>
      <c r="D31" t="n">
        <v>20</v>
      </c>
      <c r="E31">
        <f>SUMIFS('Jobber Jobs'!$R$5:$R$367,'Jobber Jobs'!$K$5:$K$367,A31)</f>
        <v>22</v>
      </c>
      <c r="F31">
        <f>COUNTIFS('Jobber Jobs'!$K$5:$K$367,A31,'Jobber Jobs'!$O$5:$O$367,"Active")</f>
        <v>5</v>
      </c>
      <c r="G31" s="11">
        <f>IF(D31=0,0,E31/D31)</f>
        <v>1.1</v>
      </c>
      <c r="H31" t="n">
        <v>22</v>
      </c>
    </row>
    <row r="32">
      <c r="A32" t="inlineStr">
        <is>
          <t>CL28</t>
        </is>
      </c>
      <c r="B32" t="inlineStr">
        <is>
          <t>Hamid F.</t>
        </is>
      </c>
      <c r="C32" t="inlineStr">
        <is>
          <t>West</t>
        </is>
      </c>
      <c r="D32" t="n">
        <v>25</v>
      </c>
      <c r="E32">
        <f>SUMIFS('Jobber Jobs'!$R$5:$R$367,'Jobber Jobs'!$K$5:$K$367,A32)</f>
        <v>10.5</v>
      </c>
      <c r="F32">
        <f>COUNTIFS('Jobber Jobs'!$K$5:$K$367,A32,'Jobber Jobs'!$O$5:$O$367,"Active")</f>
        <v>4</v>
      </c>
      <c r="G32" s="11">
        <f>IF(D32=0,0,E32/D32)</f>
        <v>0.42</v>
      </c>
      <c r="H32" t="n">
        <v>10.5</v>
      </c>
    </row>
    <row r="33">
      <c r="A33" t="inlineStr">
        <is>
          <t>CL29</t>
        </is>
      </c>
      <c r="B33" t="inlineStr">
        <is>
          <t>Ines F.</t>
        </is>
      </c>
      <c r="C33" t="inlineStr">
        <is>
          <t>North</t>
        </is>
      </c>
      <c r="D33" t="n">
        <v>20</v>
      </c>
      <c r="E33">
        <f>SUMIFS('Jobber Jobs'!$R$5:$R$367,'Jobber Jobs'!$K$5:$K$367,A33)</f>
        <v>16.5</v>
      </c>
      <c r="F33">
        <f>COUNTIFS('Jobber Jobs'!$K$5:$K$367,A33,'Jobber Jobs'!$O$5:$O$367,"Active")</f>
        <v>5</v>
      </c>
      <c r="G33" s="11">
        <f>IF(D33=0,0,E33/D33)</f>
        <v>0.825</v>
      </c>
      <c r="H33" t="n">
        <v>16.5</v>
      </c>
    </row>
    <row r="34">
      <c r="A34" t="inlineStr">
        <is>
          <t>CL30</t>
        </is>
      </c>
      <c r="B34" t="inlineStr">
        <is>
          <t>Jun F.</t>
        </is>
      </c>
      <c r="C34" t="inlineStr">
        <is>
          <t>East</t>
        </is>
      </c>
      <c r="D34" t="n">
        <v>38</v>
      </c>
      <c r="E34">
        <f>SUMIFS('Jobber Jobs'!$R$5:$R$367,'Jobber Jobs'!$K$5:$K$367,A34)</f>
        <v>20.5</v>
      </c>
      <c r="F34">
        <f>COUNTIFS('Jobber Jobs'!$K$5:$K$367,A34,'Jobber Jobs'!$O$5:$O$367,"Active")</f>
        <v>4</v>
      </c>
      <c r="G34" s="11">
        <f>IF(D34=0,0,E34/D34)</f>
        <v>0.539473684210526</v>
      </c>
      <c r="H34" t="n">
        <v>20.5</v>
      </c>
    </row>
    <row r="35">
      <c r="A35" t="inlineStr">
        <is>
          <t>CL31</t>
        </is>
      </c>
      <c r="B35" t="inlineStr">
        <is>
          <t>Kavya F.</t>
        </is>
      </c>
      <c r="C35" t="inlineStr">
        <is>
          <t>South</t>
        </is>
      </c>
      <c r="D35" t="n">
        <v>20</v>
      </c>
      <c r="E35">
        <f>SUMIFS('Jobber Jobs'!$R$5:$R$367,'Jobber Jobs'!$K$5:$K$367,A35)</f>
        <v>16.5</v>
      </c>
      <c r="F35">
        <f>COUNTIFS('Jobber Jobs'!$K$5:$K$367,A35,'Jobber Jobs'!$O$5:$O$367,"Active")</f>
        <v>5</v>
      </c>
      <c r="G35" s="11">
        <f>IF(D35=0,0,E35/D35)</f>
        <v>0.825</v>
      </c>
      <c r="H35" t="n">
        <v>16.5</v>
      </c>
    </row>
    <row r="36">
      <c r="A36" t="inlineStr">
        <is>
          <t>CL32</t>
        </is>
      </c>
      <c r="B36" t="inlineStr">
        <is>
          <t>Luis F.</t>
        </is>
      </c>
      <c r="C36" t="inlineStr">
        <is>
          <t>West</t>
        </is>
      </c>
      <c r="D36" t="n">
        <v>38</v>
      </c>
      <c r="E36">
        <f>SUMIFS('Jobber Jobs'!$R$5:$R$367,'Jobber Jobs'!$K$5:$K$367,A36)</f>
        <v>15</v>
      </c>
      <c r="F36">
        <f>COUNTIFS('Jobber Jobs'!$K$5:$K$367,A36,'Jobber Jobs'!$O$5:$O$367,"Active")</f>
        <v>5</v>
      </c>
      <c r="G36" s="11">
        <f>IF(D36=0,0,E36/D36)</f>
        <v>0.394736842105263</v>
      </c>
      <c r="H36" t="n">
        <v>15</v>
      </c>
    </row>
    <row r="37">
      <c r="A37" t="inlineStr">
        <is>
          <t>CL33</t>
        </is>
      </c>
      <c r="B37" t="inlineStr">
        <is>
          <t>Maya F.</t>
        </is>
      </c>
      <c r="C37" t="inlineStr">
        <is>
          <t>North</t>
        </is>
      </c>
      <c r="D37" t="n">
        <v>25</v>
      </c>
      <c r="E37">
        <f>SUMIFS('Jobber Jobs'!$R$5:$R$367,'Jobber Jobs'!$K$5:$K$367,A37)</f>
        <v>13.5</v>
      </c>
      <c r="F37">
        <f>COUNTIFS('Jobber Jobs'!$K$5:$K$367,A37,'Jobber Jobs'!$O$5:$O$367,"Active")</f>
        <v>3</v>
      </c>
      <c r="G37" s="11">
        <f>IF(D37=0,0,E37/D37)</f>
        <v>0.54</v>
      </c>
      <c r="H37" t="n">
        <v>13.5</v>
      </c>
    </row>
    <row r="38">
      <c r="A38" t="inlineStr">
        <is>
          <t>CL34</t>
        </is>
      </c>
      <c r="B38" t="inlineStr">
        <is>
          <t>Nikos F.</t>
        </is>
      </c>
      <c r="C38" t="inlineStr">
        <is>
          <t>East</t>
        </is>
      </c>
      <c r="D38" t="n">
        <v>30</v>
      </c>
      <c r="E38">
        <f>SUMIFS('Jobber Jobs'!$R$5:$R$367,'Jobber Jobs'!$K$5:$K$367,A38)</f>
        <v>10.5</v>
      </c>
      <c r="F38">
        <f>COUNTIFS('Jobber Jobs'!$K$5:$K$367,A38,'Jobber Jobs'!$O$5:$O$367,"Active")</f>
        <v>5</v>
      </c>
      <c r="G38" s="11">
        <f>IF(D38=0,0,E38/D38)</f>
        <v>0.35</v>
      </c>
      <c r="H38" t="n">
        <v>10.5</v>
      </c>
    </row>
    <row r="39">
      <c r="A39" t="inlineStr">
        <is>
          <t>CL35</t>
        </is>
      </c>
      <c r="B39" t="inlineStr">
        <is>
          <t>Omar F.</t>
        </is>
      </c>
      <c r="C39" t="inlineStr">
        <is>
          <t>South</t>
        </is>
      </c>
      <c r="D39" t="n">
        <v>25</v>
      </c>
      <c r="E39">
        <f>SUMIFS('Jobber Jobs'!$R$5:$R$367,'Jobber Jobs'!$K$5:$K$367,A39)</f>
        <v>18</v>
      </c>
      <c r="F39">
        <f>COUNTIFS('Jobber Jobs'!$K$5:$K$367,A39,'Jobber Jobs'!$O$5:$O$367,"Active")</f>
        <v>8</v>
      </c>
      <c r="G39" s="11">
        <f>IF(D39=0,0,E39/D39)</f>
        <v>0.72</v>
      </c>
      <c r="H39" t="n">
        <v>18</v>
      </c>
    </row>
    <row r="40">
      <c r="A40" t="inlineStr">
        <is>
          <t>CL36</t>
        </is>
      </c>
      <c r="B40" t="inlineStr">
        <is>
          <t>Pita F.</t>
        </is>
      </c>
      <c r="C40" t="inlineStr">
        <is>
          <t>West</t>
        </is>
      </c>
      <c r="D40" t="n">
        <v>25</v>
      </c>
      <c r="E40">
        <f>SUMIFS('Jobber Jobs'!$R$5:$R$367,'Jobber Jobs'!$K$5:$K$367,A40)</f>
        <v>15</v>
      </c>
      <c r="F40">
        <f>COUNTIFS('Jobber Jobs'!$K$5:$K$367,A40,'Jobber Jobs'!$O$5:$O$367,"Active")</f>
        <v>5</v>
      </c>
      <c r="G40" s="11">
        <f>IF(D40=0,0,E40/D40)</f>
        <v>0.6</v>
      </c>
      <c r="H40" t="n">
        <v>15</v>
      </c>
    </row>
    <row r="41">
      <c r="A41" t="inlineStr">
        <is>
          <t>CL37</t>
        </is>
      </c>
      <c r="B41" t="inlineStr">
        <is>
          <t>Quynh F.</t>
        </is>
      </c>
      <c r="C41" t="inlineStr">
        <is>
          <t>North</t>
        </is>
      </c>
      <c r="D41" t="n">
        <v>38</v>
      </c>
      <c r="E41">
        <f>SUMIFS('Jobber Jobs'!$R$5:$R$367,'Jobber Jobs'!$K$5:$K$367,A41)</f>
        <v>13</v>
      </c>
      <c r="F41">
        <f>COUNTIFS('Jobber Jobs'!$K$5:$K$367,A41,'Jobber Jobs'!$O$5:$O$367,"Active")</f>
        <v>5</v>
      </c>
      <c r="G41" s="11">
        <f>IF(D41=0,0,E41/D41)</f>
        <v>0.342105263157895</v>
      </c>
      <c r="H41" t="n">
        <v>13</v>
      </c>
    </row>
    <row r="42">
      <c r="A42" t="inlineStr">
        <is>
          <t>CL38</t>
        </is>
      </c>
      <c r="B42" t="inlineStr">
        <is>
          <t>Rosa F.</t>
        </is>
      </c>
      <c r="C42" t="inlineStr">
        <is>
          <t>East</t>
        </is>
      </c>
      <c r="D42" t="n">
        <v>20</v>
      </c>
      <c r="E42">
        <f>SUMIFS('Jobber Jobs'!$R$5:$R$367,'Jobber Jobs'!$K$5:$K$367,A42)</f>
        <v>27.5</v>
      </c>
      <c r="F42">
        <f>COUNTIFS('Jobber Jobs'!$K$5:$K$367,A42,'Jobber Jobs'!$O$5:$O$367,"Active")</f>
        <v>4</v>
      </c>
      <c r="G42" s="11">
        <f>IF(D42=0,0,E42/D42)</f>
        <v>1.375</v>
      </c>
      <c r="H42" t="n">
        <v>27.5</v>
      </c>
    </row>
    <row r="43">
      <c r="A43" t="inlineStr">
        <is>
          <t>CL39</t>
        </is>
      </c>
      <c r="B43" t="inlineStr">
        <is>
          <t>Sione F.</t>
        </is>
      </c>
      <c r="C43" t="inlineStr">
        <is>
          <t>South</t>
        </is>
      </c>
      <c r="D43" t="n">
        <v>30</v>
      </c>
      <c r="E43">
        <f>SUMIFS('Jobber Jobs'!$R$5:$R$367,'Jobber Jobs'!$K$5:$K$367,A43)</f>
        <v>14</v>
      </c>
      <c r="F43">
        <f>COUNTIFS('Jobber Jobs'!$K$5:$K$367,A43,'Jobber Jobs'!$O$5:$O$367,"Active")</f>
        <v>7</v>
      </c>
      <c r="G43" s="11">
        <f>IF(D43=0,0,E43/D43)</f>
        <v>0.466666666666667</v>
      </c>
      <c r="H43" t="n">
        <v>14</v>
      </c>
    </row>
    <row r="44">
      <c r="A44" t="inlineStr">
        <is>
          <t>CL40</t>
        </is>
      </c>
      <c r="B44" t="inlineStr">
        <is>
          <t>Tara F.</t>
        </is>
      </c>
      <c r="C44" t="inlineStr">
        <is>
          <t>West</t>
        </is>
      </c>
      <c r="D44" t="n">
        <v>20</v>
      </c>
      <c r="E44">
        <f>SUMIFS('Jobber Jobs'!$R$5:$R$367,'Jobber Jobs'!$K$5:$K$367,A44)</f>
        <v>15</v>
      </c>
      <c r="F44">
        <f>COUNTIFS('Jobber Jobs'!$K$5:$K$367,A44,'Jobber Jobs'!$O$5:$O$367,"Active")</f>
        <v>5</v>
      </c>
      <c r="G44" s="11">
        <f>IF(D44=0,0,E44/D44)</f>
        <v>0.75</v>
      </c>
      <c r="H44" t="n">
        <v>15</v>
      </c>
    </row>
    <row r="45">
      <c r="A45" t="inlineStr">
        <is>
          <t>CL41</t>
        </is>
      </c>
      <c r="B45" t="inlineStr">
        <is>
          <t>Ana L.</t>
        </is>
      </c>
      <c r="C45" t="inlineStr">
        <is>
          <t>North</t>
        </is>
      </c>
      <c r="D45" t="n">
        <v>38</v>
      </c>
      <c r="E45">
        <f>SUMIFS('Jobber Jobs'!$R$5:$R$367,'Jobber Jobs'!$K$5:$K$367,A45)</f>
        <v>12.5</v>
      </c>
      <c r="F45">
        <f>COUNTIFS('Jobber Jobs'!$K$5:$K$367,A45,'Jobber Jobs'!$O$5:$O$367,"Active")</f>
        <v>3</v>
      </c>
      <c r="G45" s="11">
        <f>IF(D45=0,0,E45/D45)</f>
        <v>0.328947368421053</v>
      </c>
      <c r="H45" t="n">
        <v>12.5</v>
      </c>
    </row>
    <row r="46">
      <c r="A46" t="inlineStr">
        <is>
          <t>CL42</t>
        </is>
      </c>
      <c r="B46" t="inlineStr">
        <is>
          <t>Bilal L.</t>
        </is>
      </c>
      <c r="C46" t="inlineStr">
        <is>
          <t>East</t>
        </is>
      </c>
      <c r="D46" t="n">
        <v>30</v>
      </c>
      <c r="E46">
        <f>SUMIFS('Jobber Jobs'!$R$5:$R$367,'Jobber Jobs'!$K$5:$K$367,A46)</f>
        <v>21.5</v>
      </c>
      <c r="F46">
        <f>COUNTIFS('Jobber Jobs'!$K$5:$K$367,A46,'Jobber Jobs'!$O$5:$O$367,"Active")</f>
        <v>6</v>
      </c>
      <c r="G46" s="11">
        <f>IF(D46=0,0,E46/D46)</f>
        <v>0.716666666666667</v>
      </c>
      <c r="H46" t="n">
        <v>21.5</v>
      </c>
    </row>
    <row r="47">
      <c r="A47" t="inlineStr">
        <is>
          <t>CL43</t>
        </is>
      </c>
      <c r="B47" t="inlineStr">
        <is>
          <t>Carmen L.</t>
        </is>
      </c>
      <c r="C47" t="inlineStr">
        <is>
          <t>South</t>
        </is>
      </c>
      <c r="D47" t="n">
        <v>20</v>
      </c>
      <c r="E47">
        <f>SUMIFS('Jobber Jobs'!$R$5:$R$367,'Jobber Jobs'!$K$5:$K$367,A47)</f>
        <v>16.5</v>
      </c>
      <c r="F47">
        <f>COUNTIFS('Jobber Jobs'!$K$5:$K$367,A47,'Jobber Jobs'!$O$5:$O$367,"Active")</f>
        <v>5</v>
      </c>
      <c r="G47" s="11">
        <f>IF(D47=0,0,E47/D47)</f>
        <v>0.825</v>
      </c>
      <c r="H47" t="n">
        <v>16.5</v>
      </c>
    </row>
    <row r="48">
      <c r="A48" t="inlineStr">
        <is>
          <t>CL44</t>
        </is>
      </c>
      <c r="B48" t="inlineStr">
        <is>
          <t>Dinh L.</t>
        </is>
      </c>
      <c r="C48" t="inlineStr">
        <is>
          <t>West</t>
        </is>
      </c>
      <c r="D48" t="n">
        <v>38</v>
      </c>
      <c r="E48">
        <f>SUMIFS('Jobber Jobs'!$R$5:$R$367,'Jobber Jobs'!$K$5:$K$367,A48)</f>
        <v>16</v>
      </c>
      <c r="F48">
        <f>COUNTIFS('Jobber Jobs'!$K$5:$K$367,A48,'Jobber Jobs'!$O$5:$O$367,"Active")</f>
        <v>7</v>
      </c>
      <c r="G48" s="11">
        <f>IF(D48=0,0,E48/D48)</f>
        <v>0.421052631578947</v>
      </c>
      <c r="H48" t="n">
        <v>16</v>
      </c>
    </row>
    <row r="49">
      <c r="A49" t="inlineStr">
        <is>
          <t>CL45</t>
        </is>
      </c>
      <c r="B49" t="inlineStr">
        <is>
          <t>Eleni L.</t>
        </is>
      </c>
      <c r="C49" t="inlineStr">
        <is>
          <t>North</t>
        </is>
      </c>
      <c r="D49" t="n">
        <v>25</v>
      </c>
      <c r="E49">
        <f>SUMIFS('Jobber Jobs'!$R$5:$R$367,'Jobber Jobs'!$K$5:$K$367,A49)</f>
        <v>14</v>
      </c>
      <c r="F49">
        <f>COUNTIFS('Jobber Jobs'!$K$5:$K$367,A49,'Jobber Jobs'!$O$5:$O$367,"Active")</f>
        <v>4</v>
      </c>
      <c r="G49" s="11">
        <f>IF(D49=0,0,E49/D49)</f>
        <v>0.56</v>
      </c>
      <c r="H49" t="n">
        <v>14</v>
      </c>
    </row>
    <row r="50">
      <c r="A50" t="inlineStr">
        <is>
          <t>CL46</t>
        </is>
      </c>
      <c r="B50" t="inlineStr">
        <is>
          <t>Farid L.</t>
        </is>
      </c>
      <c r="C50" t="inlineStr">
        <is>
          <t>East</t>
        </is>
      </c>
      <c r="D50" t="n">
        <v>20</v>
      </c>
      <c r="E50">
        <f>SUMIFS('Jobber Jobs'!$R$5:$R$367,'Jobber Jobs'!$K$5:$K$367,A50)</f>
        <v>20.5</v>
      </c>
      <c r="F50">
        <f>COUNTIFS('Jobber Jobs'!$K$5:$K$367,A50,'Jobber Jobs'!$O$5:$O$367,"Active")</f>
        <v>8</v>
      </c>
      <c r="G50" s="11">
        <f>IF(D50=0,0,E50/D50)</f>
        <v>1.025</v>
      </c>
      <c r="H50" t="n">
        <v>20.5</v>
      </c>
    </row>
    <row r="51">
      <c r="A51" t="inlineStr">
        <is>
          <t>CL47</t>
        </is>
      </c>
      <c r="B51" t="inlineStr">
        <is>
          <t>Grace L.</t>
        </is>
      </c>
      <c r="C51" t="inlineStr">
        <is>
          <t>South</t>
        </is>
      </c>
      <c r="D51" t="n">
        <v>38</v>
      </c>
      <c r="E51">
        <f>SUMIFS('Jobber Jobs'!$R$5:$R$367,'Jobber Jobs'!$K$5:$K$367,A51)</f>
        <v>14.5</v>
      </c>
      <c r="F51">
        <f>COUNTIFS('Jobber Jobs'!$K$5:$K$367,A51,'Jobber Jobs'!$O$5:$O$367,"Active")</f>
        <v>5</v>
      </c>
      <c r="G51" s="11">
        <f>IF(D51=0,0,E51/D51)</f>
        <v>0.381578947368421</v>
      </c>
      <c r="H51" t="n">
        <v>14.5</v>
      </c>
    </row>
    <row r="52">
      <c r="A52" t="inlineStr">
        <is>
          <t>CL48</t>
        </is>
      </c>
      <c r="B52" t="inlineStr">
        <is>
          <t>Hamid L.</t>
        </is>
      </c>
      <c r="C52" t="inlineStr">
        <is>
          <t>West</t>
        </is>
      </c>
      <c r="D52" t="n">
        <v>25</v>
      </c>
      <c r="E52">
        <f>SUMIFS('Jobber Jobs'!$R$5:$R$367,'Jobber Jobs'!$K$5:$K$367,A52)</f>
        <v>19.5</v>
      </c>
      <c r="F52">
        <f>COUNTIFS('Jobber Jobs'!$K$5:$K$367,A52,'Jobber Jobs'!$O$5:$O$367,"Active")</f>
        <v>5</v>
      </c>
      <c r="G52" s="11">
        <f>IF(D52=0,0,E52/D52)</f>
        <v>0.78</v>
      </c>
      <c r="H52" t="n">
        <v>19.5</v>
      </c>
    </row>
    <row r="53">
      <c r="A53" t="inlineStr">
        <is>
          <t>CL49</t>
        </is>
      </c>
      <c r="B53" t="inlineStr">
        <is>
          <t>Ines L.</t>
        </is>
      </c>
      <c r="C53" t="inlineStr">
        <is>
          <t>North</t>
        </is>
      </c>
      <c r="D53" t="n">
        <v>20</v>
      </c>
      <c r="E53">
        <f>SUMIFS('Jobber Jobs'!$R$5:$R$367,'Jobber Jobs'!$K$5:$K$367,A53)</f>
        <v>17</v>
      </c>
      <c r="F53">
        <f>COUNTIFS('Jobber Jobs'!$K$5:$K$367,A53,'Jobber Jobs'!$O$5:$O$367,"Active")</f>
        <v>3</v>
      </c>
      <c r="G53" s="11">
        <f>IF(D53=0,0,E53/D53)</f>
        <v>0.85</v>
      </c>
      <c r="H53" t="n">
        <v>17</v>
      </c>
    </row>
    <row r="54">
      <c r="A54" t="inlineStr">
        <is>
          <t>CL50</t>
        </is>
      </c>
      <c r="B54" t="inlineStr">
        <is>
          <t>Jun L.</t>
        </is>
      </c>
      <c r="C54" t="inlineStr">
        <is>
          <t>East</t>
        </is>
      </c>
      <c r="D54" t="n">
        <v>25</v>
      </c>
      <c r="E54">
        <f>SUMIFS('Jobber Jobs'!$R$5:$R$367,'Jobber Jobs'!$K$5:$K$367,A54)</f>
        <v>16</v>
      </c>
      <c r="F54">
        <f>COUNTIFS('Jobber Jobs'!$K$5:$K$367,A54,'Jobber Jobs'!$O$5:$O$367,"Active")</f>
        <v>7</v>
      </c>
      <c r="G54" s="11">
        <f>IF(D54=0,0,E54/D54)</f>
        <v>0.64</v>
      </c>
      <c r="H54" t="n">
        <v>16</v>
      </c>
    </row>
    <row r="55">
      <c r="A55" t="inlineStr">
        <is>
          <t>CL51</t>
        </is>
      </c>
      <c r="B55" t="inlineStr">
        <is>
          <t>Kavya L.</t>
        </is>
      </c>
      <c r="C55" t="inlineStr">
        <is>
          <t>South</t>
        </is>
      </c>
      <c r="D55" t="n">
        <v>38</v>
      </c>
      <c r="E55">
        <f>SUMIFS('Jobber Jobs'!$R$5:$R$367,'Jobber Jobs'!$K$5:$K$367,A55)</f>
        <v>17.5</v>
      </c>
      <c r="F55">
        <f>COUNTIFS('Jobber Jobs'!$K$5:$K$367,A55,'Jobber Jobs'!$O$5:$O$367,"Active")</f>
        <v>4</v>
      </c>
      <c r="G55" s="11">
        <f>IF(D55=0,0,E55/D55)</f>
        <v>0.460526315789474</v>
      </c>
      <c r="H55" t="n">
        <v>17.5</v>
      </c>
    </row>
    <row r="56">
      <c r="A56" t="inlineStr">
        <is>
          <t>CL52</t>
        </is>
      </c>
      <c r="B56" t="inlineStr">
        <is>
          <t>Luis L.</t>
        </is>
      </c>
      <c r="C56" t="inlineStr">
        <is>
          <t>West</t>
        </is>
      </c>
      <c r="D56" t="n">
        <v>30</v>
      </c>
      <c r="E56">
        <f>SUMIFS('Jobber Jobs'!$R$5:$R$367,'Jobber Jobs'!$K$5:$K$367,A56)</f>
        <v>15</v>
      </c>
      <c r="F56">
        <f>COUNTIFS('Jobber Jobs'!$K$5:$K$367,A56,'Jobber Jobs'!$O$5:$O$367,"Active")</f>
        <v>1</v>
      </c>
      <c r="G56" s="11">
        <f>IF(D56=0,0,E56/D56)</f>
        <v>0.5</v>
      </c>
      <c r="H56" t="n">
        <v>15</v>
      </c>
    </row>
    <row r="57">
      <c r="A57" t="inlineStr">
        <is>
          <t>CL53</t>
        </is>
      </c>
      <c r="B57" t="inlineStr">
        <is>
          <t>Maya L.</t>
        </is>
      </c>
      <c r="C57" t="inlineStr">
        <is>
          <t>North</t>
        </is>
      </c>
      <c r="D57" t="n">
        <v>30</v>
      </c>
      <c r="E57">
        <f>SUMIFS('Jobber Jobs'!$R$5:$R$367,'Jobber Jobs'!$K$5:$K$367,A57)</f>
        <v>3.25</v>
      </c>
      <c r="F57">
        <f>COUNTIFS('Jobber Jobs'!$K$5:$K$367,A57,'Jobber Jobs'!$O$5:$O$367,"Active")</f>
        <v>8</v>
      </c>
      <c r="G57" s="11">
        <f>IF(D57=0,0,E57/D57)</f>
        <v>0.108333333333333</v>
      </c>
      <c r="H57" t="n">
        <v>3.25</v>
      </c>
    </row>
    <row r="58">
      <c r="A58" t="inlineStr">
        <is>
          <t>CL54</t>
        </is>
      </c>
      <c r="B58" t="inlineStr">
        <is>
          <t>Nikos L.</t>
        </is>
      </c>
      <c r="C58" t="inlineStr">
        <is>
          <t>East</t>
        </is>
      </c>
      <c r="D58" t="n">
        <v>38</v>
      </c>
      <c r="E58">
        <f>SUMIFS('Jobber Jobs'!$R$5:$R$367,'Jobber Jobs'!$K$5:$K$367,A58)</f>
        <v>7.375</v>
      </c>
      <c r="F58">
        <f>COUNTIFS('Jobber Jobs'!$K$5:$K$367,A58,'Jobber Jobs'!$O$5:$O$367,"Active")</f>
        <v>16</v>
      </c>
      <c r="G58" s="11">
        <f>IF(D58=0,0,E58/D58)</f>
        <v>0.194078947368421</v>
      </c>
      <c r="H58" t="n">
        <v>7.38</v>
      </c>
    </row>
    <row r="59">
      <c r="A59" t="inlineStr">
        <is>
          <t>CL55</t>
        </is>
      </c>
      <c r="B59" t="inlineStr">
        <is>
          <t>Omar L.</t>
        </is>
      </c>
      <c r="C59" t="inlineStr">
        <is>
          <t>South</t>
        </is>
      </c>
      <c r="D59" t="n">
        <v>38</v>
      </c>
      <c r="E59">
        <f>SUMIFS('Jobber Jobs'!$R$5:$R$367,'Jobber Jobs'!$K$5:$K$367,A59)</f>
        <v>4.5</v>
      </c>
      <c r="F59">
        <f>COUNTIFS('Jobber Jobs'!$K$5:$K$367,A59,'Jobber Jobs'!$O$5:$O$367,"Active")</f>
        <v>11</v>
      </c>
      <c r="G59" s="11">
        <f>IF(D59=0,0,E59/D59)</f>
        <v>0.118421052631579</v>
      </c>
      <c r="H59" t="n">
        <v>4.5</v>
      </c>
    </row>
    <row r="60">
      <c r="A60" t="inlineStr">
        <is>
          <t>CL56</t>
        </is>
      </c>
      <c r="B60" t="inlineStr">
        <is>
          <t>Pita L.</t>
        </is>
      </c>
      <c r="C60" t="inlineStr">
        <is>
          <t>West</t>
        </is>
      </c>
      <c r="D60" t="n">
        <v>30</v>
      </c>
      <c r="E60">
        <f>SUMIFS('Jobber Jobs'!$R$5:$R$367,'Jobber Jobs'!$K$5:$K$367,A60)</f>
        <v>4.875</v>
      </c>
      <c r="F60">
        <f>COUNTIFS('Jobber Jobs'!$K$5:$K$367,A60,'Jobber Jobs'!$O$5:$O$367,"Active")</f>
        <v>12</v>
      </c>
      <c r="G60" s="11">
        <f>IF(D60=0,0,E60/D60)</f>
        <v>0.1625</v>
      </c>
      <c r="H60" t="n">
        <v>4.88</v>
      </c>
    </row>
    <row r="61">
      <c r="A61" t="inlineStr">
        <is>
          <t>CL57</t>
        </is>
      </c>
      <c r="B61" t="inlineStr">
        <is>
          <t>Quynh L.</t>
        </is>
      </c>
      <c r="C61" t="inlineStr">
        <is>
          <t>North</t>
        </is>
      </c>
      <c r="D61" t="n">
        <v>38</v>
      </c>
      <c r="E61">
        <f>SUMIFS('Jobber Jobs'!$R$5:$R$367,'Jobber Jobs'!$K$5:$K$367,A61)</f>
        <v>4.625</v>
      </c>
      <c r="F61">
        <f>COUNTIFS('Jobber Jobs'!$K$5:$K$367,A61,'Jobber Jobs'!$O$5:$O$367,"Active")</f>
        <v>10</v>
      </c>
      <c r="G61" s="11">
        <f>IF(D61=0,0,E61/D61)</f>
        <v>0.121710526315789</v>
      </c>
      <c r="H61" t="n">
        <v>4.62</v>
      </c>
    </row>
    <row r="62">
      <c r="A62" t="inlineStr">
        <is>
          <t>CL58</t>
        </is>
      </c>
      <c r="B62" t="inlineStr">
        <is>
          <t>Rosa L.</t>
        </is>
      </c>
      <c r="C62" t="inlineStr">
        <is>
          <t>East</t>
        </is>
      </c>
      <c r="D62" t="n">
        <v>20</v>
      </c>
      <c r="E62">
        <f>SUMIFS('Jobber Jobs'!$R$5:$R$367,'Jobber Jobs'!$K$5:$K$367,A62)</f>
        <v>3.875</v>
      </c>
      <c r="F62">
        <f>COUNTIFS('Jobber Jobs'!$K$5:$K$367,A62,'Jobber Jobs'!$O$5:$O$367,"Active")</f>
        <v>8</v>
      </c>
      <c r="G62" s="11">
        <f>IF(D62=0,0,E62/D62)</f>
        <v>0.19375</v>
      </c>
      <c r="H62" t="n">
        <v>3.88</v>
      </c>
    </row>
    <row r="63">
      <c r="A63" t="inlineStr">
        <is>
          <t>CL59</t>
        </is>
      </c>
      <c r="B63" t="inlineStr">
        <is>
          <t>Sione L.</t>
        </is>
      </c>
      <c r="C63" t="inlineStr">
        <is>
          <t>South</t>
        </is>
      </c>
      <c r="D63" t="n">
        <v>25</v>
      </c>
      <c r="E63">
        <f>SUMIFS('Jobber Jobs'!$R$5:$R$367,'Jobber Jobs'!$K$5:$K$367,A63)</f>
        <v>3.25</v>
      </c>
      <c r="F63">
        <f>COUNTIFS('Jobber Jobs'!$K$5:$K$367,A63,'Jobber Jobs'!$O$5:$O$367,"Active")</f>
        <v>6</v>
      </c>
      <c r="G63" s="11">
        <f>IF(D63=0,0,E63/D63)</f>
        <v>0.13</v>
      </c>
      <c r="H63" t="n">
        <v>3.25</v>
      </c>
    </row>
    <row r="64">
      <c r="A64" t="inlineStr">
        <is>
          <t>CL60</t>
        </is>
      </c>
      <c r="B64" t="inlineStr">
        <is>
          <t>Tara L.</t>
        </is>
      </c>
      <c r="C64" t="inlineStr">
        <is>
          <t>West</t>
        </is>
      </c>
      <c r="D64" t="n">
        <v>20</v>
      </c>
      <c r="E64">
        <f>SUMIFS('Jobber Jobs'!$R$5:$R$367,'Jobber Jobs'!$K$5:$K$367,A64)</f>
        <v>7.625</v>
      </c>
      <c r="F64">
        <f>COUNTIFS('Jobber Jobs'!$K$5:$K$367,A64,'Jobber Jobs'!$O$5:$O$367,"Active")</f>
        <v>16</v>
      </c>
      <c r="G64" s="11">
        <f>IF(D64=0,0,E64/D64)</f>
        <v>0.38125</v>
      </c>
      <c r="H64" t="n">
        <v>7.62</v>
      </c>
    </row>
  </sheetData>
  <autoFilter ref="A4:H64"/>
  <conditionalFormatting sqref="G5:G64">
    <cfRule type="expression" priority="1" dxfId="1">
      <formula>G5&gt;1</formula>
    </cfRule>
  </conditionalFormatting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2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8" customWidth="1" min="3" max="3"/>
    <col width="70" customWidth="1" min="4" max="4"/>
    <col width="26" customWidth="1" min="5" max="5"/>
  </cols>
  <sheetData>
    <row r="1">
      <c r="A1" s="6" t="inlineStr">
        <is>
          <t>Access codes pulled out of notes (codes go to 02 Site Access, office only)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Property ID</t>
        </is>
      </c>
      <c r="B4" s="7" t="inlineStr">
        <is>
          <t>Location</t>
        </is>
      </c>
      <c r="C4" s="7" t="inlineStr">
        <is>
          <t>Code found</t>
        </is>
      </c>
      <c r="D4" s="7" t="inlineStr">
        <is>
          <t>Calendar note (redacted)</t>
        </is>
      </c>
      <c r="E4" s="7" t="inlineStr">
        <is>
          <t>Moved to</t>
        </is>
      </c>
    </row>
    <row r="5">
      <c r="A5" t="inlineStr">
        <is>
          <t>JP0001</t>
        </is>
      </c>
      <c r="B5" t="str">
        <f>INDEX('Jobber Properties'!$C$5:$C$256,MATCH(A5,'Jobber Properties'!$A$5:$A$256,0))&amp;" - "&amp;INDEX('Jobber Properties'!$E$5:$E$256,MATCH(A5,'Jobber Properties'!$A$5:$A$256,0))</f>
        <v>Main office - Bentleigh</v>
      </c>
      <c r="C5" t="n">
        <v>1</v>
      </c>
      <c r="D5" t="inlineStr">
        <is>
          <t>Code for roller door: [in 02 Site Access]; Bins out on Tuesday night</t>
        </is>
      </c>
      <c r="E5" t="inlineStr">
        <is>
          <t>02 Site Access (office only)</t>
        </is>
      </c>
    </row>
    <row r="6">
      <c r="A6" t="inlineStr">
        <is>
          <t>JP0002</t>
        </is>
      </c>
      <c r="B6" t="str">
        <f>INDEX('Jobber Properties'!$C$5:$C$256,MATCH(A6,'Jobber Properties'!$A$5:$A$256,0))&amp;" - "&amp;INDEX('Jobber Properties'!$E$5:$E$256,MATCH(A6,'Jobber Properties'!$A$5:$A$256,0))</f>
        <v>Clinic - Oakleigh</v>
      </c>
      <c r="C6" t="n">
        <v>1</v>
      </c>
      <c r="D6" t="inlineStr">
        <is>
          <t>Alarm [in 02 Site Access] then press OFF</t>
        </is>
      </c>
      <c r="E6" t="inlineStr">
        <is>
          <t>02 Site Access (office only)</t>
        </is>
      </c>
    </row>
    <row r="7">
      <c r="A7" t="inlineStr">
        <is>
          <t>JP0003</t>
        </is>
      </c>
      <c r="B7" t="str">
        <f>INDEX('Jobber Properties'!$C$5:$C$256,MATCH(A7,'Jobber Properties'!$A$5:$A$256,0))&amp;" - "&amp;INDEX('Jobber Properties'!$E$5:$E$256,MATCH(A7,'Jobber Properties'!$A$5:$A$256,0))</f>
        <v>Main office - Deer Park</v>
      </c>
      <c r="C7" t="n">
        <v>0</v>
      </c>
      <c r="D7" t="inlineStr">
        <is>
          <t>Level 3, lift to the left</t>
        </is>
      </c>
      <c r="E7" t="inlineStr"/>
    </row>
    <row r="8">
      <c r="A8" t="inlineStr">
        <is>
          <t>JP0004</t>
        </is>
      </c>
      <c r="B8" t="str">
        <f>INDEX('Jobber Properties'!$C$5:$C$256,MATCH(A8,'Jobber Properties'!$A$5:$A$256,0))&amp;" - "&amp;INDEX('Jobber Properties'!$E$5:$E$256,MATCH(A8,'Jobber Properties'!$A$5:$A$256,0))</f>
        <v>Main office - Bundoora</v>
      </c>
      <c r="C8" t="n">
        <v>0</v>
      </c>
      <c r="D8" t="inlineStr"/>
      <c r="E8" t="inlineStr"/>
    </row>
    <row r="9">
      <c r="A9" t="inlineStr">
        <is>
          <t>JP0005</t>
        </is>
      </c>
      <c r="B9" t="str">
        <f>INDEX('Jobber Properties'!$C$5:$C$256,MATCH(A9,'Jobber Properties'!$A$5:$A$256,0))&amp;" - "&amp;INDEX('Jobber Properties'!$E$5:$E$256,MATCH(A9,'Jobber Properties'!$A$5:$A$256,0))</f>
        <v>Main office - Footscray</v>
      </c>
      <c r="C9" t="n">
        <v>0</v>
      </c>
      <c r="D9" t="inlineStr">
        <is>
          <t>Park in bay 12 under the building</t>
        </is>
      </c>
      <c r="E9" t="inlineStr"/>
    </row>
    <row r="10">
      <c r="A10" t="inlineStr">
        <is>
          <t>JP0006</t>
        </is>
      </c>
      <c r="B10" t="str">
        <f>INDEX('Jobber Properties'!$C$5:$C$256,MATCH(A10,'Jobber Properties'!$A$5:$A$256,0))&amp;" - "&amp;INDEX('Jobber Properties'!$E$5:$E$256,MATCH(A10,'Jobber Properties'!$A$5:$A$256,0))</f>
        <v>Main office - Brighton</v>
      </c>
      <c r="C10" t="n">
        <v>0</v>
      </c>
      <c r="D10" t="inlineStr"/>
      <c r="E10" t="inlineStr"/>
    </row>
    <row r="11">
      <c r="A11" t="inlineStr">
        <is>
          <t>JP0007</t>
        </is>
      </c>
      <c r="B11" t="str">
        <f>INDEX('Jobber Properties'!$C$5:$C$256,MATCH(A11,'Jobber Properties'!$A$5:$A$256,0))&amp;" - "&amp;INDEX('Jobber Properties'!$E$5:$E$256,MATCH(A11,'Jobber Properties'!$A$5:$A$256,0))</f>
        <v>Main office - Bundoora</v>
      </c>
      <c r="C11" t="n">
        <v>0</v>
      </c>
      <c r="D11" t="inlineStr">
        <is>
          <t>Level 3, lift to the left</t>
        </is>
      </c>
      <c r="E11" t="inlineStr"/>
    </row>
    <row r="12">
      <c r="A12" t="inlineStr">
        <is>
          <t>JP0008</t>
        </is>
      </c>
      <c r="B12" t="str">
        <f>INDEX('Jobber Properties'!$C$5:$C$256,MATCH(A12,'Jobber Properties'!$A$5:$A$256,0))&amp;" - "&amp;INDEX('Jobber Properties'!$E$5:$E$256,MATCH(A12,'Jobber Properties'!$A$5:$A$256,0))</f>
        <v>Clinic - Werribee</v>
      </c>
      <c r="C12" t="n">
        <v>0</v>
      </c>
      <c r="D12" t="inlineStr"/>
      <c r="E12" t="inlineStr"/>
    </row>
    <row r="13">
      <c r="A13" t="inlineStr">
        <is>
          <t>JP0009</t>
        </is>
      </c>
      <c r="B13" t="str">
        <f>INDEX('Jobber Properties'!$C$5:$C$256,MATCH(A13,'Jobber Properties'!$A$5:$A$256,0))&amp;" - "&amp;INDEX('Jobber Properties'!$E$5:$E$256,MATCH(A13,'Jobber Properties'!$A$5:$A$256,0))</f>
        <v>Main office - Oakleigh</v>
      </c>
      <c r="C13" t="n">
        <v>0</v>
      </c>
      <c r="D13" t="inlineStr"/>
      <c r="E13" t="inlineStr"/>
    </row>
    <row r="14">
      <c r="A14" t="inlineStr">
        <is>
          <t>JP0010</t>
        </is>
      </c>
      <c r="B14" t="str">
        <f>INDEX('Jobber Properties'!$C$5:$C$256,MATCH(A14,'Jobber Properties'!$A$5:$A$256,0))&amp;" - "&amp;INDEX('Jobber Properties'!$E$5:$E$256,MATCH(A14,'Jobber Properties'!$A$5:$A$256,0))</f>
        <v>Clinic - Point Cook</v>
      </c>
      <c r="C14" t="n">
        <v>0</v>
      </c>
      <c r="D14" t="inlineStr">
        <is>
          <t>Do not use bleach on the timber floor</t>
        </is>
      </c>
      <c r="E14" t="inlineStr"/>
    </row>
    <row r="15">
      <c r="A15" t="inlineStr">
        <is>
          <t>JP0011</t>
        </is>
      </c>
      <c r="B15" t="str">
        <f>INDEX('Jobber Properties'!$C$5:$C$256,MATCH(A15,'Jobber Properties'!$A$5:$A$256,0))&amp;" - "&amp;INDEX('Jobber Properties'!$E$5:$E$256,MATCH(A15,'Jobber Properties'!$A$5:$A$256,0))</f>
        <v>Main office - Hawthorn</v>
      </c>
      <c r="C15" t="n">
        <v>0</v>
      </c>
      <c r="D15" t="inlineStr">
        <is>
          <t>Call 0400 000 000 if the door is locked</t>
        </is>
      </c>
      <c r="E15" t="inlineStr"/>
    </row>
    <row r="16">
      <c r="A16" t="inlineStr">
        <is>
          <t>JP0012</t>
        </is>
      </c>
      <c r="B16" t="str">
        <f>INDEX('Jobber Properties'!$C$5:$C$256,MATCH(A16,'Jobber Properties'!$A$5:$A$256,0))&amp;" - "&amp;INDEX('Jobber Properties'!$E$5:$E$256,MATCH(A16,'Jobber Properties'!$A$5:$A$256,0))</f>
        <v>Main office - Epping</v>
      </c>
      <c r="C16" t="n">
        <v>0</v>
      </c>
      <c r="D16" t="inlineStr">
        <is>
          <t>Store room on level 1, room 104</t>
        </is>
      </c>
      <c r="E16" t="inlineStr"/>
    </row>
    <row r="17">
      <c r="A17" t="inlineStr">
        <is>
          <t>JP0013</t>
        </is>
      </c>
      <c r="B17" t="str">
        <f>INDEX('Jobber Properties'!$C$5:$C$256,MATCH(A17,'Jobber Properties'!$A$5:$A$256,0))&amp;" - "&amp;INDEX('Jobber Properties'!$E$5:$E$256,MATCH(A17,'Jobber Properties'!$A$5:$A$256,0))</f>
        <v>Clinic - Thornbury</v>
      </c>
      <c r="C17" t="n">
        <v>0</v>
      </c>
      <c r="D17" t="inlineStr">
        <is>
          <t>Store room on level 1, room 104</t>
        </is>
      </c>
      <c r="E17" t="inlineStr"/>
    </row>
    <row r="18">
      <c r="A18" t="inlineStr">
        <is>
          <t>JP0014</t>
        </is>
      </c>
      <c r="B18" t="str">
        <f>INDEX('Jobber Properties'!$C$5:$C$256,MATCH(A18,'Jobber Properties'!$A$5:$A$256,0))&amp;" - "&amp;INDEX('Jobber Properties'!$E$5:$E$256,MATCH(A18,'Jobber Properties'!$A$5:$A$256,0))</f>
        <v>Main office - Mitcham</v>
      </c>
      <c r="C18" t="n">
        <v>0</v>
      </c>
      <c r="D18" t="inlineStr"/>
      <c r="E18" t="inlineStr"/>
    </row>
    <row r="19">
      <c r="A19" t="inlineStr">
        <is>
          <t>JP0015</t>
        </is>
      </c>
      <c r="B19" t="str">
        <f>INDEX('Jobber Properties'!$C$5:$C$256,MATCH(A19,'Jobber Properties'!$A$5:$A$256,0))&amp;" - "&amp;INDEX('Jobber Properties'!$E$5:$E$256,MATCH(A19,'Jobber Properties'!$A$5:$A$256,0))</f>
        <v>Clinic - Kew</v>
      </c>
      <c r="C19" t="n">
        <v>1</v>
      </c>
      <c r="D19" t="inlineStr">
        <is>
          <t>Alarm code [in 02 Site Access]#, panel behind reception door</t>
        </is>
      </c>
      <c r="E19" t="inlineStr">
        <is>
          <t>02 Site Access (office only)</t>
        </is>
      </c>
    </row>
    <row r="20">
      <c r="A20" t="inlineStr">
        <is>
          <t>JP0016</t>
        </is>
      </c>
      <c r="B20" t="str">
        <f>INDEX('Jobber Properties'!$C$5:$C$256,MATCH(A20,'Jobber Properties'!$A$5:$A$256,0))&amp;" - "&amp;INDEX('Jobber Properties'!$E$5:$E$256,MATCH(A20,'Jobber Properties'!$A$5:$A$256,0))</f>
        <v>Main office - Clayton</v>
      </c>
      <c r="C20" t="n">
        <v>1</v>
      </c>
      <c r="D20" t="inlineStr">
        <is>
          <t>Code for roller door: [in 02 Site Access]</t>
        </is>
      </c>
      <c r="E20" t="inlineStr">
        <is>
          <t>02 Site Access (office only)</t>
        </is>
      </c>
    </row>
    <row r="21">
      <c r="A21" t="inlineStr">
        <is>
          <t>JP0017</t>
        </is>
      </c>
      <c r="B21" t="str">
        <f>INDEX('Jobber Properties'!$C$5:$C$256,MATCH(A21,'Jobber Properties'!$A$5:$A$256,0))&amp;" - "&amp;INDEX('Jobber Properties'!$E$5:$E$256,MATCH(A21,'Jobber Properties'!$A$5:$A$256,0))</f>
        <v>Main office - Coburg</v>
      </c>
      <c r="C21" t="n">
        <v>1</v>
      </c>
      <c r="D21" t="inlineStr">
        <is>
          <t>Key safe at side gate, code [in 02 Site Access]</t>
        </is>
      </c>
      <c r="E21" t="inlineStr">
        <is>
          <t>02 Site Access (office only)</t>
        </is>
      </c>
    </row>
    <row r="22">
      <c r="A22" t="inlineStr">
        <is>
          <t>JP0018</t>
        </is>
      </c>
      <c r="B22" t="str">
        <f>INDEX('Jobber Properties'!$C$5:$C$256,MATCH(A22,'Jobber Properties'!$A$5:$A$256,0))&amp;" - "&amp;INDEX('Jobber Properties'!$E$5:$E$256,MATCH(A22,'Jobber Properties'!$A$5:$A$256,0))</f>
        <v>Main office - Mentone</v>
      </c>
      <c r="C22" t="n">
        <v>0</v>
      </c>
      <c r="D22" t="inlineStr">
        <is>
          <t>Kitchen: 2 fridges, empty on Fridays</t>
        </is>
      </c>
      <c r="E22" t="inlineStr"/>
    </row>
    <row r="23">
      <c r="A23" t="inlineStr">
        <is>
          <t>JP0019</t>
        </is>
      </c>
      <c r="B23" t="str">
        <f>INDEX('Jobber Properties'!$C$5:$C$256,MATCH(A23,'Jobber Properties'!$A$5:$A$256,0))&amp;" - "&amp;INDEX('Jobber Properties'!$E$5:$E$256,MATCH(A23,'Jobber Properties'!$A$5:$A$256,0))</f>
        <v>Main office - Camberwell</v>
      </c>
      <c r="C23" t="n">
        <v>0</v>
      </c>
      <c r="D23" t="inlineStr">
        <is>
          <t>Bins out on Tuesday night</t>
        </is>
      </c>
      <c r="E23" t="inlineStr"/>
    </row>
    <row r="24">
      <c r="A24" t="inlineStr">
        <is>
          <t>JP0020</t>
        </is>
      </c>
      <c r="B24" t="str">
        <f>INDEX('Jobber Properties'!$C$5:$C$256,MATCH(A24,'Jobber Properties'!$A$5:$A$256,0))&amp;" - "&amp;INDEX('Jobber Properties'!$E$5:$E$256,MATCH(A24,'Jobber Properties'!$A$5:$A$256,0))</f>
        <v>Main office - Cheltenham</v>
      </c>
      <c r="C24" t="n">
        <v>0</v>
      </c>
      <c r="D24" t="inlineStr">
        <is>
          <t>Sign in at security desk</t>
        </is>
      </c>
      <c r="E24" t="inlineStr"/>
    </row>
    <row r="25">
      <c r="A25" t="inlineStr">
        <is>
          <t>JP0021</t>
        </is>
      </c>
      <c r="B25" t="str">
        <f>INDEX('Jobber Properties'!$C$5:$C$256,MATCH(A25,'Jobber Properties'!$A$5:$A$256,0))&amp;" - "&amp;INDEX('Jobber Properties'!$E$5:$E$256,MATCH(A25,'Jobber Properties'!$A$5:$A$256,0))</f>
        <v>Clinic - Oakleigh</v>
      </c>
      <c r="C25" t="n">
        <v>0</v>
      </c>
      <c r="D25" t="inlineStr">
        <is>
          <t>Vacuum bags in cupboard 2</t>
        </is>
      </c>
      <c r="E25" t="inlineStr"/>
    </row>
    <row r="26">
      <c r="A26" t="inlineStr">
        <is>
          <t>JP0022</t>
        </is>
      </c>
      <c r="B26" t="str">
        <f>INDEX('Jobber Properties'!$C$5:$C$256,MATCH(A26,'Jobber Properties'!$A$5:$A$256,0))&amp;" - "&amp;INDEX('Jobber Properties'!$E$5:$E$256,MATCH(A26,'Jobber Properties'!$A$5:$A$256,0))</f>
        <v>Warehouse - Clayton</v>
      </c>
      <c r="C26" t="n">
        <v>0</v>
      </c>
      <c r="D26" t="inlineStr">
        <is>
          <t>Store room on level 1, room 104</t>
        </is>
      </c>
      <c r="E26" t="inlineStr"/>
    </row>
    <row r="27">
      <c r="A27" t="inlineStr">
        <is>
          <t>JP0023</t>
        </is>
      </c>
      <c r="B27" t="str">
        <f>INDEX('Jobber Properties'!$C$5:$C$256,MATCH(A27,'Jobber Properties'!$A$5:$A$256,0))&amp;" - "&amp;INDEX('Jobber Properties'!$E$5:$E$256,MATCH(A27,'Jobber Properties'!$A$5:$A$256,0))</f>
        <v>Main office - Reservoir</v>
      </c>
      <c r="C27" t="n">
        <v>0</v>
      </c>
      <c r="D27" t="inlineStr">
        <is>
          <t>Park in bay 12 under the building</t>
        </is>
      </c>
      <c r="E27" t="inlineStr"/>
    </row>
    <row r="28">
      <c r="A28" t="inlineStr">
        <is>
          <t>JP0024</t>
        </is>
      </c>
      <c r="B28" t="str">
        <f>INDEX('Jobber Properties'!$C$5:$C$256,MATCH(A28,'Jobber Properties'!$A$5:$A$256,0))&amp;" - "&amp;INDEX('Jobber Properties'!$E$5:$E$256,MATCH(A28,'Jobber Properties'!$A$5:$A$256,0))</f>
        <v>Main office - St Kilda</v>
      </c>
      <c r="C28" t="n">
        <v>1</v>
      </c>
      <c r="D28" t="inlineStr">
        <is>
          <t>Alarm [in 02 Site Access] then press OFF; Sign in at security desk</t>
        </is>
      </c>
      <c r="E28" t="inlineStr">
        <is>
          <t>02 Site Access (office only)</t>
        </is>
      </c>
    </row>
    <row r="29">
      <c r="A29" t="inlineStr">
        <is>
          <t>JP0025</t>
        </is>
      </c>
      <c r="B29" t="str">
        <f>INDEX('Jobber Properties'!$C$5:$C$256,MATCH(A29,'Jobber Properties'!$A$5:$A$256,0))&amp;" - "&amp;INDEX('Jobber Properties'!$E$5:$E$256,MATCH(A29,'Jobber Properties'!$A$5:$A$256,0))</f>
        <v>Clinic - Bentleigh</v>
      </c>
      <c r="C29" t="n">
        <v>0</v>
      </c>
      <c r="D29" t="inlineStr">
        <is>
          <t>Kitchen: 2 fridges, empty on Fridays</t>
        </is>
      </c>
      <c r="E29" t="inlineStr"/>
    </row>
    <row r="30">
      <c r="A30" t="inlineStr">
        <is>
          <t>JP0026</t>
        </is>
      </c>
      <c r="B30" t="str">
        <f>INDEX('Jobber Properties'!$C$5:$C$256,MATCH(A30,'Jobber Properties'!$A$5:$A$256,0))&amp;" - "&amp;INDEX('Jobber Properties'!$E$5:$E$256,MATCH(A30,'Jobber Properties'!$A$5:$A$256,0))</f>
        <v>Warehouse - Deer Park</v>
      </c>
      <c r="C30" t="n">
        <v>0</v>
      </c>
      <c r="D30" t="inlineStr">
        <is>
          <t>Do not use bleach on the timber floor</t>
        </is>
      </c>
      <c r="E30" t="inlineStr"/>
    </row>
    <row r="31">
      <c r="A31" t="inlineStr">
        <is>
          <t>JP0027</t>
        </is>
      </c>
      <c r="B31" t="str">
        <f>INDEX('Jobber Properties'!$C$5:$C$256,MATCH(A31,'Jobber Properties'!$A$5:$A$256,0))&amp;" - "&amp;INDEX('Jobber Properties'!$E$5:$E$256,MATCH(A31,'Jobber Properties'!$A$5:$A$256,0))</f>
        <v>Showroom - St Kilda</v>
      </c>
      <c r="C31" t="n">
        <v>1</v>
      </c>
      <c r="D31" t="inlineStr">
        <is>
          <t>Alarm code [in 02 Site Access]#, panel behind reception door; Park in bay 12 under the building</t>
        </is>
      </c>
      <c r="E31" t="inlineStr">
        <is>
          <t>02 Site Access (office only)</t>
        </is>
      </c>
    </row>
    <row r="32">
      <c r="A32" t="inlineStr">
        <is>
          <t>JP0028</t>
        </is>
      </c>
      <c r="B32" t="str">
        <f>INDEX('Jobber Properties'!$C$5:$C$256,MATCH(A32,'Jobber Properties'!$A$5:$A$256,0))&amp;" - "&amp;INDEX('Jobber Properties'!$E$5:$E$256,MATCH(A32,'Jobber Properties'!$A$5:$A$256,0))</f>
        <v>Main office - Camberwell</v>
      </c>
      <c r="C32" t="n">
        <v>0</v>
      </c>
      <c r="D32" t="inlineStr">
        <is>
          <t>Sign in at security desk</t>
        </is>
      </c>
      <c r="E32" t="inlineStr"/>
    </row>
    <row r="33">
      <c r="A33" t="inlineStr">
        <is>
          <t>JP0029</t>
        </is>
      </c>
      <c r="B33" t="str">
        <f>INDEX('Jobber Properties'!$C$5:$C$256,MATCH(A33,'Jobber Properties'!$A$5:$A$256,0))&amp;" - "&amp;INDEX('Jobber Properties'!$E$5:$E$256,MATCH(A33,'Jobber Properties'!$A$5:$A$256,0))</f>
        <v>Main office - Point Cook</v>
      </c>
      <c r="C33" t="n">
        <v>0</v>
      </c>
      <c r="D33" t="inlineStr"/>
      <c r="E33" t="inlineStr"/>
    </row>
    <row r="34">
      <c r="A34" t="inlineStr">
        <is>
          <t>JP0030</t>
        </is>
      </c>
      <c r="B34" t="str">
        <f>INDEX('Jobber Properties'!$C$5:$C$256,MATCH(A34,'Jobber Properties'!$A$5:$A$256,0))&amp;" - "&amp;INDEX('Jobber Properties'!$E$5:$E$256,MATCH(A34,'Jobber Properties'!$A$5:$A$256,0))</f>
        <v>Clinic - Kew</v>
      </c>
      <c r="C34" t="n">
        <v>0</v>
      </c>
      <c r="D34" t="inlineStr">
        <is>
          <t>Call 0400 000 000 if the door is locked</t>
        </is>
      </c>
      <c r="E34" t="inlineStr"/>
    </row>
    <row r="35">
      <c r="A35" t="inlineStr">
        <is>
          <t>JP0031</t>
        </is>
      </c>
      <c r="B35" t="str">
        <f>INDEX('Jobber Properties'!$C$5:$C$256,MATCH(A35,'Jobber Properties'!$A$5:$A$256,0))&amp;" - "&amp;INDEX('Jobber Properties'!$E$5:$E$256,MATCH(A35,'Jobber Properties'!$A$5:$A$256,0))</f>
        <v>Warehouse - Bundoora</v>
      </c>
      <c r="C35" t="n">
        <v>0</v>
      </c>
      <c r="D35" t="inlineStr">
        <is>
          <t>Bins out on Tuesday night</t>
        </is>
      </c>
      <c r="E35" t="inlineStr"/>
    </row>
    <row r="36">
      <c r="A36" t="inlineStr">
        <is>
          <t>JP0032</t>
        </is>
      </c>
      <c r="B36" t="str">
        <f>INDEX('Jobber Properties'!$C$5:$C$256,MATCH(A36,'Jobber Properties'!$A$5:$A$256,0))&amp;" - "&amp;INDEX('Jobber Properties'!$E$5:$E$256,MATCH(A36,'Jobber Properties'!$A$5:$A$256,0))</f>
        <v>Showroom - Footscray</v>
      </c>
      <c r="C36" t="n">
        <v>1</v>
      </c>
      <c r="D36" t="inlineStr">
        <is>
          <t>Alarm code [in 02 Site Access]#, panel behind reception door</t>
        </is>
      </c>
      <c r="E36" t="inlineStr">
        <is>
          <t>02 Site Access (office only)</t>
        </is>
      </c>
    </row>
    <row r="37">
      <c r="A37" t="inlineStr">
        <is>
          <t>JP0033</t>
        </is>
      </c>
      <c r="B37" t="str">
        <f>INDEX('Jobber Properties'!$C$5:$C$256,MATCH(A37,'Jobber Properties'!$A$5:$A$256,0))&amp;" - "&amp;INDEX('Jobber Properties'!$E$5:$E$256,MATCH(A37,'Jobber Properties'!$A$5:$A$256,0))</f>
        <v>Main office - Camberwell</v>
      </c>
      <c r="C37" t="n">
        <v>0</v>
      </c>
      <c r="D37" t="inlineStr">
        <is>
          <t>Reception closes 5:30 pm, use the side entry</t>
        </is>
      </c>
      <c r="E37" t="inlineStr"/>
    </row>
    <row r="38">
      <c r="A38" t="inlineStr">
        <is>
          <t>JP0034</t>
        </is>
      </c>
      <c r="B38" t="str">
        <f>INDEX('Jobber Properties'!$C$5:$C$256,MATCH(A38,'Jobber Properties'!$A$5:$A$256,0))&amp;" - "&amp;INDEX('Jobber Properties'!$E$5:$E$256,MATCH(A38,'Jobber Properties'!$A$5:$A$256,0))</f>
        <v>Main office - Ringwood</v>
      </c>
      <c r="C38" t="n">
        <v>0</v>
      </c>
      <c r="D38" t="inlineStr">
        <is>
          <t>Reception closes 5:30 pm, use the side entry</t>
        </is>
      </c>
      <c r="E38" t="inlineStr"/>
    </row>
    <row r="39">
      <c r="A39" t="inlineStr">
        <is>
          <t>JP0035</t>
        </is>
      </c>
      <c r="B39" t="str">
        <f>INDEX('Jobber Properties'!$C$5:$C$256,MATCH(A39,'Jobber Properties'!$A$5:$A$256,0))&amp;" - "&amp;INDEX('Jobber Properties'!$E$5:$E$256,MATCH(A39,'Jobber Properties'!$A$5:$A$256,0))</f>
        <v>Clinic - Ringwood</v>
      </c>
      <c r="C39" t="n">
        <v>0</v>
      </c>
      <c r="D39" t="inlineStr"/>
      <c r="E39" t="inlineStr"/>
    </row>
    <row r="40">
      <c r="A40" t="inlineStr">
        <is>
          <t>JP0036</t>
        </is>
      </c>
      <c r="B40" t="str">
        <f>INDEX('Jobber Properties'!$C$5:$C$256,MATCH(A40,'Jobber Properties'!$A$5:$A$256,0))&amp;" - "&amp;INDEX('Jobber Properties'!$E$5:$E$256,MATCH(A40,'Jobber Properties'!$A$5:$A$256,0))</f>
        <v>Main office - Bundoora</v>
      </c>
      <c r="C40" t="n">
        <v>0</v>
      </c>
      <c r="D40" t="inlineStr">
        <is>
          <t>Bins out on Tuesday night</t>
        </is>
      </c>
      <c r="E40" t="inlineStr"/>
    </row>
    <row r="41">
      <c r="A41" t="inlineStr">
        <is>
          <t>JP0037</t>
        </is>
      </c>
      <c r="B41" t="str">
        <f>INDEX('Jobber Properties'!$C$5:$C$256,MATCH(A41,'Jobber Properties'!$A$5:$A$256,0))&amp;" - "&amp;INDEX('Jobber Properties'!$E$5:$E$256,MATCH(A41,'Jobber Properties'!$A$5:$A$256,0))</f>
        <v>Clinic - Northcote</v>
      </c>
      <c r="C41" t="n">
        <v>0</v>
      </c>
      <c r="D41" t="inlineStr">
        <is>
          <t>Bins out on Tuesday night</t>
        </is>
      </c>
      <c r="E41" t="inlineStr"/>
    </row>
    <row r="42">
      <c r="A42" t="inlineStr">
        <is>
          <t>JP0038</t>
        </is>
      </c>
      <c r="B42" t="str">
        <f>INDEX('Jobber Properties'!$C$5:$C$256,MATCH(A42,'Jobber Properties'!$A$5:$A$256,0))&amp;" - "&amp;INDEX('Jobber Properties'!$E$5:$E$256,MATCH(A42,'Jobber Properties'!$A$5:$A$256,0))</f>
        <v>Main office - Heidelberg</v>
      </c>
      <c r="C42" t="n">
        <v>0</v>
      </c>
      <c r="D42" t="inlineStr">
        <is>
          <t>Store room on level 1, room 104</t>
        </is>
      </c>
      <c r="E42" t="inlineStr"/>
    </row>
    <row r="43">
      <c r="A43" t="inlineStr">
        <is>
          <t>JP0039</t>
        </is>
      </c>
      <c r="B43" t="str">
        <f>INDEX('Jobber Properties'!$C$5:$C$256,MATCH(A43,'Jobber Properties'!$A$5:$A$256,0))&amp;" - "&amp;INDEX('Jobber Properties'!$E$5:$E$256,MATCH(A43,'Jobber Properties'!$A$5:$A$256,0))</f>
        <v>Main office - Sunshine</v>
      </c>
      <c r="C43" t="n">
        <v>0</v>
      </c>
      <c r="D43" t="inlineStr">
        <is>
          <t>Call 0400 000 000 if the door is locked</t>
        </is>
      </c>
      <c r="E43" t="inlineStr"/>
    </row>
    <row r="44">
      <c r="A44" t="inlineStr">
        <is>
          <t>JP0040</t>
        </is>
      </c>
      <c r="B44" t="str">
        <f>INDEX('Jobber Properties'!$C$5:$C$256,MATCH(A44,'Jobber Properties'!$A$5:$A$256,0))&amp;" - "&amp;INDEX('Jobber Properties'!$E$5:$E$256,MATCH(A44,'Jobber Properties'!$A$5:$A$256,0))</f>
        <v>Clinic - Williamstown</v>
      </c>
      <c r="C44" t="n">
        <v>1</v>
      </c>
      <c r="D44" t="inlineStr">
        <is>
          <t>Lockbox on meter box, [in 02 Site Access]; Reception closes 5:30 pm, use the side entry</t>
        </is>
      </c>
      <c r="E44" t="inlineStr">
        <is>
          <t>02 Site Access (office only)</t>
        </is>
      </c>
    </row>
    <row r="45">
      <c r="A45" t="inlineStr">
        <is>
          <t>JP0041</t>
        </is>
      </c>
      <c r="B45" t="str">
        <f>INDEX('Jobber Properties'!$C$5:$C$256,MATCH(A45,'Jobber Properties'!$A$5:$A$256,0))&amp;" - "&amp;INDEX('Jobber Properties'!$E$5:$E$256,MATCH(A45,'Jobber Properties'!$A$5:$A$256,0))</f>
        <v>Warehouse - Epping</v>
      </c>
      <c r="C45" t="n">
        <v>1</v>
      </c>
      <c r="D45" t="inlineStr">
        <is>
          <t>Back door keypad [in 02 Site Access]*</t>
        </is>
      </c>
      <c r="E45" t="inlineStr">
        <is>
          <t>02 Site Access (office only)</t>
        </is>
      </c>
    </row>
    <row r="46">
      <c r="A46" t="inlineStr">
        <is>
          <t>JP0042</t>
        </is>
      </c>
      <c r="B46" t="str">
        <f>INDEX('Jobber Properties'!$C$5:$C$256,MATCH(A46,'Jobber Properties'!$A$5:$A$256,0))&amp;" - "&amp;INDEX('Jobber Properties'!$E$5:$E$256,MATCH(A46,'Jobber Properties'!$A$5:$A$256,0))</f>
        <v>Main office - Moorabbin</v>
      </c>
      <c r="C46" t="n">
        <v>0</v>
      </c>
      <c r="D46" t="inlineStr"/>
      <c r="E46" t="inlineStr"/>
    </row>
    <row r="47">
      <c r="A47" t="inlineStr">
        <is>
          <t>JP0043</t>
        </is>
      </c>
      <c r="B47" t="str">
        <f>INDEX('Jobber Properties'!$C$5:$C$256,MATCH(A47,'Jobber Properties'!$A$5:$A$256,0))&amp;" - "&amp;INDEX('Jobber Properties'!$E$5:$E$256,MATCH(A47,'Jobber Properties'!$A$5:$A$256,0))</f>
        <v>Clinic - Essendon</v>
      </c>
      <c r="C47" t="n">
        <v>1</v>
      </c>
      <c r="D47" t="inlineStr">
        <is>
          <t>Alarm [in 02 Site Access] then press OFF; Vacuum bags in cupboard 2</t>
        </is>
      </c>
      <c r="E47" t="inlineStr">
        <is>
          <t>02 Site Access (office only)</t>
        </is>
      </c>
    </row>
    <row r="48">
      <c r="A48" t="inlineStr">
        <is>
          <t>JP0044</t>
        </is>
      </c>
      <c r="B48" t="str">
        <f>INDEX('Jobber Properties'!$C$5:$C$256,MATCH(A48,'Jobber Properties'!$A$5:$A$256,0))&amp;" - "&amp;INDEX('Jobber Properties'!$E$5:$E$256,MATCH(A48,'Jobber Properties'!$A$5:$A$256,0))</f>
        <v>Main office - Camberwell</v>
      </c>
      <c r="C48" t="n">
        <v>0</v>
      </c>
      <c r="D48" t="inlineStr"/>
      <c r="E48" t="inlineStr"/>
    </row>
    <row r="49">
      <c r="A49" t="inlineStr">
        <is>
          <t>JP0045</t>
        </is>
      </c>
      <c r="B49" t="str">
        <f>INDEX('Jobber Properties'!$C$5:$C$256,MATCH(A49,'Jobber Properties'!$A$5:$A$256,0))&amp;" - "&amp;INDEX('Jobber Properties'!$E$5:$E$256,MATCH(A49,'Jobber Properties'!$A$5:$A$256,0))</f>
        <v>Main office - Altona</v>
      </c>
      <c r="C49" t="n">
        <v>0</v>
      </c>
      <c r="D49" t="inlineStr">
        <is>
          <t>Call 0400 000 000 if the door is locked</t>
        </is>
      </c>
      <c r="E49" t="inlineStr"/>
    </row>
    <row r="50">
      <c r="A50" t="inlineStr">
        <is>
          <t>JP0046</t>
        </is>
      </c>
      <c r="B50" t="str">
        <f>INDEX('Jobber Properties'!$C$5:$C$256,MATCH(A50,'Jobber Properties'!$A$5:$A$256,0))&amp;" - "&amp;INDEX('Jobber Properties'!$E$5:$E$256,MATCH(A50,'Jobber Properties'!$A$5:$A$256,0))</f>
        <v>Main office - Yarraville</v>
      </c>
      <c r="C50" t="n">
        <v>0</v>
      </c>
      <c r="D50" t="inlineStr">
        <is>
          <t>Park in bay 12 under the building</t>
        </is>
      </c>
      <c r="E50" t="inlineStr"/>
    </row>
    <row r="51">
      <c r="A51" t="inlineStr">
        <is>
          <t>JP0047</t>
        </is>
      </c>
      <c r="B51" t="str">
        <f>INDEX('Jobber Properties'!$C$5:$C$256,MATCH(A51,'Jobber Properties'!$A$5:$A$256,0))&amp;" - "&amp;INDEX('Jobber Properties'!$E$5:$E$256,MATCH(A51,'Jobber Properties'!$A$5:$A$256,0))</f>
        <v>Main office - Camberwell</v>
      </c>
      <c r="C51" t="n">
        <v>0</v>
      </c>
      <c r="D51" t="inlineStr">
        <is>
          <t>Park in bay 12 under the building</t>
        </is>
      </c>
      <c r="E51" t="inlineStr"/>
    </row>
    <row r="52">
      <c r="A52" t="inlineStr">
        <is>
          <t>JP0048</t>
        </is>
      </c>
      <c r="B52" t="str">
        <f>INDEX('Jobber Properties'!$C$5:$C$256,MATCH(A52,'Jobber Properties'!$A$5:$A$256,0))&amp;" - "&amp;INDEX('Jobber Properties'!$E$5:$E$256,MATCH(A52,'Jobber Properties'!$A$5:$A$256,0))</f>
        <v>Main office - Glen Waverley</v>
      </c>
      <c r="C52" t="n">
        <v>0</v>
      </c>
      <c r="D52" t="inlineStr">
        <is>
          <t>Call 0400 000 000 if the door is locked</t>
        </is>
      </c>
      <c r="E52" t="inlineStr"/>
    </row>
    <row r="53">
      <c r="A53" t="inlineStr">
        <is>
          <t>JP0049</t>
        </is>
      </c>
      <c r="B53" t="str">
        <f>INDEX('Jobber Properties'!$C$5:$C$256,MATCH(A53,'Jobber Properties'!$A$5:$A$256,0))&amp;" - "&amp;INDEX('Jobber Properties'!$E$5:$E$256,MATCH(A53,'Jobber Properties'!$A$5:$A$256,0))</f>
        <v>Main office - Thornbury</v>
      </c>
      <c r="C53" t="n">
        <v>1</v>
      </c>
      <c r="D53" t="inlineStr">
        <is>
          <t>Alarm code [in 02 Site Access]#, panel behind reception door</t>
        </is>
      </c>
      <c r="E53" t="inlineStr">
        <is>
          <t>02 Site Access (office only)</t>
        </is>
      </c>
    </row>
    <row r="54">
      <c r="A54" t="inlineStr">
        <is>
          <t>JP0050</t>
        </is>
      </c>
      <c r="B54" t="str">
        <f>INDEX('Jobber Properties'!$C$5:$C$256,MATCH(A54,'Jobber Properties'!$A$5:$A$256,0))&amp;" - "&amp;INDEX('Jobber Properties'!$E$5:$E$256,MATCH(A54,'Jobber Properties'!$A$5:$A$256,0))</f>
        <v>Main office - Brunswick</v>
      </c>
      <c r="C54" t="n">
        <v>0</v>
      </c>
      <c r="D54" t="inlineStr">
        <is>
          <t>Bins out on Tuesday night</t>
        </is>
      </c>
      <c r="E54" t="inlineStr"/>
    </row>
    <row r="55">
      <c r="A55" t="inlineStr">
        <is>
          <t>JP0051</t>
        </is>
      </c>
      <c r="B55" t="str">
        <f>INDEX('Jobber Properties'!$C$5:$C$256,MATCH(A55,'Jobber Properties'!$A$5:$A$256,0))&amp;" - "&amp;INDEX('Jobber Properties'!$E$5:$E$256,MATCH(A55,'Jobber Properties'!$A$5:$A$256,0))</f>
        <v>Main office - Brunswick</v>
      </c>
      <c r="C55" t="n">
        <v>0</v>
      </c>
      <c r="D55" t="inlineStr">
        <is>
          <t>Do not use bleach on the timber floor</t>
        </is>
      </c>
      <c r="E55" t="inlineStr"/>
    </row>
    <row r="56">
      <c r="A56" t="inlineStr">
        <is>
          <t>JP0052</t>
        </is>
      </c>
      <c r="B56" t="str">
        <f>INDEX('Jobber Properties'!$C$5:$C$256,MATCH(A56,'Jobber Properties'!$A$5:$A$256,0))&amp;" - "&amp;INDEX('Jobber Properties'!$E$5:$E$256,MATCH(A56,'Jobber Properties'!$A$5:$A$256,0))</f>
        <v>Clinic - Thornbury</v>
      </c>
      <c r="C56" t="n">
        <v>0</v>
      </c>
      <c r="D56" t="inlineStr"/>
      <c r="E56" t="inlineStr"/>
    </row>
    <row r="57">
      <c r="A57" t="inlineStr">
        <is>
          <t>JP0053</t>
        </is>
      </c>
      <c r="B57" t="str">
        <f>INDEX('Jobber Properties'!$C$5:$C$256,MATCH(A57,'Jobber Properties'!$A$5:$A$256,0))&amp;" - "&amp;INDEX('Jobber Properties'!$E$5:$E$256,MATCH(A57,'Jobber Properties'!$A$5:$A$256,0))</f>
        <v>Warehouse - Essendon</v>
      </c>
      <c r="C57" t="n">
        <v>0</v>
      </c>
      <c r="D57" t="inlineStr">
        <is>
          <t>Vacuum bags in cupboard 2</t>
        </is>
      </c>
      <c r="E57" t="inlineStr"/>
    </row>
    <row r="58">
      <c r="A58" t="inlineStr">
        <is>
          <t>JP0054</t>
        </is>
      </c>
      <c r="B58" t="str">
        <f>INDEX('Jobber Properties'!$C$5:$C$256,MATCH(A58,'Jobber Properties'!$A$5:$A$256,0))&amp;" - "&amp;INDEX('Jobber Properties'!$E$5:$E$256,MATCH(A58,'Jobber Properties'!$A$5:$A$256,0))</f>
        <v>Main office - Deer Park</v>
      </c>
      <c r="C58" t="n">
        <v>0</v>
      </c>
      <c r="D58" t="inlineStr"/>
      <c r="E58" t="inlineStr"/>
    </row>
    <row r="59">
      <c r="A59" t="inlineStr">
        <is>
          <t>JP0055</t>
        </is>
      </c>
      <c r="B59" t="str">
        <f>INDEX('Jobber Properties'!$C$5:$C$256,MATCH(A59,'Jobber Properties'!$A$5:$A$256,0))&amp;" - "&amp;INDEX('Jobber Properties'!$E$5:$E$256,MATCH(A59,'Jobber Properties'!$A$5:$A$256,0))</f>
        <v>Clinic - Maribyrnong</v>
      </c>
      <c r="C59" t="n">
        <v>0</v>
      </c>
      <c r="D59" t="inlineStr">
        <is>
          <t>Do not use bleach on the timber floor</t>
        </is>
      </c>
      <c r="E59" t="inlineStr"/>
    </row>
    <row r="60">
      <c r="A60" t="inlineStr">
        <is>
          <t>JP0056</t>
        </is>
      </c>
      <c r="B60" t="str">
        <f>INDEX('Jobber Properties'!$C$5:$C$256,MATCH(A60,'Jobber Properties'!$A$5:$A$256,0))&amp;" - "&amp;INDEX('Jobber Properties'!$E$5:$E$256,MATCH(A60,'Jobber Properties'!$A$5:$A$256,0))</f>
        <v>Main office - Oakleigh</v>
      </c>
      <c r="C60" t="n">
        <v>0</v>
      </c>
      <c r="D60" t="inlineStr">
        <is>
          <t>Store room on level 1, room 104</t>
        </is>
      </c>
      <c r="E60" t="inlineStr"/>
    </row>
    <row r="61">
      <c r="A61" t="inlineStr">
        <is>
          <t>JP0057</t>
        </is>
      </c>
      <c r="B61" t="str">
        <f>INDEX('Jobber Properties'!$C$5:$C$256,MATCH(A61,'Jobber Properties'!$A$5:$A$256,0))&amp;" - "&amp;INDEX('Jobber Properties'!$E$5:$E$256,MATCH(A61,'Jobber Properties'!$A$5:$A$256,0))</f>
        <v>Main office - Cheltenham</v>
      </c>
      <c r="C61" t="n">
        <v>0</v>
      </c>
      <c r="D61" t="inlineStr">
        <is>
          <t>Do not use bleach on the timber floor</t>
        </is>
      </c>
      <c r="E61" t="inlineStr"/>
    </row>
    <row r="62">
      <c r="A62" t="inlineStr">
        <is>
          <t>JP0058</t>
        </is>
      </c>
      <c r="B62" t="str">
        <f>INDEX('Jobber Properties'!$C$5:$C$256,MATCH(A62,'Jobber Properties'!$A$5:$A$256,0))&amp;" - "&amp;INDEX('Jobber Properties'!$E$5:$E$256,MATCH(A62,'Jobber Properties'!$A$5:$A$256,0))</f>
        <v>Main office - Hawthorn</v>
      </c>
      <c r="C62" t="n">
        <v>1</v>
      </c>
      <c r="D62" t="inlineStr">
        <is>
          <t>Back door keypad [in 02 Site Access]*; Kitchen: 2 fridges, empty on Fridays</t>
        </is>
      </c>
      <c r="E62" t="inlineStr">
        <is>
          <t>02 Site Access (office only)</t>
        </is>
      </c>
    </row>
    <row r="63">
      <c r="A63" t="inlineStr">
        <is>
          <t>JP0059</t>
        </is>
      </c>
      <c r="B63" t="str">
        <f>INDEX('Jobber Properties'!$C$5:$C$256,MATCH(A63,'Jobber Properties'!$A$5:$A$256,0))&amp;" - "&amp;INDEX('Jobber Properties'!$E$5:$E$256,MATCH(A63,'Jobber Properties'!$A$5:$A$256,0))</f>
        <v>Clinic - Doncaster</v>
      </c>
      <c r="C63" t="n">
        <v>0</v>
      </c>
      <c r="D63" t="inlineStr">
        <is>
          <t>Reception closes 5:30 pm, use the side entry</t>
        </is>
      </c>
      <c r="E63" t="inlineStr"/>
    </row>
    <row r="64">
      <c r="A64" t="inlineStr">
        <is>
          <t>JP0060</t>
        </is>
      </c>
      <c r="B64" t="str">
        <f>INDEX('Jobber Properties'!$C$5:$C$256,MATCH(A64,'Jobber Properties'!$A$5:$A$256,0))&amp;" - "&amp;INDEX('Jobber Properties'!$E$5:$E$256,MATCH(A64,'Jobber Properties'!$A$5:$A$256,0))</f>
        <v>Main office - Hawthorn</v>
      </c>
      <c r="C64" t="n">
        <v>1</v>
      </c>
      <c r="D64" t="inlineStr">
        <is>
          <t>Alarm [in 02 Site Access] then press OFF; Store room on level 1, room 104</t>
        </is>
      </c>
      <c r="E64" t="inlineStr">
        <is>
          <t>02 Site Access (office only)</t>
        </is>
      </c>
    </row>
    <row r="65">
      <c r="A65" t="inlineStr">
        <is>
          <t>JP0061</t>
        </is>
      </c>
      <c r="B65" t="str">
        <f>INDEX('Jobber Properties'!$C$5:$C$256,MATCH(A65,'Jobber Properties'!$A$5:$A$256,0))&amp;" - "&amp;INDEX('Jobber Properties'!$E$5:$E$256,MATCH(A65,'Jobber Properties'!$A$5:$A$256,0))</f>
        <v>Main office - Point Cook</v>
      </c>
      <c r="C65" t="n">
        <v>0</v>
      </c>
      <c r="D65" t="inlineStr">
        <is>
          <t>Park in bay 12 under the building</t>
        </is>
      </c>
      <c r="E65" t="inlineStr"/>
    </row>
    <row r="66">
      <c r="A66" t="inlineStr">
        <is>
          <t>JP0062</t>
        </is>
      </c>
      <c r="B66" t="str">
        <f>INDEX('Jobber Properties'!$C$5:$C$256,MATCH(A66,'Jobber Properties'!$A$5:$A$256,0))&amp;" - "&amp;INDEX('Jobber Properties'!$E$5:$E$256,MATCH(A66,'Jobber Properties'!$A$5:$A$256,0))</f>
        <v>Clinic - Laverton</v>
      </c>
      <c r="C66" t="n">
        <v>0</v>
      </c>
      <c r="D66" t="inlineStr"/>
      <c r="E66" t="inlineStr"/>
    </row>
    <row r="67">
      <c r="A67" t="inlineStr">
        <is>
          <t>JP0063</t>
        </is>
      </c>
      <c r="B67" t="str">
        <f>INDEX('Jobber Properties'!$C$5:$C$256,MATCH(A67,'Jobber Properties'!$A$5:$A$256,0))&amp;" - "&amp;INDEX('Jobber Properties'!$E$5:$E$256,MATCH(A67,'Jobber Properties'!$A$5:$A$256,0))</f>
        <v>Main office - Frankston</v>
      </c>
      <c r="C67" t="n">
        <v>0</v>
      </c>
      <c r="D67" t="inlineStr"/>
      <c r="E67" t="inlineStr"/>
    </row>
    <row r="68">
      <c r="A68" t="inlineStr">
        <is>
          <t>JP0064</t>
        </is>
      </c>
      <c r="B68" t="str">
        <f>INDEX('Jobber Properties'!$C$5:$C$256,MATCH(A68,'Jobber Properties'!$A$5:$A$256,0))&amp;" - "&amp;INDEX('Jobber Properties'!$E$5:$E$256,MATCH(A68,'Jobber Properties'!$A$5:$A$256,0))</f>
        <v>Clinic - Laverton</v>
      </c>
      <c r="C68" t="n">
        <v>0</v>
      </c>
      <c r="D68" t="inlineStr">
        <is>
          <t>Kitchen: 2 fridges, empty on Fridays</t>
        </is>
      </c>
      <c r="E68" t="inlineStr"/>
    </row>
    <row r="69">
      <c r="A69" t="inlineStr">
        <is>
          <t>JP0065</t>
        </is>
      </c>
      <c r="B69" t="str">
        <f>INDEX('Jobber Properties'!$C$5:$C$256,MATCH(A69,'Jobber Properties'!$A$5:$A$256,0))&amp;" - "&amp;INDEX('Jobber Properties'!$E$5:$E$256,MATCH(A69,'Jobber Properties'!$A$5:$A$256,0))</f>
        <v>Main office - Hawthorn</v>
      </c>
      <c r="C69" t="n">
        <v>0</v>
      </c>
      <c r="D69" t="inlineStr">
        <is>
          <t>Park in bay 12 under the building</t>
        </is>
      </c>
      <c r="E69" t="inlineStr"/>
    </row>
    <row r="70">
      <c r="A70" t="inlineStr">
        <is>
          <t>JP0066</t>
        </is>
      </c>
      <c r="B70" t="str">
        <f>INDEX('Jobber Properties'!$C$5:$C$256,MATCH(A70,'Jobber Properties'!$A$5:$A$256,0))&amp;" - "&amp;INDEX('Jobber Properties'!$E$5:$E$256,MATCH(A70,'Jobber Properties'!$A$5:$A$256,0))</f>
        <v>Main office - Bentleigh</v>
      </c>
      <c r="C70" t="n">
        <v>0</v>
      </c>
      <c r="D70" t="inlineStr">
        <is>
          <t>Bins out on Tuesday night</t>
        </is>
      </c>
      <c r="E70" t="inlineStr"/>
    </row>
    <row r="71">
      <c r="A71" t="inlineStr">
        <is>
          <t>JP0067</t>
        </is>
      </c>
      <c r="B71" t="str">
        <f>INDEX('Jobber Properties'!$C$5:$C$256,MATCH(A71,'Jobber Properties'!$A$5:$A$256,0))&amp;" - "&amp;INDEX('Jobber Properties'!$E$5:$E$256,MATCH(A71,'Jobber Properties'!$A$5:$A$256,0))</f>
        <v>Clinic - Burwood</v>
      </c>
      <c r="C71" t="n">
        <v>1</v>
      </c>
      <c r="D71" t="inlineStr">
        <is>
          <t>Code for roller door: [in 02 Site Access]</t>
        </is>
      </c>
      <c r="E71" t="inlineStr">
        <is>
          <t>02 Site Access (office only)</t>
        </is>
      </c>
    </row>
    <row r="72">
      <c r="A72" t="inlineStr">
        <is>
          <t>JP0068</t>
        </is>
      </c>
      <c r="B72" t="str">
        <f>INDEX('Jobber Properties'!$C$5:$C$256,MATCH(A72,'Jobber Properties'!$A$5:$A$256,0))&amp;" - "&amp;INDEX('Jobber Properties'!$E$5:$E$256,MATCH(A72,'Jobber Properties'!$A$5:$A$256,0))</f>
        <v>Main office - Burwood</v>
      </c>
      <c r="C72" t="n">
        <v>0</v>
      </c>
      <c r="D72" t="inlineStr">
        <is>
          <t>Store room on level 1, room 104</t>
        </is>
      </c>
      <c r="E72" t="inlineStr"/>
    </row>
    <row r="73">
      <c r="A73" t="inlineStr">
        <is>
          <t>JP0069</t>
        </is>
      </c>
      <c r="B73" t="str">
        <f>INDEX('Jobber Properties'!$C$5:$C$256,MATCH(A73,'Jobber Properties'!$A$5:$A$256,0))&amp;" - "&amp;INDEX('Jobber Properties'!$E$5:$E$256,MATCH(A73,'Jobber Properties'!$A$5:$A$256,0))</f>
        <v>Main office - Bentleigh</v>
      </c>
      <c r="C73" t="n">
        <v>0</v>
      </c>
      <c r="D73" t="inlineStr">
        <is>
          <t>Bins out on Tuesday night</t>
        </is>
      </c>
      <c r="E73" t="inlineStr"/>
    </row>
    <row r="74">
      <c r="A74" t="inlineStr">
        <is>
          <t>JP0070</t>
        </is>
      </c>
      <c r="B74" t="str">
        <f>INDEX('Jobber Properties'!$C$5:$C$256,MATCH(A74,'Jobber Properties'!$A$5:$A$256,0))&amp;" - "&amp;INDEX('Jobber Properties'!$E$5:$E$256,MATCH(A74,'Jobber Properties'!$A$5:$A$256,0))</f>
        <v>Clinic - Cheltenham</v>
      </c>
      <c r="C74" t="n">
        <v>1</v>
      </c>
      <c r="D74" t="inlineStr">
        <is>
          <t>Lockbox on meter box, [in 02 Site Access]</t>
        </is>
      </c>
      <c r="E74" t="inlineStr">
        <is>
          <t>02 Site Access (office only)</t>
        </is>
      </c>
    </row>
    <row r="75">
      <c r="A75" t="inlineStr">
        <is>
          <t>JP0071</t>
        </is>
      </c>
      <c r="B75" t="str">
        <f>INDEX('Jobber Properties'!$C$5:$C$256,MATCH(A75,'Jobber Properties'!$A$5:$A$256,0))&amp;" - "&amp;INDEX('Jobber Properties'!$E$5:$E$256,MATCH(A75,'Jobber Properties'!$A$5:$A$256,0))</f>
        <v>Main office - Mentone</v>
      </c>
      <c r="C75" t="n">
        <v>0</v>
      </c>
      <c r="D75" t="inlineStr"/>
      <c r="E75" t="inlineStr"/>
    </row>
    <row r="76">
      <c r="A76" t="inlineStr">
        <is>
          <t>JP0072</t>
        </is>
      </c>
      <c r="B76" t="str">
        <f>INDEX('Jobber Properties'!$C$5:$C$256,MATCH(A76,'Jobber Properties'!$A$5:$A$256,0))&amp;" - "&amp;INDEX('Jobber Properties'!$E$5:$E$256,MATCH(A76,'Jobber Properties'!$A$5:$A$256,0))</f>
        <v>Main office - Reservoir</v>
      </c>
      <c r="C76" t="n">
        <v>0</v>
      </c>
      <c r="D76" t="inlineStr"/>
      <c r="E76" t="inlineStr"/>
    </row>
    <row r="77">
      <c r="A77" t="inlineStr">
        <is>
          <t>JP0073</t>
        </is>
      </c>
      <c r="B77" t="str">
        <f>INDEX('Jobber Properties'!$C$5:$C$256,MATCH(A77,'Jobber Properties'!$A$5:$A$256,0))&amp;" - "&amp;INDEX('Jobber Properties'!$E$5:$E$256,MATCH(A77,'Jobber Properties'!$A$5:$A$256,0))</f>
        <v>Clinic - Point Cook</v>
      </c>
      <c r="C77" t="n">
        <v>1</v>
      </c>
      <c r="D77" t="inlineStr">
        <is>
          <t>Back door keypad [in 02 Site Access]*; Park in bay 12 under the building</t>
        </is>
      </c>
      <c r="E77" t="inlineStr">
        <is>
          <t>02 Site Access (office only)</t>
        </is>
      </c>
    </row>
    <row r="78">
      <c r="A78" t="inlineStr">
        <is>
          <t>JP0074</t>
        </is>
      </c>
      <c r="B78" t="str">
        <f>INDEX('Jobber Properties'!$C$5:$C$256,MATCH(A78,'Jobber Properties'!$A$5:$A$256,0))&amp;" - "&amp;INDEX('Jobber Properties'!$E$5:$E$256,MATCH(A78,'Jobber Properties'!$A$5:$A$256,0))</f>
        <v>Main office - Glen Waverley</v>
      </c>
      <c r="C78" t="n">
        <v>0</v>
      </c>
      <c r="D78" t="inlineStr">
        <is>
          <t>Bins out on Tuesday night</t>
        </is>
      </c>
      <c r="E78" t="inlineStr"/>
    </row>
    <row r="79">
      <c r="A79" t="inlineStr">
        <is>
          <t>JP0075</t>
        </is>
      </c>
      <c r="B79" t="str">
        <f>INDEX('Jobber Properties'!$C$5:$C$256,MATCH(A79,'Jobber Properties'!$A$5:$A$256,0))&amp;" - "&amp;INDEX('Jobber Properties'!$E$5:$E$256,MATCH(A79,'Jobber Properties'!$A$5:$A$256,0))</f>
        <v>Main office - Hawthorn</v>
      </c>
      <c r="C79" t="n">
        <v>1</v>
      </c>
      <c r="D79" t="inlineStr">
        <is>
          <t>Key safe at side gate, code [in 02 Site Access]; Reception closes 5:30 pm, use the side entry</t>
        </is>
      </c>
      <c r="E79" t="inlineStr">
        <is>
          <t>02 Site Access (office only)</t>
        </is>
      </c>
    </row>
    <row r="80">
      <c r="A80" t="inlineStr">
        <is>
          <t>JP0076</t>
        </is>
      </c>
      <c r="B80" t="str">
        <f>INDEX('Jobber Properties'!$C$5:$C$256,MATCH(A80,'Jobber Properties'!$A$5:$A$256,0))&amp;" - "&amp;INDEX('Jobber Properties'!$E$5:$E$256,MATCH(A80,'Jobber Properties'!$A$5:$A$256,0))</f>
        <v>Clinic - Blackburn</v>
      </c>
      <c r="C80" t="n">
        <v>0</v>
      </c>
      <c r="D80" t="inlineStr">
        <is>
          <t>Vacuum bags in cupboard 2</t>
        </is>
      </c>
      <c r="E80" t="inlineStr"/>
    </row>
    <row r="81">
      <c r="A81" t="inlineStr">
        <is>
          <t>JP0077</t>
        </is>
      </c>
      <c r="B81" t="str">
        <f>INDEX('Jobber Properties'!$C$5:$C$256,MATCH(A81,'Jobber Properties'!$A$5:$A$256,0))&amp;" - "&amp;INDEX('Jobber Properties'!$E$5:$E$256,MATCH(A81,'Jobber Properties'!$A$5:$A$256,0))</f>
        <v>Warehouse - Cheltenham</v>
      </c>
      <c r="C81" t="n">
        <v>1</v>
      </c>
      <c r="D81" t="inlineStr">
        <is>
          <t>Alarm code [in 02 Site Access]#, panel behind reception door</t>
        </is>
      </c>
      <c r="E81" t="inlineStr">
        <is>
          <t>02 Site Access (office only)</t>
        </is>
      </c>
    </row>
    <row r="82">
      <c r="A82" t="inlineStr">
        <is>
          <t>JP0078</t>
        </is>
      </c>
      <c r="B82" t="str">
        <f>INDEX('Jobber Properties'!$C$5:$C$256,MATCH(A82,'Jobber Properties'!$A$5:$A$256,0))&amp;" - "&amp;INDEX('Jobber Properties'!$E$5:$E$256,MATCH(A82,'Jobber Properties'!$A$5:$A$256,0))</f>
        <v>Showroom - Box Hill</v>
      </c>
      <c r="C82" t="n">
        <v>0</v>
      </c>
      <c r="D82" t="inlineStr">
        <is>
          <t>Level 3, lift to the left</t>
        </is>
      </c>
      <c r="E82" t="inlineStr"/>
    </row>
    <row r="83">
      <c r="A83" t="inlineStr">
        <is>
          <t>JP0079</t>
        </is>
      </c>
      <c r="B83" t="str">
        <f>INDEX('Jobber Properties'!$C$5:$C$256,MATCH(A83,'Jobber Properties'!$A$5:$A$256,0))&amp;" - "&amp;INDEX('Jobber Properties'!$E$5:$E$256,MATCH(A83,'Jobber Properties'!$A$5:$A$256,0))</f>
        <v>Main office - Burwood</v>
      </c>
      <c r="C83" t="n">
        <v>0</v>
      </c>
      <c r="D83" t="inlineStr">
        <is>
          <t>Reception closes 5:30 pm, use the side entry</t>
        </is>
      </c>
      <c r="E83" t="inlineStr"/>
    </row>
    <row r="84">
      <c r="A84" t="inlineStr">
        <is>
          <t>JP0080</t>
        </is>
      </c>
      <c r="B84" t="str">
        <f>INDEX('Jobber Properties'!$C$5:$C$256,MATCH(A84,'Jobber Properties'!$A$5:$A$256,0))&amp;" - "&amp;INDEX('Jobber Properties'!$E$5:$E$256,MATCH(A84,'Jobber Properties'!$A$5:$A$256,0))</f>
        <v>Main office - Reservoir</v>
      </c>
      <c r="C84" t="n">
        <v>0</v>
      </c>
      <c r="D84" t="inlineStr">
        <is>
          <t>Park in bay 12 under the building</t>
        </is>
      </c>
      <c r="E84" t="inlineStr"/>
    </row>
    <row r="85">
      <c r="A85" t="inlineStr">
        <is>
          <t>JP0081</t>
        </is>
      </c>
      <c r="B85" t="str">
        <f>INDEX('Jobber Properties'!$C$5:$C$256,MATCH(A85,'Jobber Properties'!$A$5:$A$256,0))&amp;" - "&amp;INDEX('Jobber Properties'!$E$5:$E$256,MATCH(A85,'Jobber Properties'!$A$5:$A$256,0))</f>
        <v>Clinic - Essendon</v>
      </c>
      <c r="C85" t="n">
        <v>1</v>
      </c>
      <c r="D85" t="inlineStr">
        <is>
          <t>Back door keypad [in 02 Site Access]*; Sign in at security desk</t>
        </is>
      </c>
      <c r="E85" t="inlineStr">
        <is>
          <t>02 Site Access (office only)</t>
        </is>
      </c>
    </row>
    <row r="86">
      <c r="A86" t="inlineStr">
        <is>
          <t>JP0082</t>
        </is>
      </c>
      <c r="B86" t="str">
        <f>INDEX('Jobber Properties'!$C$5:$C$256,MATCH(A86,'Jobber Properties'!$A$5:$A$256,0))&amp;" - "&amp;INDEX('Jobber Properties'!$E$5:$E$256,MATCH(A86,'Jobber Properties'!$A$5:$A$256,0))</f>
        <v>Warehouse - Mentone</v>
      </c>
      <c r="C86" t="n">
        <v>0</v>
      </c>
      <c r="D86" t="inlineStr">
        <is>
          <t>Store room on level 1, room 104</t>
        </is>
      </c>
      <c r="E86" t="inlineStr"/>
    </row>
    <row r="87">
      <c r="A87" t="inlineStr">
        <is>
          <t>JP0083</t>
        </is>
      </c>
      <c r="B87" t="str">
        <f>INDEX('Jobber Properties'!$C$5:$C$256,MATCH(A87,'Jobber Properties'!$A$5:$A$256,0))&amp;" - "&amp;INDEX('Jobber Properties'!$E$5:$E$256,MATCH(A87,'Jobber Properties'!$A$5:$A$256,0))</f>
        <v>Main office - Frankston</v>
      </c>
      <c r="C87" t="n">
        <v>0</v>
      </c>
      <c r="D87" t="inlineStr">
        <is>
          <t>Do not use bleach on the timber floor</t>
        </is>
      </c>
      <c r="E87" t="inlineStr"/>
    </row>
    <row r="88">
      <c r="A88" t="inlineStr">
        <is>
          <t>JP0084</t>
        </is>
      </c>
      <c r="B88" t="str">
        <f>INDEX('Jobber Properties'!$C$5:$C$256,MATCH(A88,'Jobber Properties'!$A$5:$A$256,0))&amp;" - "&amp;INDEX('Jobber Properties'!$E$5:$E$256,MATCH(A88,'Jobber Properties'!$A$5:$A$256,0))</f>
        <v>Main office - Sunshine</v>
      </c>
      <c r="C88" t="n">
        <v>0</v>
      </c>
      <c r="D88" t="inlineStr">
        <is>
          <t>Call 0400 000 000 if the door is locked</t>
        </is>
      </c>
      <c r="E88" t="inlineStr"/>
    </row>
    <row r="89">
      <c r="A89" t="inlineStr">
        <is>
          <t>JP0085</t>
        </is>
      </c>
      <c r="B89" t="str">
        <f>INDEX('Jobber Properties'!$C$5:$C$256,MATCH(A89,'Jobber Properties'!$A$5:$A$256,0))&amp;" - "&amp;INDEX('Jobber Properties'!$E$5:$E$256,MATCH(A89,'Jobber Properties'!$A$5:$A$256,0))</f>
        <v>Main office - Brighton</v>
      </c>
      <c r="C89" t="n">
        <v>0</v>
      </c>
      <c r="D89" t="inlineStr">
        <is>
          <t>Reception closes 5:30 pm, use the side entry</t>
        </is>
      </c>
      <c r="E89" t="inlineStr"/>
    </row>
    <row r="90">
      <c r="A90" t="inlineStr">
        <is>
          <t>JP0086</t>
        </is>
      </c>
      <c r="B90" t="str">
        <f>INDEX('Jobber Properties'!$C$5:$C$256,MATCH(A90,'Jobber Properties'!$A$5:$A$256,0))&amp;" - "&amp;INDEX('Jobber Properties'!$E$5:$E$256,MATCH(A90,'Jobber Properties'!$A$5:$A$256,0))</f>
        <v>Main office - Dandenong</v>
      </c>
      <c r="C90" t="n">
        <v>0</v>
      </c>
      <c r="D90" t="inlineStr">
        <is>
          <t>Level 3, lift to the left</t>
        </is>
      </c>
      <c r="E90" t="inlineStr"/>
    </row>
    <row r="91">
      <c r="A91" t="inlineStr">
        <is>
          <t>JP0087</t>
        </is>
      </c>
      <c r="B91" t="str">
        <f>INDEX('Jobber Properties'!$C$5:$C$256,MATCH(A91,'Jobber Properties'!$A$5:$A$256,0))&amp;" - "&amp;INDEX('Jobber Properties'!$E$5:$E$256,MATCH(A91,'Jobber Properties'!$A$5:$A$256,0))</f>
        <v>Clinic - Moorabbin</v>
      </c>
      <c r="C91" t="n">
        <v>0</v>
      </c>
      <c r="D91" t="inlineStr">
        <is>
          <t>Reception closes 5:30 pm, use the side entry</t>
        </is>
      </c>
      <c r="E91" t="inlineStr"/>
    </row>
    <row r="92">
      <c r="A92" t="inlineStr">
        <is>
          <t>JP0088</t>
        </is>
      </c>
      <c r="B92" t="str">
        <f>INDEX('Jobber Properties'!$C$5:$C$256,MATCH(A92,'Jobber Properties'!$A$5:$A$256,0))&amp;" - "&amp;INDEX('Jobber Properties'!$E$5:$E$256,MATCH(A92,'Jobber Properties'!$A$5:$A$256,0))</f>
        <v>Main office - Point Cook</v>
      </c>
      <c r="C92" t="n">
        <v>0</v>
      </c>
      <c r="D92" t="inlineStr"/>
      <c r="E92" t="inlineStr"/>
    </row>
    <row r="93">
      <c r="A93" t="inlineStr">
        <is>
          <t>JP0089</t>
        </is>
      </c>
      <c r="B93" t="str">
        <f>INDEX('Jobber Properties'!$C$5:$C$256,MATCH(A93,'Jobber Properties'!$A$5:$A$256,0))&amp;" - "&amp;INDEX('Jobber Properties'!$E$5:$E$256,MATCH(A93,'Jobber Properties'!$A$5:$A$256,0))</f>
        <v>Clinic - Camberwell</v>
      </c>
      <c r="C93" t="n">
        <v>0</v>
      </c>
      <c r="D93" t="inlineStr"/>
      <c r="E93" t="inlineStr"/>
    </row>
    <row r="94">
      <c r="A94" t="inlineStr">
        <is>
          <t>JP0090</t>
        </is>
      </c>
      <c r="B94" t="str">
        <f>INDEX('Jobber Properties'!$C$5:$C$256,MATCH(A94,'Jobber Properties'!$A$5:$A$256,0))&amp;" - "&amp;INDEX('Jobber Properties'!$E$5:$E$256,MATCH(A94,'Jobber Properties'!$A$5:$A$256,0))</f>
        <v>Warehouse - Coburg</v>
      </c>
      <c r="C94" t="n">
        <v>1</v>
      </c>
      <c r="D94" t="inlineStr">
        <is>
          <t>Alarm [in 02 Site Access] then press OFF</t>
        </is>
      </c>
      <c r="E94" t="inlineStr">
        <is>
          <t>02 Site Access (office only)</t>
        </is>
      </c>
    </row>
    <row r="95">
      <c r="A95" t="inlineStr">
        <is>
          <t>JP0091</t>
        </is>
      </c>
      <c r="B95" t="str">
        <f>INDEX('Jobber Properties'!$C$5:$C$256,MATCH(A95,'Jobber Properties'!$A$5:$A$256,0))&amp;" - "&amp;INDEX('Jobber Properties'!$E$5:$E$256,MATCH(A95,'Jobber Properties'!$A$5:$A$256,0))</f>
        <v>Showroom - Footscray</v>
      </c>
      <c r="C95" t="n">
        <v>1</v>
      </c>
      <c r="D95" t="inlineStr">
        <is>
          <t>Alarm [in 02 Site Access] then press OFF</t>
        </is>
      </c>
      <c r="E95" t="inlineStr">
        <is>
          <t>02 Site Access (office only)</t>
        </is>
      </c>
    </row>
    <row r="96">
      <c r="A96" t="inlineStr">
        <is>
          <t>JP0092</t>
        </is>
      </c>
      <c r="B96" t="str">
        <f>INDEX('Jobber Properties'!$C$5:$C$256,MATCH(A96,'Jobber Properties'!$A$5:$A$256,0))&amp;" - "&amp;INDEX('Jobber Properties'!$E$5:$E$256,MATCH(A96,'Jobber Properties'!$A$5:$A$256,0))</f>
        <v>Main office - Camberwell</v>
      </c>
      <c r="C96" t="n">
        <v>0</v>
      </c>
      <c r="D96" t="inlineStr">
        <is>
          <t>Store room on level 1, room 104</t>
        </is>
      </c>
      <c r="E96" t="inlineStr"/>
    </row>
    <row r="97">
      <c r="A97" t="inlineStr">
        <is>
          <t>JP0093</t>
        </is>
      </c>
      <c r="B97" t="str">
        <f>INDEX('Jobber Properties'!$C$5:$C$256,MATCH(A97,'Jobber Properties'!$A$5:$A$256,0))&amp;" - "&amp;INDEX('Jobber Properties'!$E$5:$E$256,MATCH(A97,'Jobber Properties'!$A$5:$A$256,0))</f>
        <v>Clinic - Burwood</v>
      </c>
      <c r="C97" t="n">
        <v>0</v>
      </c>
      <c r="D97" t="inlineStr">
        <is>
          <t>Store room on level 1, room 104</t>
        </is>
      </c>
      <c r="E97" t="inlineStr"/>
    </row>
    <row r="98">
      <c r="A98" t="inlineStr">
        <is>
          <t>JP0094</t>
        </is>
      </c>
      <c r="B98" t="str">
        <f>INDEX('Jobber Properties'!$C$5:$C$256,MATCH(A98,'Jobber Properties'!$A$5:$A$256,0))&amp;" - "&amp;INDEX('Jobber Properties'!$E$5:$E$256,MATCH(A98,'Jobber Properties'!$A$5:$A$256,0))</f>
        <v>Warehouse - Burwood</v>
      </c>
      <c r="C98" t="n">
        <v>0</v>
      </c>
      <c r="D98" t="inlineStr">
        <is>
          <t>Call 0400 000 000 if the door is locked</t>
        </is>
      </c>
      <c r="E98" t="inlineStr"/>
    </row>
    <row r="99">
      <c r="A99" t="inlineStr">
        <is>
          <t>JP0095</t>
        </is>
      </c>
      <c r="B99" t="str">
        <f>INDEX('Jobber Properties'!$C$5:$C$256,MATCH(A99,'Jobber Properties'!$A$5:$A$256,0))&amp;" - "&amp;INDEX('Jobber Properties'!$E$5:$E$256,MATCH(A99,'Jobber Properties'!$A$5:$A$256,0))</f>
        <v>Showroom - Ringwood</v>
      </c>
      <c r="C99" t="n">
        <v>0</v>
      </c>
      <c r="D99" t="inlineStr">
        <is>
          <t>Reception closes 5:30 pm, use the side entry</t>
        </is>
      </c>
      <c r="E99" t="inlineStr"/>
    </row>
    <row r="100">
      <c r="A100" t="inlineStr">
        <is>
          <t>JP0096</t>
        </is>
      </c>
      <c r="B100" t="str">
        <f>INDEX('Jobber Properties'!$C$5:$C$256,MATCH(A100,'Jobber Properties'!$A$5:$A$256,0))&amp;" - "&amp;INDEX('Jobber Properties'!$E$5:$E$256,MATCH(A100,'Jobber Properties'!$A$5:$A$256,0))</f>
        <v>Main office - Altona</v>
      </c>
      <c r="C100" t="n">
        <v>0</v>
      </c>
      <c r="D100" t="inlineStr">
        <is>
          <t>Kitchen: 2 fridges, empty on Fridays</t>
        </is>
      </c>
      <c r="E100" t="inlineStr"/>
    </row>
    <row r="101">
      <c r="A101" t="inlineStr">
        <is>
          <t>JP0097</t>
        </is>
      </c>
      <c r="B101" t="str">
        <f>INDEX('Jobber Properties'!$C$5:$C$256,MATCH(A101,'Jobber Properties'!$A$5:$A$256,0))&amp;" - "&amp;INDEX('Jobber Properties'!$E$5:$E$256,MATCH(A101,'Jobber Properties'!$A$5:$A$256,0))</f>
        <v>Main office - Northcote</v>
      </c>
      <c r="C101" t="n">
        <v>0</v>
      </c>
      <c r="D101" t="inlineStr"/>
      <c r="E101" t="inlineStr"/>
    </row>
    <row r="102">
      <c r="A102" t="inlineStr">
        <is>
          <t>JP0098</t>
        </is>
      </c>
      <c r="B102" t="str">
        <f>INDEX('Jobber Properties'!$C$5:$C$256,MATCH(A102,'Jobber Properties'!$A$5:$A$256,0))&amp;" - "&amp;INDEX('Jobber Properties'!$E$5:$E$256,MATCH(A102,'Jobber Properties'!$A$5:$A$256,0))</f>
        <v>Main office - Deer Park</v>
      </c>
      <c r="C102" t="n">
        <v>0</v>
      </c>
      <c r="D102" t="inlineStr">
        <is>
          <t>Level 3, lift to the left</t>
        </is>
      </c>
      <c r="E102" t="inlineStr"/>
    </row>
    <row r="103">
      <c r="A103" t="inlineStr">
        <is>
          <t>JP0099</t>
        </is>
      </c>
      <c r="B103" t="str">
        <f>INDEX('Jobber Properties'!$C$5:$C$256,MATCH(A103,'Jobber Properties'!$A$5:$A$256,0))&amp;" - "&amp;INDEX('Jobber Properties'!$E$5:$E$256,MATCH(A103,'Jobber Properties'!$A$5:$A$256,0))</f>
        <v>Main office - Blackburn</v>
      </c>
      <c r="C103" t="n">
        <v>1</v>
      </c>
      <c r="D103" t="inlineStr">
        <is>
          <t>Alarm code [in 02 Site Access]#, panel behind reception door; Bins out on Tuesday night</t>
        </is>
      </c>
      <c r="E103" t="inlineStr">
        <is>
          <t>02 Site Access (office only)</t>
        </is>
      </c>
    </row>
    <row r="104">
      <c r="A104" t="inlineStr">
        <is>
          <t>JP0100</t>
        </is>
      </c>
      <c r="B104" t="str">
        <f>INDEX('Jobber Properties'!$C$5:$C$256,MATCH(A104,'Jobber Properties'!$A$5:$A$256,0))&amp;" - "&amp;INDEX('Jobber Properties'!$E$5:$E$256,MATCH(A104,'Jobber Properties'!$A$5:$A$256,0))</f>
        <v>Clinic - Bentleigh</v>
      </c>
      <c r="C104" t="n">
        <v>0</v>
      </c>
      <c r="D104" t="inlineStr">
        <is>
          <t>Do not use bleach on the timber floor</t>
        </is>
      </c>
      <c r="E104" t="inlineStr"/>
    </row>
    <row r="105">
      <c r="A105" t="inlineStr">
        <is>
          <t>JP0101</t>
        </is>
      </c>
      <c r="B105" t="str">
        <f>INDEX('Jobber Properties'!$C$5:$C$256,MATCH(A105,'Jobber Properties'!$A$5:$A$256,0))&amp;" - "&amp;INDEX('Jobber Properties'!$E$5:$E$256,MATCH(A105,'Jobber Properties'!$A$5:$A$256,0))</f>
        <v>Main office - Burwood</v>
      </c>
      <c r="C105" t="n">
        <v>0</v>
      </c>
      <c r="D105" t="inlineStr"/>
      <c r="E105" t="inlineStr"/>
    </row>
    <row r="106">
      <c r="A106" t="inlineStr">
        <is>
          <t>JP0102</t>
        </is>
      </c>
      <c r="B106" t="str">
        <f>INDEX('Jobber Properties'!$C$5:$C$256,MATCH(A106,'Jobber Properties'!$A$5:$A$256,0))&amp;" - "&amp;INDEX('Jobber Properties'!$E$5:$E$256,MATCH(A106,'Jobber Properties'!$A$5:$A$256,0))</f>
        <v>Main office - Glen Waverley</v>
      </c>
      <c r="C106" t="n">
        <v>0</v>
      </c>
      <c r="D106" t="inlineStr">
        <is>
          <t>Kitchen: 2 fridges, empty on Fridays</t>
        </is>
      </c>
      <c r="E106" t="inlineStr"/>
    </row>
    <row r="107">
      <c r="A107" t="inlineStr">
        <is>
          <t>JP0103</t>
        </is>
      </c>
      <c r="B107" t="str">
        <f>INDEX('Jobber Properties'!$C$5:$C$256,MATCH(A107,'Jobber Properties'!$A$5:$A$256,0))&amp;" - "&amp;INDEX('Jobber Properties'!$E$5:$E$256,MATCH(A107,'Jobber Properties'!$A$5:$A$256,0))</f>
        <v>Main office - Altona</v>
      </c>
      <c r="C107" t="n">
        <v>0</v>
      </c>
      <c r="D107" t="inlineStr">
        <is>
          <t>Kitchen: 2 fridges, empty on Fridays</t>
        </is>
      </c>
      <c r="E107" t="inlineStr"/>
    </row>
    <row r="108">
      <c r="A108" t="inlineStr">
        <is>
          <t>JP0104</t>
        </is>
      </c>
      <c r="B108" t="str">
        <f>INDEX('Jobber Properties'!$C$5:$C$256,MATCH(A108,'Jobber Properties'!$A$5:$A$256,0))&amp;" - "&amp;INDEX('Jobber Properties'!$E$5:$E$256,MATCH(A108,'Jobber Properties'!$A$5:$A$256,0))</f>
        <v>Clinic - Doncaster</v>
      </c>
      <c r="C108" t="n">
        <v>0</v>
      </c>
      <c r="D108" t="inlineStr"/>
      <c r="E108" t="inlineStr"/>
    </row>
    <row r="109">
      <c r="A109" t="inlineStr">
        <is>
          <t>JP0105</t>
        </is>
      </c>
      <c r="B109" t="str">
        <f>INDEX('Jobber Properties'!$C$5:$C$256,MATCH(A109,'Jobber Properties'!$A$5:$A$256,0))&amp;" - "&amp;INDEX('Jobber Properties'!$E$5:$E$256,MATCH(A109,'Jobber Properties'!$A$5:$A$256,0))</f>
        <v>Warehouse - Glen Waverley</v>
      </c>
      <c r="C109" t="n">
        <v>0</v>
      </c>
      <c r="D109" t="inlineStr"/>
      <c r="E109" t="inlineStr"/>
    </row>
    <row r="110">
      <c r="A110" t="inlineStr">
        <is>
          <t>JP0106</t>
        </is>
      </c>
      <c r="B110" t="str">
        <f>INDEX('Jobber Properties'!$C$5:$C$256,MATCH(A110,'Jobber Properties'!$A$5:$A$256,0))&amp;" - "&amp;INDEX('Jobber Properties'!$E$5:$E$256,MATCH(A110,'Jobber Properties'!$A$5:$A$256,0))</f>
        <v>Main office - Point Cook</v>
      </c>
      <c r="C110" t="n">
        <v>0</v>
      </c>
      <c r="D110" t="inlineStr">
        <is>
          <t>Level 3, lift to the left</t>
        </is>
      </c>
      <c r="E110" t="inlineStr"/>
    </row>
    <row r="111">
      <c r="A111" t="inlineStr">
        <is>
          <t>JP0107</t>
        </is>
      </c>
      <c r="B111" t="str">
        <f>INDEX('Jobber Properties'!$C$5:$C$256,MATCH(A111,'Jobber Properties'!$A$5:$A$256,0))&amp;" - "&amp;INDEX('Jobber Properties'!$E$5:$E$256,MATCH(A111,'Jobber Properties'!$A$5:$A$256,0))</f>
        <v>Clinic - Point Cook</v>
      </c>
      <c r="C111" t="n">
        <v>0</v>
      </c>
      <c r="D111" t="inlineStr">
        <is>
          <t>Sign in at security desk</t>
        </is>
      </c>
      <c r="E111" t="inlineStr"/>
    </row>
    <row r="112">
      <c r="A112" t="inlineStr">
        <is>
          <t>JP0108</t>
        </is>
      </c>
      <c r="B112" t="str">
        <f>INDEX('Jobber Properties'!$C$5:$C$256,MATCH(A112,'Jobber Properties'!$A$5:$A$256,0))&amp;" - "&amp;INDEX('Jobber Properties'!$E$5:$E$256,MATCH(A112,'Jobber Properties'!$A$5:$A$256,0))</f>
        <v>Main office - Point Cook</v>
      </c>
      <c r="C112" t="n">
        <v>0</v>
      </c>
      <c r="D112" t="inlineStr">
        <is>
          <t>Do not use bleach on the timber floor</t>
        </is>
      </c>
      <c r="E112" t="inlineStr"/>
    </row>
    <row r="113">
      <c r="A113" t="inlineStr">
        <is>
          <t>JP0109</t>
        </is>
      </c>
      <c r="B113" t="str">
        <f>INDEX('Jobber Properties'!$C$5:$C$256,MATCH(A113,'Jobber Properties'!$A$5:$A$256,0))&amp;" - "&amp;INDEX('Jobber Properties'!$E$5:$E$256,MATCH(A113,'Jobber Properties'!$A$5:$A$256,0))</f>
        <v>Main office - Point Cook</v>
      </c>
      <c r="C113" t="n">
        <v>1</v>
      </c>
      <c r="D113" t="inlineStr">
        <is>
          <t>Code for roller door: [in 02 Site Access]; Level 3, lift to the left</t>
        </is>
      </c>
      <c r="E113" t="inlineStr">
        <is>
          <t>02 Site Access (office only)</t>
        </is>
      </c>
    </row>
    <row r="114">
      <c r="A114" t="inlineStr">
        <is>
          <t>JP0110</t>
        </is>
      </c>
      <c r="B114" t="str">
        <f>INDEX('Jobber Properties'!$C$5:$C$256,MATCH(A114,'Jobber Properties'!$A$5:$A$256,0))&amp;" - "&amp;INDEX('Jobber Properties'!$E$5:$E$256,MATCH(A114,'Jobber Properties'!$A$5:$A$256,0))</f>
        <v>Clinic - Hawthorn</v>
      </c>
      <c r="C114" t="n">
        <v>1</v>
      </c>
      <c r="D114" t="inlineStr">
        <is>
          <t>Lockbox on meter box, [in 02 Site Access]; Vacuum bags in cupboard 2</t>
        </is>
      </c>
      <c r="E114" t="inlineStr">
        <is>
          <t>02 Site Access (office only)</t>
        </is>
      </c>
    </row>
    <row r="115">
      <c r="A115" t="inlineStr">
        <is>
          <t>JP0111</t>
        </is>
      </c>
      <c r="B115" t="str">
        <f>INDEX('Jobber Properties'!$C$5:$C$256,MATCH(A115,'Jobber Properties'!$A$5:$A$256,0))&amp;" - "&amp;INDEX('Jobber Properties'!$E$5:$E$256,MATCH(A115,'Jobber Properties'!$A$5:$A$256,0))</f>
        <v>Main office - Glen Waverley</v>
      </c>
      <c r="C115" t="n">
        <v>0</v>
      </c>
      <c r="D115" t="inlineStr"/>
      <c r="E115" t="inlineStr"/>
    </row>
    <row r="116">
      <c r="A116" t="inlineStr">
        <is>
          <t>JP0112</t>
        </is>
      </c>
      <c r="B116" t="str">
        <f>INDEX('Jobber Properties'!$C$5:$C$256,MATCH(A116,'Jobber Properties'!$A$5:$A$256,0))&amp;" - "&amp;INDEX('Jobber Properties'!$E$5:$E$256,MATCH(A116,'Jobber Properties'!$A$5:$A$256,0))</f>
        <v>Main office - Point Cook</v>
      </c>
      <c r="C116" t="n">
        <v>1</v>
      </c>
      <c r="D116" t="inlineStr">
        <is>
          <t>Code for roller door: [in 02 Site Access]; Reception closes 5:30 pm, use the side entry</t>
        </is>
      </c>
      <c r="E116" t="inlineStr">
        <is>
          <t>02 Site Access (office only)</t>
        </is>
      </c>
    </row>
    <row r="117">
      <c r="A117" t="inlineStr">
        <is>
          <t>JP0113</t>
        </is>
      </c>
      <c r="B117" t="str">
        <f>INDEX('Jobber Properties'!$C$5:$C$256,MATCH(A117,'Jobber Properties'!$A$5:$A$256,0))&amp;" - "&amp;INDEX('Jobber Properties'!$E$5:$E$256,MATCH(A117,'Jobber Properties'!$A$5:$A$256,0))</f>
        <v>Clinic - Frankston</v>
      </c>
      <c r="C117" t="n">
        <v>1</v>
      </c>
      <c r="D117" t="inlineStr">
        <is>
          <t>Alarm code [in 02 Site Access]#, panel behind reception door; Store room on level 1, room 104</t>
        </is>
      </c>
      <c r="E117" t="inlineStr">
        <is>
          <t>02 Site Access (office only)</t>
        </is>
      </c>
    </row>
    <row r="118">
      <c r="A118" t="inlineStr">
        <is>
          <t>JP0114</t>
        </is>
      </c>
      <c r="B118" t="str">
        <f>INDEX('Jobber Properties'!$C$5:$C$256,MATCH(A118,'Jobber Properties'!$A$5:$A$256,0))&amp;" - "&amp;INDEX('Jobber Properties'!$E$5:$E$256,MATCH(A118,'Jobber Properties'!$A$5:$A$256,0))</f>
        <v>Warehouse - Hawthorn</v>
      </c>
      <c r="C118" t="n">
        <v>1</v>
      </c>
      <c r="D118" t="inlineStr">
        <is>
          <t>Key safe at side gate, code [in 02 Site Access]; Park in bay 12 under the building</t>
        </is>
      </c>
      <c r="E118" t="inlineStr">
        <is>
          <t>02 Site Access (office only)</t>
        </is>
      </c>
    </row>
    <row r="119">
      <c r="A119" t="inlineStr">
        <is>
          <t>JP0115</t>
        </is>
      </c>
      <c r="B119" t="str">
        <f>INDEX('Jobber Properties'!$C$5:$C$256,MATCH(A119,'Jobber Properties'!$A$5:$A$256,0))&amp;" - "&amp;INDEX('Jobber Properties'!$E$5:$E$256,MATCH(A119,'Jobber Properties'!$A$5:$A$256,0))</f>
        <v>Main office - Werribee</v>
      </c>
      <c r="C119" t="n">
        <v>1</v>
      </c>
      <c r="D119" t="inlineStr">
        <is>
          <t>Alarm [in 02 Site Access] then press OFF</t>
        </is>
      </c>
      <c r="E119" t="inlineStr">
        <is>
          <t>02 Site Access (office only)</t>
        </is>
      </c>
    </row>
    <row r="120">
      <c r="A120" t="inlineStr">
        <is>
          <t>JP0116</t>
        </is>
      </c>
      <c r="B120" t="str">
        <f>INDEX('Jobber Properties'!$C$5:$C$256,MATCH(A120,'Jobber Properties'!$A$5:$A$256,0))&amp;" - "&amp;INDEX('Jobber Properties'!$E$5:$E$256,MATCH(A120,'Jobber Properties'!$A$5:$A$256,0))</f>
        <v>Main office - Footscray</v>
      </c>
      <c r="C120" t="n">
        <v>0</v>
      </c>
      <c r="D120" t="inlineStr">
        <is>
          <t>Level 3, lift to the left</t>
        </is>
      </c>
      <c r="E120" t="inlineStr"/>
    </row>
    <row r="121">
      <c r="A121" t="inlineStr">
        <is>
          <t>JP0117</t>
        </is>
      </c>
      <c r="B121" t="str">
        <f>INDEX('Jobber Properties'!$C$5:$C$256,MATCH(A121,'Jobber Properties'!$A$5:$A$256,0))&amp;" - "&amp;INDEX('Jobber Properties'!$E$5:$E$256,MATCH(A121,'Jobber Properties'!$A$5:$A$256,0))</f>
        <v>Clinic - Footscray</v>
      </c>
      <c r="C121" t="n">
        <v>0</v>
      </c>
      <c r="D121" t="inlineStr"/>
      <c r="E121" t="inlineStr"/>
    </row>
    <row r="122">
      <c r="A122" t="inlineStr">
        <is>
          <t>JP0118</t>
        </is>
      </c>
      <c r="B122" t="str">
        <f>INDEX('Jobber Properties'!$C$5:$C$256,MATCH(A122,'Jobber Properties'!$A$5:$A$256,0))&amp;" - "&amp;INDEX('Jobber Properties'!$E$5:$E$256,MATCH(A122,'Jobber Properties'!$A$5:$A$256,0))</f>
        <v>Main office - Reservoir</v>
      </c>
      <c r="C122" t="n">
        <v>1</v>
      </c>
      <c r="D122" t="inlineStr">
        <is>
          <t>Code for roller door: [in 02 Site Access]; Level 3, lift to the left</t>
        </is>
      </c>
      <c r="E122" t="inlineStr">
        <is>
          <t>02 Site Access (office only)</t>
        </is>
      </c>
    </row>
    <row r="123">
      <c r="A123" t="inlineStr">
        <is>
          <t>JP0119</t>
        </is>
      </c>
      <c r="B123" t="str">
        <f>INDEX('Jobber Properties'!$C$5:$C$256,MATCH(A123,'Jobber Properties'!$A$5:$A$256,0))&amp;" - "&amp;INDEX('Jobber Properties'!$E$5:$E$256,MATCH(A123,'Jobber Properties'!$A$5:$A$256,0))</f>
        <v>Main office - Essendon</v>
      </c>
      <c r="C123" t="n">
        <v>1</v>
      </c>
      <c r="D123" t="inlineStr">
        <is>
          <t>Lockbox on meter box, [in 02 Site Access]; Sign in at security desk</t>
        </is>
      </c>
      <c r="E123" t="inlineStr">
        <is>
          <t>02 Site Access (office only)</t>
        </is>
      </c>
    </row>
    <row r="124">
      <c r="A124" t="inlineStr">
        <is>
          <t>JP0120</t>
        </is>
      </c>
      <c r="B124" t="str">
        <f>INDEX('Jobber Properties'!$C$5:$C$256,MATCH(A124,'Jobber Properties'!$A$5:$A$256,0))&amp;" - "&amp;INDEX('Jobber Properties'!$E$5:$E$256,MATCH(A124,'Jobber Properties'!$A$5:$A$256,0))</f>
        <v>Clinic - St Kilda</v>
      </c>
      <c r="C124" t="n">
        <v>0</v>
      </c>
      <c r="D124" t="inlineStr"/>
      <c r="E124" t="inlineStr"/>
    </row>
    <row r="125">
      <c r="A125" t="inlineStr">
        <is>
          <t>JP0121</t>
        </is>
      </c>
      <c r="B125" t="str">
        <f>INDEX('Jobber Properties'!$C$5:$C$256,MATCH(A125,'Jobber Properties'!$A$5:$A$256,0))&amp;" - "&amp;INDEX('Jobber Properties'!$E$5:$E$256,MATCH(A125,'Jobber Properties'!$A$5:$A$256,0))</f>
        <v>Main office - Bundoora</v>
      </c>
      <c r="C125" t="n">
        <v>0</v>
      </c>
      <c r="D125" t="inlineStr"/>
      <c r="E125" t="inlineStr"/>
    </row>
    <row r="126">
      <c r="A126" t="inlineStr">
        <is>
          <t>JP0122</t>
        </is>
      </c>
      <c r="B126" t="str">
        <f>INDEX('Jobber Properties'!$C$5:$C$256,MATCH(A126,'Jobber Properties'!$A$5:$A$256,0))&amp;" - "&amp;INDEX('Jobber Properties'!$E$5:$E$256,MATCH(A126,'Jobber Properties'!$A$5:$A$256,0))</f>
        <v>Main office - Deer Park</v>
      </c>
      <c r="C126" t="n">
        <v>0</v>
      </c>
      <c r="D126" t="inlineStr">
        <is>
          <t>Store room on level 1, room 104</t>
        </is>
      </c>
      <c r="E126" t="inlineStr"/>
    </row>
    <row r="127">
      <c r="A127" t="inlineStr">
        <is>
          <t>JP0123</t>
        </is>
      </c>
      <c r="B127" t="str">
        <f>INDEX('Jobber Properties'!$C$5:$C$256,MATCH(A127,'Jobber Properties'!$A$5:$A$256,0))&amp;" - "&amp;INDEX('Jobber Properties'!$E$5:$E$256,MATCH(A127,'Jobber Properties'!$A$5:$A$256,0))</f>
        <v>Main office - Bentleigh</v>
      </c>
      <c r="C127" t="n">
        <v>0</v>
      </c>
      <c r="D127" t="inlineStr">
        <is>
          <t>Vacuum bags in cupboard 2</t>
        </is>
      </c>
      <c r="E127" t="inlineStr"/>
    </row>
    <row r="128">
      <c r="A128" t="inlineStr">
        <is>
          <t>JP0124</t>
        </is>
      </c>
      <c r="B128" t="str">
        <f>INDEX('Jobber Properties'!$C$5:$C$256,MATCH(A128,'Jobber Properties'!$A$5:$A$256,0))&amp;" - "&amp;INDEX('Jobber Properties'!$E$5:$E$256,MATCH(A128,'Jobber Properties'!$A$5:$A$256,0))</f>
        <v>Main office - Footscray</v>
      </c>
      <c r="C128" t="n">
        <v>0</v>
      </c>
      <c r="D128" t="inlineStr">
        <is>
          <t>Sign in at security desk</t>
        </is>
      </c>
      <c r="E128" t="inlineStr"/>
    </row>
    <row r="129">
      <c r="A129" t="inlineStr">
        <is>
          <t>JP0125</t>
        </is>
      </c>
      <c r="B129" t="str">
        <f>INDEX('Jobber Properties'!$C$5:$C$256,MATCH(A129,'Jobber Properties'!$A$5:$A$256,0))&amp;" - "&amp;INDEX('Jobber Properties'!$E$5:$E$256,MATCH(A129,'Jobber Properties'!$A$5:$A$256,0))</f>
        <v>Main office - Mitcham</v>
      </c>
      <c r="C129" t="n">
        <v>0</v>
      </c>
      <c r="D129" t="inlineStr"/>
      <c r="E129" t="inlineStr"/>
    </row>
    <row r="130">
      <c r="A130" t="inlineStr">
        <is>
          <t>JP0126</t>
        </is>
      </c>
      <c r="B130" t="str">
        <f>INDEX('Jobber Properties'!$C$5:$C$256,MATCH(A130,'Jobber Properties'!$A$5:$A$256,0))&amp;" - "&amp;INDEX('Jobber Properties'!$E$5:$E$256,MATCH(A130,'Jobber Properties'!$A$5:$A$256,0))</f>
        <v>Main office - Reservoir</v>
      </c>
      <c r="C130" t="n">
        <v>0</v>
      </c>
      <c r="D130" t="inlineStr">
        <is>
          <t>Do not use bleach on the timber floor</t>
        </is>
      </c>
      <c r="E130" t="inlineStr"/>
    </row>
    <row r="131">
      <c r="A131" t="inlineStr">
        <is>
          <t>JP0127</t>
        </is>
      </c>
      <c r="B131" t="str">
        <f>INDEX('Jobber Properties'!$C$5:$C$256,MATCH(A131,'Jobber Properties'!$A$5:$A$256,0))&amp;" - "&amp;INDEX('Jobber Properties'!$E$5:$E$256,MATCH(A131,'Jobber Properties'!$A$5:$A$256,0))</f>
        <v>Clinic - Mitcham</v>
      </c>
      <c r="C131" t="n">
        <v>0</v>
      </c>
      <c r="D131" t="inlineStr">
        <is>
          <t>Park in bay 12 under the building</t>
        </is>
      </c>
      <c r="E131" t="inlineStr"/>
    </row>
    <row r="132">
      <c r="A132" t="inlineStr">
        <is>
          <t>JP0128</t>
        </is>
      </c>
      <c r="B132" t="str">
        <f>INDEX('Jobber Properties'!$C$5:$C$256,MATCH(A132,'Jobber Properties'!$A$5:$A$256,0))&amp;" - "&amp;INDEX('Jobber Properties'!$E$5:$E$256,MATCH(A132,'Jobber Properties'!$A$5:$A$256,0))</f>
        <v>Main office - Yarraville</v>
      </c>
      <c r="C132" t="n">
        <v>0</v>
      </c>
      <c r="D132" t="inlineStr">
        <is>
          <t>Kitchen: 2 fridges, empty on Fridays</t>
        </is>
      </c>
      <c r="E132" t="inlineStr"/>
    </row>
    <row r="133">
      <c r="A133" t="inlineStr">
        <is>
          <t>JP0129</t>
        </is>
      </c>
      <c r="B133" t="str">
        <f>INDEX('Jobber Properties'!$C$5:$C$256,MATCH(A133,'Jobber Properties'!$A$5:$A$256,0))&amp;" - "&amp;INDEX('Jobber Properties'!$E$5:$E$256,MATCH(A133,'Jobber Properties'!$A$5:$A$256,0))</f>
        <v>Main office - Heidelberg</v>
      </c>
      <c r="C133" t="n">
        <v>1</v>
      </c>
      <c r="D133" t="inlineStr">
        <is>
          <t>Back door keypad [in 02 Site Access]*</t>
        </is>
      </c>
      <c r="E133" t="inlineStr">
        <is>
          <t>02 Site Access (office only)</t>
        </is>
      </c>
    </row>
    <row r="134">
      <c r="A134" t="inlineStr">
        <is>
          <t>JP0130</t>
        </is>
      </c>
      <c r="B134" t="str">
        <f>INDEX('Jobber Properties'!$C$5:$C$256,MATCH(A134,'Jobber Properties'!$A$5:$A$256,0))&amp;" - "&amp;INDEX('Jobber Properties'!$E$5:$E$256,MATCH(A134,'Jobber Properties'!$A$5:$A$256,0))</f>
        <v>Main office - Burwood</v>
      </c>
      <c r="C134" t="n">
        <v>0</v>
      </c>
      <c r="D134" t="inlineStr">
        <is>
          <t>Kitchen: 2 fridges, empty on Fridays</t>
        </is>
      </c>
      <c r="E134" t="inlineStr"/>
    </row>
    <row r="135">
      <c r="A135" t="inlineStr">
        <is>
          <t>JP0131</t>
        </is>
      </c>
      <c r="B135" t="str">
        <f>INDEX('Jobber Properties'!$C$5:$C$256,MATCH(A135,'Jobber Properties'!$A$5:$A$256,0))&amp;" - "&amp;INDEX('Jobber Properties'!$E$5:$E$256,MATCH(A135,'Jobber Properties'!$A$5:$A$256,0))</f>
        <v>Clinic - Mitcham</v>
      </c>
      <c r="C135" t="n">
        <v>0</v>
      </c>
      <c r="D135" t="inlineStr">
        <is>
          <t>Level 3, lift to the left</t>
        </is>
      </c>
      <c r="E135" t="inlineStr"/>
    </row>
    <row r="136">
      <c r="A136" t="inlineStr">
        <is>
          <t>JP0132</t>
        </is>
      </c>
      <c r="B136" t="str">
        <f>INDEX('Jobber Properties'!$C$5:$C$256,MATCH(A136,'Jobber Properties'!$A$5:$A$256,0))&amp;" - "&amp;INDEX('Jobber Properties'!$E$5:$E$256,MATCH(A136,'Jobber Properties'!$A$5:$A$256,0))</f>
        <v>Main office - Sunshine</v>
      </c>
      <c r="C136" t="n">
        <v>0</v>
      </c>
      <c r="D136" t="inlineStr">
        <is>
          <t>Level 3, lift to the left</t>
        </is>
      </c>
      <c r="E136" t="inlineStr"/>
    </row>
    <row r="137">
      <c r="A137" t="inlineStr">
        <is>
          <t>JP0133</t>
        </is>
      </c>
      <c r="B137" t="str">
        <f>INDEX('Jobber Properties'!$C$5:$C$256,MATCH(A137,'Jobber Properties'!$A$5:$A$256,0))&amp;" - "&amp;INDEX('Jobber Properties'!$E$5:$E$256,MATCH(A137,'Jobber Properties'!$A$5:$A$256,0))</f>
        <v>Main office - Mentone</v>
      </c>
      <c r="C137" t="n">
        <v>0</v>
      </c>
      <c r="D137" t="inlineStr">
        <is>
          <t>Do not use bleach on the timber floor</t>
        </is>
      </c>
      <c r="E137" t="inlineStr"/>
    </row>
    <row r="138">
      <c r="A138" t="inlineStr">
        <is>
          <t>JP0134</t>
        </is>
      </c>
      <c r="B138" t="str">
        <f>INDEX('Jobber Properties'!$C$5:$C$256,MATCH(A138,'Jobber Properties'!$A$5:$A$256,0))&amp;" - "&amp;INDEX('Jobber Properties'!$E$5:$E$256,MATCH(A138,'Jobber Properties'!$A$5:$A$256,0))</f>
        <v>Clinic - Cheltenham</v>
      </c>
      <c r="C138" t="n">
        <v>0</v>
      </c>
      <c r="D138" t="inlineStr">
        <is>
          <t>Park in bay 12 under the building</t>
        </is>
      </c>
      <c r="E138" t="inlineStr"/>
    </row>
    <row r="139">
      <c r="A139" t="inlineStr">
        <is>
          <t>JP0135</t>
        </is>
      </c>
      <c r="B139" t="str">
        <f>INDEX('Jobber Properties'!$C$5:$C$256,MATCH(A139,'Jobber Properties'!$A$5:$A$256,0))&amp;" - "&amp;INDEX('Jobber Properties'!$E$5:$E$256,MATCH(A139,'Jobber Properties'!$A$5:$A$256,0))</f>
        <v>Warehouse - Moorabbin</v>
      </c>
      <c r="C139" t="n">
        <v>0</v>
      </c>
      <c r="D139" t="inlineStr"/>
      <c r="E139" t="inlineStr"/>
    </row>
    <row r="140">
      <c r="A140" t="inlineStr">
        <is>
          <t>JP0136</t>
        </is>
      </c>
      <c r="B140" t="str">
        <f>INDEX('Jobber Properties'!$C$5:$C$256,MATCH(A140,'Jobber Properties'!$A$5:$A$256,0))&amp;" - "&amp;INDEX('Jobber Properties'!$E$5:$E$256,MATCH(A140,'Jobber Properties'!$A$5:$A$256,0))</f>
        <v>Main office - Cheltenham</v>
      </c>
      <c r="C140" t="n">
        <v>1</v>
      </c>
      <c r="D140" t="inlineStr">
        <is>
          <t>Key safe at side gate, code [in 02 Site Access]; Sign in at security desk</t>
        </is>
      </c>
      <c r="E140" t="inlineStr">
        <is>
          <t>02 Site Access (office only)</t>
        </is>
      </c>
    </row>
    <row r="141">
      <c r="A141" t="inlineStr">
        <is>
          <t>JP0137</t>
        </is>
      </c>
      <c r="B141" t="str">
        <f>INDEX('Jobber Properties'!$C$5:$C$256,MATCH(A141,'Jobber Properties'!$A$5:$A$256,0))&amp;" - "&amp;INDEX('Jobber Properties'!$E$5:$E$256,MATCH(A141,'Jobber Properties'!$A$5:$A$256,0))</f>
        <v>Clinic - Frankston</v>
      </c>
      <c r="C141" t="n">
        <v>0</v>
      </c>
      <c r="D141" t="inlineStr"/>
      <c r="E141" t="inlineStr"/>
    </row>
    <row r="142">
      <c r="A142" t="inlineStr">
        <is>
          <t>JP0138</t>
        </is>
      </c>
      <c r="B142" t="str">
        <f>INDEX('Jobber Properties'!$C$5:$C$256,MATCH(A142,'Jobber Properties'!$A$5:$A$256,0))&amp;" - "&amp;INDEX('Jobber Properties'!$E$5:$E$256,MATCH(A142,'Jobber Properties'!$A$5:$A$256,0))</f>
        <v>Warehouse - Glen Waverley</v>
      </c>
      <c r="C142" t="n">
        <v>0</v>
      </c>
      <c r="D142" t="inlineStr">
        <is>
          <t>Do not use bleach on the timber floor</t>
        </is>
      </c>
      <c r="E142" t="inlineStr"/>
    </row>
    <row r="143">
      <c r="A143" t="inlineStr">
        <is>
          <t>JP0139</t>
        </is>
      </c>
      <c r="B143" t="str">
        <f>INDEX('Jobber Properties'!$C$5:$C$256,MATCH(A143,'Jobber Properties'!$A$5:$A$256,0))&amp;" - "&amp;INDEX('Jobber Properties'!$E$5:$E$256,MATCH(A143,'Jobber Properties'!$A$5:$A$256,0))</f>
        <v>Main office - Burwood</v>
      </c>
      <c r="C143" t="n">
        <v>1</v>
      </c>
      <c r="D143" t="inlineStr">
        <is>
          <t>Code for roller door: [in 02 Site Access]</t>
        </is>
      </c>
      <c r="E143" t="inlineStr">
        <is>
          <t>02 Site Access (office only)</t>
        </is>
      </c>
    </row>
    <row r="144">
      <c r="A144" t="inlineStr">
        <is>
          <t>JP0140</t>
        </is>
      </c>
      <c r="B144" t="str">
        <f>INDEX('Jobber Properties'!$C$5:$C$256,MATCH(A144,'Jobber Properties'!$A$5:$A$256,0))&amp;" - "&amp;INDEX('Jobber Properties'!$E$5:$E$256,MATCH(A144,'Jobber Properties'!$A$5:$A$256,0))</f>
        <v>Main office - Northcote</v>
      </c>
      <c r="C144" t="n">
        <v>0</v>
      </c>
      <c r="D144" t="inlineStr">
        <is>
          <t>Reception closes 5:30 pm, use the side entry</t>
        </is>
      </c>
      <c r="E144" t="inlineStr"/>
    </row>
    <row r="145">
      <c r="A145" t="inlineStr">
        <is>
          <t>JP0141</t>
        </is>
      </c>
      <c r="B145" t="str">
        <f>INDEX('Jobber Properties'!$C$5:$C$256,MATCH(A145,'Jobber Properties'!$A$5:$A$256,0))&amp;" - "&amp;INDEX('Jobber Properties'!$E$5:$E$256,MATCH(A145,'Jobber Properties'!$A$5:$A$256,0))</f>
        <v>Clinic - Northcote</v>
      </c>
      <c r="C145" t="n">
        <v>0</v>
      </c>
      <c r="D145" t="inlineStr"/>
      <c r="E145" t="inlineStr"/>
    </row>
    <row r="146">
      <c r="A146" t="inlineStr">
        <is>
          <t>JP0142</t>
        </is>
      </c>
      <c r="B146" t="str">
        <f>INDEX('Jobber Properties'!$C$5:$C$256,MATCH(A146,'Jobber Properties'!$A$5:$A$256,0))&amp;" - "&amp;INDEX('Jobber Properties'!$E$5:$E$256,MATCH(A146,'Jobber Properties'!$A$5:$A$256,0))</f>
        <v>Warehouse - Thornbury</v>
      </c>
      <c r="C146" t="n">
        <v>0</v>
      </c>
      <c r="D146" t="inlineStr"/>
      <c r="E146" t="inlineStr"/>
    </row>
    <row r="147">
      <c r="A147" t="inlineStr">
        <is>
          <t>JP0143</t>
        </is>
      </c>
      <c r="B147" t="str">
        <f>INDEX('Jobber Properties'!$C$5:$C$256,MATCH(A147,'Jobber Properties'!$A$5:$A$256,0))&amp;" - "&amp;INDEX('Jobber Properties'!$E$5:$E$256,MATCH(A147,'Jobber Properties'!$A$5:$A$256,0))</f>
        <v>Main office - Epping</v>
      </c>
      <c r="C147" t="n">
        <v>1</v>
      </c>
      <c r="D147" t="inlineStr">
        <is>
          <t>Lockbox on meter box, [in 02 Site Access]</t>
        </is>
      </c>
      <c r="E147" t="inlineStr">
        <is>
          <t>02 Site Access (office only)</t>
        </is>
      </c>
    </row>
    <row r="148">
      <c r="A148" t="inlineStr">
        <is>
          <t>JP0144</t>
        </is>
      </c>
      <c r="B148" t="str">
        <f>INDEX('Jobber Properties'!$C$5:$C$256,MATCH(A148,'Jobber Properties'!$A$5:$A$256,0))&amp;" - "&amp;INDEX('Jobber Properties'!$E$5:$E$256,MATCH(A148,'Jobber Properties'!$A$5:$A$256,0))</f>
        <v>Main office - Bundoora</v>
      </c>
      <c r="C148" t="n">
        <v>1</v>
      </c>
      <c r="D148" t="inlineStr">
        <is>
          <t>Key safe at side gate, code [in 02 Site Access]</t>
        </is>
      </c>
      <c r="E148" t="inlineStr">
        <is>
          <t>02 Site Access (office only)</t>
        </is>
      </c>
    </row>
    <row r="149">
      <c r="A149" t="inlineStr">
        <is>
          <t>JP0145</t>
        </is>
      </c>
      <c r="B149" t="str">
        <f>INDEX('Jobber Properties'!$C$5:$C$256,MATCH(A149,'Jobber Properties'!$A$5:$A$256,0))&amp;" - "&amp;INDEX('Jobber Properties'!$E$5:$E$256,MATCH(A149,'Jobber Properties'!$A$5:$A$256,0))</f>
        <v>Main office - Maribyrnong</v>
      </c>
      <c r="C149" t="n">
        <v>0</v>
      </c>
      <c r="D149" t="inlineStr">
        <is>
          <t>Park in bay 12 under the building</t>
        </is>
      </c>
      <c r="E149" t="inlineStr"/>
    </row>
    <row r="150">
      <c r="A150" t="inlineStr">
        <is>
          <t>JP0146</t>
        </is>
      </c>
      <c r="B150" t="str">
        <f>INDEX('Jobber Properties'!$C$5:$C$256,MATCH(A150,'Jobber Properties'!$A$5:$A$256,0))&amp;" - "&amp;INDEX('Jobber Properties'!$E$5:$E$256,MATCH(A150,'Jobber Properties'!$A$5:$A$256,0))</f>
        <v>Main office - Ringwood</v>
      </c>
      <c r="C150" t="n">
        <v>0</v>
      </c>
      <c r="D150" t="inlineStr">
        <is>
          <t>Kitchen: 2 fridges, empty on Fridays</t>
        </is>
      </c>
      <c r="E150" t="inlineStr"/>
    </row>
    <row r="151">
      <c r="A151" t="inlineStr">
        <is>
          <t>JP0147</t>
        </is>
      </c>
      <c r="B151" t="str">
        <f>INDEX('Jobber Properties'!$C$5:$C$256,MATCH(A151,'Jobber Properties'!$A$5:$A$256,0))&amp;" - "&amp;INDEX('Jobber Properties'!$E$5:$E$256,MATCH(A151,'Jobber Properties'!$A$5:$A$256,0))</f>
        <v>Main office - Glen Waverley</v>
      </c>
      <c r="C151" t="n">
        <v>0</v>
      </c>
      <c r="D151" t="inlineStr">
        <is>
          <t>Store room on level 1, room 104</t>
        </is>
      </c>
      <c r="E151" t="inlineStr"/>
    </row>
    <row r="152">
      <c r="A152" t="inlineStr">
        <is>
          <t>JP0148</t>
        </is>
      </c>
      <c r="B152" t="str">
        <f>INDEX('Jobber Properties'!$C$5:$C$256,MATCH(A152,'Jobber Properties'!$A$5:$A$256,0))&amp;" - "&amp;INDEX('Jobber Properties'!$E$5:$E$256,MATCH(A152,'Jobber Properties'!$A$5:$A$256,0))</f>
        <v>Main office - Werribee</v>
      </c>
      <c r="C152" t="n">
        <v>1</v>
      </c>
      <c r="D152" t="inlineStr">
        <is>
          <t>Lockbox on meter box, [in 02 Site Access]</t>
        </is>
      </c>
      <c r="E152" t="inlineStr">
        <is>
          <t>02 Site Access (office only)</t>
        </is>
      </c>
    </row>
    <row r="153">
      <c r="A153" t="inlineStr">
        <is>
          <t>JP0149</t>
        </is>
      </c>
      <c r="B153" t="str">
        <f>INDEX('Jobber Properties'!$C$5:$C$256,MATCH(A153,'Jobber Properties'!$A$5:$A$256,0))&amp;" - "&amp;INDEX('Jobber Properties'!$E$5:$E$256,MATCH(A153,'Jobber Properties'!$A$5:$A$256,0))</f>
        <v>Main office - Footscray</v>
      </c>
      <c r="C153" t="n">
        <v>0</v>
      </c>
      <c r="D153" t="inlineStr">
        <is>
          <t>Store room on level 1, room 104</t>
        </is>
      </c>
      <c r="E153" t="inlineStr"/>
    </row>
    <row r="154">
      <c r="A154" t="inlineStr">
        <is>
          <t>JP0150</t>
        </is>
      </c>
      <c r="B154" t="str">
        <f>INDEX('Jobber Properties'!$C$5:$C$256,MATCH(A154,'Jobber Properties'!$A$5:$A$256,0))&amp;" - "&amp;INDEX('Jobber Properties'!$E$5:$E$256,MATCH(A154,'Jobber Properties'!$A$5:$A$256,0))</f>
        <v>Main office - Hawthorn</v>
      </c>
      <c r="C154" t="n">
        <v>1</v>
      </c>
      <c r="D154" t="inlineStr">
        <is>
          <t>Code for roller door: [in 02 Site Access]</t>
        </is>
      </c>
      <c r="E154" t="inlineStr">
        <is>
          <t>02 Site Access (office only)</t>
        </is>
      </c>
    </row>
    <row r="155">
      <c r="A155" t="inlineStr">
        <is>
          <t>JP0151</t>
        </is>
      </c>
      <c r="B155" t="str">
        <f>INDEX('Jobber Properties'!$C$5:$C$256,MATCH(A155,'Jobber Properties'!$A$5:$A$256,0))&amp;" - "&amp;INDEX('Jobber Properties'!$E$5:$E$256,MATCH(A155,'Jobber Properties'!$A$5:$A$256,0))</f>
        <v>Main office - Altona</v>
      </c>
      <c r="C155" t="n">
        <v>0</v>
      </c>
      <c r="D155" t="inlineStr"/>
      <c r="E155" t="inlineStr"/>
    </row>
    <row r="156">
      <c r="A156" t="inlineStr">
        <is>
          <t>JP0152</t>
        </is>
      </c>
      <c r="B156" t="str">
        <f>INDEX('Jobber Properties'!$C$5:$C$256,MATCH(A156,'Jobber Properties'!$A$5:$A$256,0))&amp;" - "&amp;INDEX('Jobber Properties'!$E$5:$E$256,MATCH(A156,'Jobber Properties'!$A$5:$A$256,0))</f>
        <v>Main office - Coburg</v>
      </c>
      <c r="C156" t="n">
        <v>1</v>
      </c>
      <c r="D156" t="inlineStr">
        <is>
          <t>Key safe at side gate, code [in 02 Site Access]; Vacuum bags in cupboard 2</t>
        </is>
      </c>
      <c r="E156" t="inlineStr">
        <is>
          <t>02 Site Access (office only)</t>
        </is>
      </c>
    </row>
    <row r="157">
      <c r="A157" t="inlineStr">
        <is>
          <t>JP0153</t>
        </is>
      </c>
      <c r="B157" t="str">
        <f>INDEX('Jobber Properties'!$C$5:$C$256,MATCH(A157,'Jobber Properties'!$A$5:$A$256,0))&amp;" - "&amp;INDEX('Jobber Properties'!$E$5:$E$256,MATCH(A157,'Jobber Properties'!$A$5:$A$256,0))</f>
        <v>Clinic - Reservoir</v>
      </c>
      <c r="C157" t="n">
        <v>0</v>
      </c>
      <c r="D157" t="inlineStr">
        <is>
          <t>Vacuum bags in cupboard 2</t>
        </is>
      </c>
      <c r="E157" t="inlineStr"/>
    </row>
    <row r="158">
      <c r="A158" t="inlineStr">
        <is>
          <t>JP0154</t>
        </is>
      </c>
      <c r="B158" t="str">
        <f>INDEX('Jobber Properties'!$C$5:$C$256,MATCH(A158,'Jobber Properties'!$A$5:$A$256,0))&amp;" - "&amp;INDEX('Jobber Properties'!$E$5:$E$256,MATCH(A158,'Jobber Properties'!$A$5:$A$256,0))</f>
        <v>Main office - Camberwell</v>
      </c>
      <c r="C158" t="n">
        <v>1</v>
      </c>
      <c r="D158" t="inlineStr">
        <is>
          <t>Back door keypad [in 02 Site Access]*; Level 3, lift to the left</t>
        </is>
      </c>
      <c r="E158" t="inlineStr">
        <is>
          <t>02 Site Access (office only)</t>
        </is>
      </c>
    </row>
    <row r="159">
      <c r="A159" t="inlineStr">
        <is>
          <t>JP0155</t>
        </is>
      </c>
      <c r="B159" t="str">
        <f>INDEX('Jobber Properties'!$C$5:$C$256,MATCH(A159,'Jobber Properties'!$A$5:$A$256,0))&amp;" - "&amp;INDEX('Jobber Properties'!$E$5:$E$256,MATCH(A159,'Jobber Properties'!$A$5:$A$256,0))</f>
        <v>Main office - Glen Waverley</v>
      </c>
      <c r="C159" t="n">
        <v>0</v>
      </c>
      <c r="D159" t="inlineStr"/>
      <c r="E159" t="inlineStr"/>
    </row>
    <row r="160">
      <c r="A160" t="inlineStr">
        <is>
          <t>JP0156</t>
        </is>
      </c>
      <c r="B160" t="str">
        <f>INDEX('Jobber Properties'!$C$5:$C$256,MATCH(A160,'Jobber Properties'!$A$5:$A$256,0))&amp;" - "&amp;INDEX('Jobber Properties'!$E$5:$E$256,MATCH(A160,'Jobber Properties'!$A$5:$A$256,0))</f>
        <v>Main office - Glen Waverley</v>
      </c>
      <c r="C160" t="n">
        <v>0</v>
      </c>
      <c r="D160" t="inlineStr">
        <is>
          <t>Bins out on Tuesday night</t>
        </is>
      </c>
      <c r="E160" t="inlineStr"/>
    </row>
    <row r="161">
      <c r="A161" t="inlineStr">
        <is>
          <t>JP0157</t>
        </is>
      </c>
      <c r="B161" t="str">
        <f>INDEX('Jobber Properties'!$C$5:$C$256,MATCH(A161,'Jobber Properties'!$A$5:$A$256,0))&amp;" - "&amp;INDEX('Jobber Properties'!$E$5:$E$256,MATCH(A161,'Jobber Properties'!$A$5:$A$256,0))</f>
        <v>Main office - Point Cook</v>
      </c>
      <c r="C161" t="n">
        <v>0</v>
      </c>
      <c r="D161" t="inlineStr"/>
      <c r="E161" t="inlineStr"/>
    </row>
    <row r="162">
      <c r="A162" t="inlineStr">
        <is>
          <t>JP0158</t>
        </is>
      </c>
      <c r="B162" t="str">
        <f>INDEX('Jobber Properties'!$C$5:$C$256,MATCH(A162,'Jobber Properties'!$A$5:$A$256,0))&amp;" - "&amp;INDEX('Jobber Properties'!$E$5:$E$256,MATCH(A162,'Jobber Properties'!$A$5:$A$256,0))</f>
        <v>Clinic - Brighton</v>
      </c>
      <c r="C162" t="n">
        <v>0</v>
      </c>
      <c r="D162" t="inlineStr">
        <is>
          <t>Call 0400 000 000 if the door is locked</t>
        </is>
      </c>
      <c r="E162" t="inlineStr"/>
    </row>
    <row r="163">
      <c r="A163" t="inlineStr">
        <is>
          <t>JP0159</t>
        </is>
      </c>
      <c r="B163" t="str">
        <f>INDEX('Jobber Properties'!$C$5:$C$256,MATCH(A163,'Jobber Properties'!$A$5:$A$256,0))&amp;" - "&amp;INDEX('Jobber Properties'!$E$5:$E$256,MATCH(A163,'Jobber Properties'!$A$5:$A$256,0))</f>
        <v>Main office - Camberwell</v>
      </c>
      <c r="C163" t="n">
        <v>0</v>
      </c>
      <c r="D163" t="inlineStr">
        <is>
          <t>Kitchen: 2 fridges, empty on Fridays</t>
        </is>
      </c>
      <c r="E163" t="inlineStr"/>
    </row>
    <row r="164">
      <c r="A164" t="inlineStr">
        <is>
          <t>JP0160</t>
        </is>
      </c>
      <c r="B164" t="str">
        <f>INDEX('Jobber Properties'!$C$5:$C$256,MATCH(A164,'Jobber Properties'!$A$5:$A$256,0))&amp;" - "&amp;INDEX('Jobber Properties'!$E$5:$E$256,MATCH(A164,'Jobber Properties'!$A$5:$A$256,0))</f>
        <v>Main office - Hawthorn</v>
      </c>
      <c r="C164" t="n">
        <v>1</v>
      </c>
      <c r="D164" t="inlineStr">
        <is>
          <t>Alarm [in 02 Site Access] then press OFF; Vacuum bags in cupboard 2</t>
        </is>
      </c>
      <c r="E164" t="inlineStr">
        <is>
          <t>02 Site Access (office only)</t>
        </is>
      </c>
    </row>
    <row r="165">
      <c r="A165" t="inlineStr">
        <is>
          <t>JP0161</t>
        </is>
      </c>
      <c r="B165" t="str">
        <f>INDEX('Jobber Properties'!$C$5:$C$256,MATCH(A165,'Jobber Properties'!$A$5:$A$256,0))&amp;" - "&amp;INDEX('Jobber Properties'!$E$5:$E$256,MATCH(A165,'Jobber Properties'!$A$5:$A$256,0))</f>
        <v>Clinic - Kew</v>
      </c>
      <c r="C165" t="n">
        <v>1</v>
      </c>
      <c r="D165" t="inlineStr">
        <is>
          <t>Key safe at side gate, code [in 02 Site Access]; Park in bay 12 under the building</t>
        </is>
      </c>
      <c r="E165" t="inlineStr">
        <is>
          <t>02 Site Access (office only)</t>
        </is>
      </c>
    </row>
    <row r="166">
      <c r="A166" t="inlineStr">
        <is>
          <t>JP0162</t>
        </is>
      </c>
      <c r="B166" t="str">
        <f>INDEX('Jobber Properties'!$C$5:$C$256,MATCH(A166,'Jobber Properties'!$A$5:$A$256,0))&amp;" - "&amp;INDEX('Jobber Properties'!$E$5:$E$256,MATCH(A166,'Jobber Properties'!$A$5:$A$256,0))</f>
        <v>Main office - Williamstown</v>
      </c>
      <c r="C166" t="n">
        <v>0</v>
      </c>
      <c r="D166" t="inlineStr">
        <is>
          <t>Level 3, lift to the left</t>
        </is>
      </c>
      <c r="E166" t="inlineStr"/>
    </row>
    <row r="167">
      <c r="A167" t="inlineStr">
        <is>
          <t>JP0163</t>
        </is>
      </c>
      <c r="B167" t="str">
        <f>INDEX('Jobber Properties'!$C$5:$C$256,MATCH(A167,'Jobber Properties'!$A$5:$A$256,0))&amp;" - "&amp;INDEX('Jobber Properties'!$E$5:$E$256,MATCH(A167,'Jobber Properties'!$A$5:$A$256,0))</f>
        <v>Clinic - Cheltenham</v>
      </c>
      <c r="C167" t="n">
        <v>0</v>
      </c>
      <c r="D167" t="inlineStr">
        <is>
          <t>Do not use bleach on the timber floor</t>
        </is>
      </c>
      <c r="E167" t="inlineStr"/>
    </row>
    <row r="168">
      <c r="A168" t="inlineStr">
        <is>
          <t>JP0164</t>
        </is>
      </c>
      <c r="B168" t="str">
        <f>INDEX('Jobber Properties'!$C$5:$C$256,MATCH(A168,'Jobber Properties'!$A$5:$A$256,0))&amp;" - "&amp;INDEX('Jobber Properties'!$E$5:$E$256,MATCH(A168,'Jobber Properties'!$A$5:$A$256,0))</f>
        <v>Main office - Oakleigh</v>
      </c>
      <c r="C168" t="n">
        <v>0</v>
      </c>
      <c r="D168" t="inlineStr"/>
      <c r="E168" t="inlineStr"/>
    </row>
    <row r="169">
      <c r="A169" t="inlineStr">
        <is>
          <t>JP0165</t>
        </is>
      </c>
      <c r="B169" t="str">
        <f>INDEX('Jobber Properties'!$C$5:$C$256,MATCH(A169,'Jobber Properties'!$A$5:$A$256,0))&amp;" - "&amp;INDEX('Jobber Properties'!$E$5:$E$256,MATCH(A169,'Jobber Properties'!$A$5:$A$256,0))</f>
        <v>Clinic - Moorabbin</v>
      </c>
      <c r="C169" t="n">
        <v>0</v>
      </c>
      <c r="D169" t="inlineStr">
        <is>
          <t>Do not use bleach on the timber floor</t>
        </is>
      </c>
      <c r="E169" t="inlineStr"/>
    </row>
    <row r="170">
      <c r="A170" t="inlineStr">
        <is>
          <t>JP0166</t>
        </is>
      </c>
      <c r="B170" t="str">
        <f>INDEX('Jobber Properties'!$C$5:$C$256,MATCH(A170,'Jobber Properties'!$A$5:$A$256,0))&amp;" - "&amp;INDEX('Jobber Properties'!$E$5:$E$256,MATCH(A170,'Jobber Properties'!$A$5:$A$256,0))</f>
        <v>Warehouse - St Kilda</v>
      </c>
      <c r="C170" t="n">
        <v>0</v>
      </c>
      <c r="D170" t="inlineStr">
        <is>
          <t>Park in bay 12 under the building</t>
        </is>
      </c>
      <c r="E170" t="inlineStr"/>
    </row>
    <row r="171">
      <c r="A171" t="inlineStr">
        <is>
          <t>JP0167</t>
        </is>
      </c>
      <c r="B171" t="str">
        <f>INDEX('Jobber Properties'!$C$5:$C$256,MATCH(A171,'Jobber Properties'!$A$5:$A$256,0))&amp;" - "&amp;INDEX('Jobber Properties'!$E$5:$E$256,MATCH(A171,'Jobber Properties'!$A$5:$A$256,0))</f>
        <v>Main office - Mentone</v>
      </c>
      <c r="C171" t="n">
        <v>0</v>
      </c>
      <c r="D171" t="inlineStr"/>
      <c r="E171" t="inlineStr"/>
    </row>
    <row r="172">
      <c r="A172" t="inlineStr">
        <is>
          <t>JP0168</t>
        </is>
      </c>
      <c r="B172" t="str">
        <f>INDEX('Jobber Properties'!$C$5:$C$256,MATCH(A172,'Jobber Properties'!$A$5:$A$256,0))&amp;" - "&amp;INDEX('Jobber Properties'!$E$5:$E$256,MATCH(A172,'Jobber Properties'!$A$5:$A$256,0))</f>
        <v>Clinic - Northcote</v>
      </c>
      <c r="C172" t="n">
        <v>0</v>
      </c>
      <c r="D172" t="inlineStr">
        <is>
          <t>Do not use bleach on the timber floor</t>
        </is>
      </c>
      <c r="E172" t="inlineStr"/>
    </row>
    <row r="173">
      <c r="A173" t="inlineStr">
        <is>
          <t>JP0169</t>
        </is>
      </c>
      <c r="B173" t="str">
        <f>INDEX('Jobber Properties'!$C$5:$C$256,MATCH(A173,'Jobber Properties'!$A$5:$A$256,0))&amp;" - "&amp;INDEX('Jobber Properties'!$E$5:$E$256,MATCH(A173,'Jobber Properties'!$A$5:$A$256,0))</f>
        <v>Main office - Brunswick</v>
      </c>
      <c r="C173" t="n">
        <v>1</v>
      </c>
      <c r="D173" t="inlineStr">
        <is>
          <t>Back door keypad [in 02 Site Access]*</t>
        </is>
      </c>
      <c r="E173" t="inlineStr">
        <is>
          <t>02 Site Access (office only)</t>
        </is>
      </c>
    </row>
    <row r="174">
      <c r="A174" t="inlineStr">
        <is>
          <t>JP0170</t>
        </is>
      </c>
      <c r="B174" t="str">
        <f>INDEX('Jobber Properties'!$C$5:$C$256,MATCH(A174,'Jobber Properties'!$A$5:$A$256,0))&amp;" - "&amp;INDEX('Jobber Properties'!$E$5:$E$256,MATCH(A174,'Jobber Properties'!$A$5:$A$256,0))</f>
        <v>Clinic - Frankston</v>
      </c>
      <c r="C174" t="n">
        <v>0</v>
      </c>
      <c r="D174" t="inlineStr">
        <is>
          <t>Bins out on Tuesday night</t>
        </is>
      </c>
      <c r="E174" t="inlineStr"/>
    </row>
    <row r="175">
      <c r="A175" t="inlineStr">
        <is>
          <t>JP0171</t>
        </is>
      </c>
      <c r="B175" t="str">
        <f>INDEX('Jobber Properties'!$C$5:$C$256,MATCH(A175,'Jobber Properties'!$A$5:$A$256,0))&amp;" - "&amp;INDEX('Jobber Properties'!$E$5:$E$256,MATCH(A175,'Jobber Properties'!$A$5:$A$256,0))</f>
        <v>Main office - Bentleigh</v>
      </c>
      <c r="C175" t="n">
        <v>0</v>
      </c>
      <c r="D175" t="inlineStr">
        <is>
          <t>Bins out on Tuesday night</t>
        </is>
      </c>
      <c r="E175" t="inlineStr"/>
    </row>
    <row r="176">
      <c r="A176" t="inlineStr">
        <is>
          <t>JP0172</t>
        </is>
      </c>
      <c r="B176" t="str">
        <f>INDEX('Jobber Properties'!$C$5:$C$256,MATCH(A176,'Jobber Properties'!$A$5:$A$256,0))&amp;" - "&amp;INDEX('Jobber Properties'!$E$5:$E$256,MATCH(A176,'Jobber Properties'!$A$5:$A$256,0))</f>
        <v>Main office - Brunswick</v>
      </c>
      <c r="C176" t="n">
        <v>1</v>
      </c>
      <c r="D176" t="inlineStr">
        <is>
          <t>Alarm [in 02 Site Access] then press OFF; Park in bay 12 under the building</t>
        </is>
      </c>
      <c r="E176" t="inlineStr">
        <is>
          <t>02 Site Access (office only)</t>
        </is>
      </c>
    </row>
    <row r="177">
      <c r="A177" t="inlineStr">
        <is>
          <t>JP0173</t>
        </is>
      </c>
      <c r="B177" t="str">
        <f>INDEX('Jobber Properties'!$C$5:$C$256,MATCH(A177,'Jobber Properties'!$A$5:$A$256,0))&amp;" - "&amp;INDEX('Jobber Properties'!$E$5:$E$256,MATCH(A177,'Jobber Properties'!$A$5:$A$256,0))</f>
        <v>Clinic - Hawthorn</v>
      </c>
      <c r="C177" t="n">
        <v>1</v>
      </c>
      <c r="D177" t="inlineStr">
        <is>
          <t>Alarm code [in 02 Site Access]#, panel behind reception door; Bins out on Tuesday night</t>
        </is>
      </c>
      <c r="E177" t="inlineStr">
        <is>
          <t>02 Site Access (office only)</t>
        </is>
      </c>
    </row>
    <row r="178">
      <c r="A178" t="inlineStr">
        <is>
          <t>JP0174</t>
        </is>
      </c>
      <c r="B178" t="str">
        <f>INDEX('Jobber Properties'!$C$5:$C$256,MATCH(A178,'Jobber Properties'!$A$5:$A$256,0))&amp;" - "&amp;INDEX('Jobber Properties'!$E$5:$E$256,MATCH(A178,'Jobber Properties'!$A$5:$A$256,0))</f>
        <v>Warehouse - Altona</v>
      </c>
      <c r="C178" t="n">
        <v>0</v>
      </c>
      <c r="D178" t="inlineStr">
        <is>
          <t>Park in bay 12 under the building</t>
        </is>
      </c>
      <c r="E178" t="inlineStr"/>
    </row>
    <row r="179">
      <c r="A179" t="inlineStr">
        <is>
          <t>JP0175</t>
        </is>
      </c>
      <c r="B179" t="str">
        <f>INDEX('Jobber Properties'!$C$5:$C$256,MATCH(A179,'Jobber Properties'!$A$5:$A$256,0))&amp;" - "&amp;INDEX('Jobber Properties'!$E$5:$E$256,MATCH(A179,'Jobber Properties'!$A$5:$A$256,0))</f>
        <v>Main office - Deer Park</v>
      </c>
      <c r="C179" t="n">
        <v>0</v>
      </c>
      <c r="D179" t="inlineStr">
        <is>
          <t>Vacuum bags in cupboard 2</t>
        </is>
      </c>
      <c r="E179" t="inlineStr"/>
    </row>
    <row r="180">
      <c r="A180" t="inlineStr">
        <is>
          <t>JP0176</t>
        </is>
      </c>
      <c r="B180" t="str">
        <f>INDEX('Jobber Properties'!$C$5:$C$256,MATCH(A180,'Jobber Properties'!$A$5:$A$256,0))&amp;" - "&amp;INDEX('Jobber Properties'!$E$5:$E$256,MATCH(A180,'Jobber Properties'!$A$5:$A$256,0))</f>
        <v>Clinic - Reservoir</v>
      </c>
      <c r="C180" t="n">
        <v>0</v>
      </c>
      <c r="D180" t="inlineStr">
        <is>
          <t>Call 0400 000 000 if the door is locked</t>
        </is>
      </c>
      <c r="E180" t="inlineStr"/>
    </row>
    <row r="181">
      <c r="A181" t="inlineStr">
        <is>
          <t>JP0177</t>
        </is>
      </c>
      <c r="B181" t="str">
        <f>INDEX('Jobber Properties'!$C$5:$C$256,MATCH(A181,'Jobber Properties'!$A$5:$A$256,0))&amp;" - "&amp;INDEX('Jobber Properties'!$E$5:$E$256,MATCH(A181,'Jobber Properties'!$A$5:$A$256,0))</f>
        <v>Main office - Brunswick</v>
      </c>
      <c r="C181" t="n">
        <v>0</v>
      </c>
      <c r="D181" t="inlineStr">
        <is>
          <t>Sign in at security desk</t>
        </is>
      </c>
      <c r="E181" t="inlineStr"/>
    </row>
    <row r="182">
      <c r="A182" t="inlineStr">
        <is>
          <t>JP0178</t>
        </is>
      </c>
      <c r="B182" t="str">
        <f>INDEX('Jobber Properties'!$C$5:$C$256,MATCH(A182,'Jobber Properties'!$A$5:$A$256,0))&amp;" - "&amp;INDEX('Jobber Properties'!$E$5:$E$256,MATCH(A182,'Jobber Properties'!$A$5:$A$256,0))</f>
        <v>Clinic - Preston</v>
      </c>
      <c r="C182" t="n">
        <v>0</v>
      </c>
      <c r="D182" t="inlineStr">
        <is>
          <t>Level 3, lift to the left</t>
        </is>
      </c>
      <c r="E182" t="inlineStr"/>
    </row>
    <row r="183">
      <c r="A183" t="inlineStr">
        <is>
          <t>JP0179</t>
        </is>
      </c>
      <c r="B183" t="str">
        <f>INDEX('Jobber Properties'!$C$5:$C$256,MATCH(A183,'Jobber Properties'!$A$5:$A$256,0))&amp;" - "&amp;INDEX('Jobber Properties'!$E$5:$E$256,MATCH(A183,'Jobber Properties'!$A$5:$A$256,0))</f>
        <v>Warehouse - Mitcham</v>
      </c>
      <c r="C183" t="n">
        <v>1</v>
      </c>
      <c r="D183" t="inlineStr">
        <is>
          <t>Lockbox on meter box, [in 02 Site Access]</t>
        </is>
      </c>
      <c r="E183" t="inlineStr">
        <is>
          <t>02 Site Access (office only)</t>
        </is>
      </c>
    </row>
    <row r="184">
      <c r="A184" t="inlineStr">
        <is>
          <t>JP0180</t>
        </is>
      </c>
      <c r="B184" t="str">
        <f>INDEX('Jobber Properties'!$C$5:$C$256,MATCH(A184,'Jobber Properties'!$A$5:$A$256,0))&amp;" - "&amp;INDEX('Jobber Properties'!$E$5:$E$256,MATCH(A184,'Jobber Properties'!$A$5:$A$256,0))</f>
        <v>Main office - Yarraville</v>
      </c>
      <c r="C184" t="n">
        <v>1</v>
      </c>
      <c r="D184" t="inlineStr">
        <is>
          <t>Alarm [in 02 Site Access] then press OFF</t>
        </is>
      </c>
      <c r="E184" t="inlineStr">
        <is>
          <t>02 Site Access (office only)</t>
        </is>
      </c>
    </row>
    <row r="185">
      <c r="A185" t="inlineStr">
        <is>
          <t>JP0181</t>
        </is>
      </c>
      <c r="B185" t="str">
        <f>INDEX('Jobber Properties'!$C$5:$C$256,MATCH(A185,'Jobber Properties'!$A$5:$A$256,0))&amp;" - "&amp;INDEX('Jobber Properties'!$E$5:$E$256,MATCH(A185,'Jobber Properties'!$A$5:$A$256,0))</f>
        <v>Clinic - Williamstown</v>
      </c>
      <c r="C185" t="n">
        <v>0</v>
      </c>
      <c r="D185" t="inlineStr">
        <is>
          <t>Store room on level 1, room 104</t>
        </is>
      </c>
      <c r="E185" t="inlineStr"/>
    </row>
    <row r="186">
      <c r="A186" t="inlineStr">
        <is>
          <t>JP0182</t>
        </is>
      </c>
      <c r="B186" t="str">
        <f>INDEX('Jobber Properties'!$C$5:$C$256,MATCH(A186,'Jobber Properties'!$A$5:$A$256,0))&amp;" - "&amp;INDEX('Jobber Properties'!$E$5:$E$256,MATCH(A186,'Jobber Properties'!$A$5:$A$256,0))</f>
        <v>Main office - Footscray</v>
      </c>
      <c r="C186" t="n">
        <v>0</v>
      </c>
      <c r="D186" t="inlineStr">
        <is>
          <t>Level 3, lift to the left</t>
        </is>
      </c>
      <c r="E186" t="inlineStr"/>
    </row>
    <row r="187">
      <c r="A187" t="inlineStr">
        <is>
          <t>JP0183</t>
        </is>
      </c>
      <c r="B187" t="str">
        <f>INDEX('Jobber Properties'!$C$5:$C$256,MATCH(A187,'Jobber Properties'!$A$5:$A$256,0))&amp;" - "&amp;INDEX('Jobber Properties'!$E$5:$E$256,MATCH(A187,'Jobber Properties'!$A$5:$A$256,0))</f>
        <v>Main office - Frankston</v>
      </c>
      <c r="C187" t="n">
        <v>1</v>
      </c>
      <c r="D187" t="inlineStr">
        <is>
          <t>Alarm [in 02 Site Access] then press OFF</t>
        </is>
      </c>
      <c r="E187" t="inlineStr">
        <is>
          <t>02 Site Access (office only)</t>
        </is>
      </c>
    </row>
    <row r="188">
      <c r="A188" t="inlineStr">
        <is>
          <t>JP0184</t>
        </is>
      </c>
      <c r="B188" t="str">
        <f>INDEX('Jobber Properties'!$C$5:$C$256,MATCH(A188,'Jobber Properties'!$A$5:$A$256,0))&amp;" - "&amp;INDEX('Jobber Properties'!$E$5:$E$256,MATCH(A188,'Jobber Properties'!$A$5:$A$256,0))</f>
        <v>Main office - Northcote</v>
      </c>
      <c r="C188" t="n">
        <v>0</v>
      </c>
      <c r="D188" t="inlineStr">
        <is>
          <t>Do not use bleach on the timber floor</t>
        </is>
      </c>
      <c r="E188" t="inlineStr"/>
    </row>
    <row r="189">
      <c r="A189" t="inlineStr">
        <is>
          <t>JP0185</t>
        </is>
      </c>
      <c r="B189" t="str">
        <f>INDEX('Jobber Properties'!$C$5:$C$256,MATCH(A189,'Jobber Properties'!$A$5:$A$256,0))&amp;" - "&amp;INDEX('Jobber Properties'!$E$5:$E$256,MATCH(A189,'Jobber Properties'!$A$5:$A$256,0))</f>
        <v>Main office - Laverton</v>
      </c>
      <c r="C189" t="n">
        <v>1</v>
      </c>
      <c r="D189" t="inlineStr">
        <is>
          <t>Key safe at side gate, code [in 02 Site Access]</t>
        </is>
      </c>
      <c r="E189" t="inlineStr">
        <is>
          <t>02 Site Access (office only)</t>
        </is>
      </c>
    </row>
    <row r="190">
      <c r="A190" t="inlineStr">
        <is>
          <t>JP0186</t>
        </is>
      </c>
      <c r="B190" t="str">
        <f>INDEX('Jobber Properties'!$C$5:$C$256,MATCH(A190,'Jobber Properties'!$A$5:$A$256,0))&amp;" - "&amp;INDEX('Jobber Properties'!$E$5:$E$256,MATCH(A190,'Jobber Properties'!$A$5:$A$256,0))</f>
        <v>Clinic - Brighton</v>
      </c>
      <c r="C190" t="n">
        <v>0</v>
      </c>
      <c r="D190" t="inlineStr">
        <is>
          <t>Call 0400 000 000 if the door is locked</t>
        </is>
      </c>
      <c r="E190" t="inlineStr"/>
    </row>
    <row r="191">
      <c r="A191" t="inlineStr">
        <is>
          <t>JP0187</t>
        </is>
      </c>
      <c r="B191" t="str">
        <f>INDEX('Jobber Properties'!$C$5:$C$256,MATCH(A191,'Jobber Properties'!$A$5:$A$256,0))&amp;" - "&amp;INDEX('Jobber Properties'!$E$5:$E$256,MATCH(A191,'Jobber Properties'!$A$5:$A$256,0))</f>
        <v>Main office - Yarraville</v>
      </c>
      <c r="C191" t="n">
        <v>0</v>
      </c>
      <c r="D191" t="inlineStr">
        <is>
          <t>Reception closes 5:30 pm, use the side entry</t>
        </is>
      </c>
      <c r="E191" t="inlineStr"/>
    </row>
    <row r="192">
      <c r="A192" t="inlineStr">
        <is>
          <t>JP0188</t>
        </is>
      </c>
      <c r="B192" t="str">
        <f>INDEX('Jobber Properties'!$C$5:$C$256,MATCH(A192,'Jobber Properties'!$A$5:$A$256,0))&amp;" - "&amp;INDEX('Jobber Properties'!$E$5:$E$256,MATCH(A192,'Jobber Properties'!$A$5:$A$256,0))</f>
        <v>Main office - Cheltenham</v>
      </c>
      <c r="C192" t="n">
        <v>0</v>
      </c>
      <c r="D192" t="inlineStr"/>
      <c r="E192" t="inlineStr"/>
    </row>
    <row r="193">
      <c r="A193" t="inlineStr">
        <is>
          <t>JP0189</t>
        </is>
      </c>
      <c r="B193" t="str">
        <f>INDEX('Jobber Properties'!$C$5:$C$256,MATCH(A193,'Jobber Properties'!$A$5:$A$256,0))&amp;" - "&amp;INDEX('Jobber Properties'!$E$5:$E$256,MATCH(A193,'Jobber Properties'!$A$5:$A$256,0))</f>
        <v>Main office - Bentleigh</v>
      </c>
      <c r="C193" t="n">
        <v>0</v>
      </c>
      <c r="D193" t="inlineStr">
        <is>
          <t>Do not use bleach on the timber floor</t>
        </is>
      </c>
      <c r="E193" t="inlineStr"/>
    </row>
    <row r="194">
      <c r="A194" t="inlineStr">
        <is>
          <t>JP0190</t>
        </is>
      </c>
      <c r="B194" t="str">
        <f>INDEX('Jobber Properties'!$C$5:$C$256,MATCH(A194,'Jobber Properties'!$A$5:$A$256,0))&amp;" - "&amp;INDEX('Jobber Properties'!$E$5:$E$256,MATCH(A194,'Jobber Properties'!$A$5:$A$256,0))</f>
        <v>Main office - Bentleigh</v>
      </c>
      <c r="C194" t="n">
        <v>1</v>
      </c>
      <c r="D194" t="inlineStr">
        <is>
          <t>Alarm [in 02 Site Access] then press OFF; Park in bay 12 under the building</t>
        </is>
      </c>
      <c r="E194" t="inlineStr">
        <is>
          <t>02 Site Access (office only)</t>
        </is>
      </c>
    </row>
    <row r="195">
      <c r="A195" t="inlineStr">
        <is>
          <t>JP0191</t>
        </is>
      </c>
      <c r="B195" t="str">
        <f>INDEX('Jobber Properties'!$C$5:$C$256,MATCH(A195,'Jobber Properties'!$A$5:$A$256,0))&amp;" - "&amp;INDEX('Jobber Properties'!$E$5:$E$256,MATCH(A195,'Jobber Properties'!$A$5:$A$256,0))</f>
        <v>Main office - Hawthorn</v>
      </c>
      <c r="C195" t="n">
        <v>0</v>
      </c>
      <c r="D195" t="inlineStr">
        <is>
          <t>Vacuum bags in cupboard 2</t>
        </is>
      </c>
      <c r="E195" t="inlineStr"/>
    </row>
    <row r="196">
      <c r="A196" t="inlineStr">
        <is>
          <t>JP0192</t>
        </is>
      </c>
      <c r="B196" t="str">
        <f>INDEX('Jobber Properties'!$C$5:$C$256,MATCH(A196,'Jobber Properties'!$A$5:$A$256,0))&amp;" - "&amp;INDEX('Jobber Properties'!$E$5:$E$256,MATCH(A196,'Jobber Properties'!$A$5:$A$256,0))</f>
        <v>Clinic - Camberwell</v>
      </c>
      <c r="C196" t="n">
        <v>0</v>
      </c>
      <c r="D196" t="inlineStr">
        <is>
          <t>Do not use bleach on the timber floor</t>
        </is>
      </c>
      <c r="E196" t="inlineStr"/>
    </row>
    <row r="197">
      <c r="A197" t="inlineStr">
        <is>
          <t>JP0193</t>
        </is>
      </c>
      <c r="B197" t="str">
        <f>INDEX('Jobber Properties'!$C$5:$C$256,MATCH(A197,'Jobber Properties'!$A$5:$A$256,0))&amp;" - "&amp;INDEX('Jobber Properties'!$E$5:$E$256,MATCH(A197,'Jobber Properties'!$A$5:$A$256,0))</f>
        <v>Warehouse - Glen Waverley</v>
      </c>
      <c r="C197" t="n">
        <v>1</v>
      </c>
      <c r="D197" t="inlineStr">
        <is>
          <t>Alarm [in 02 Site Access] then press OFF; Reception closes 5:30 pm, use the side entry</t>
        </is>
      </c>
      <c r="E197" t="inlineStr">
        <is>
          <t>02 Site Access (office only)</t>
        </is>
      </c>
    </row>
    <row r="198">
      <c r="A198" t="inlineStr">
        <is>
          <t>JP0194</t>
        </is>
      </c>
      <c r="B198" t="str">
        <f>INDEX('Jobber Properties'!$C$5:$C$256,MATCH(A198,'Jobber Properties'!$A$5:$A$256,0))&amp;" - "&amp;INDEX('Jobber Properties'!$E$5:$E$256,MATCH(A198,'Jobber Properties'!$A$5:$A$256,0))</f>
        <v>Main office - Williamstown</v>
      </c>
      <c r="C198" t="n">
        <v>0</v>
      </c>
      <c r="D198" t="inlineStr">
        <is>
          <t>Level 3, lift to the left</t>
        </is>
      </c>
      <c r="E198" t="inlineStr"/>
    </row>
    <row r="199">
      <c r="A199" t="inlineStr">
        <is>
          <t>JP0195</t>
        </is>
      </c>
      <c r="B199" t="str">
        <f>INDEX('Jobber Properties'!$C$5:$C$256,MATCH(A199,'Jobber Properties'!$A$5:$A$256,0))&amp;" - "&amp;INDEX('Jobber Properties'!$E$5:$E$256,MATCH(A199,'Jobber Properties'!$A$5:$A$256,0))</f>
        <v>Clinic - Epping</v>
      </c>
      <c r="C199" t="n">
        <v>0</v>
      </c>
      <c r="D199" t="inlineStr">
        <is>
          <t>Park in bay 12 under the building</t>
        </is>
      </c>
      <c r="E199" t="inlineStr"/>
    </row>
    <row r="200">
      <c r="A200" t="inlineStr">
        <is>
          <t>JP0196</t>
        </is>
      </c>
      <c r="B200" t="str">
        <f>INDEX('Jobber Properties'!$C$5:$C$256,MATCH(A200,'Jobber Properties'!$A$5:$A$256,0))&amp;" - "&amp;INDEX('Jobber Properties'!$E$5:$E$256,MATCH(A200,'Jobber Properties'!$A$5:$A$256,0))</f>
        <v>Main office - Mitcham</v>
      </c>
      <c r="C200" t="n">
        <v>0</v>
      </c>
      <c r="D200" t="inlineStr"/>
      <c r="E200" t="inlineStr"/>
    </row>
    <row r="201">
      <c r="A201" t="inlineStr">
        <is>
          <t>JP0197</t>
        </is>
      </c>
      <c r="B201" t="str">
        <f>INDEX('Jobber Properties'!$C$5:$C$256,MATCH(A201,'Jobber Properties'!$A$5:$A$256,0))&amp;" - "&amp;INDEX('Jobber Properties'!$E$5:$E$256,MATCH(A201,'Jobber Properties'!$A$5:$A$256,0))</f>
        <v>Main office - Kew</v>
      </c>
      <c r="C201" t="n">
        <v>0</v>
      </c>
      <c r="D201" t="inlineStr">
        <is>
          <t>Kitchen: 2 fridges, empty on Fridays</t>
        </is>
      </c>
      <c r="E201" t="inlineStr"/>
    </row>
    <row r="202">
      <c r="A202" t="inlineStr">
        <is>
          <t>JP0198</t>
        </is>
      </c>
      <c r="B202" t="str">
        <f>INDEX('Jobber Properties'!$C$5:$C$256,MATCH(A202,'Jobber Properties'!$A$5:$A$256,0))&amp;" - "&amp;INDEX('Jobber Properties'!$E$5:$E$256,MATCH(A202,'Jobber Properties'!$A$5:$A$256,0))</f>
        <v>Clinic - Ringwood</v>
      </c>
      <c r="C202" t="n">
        <v>0</v>
      </c>
      <c r="D202" t="inlineStr">
        <is>
          <t>Bins out on Tuesday night</t>
        </is>
      </c>
      <c r="E202" t="inlineStr"/>
    </row>
    <row r="203">
      <c r="A203" t="inlineStr">
        <is>
          <t>JP0199</t>
        </is>
      </c>
      <c r="B203" t="str">
        <f>INDEX('Jobber Properties'!$C$5:$C$256,MATCH(A203,'Jobber Properties'!$A$5:$A$256,0))&amp;" - "&amp;INDEX('Jobber Properties'!$E$5:$E$256,MATCH(A203,'Jobber Properties'!$A$5:$A$256,0))</f>
        <v>Warehouse - Blackburn</v>
      </c>
      <c r="C203" t="n">
        <v>0</v>
      </c>
      <c r="D203" t="inlineStr"/>
      <c r="E203" t="inlineStr"/>
    </row>
    <row r="204">
      <c r="A204" t="inlineStr">
        <is>
          <t>JP0200</t>
        </is>
      </c>
      <c r="B204" t="str">
        <f>INDEX('Jobber Properties'!$C$5:$C$256,MATCH(A204,'Jobber Properties'!$A$5:$A$256,0))&amp;" - "&amp;INDEX('Jobber Properties'!$E$5:$E$256,MATCH(A204,'Jobber Properties'!$A$5:$A$256,0))</f>
        <v>Main office - Sunshine</v>
      </c>
      <c r="C204" t="n">
        <v>0</v>
      </c>
      <c r="D204" t="inlineStr">
        <is>
          <t>Vacuum bags in cupboard 2</t>
        </is>
      </c>
      <c r="E204" t="inlineStr"/>
    </row>
    <row r="205">
      <c r="A205" t="inlineStr">
        <is>
          <t>JP0201</t>
        </is>
      </c>
      <c r="B205" t="str">
        <f>INDEX('Jobber Properties'!$C$5:$C$256,MATCH(A205,'Jobber Properties'!$A$5:$A$256,0))&amp;" - "&amp;INDEX('Jobber Properties'!$E$5:$E$256,MATCH(A205,'Jobber Properties'!$A$5:$A$256,0))</f>
        <v>Main office - Maribyrnong</v>
      </c>
      <c r="C205" t="n">
        <v>0</v>
      </c>
      <c r="D205" t="inlineStr">
        <is>
          <t>Store room on level 1, room 104</t>
        </is>
      </c>
      <c r="E205" t="inlineStr"/>
    </row>
    <row r="206">
      <c r="A206" t="inlineStr">
        <is>
          <t>JP0202</t>
        </is>
      </c>
      <c r="B206" t="str">
        <f>INDEX('Jobber Properties'!$C$5:$C$256,MATCH(A206,'Jobber Properties'!$A$5:$A$256,0))&amp;" - "&amp;INDEX('Jobber Properties'!$E$5:$E$256,MATCH(A206,'Jobber Properties'!$A$5:$A$256,0))</f>
        <v>Main office - Dandenong</v>
      </c>
      <c r="C206" t="n">
        <v>0</v>
      </c>
      <c r="D206" t="inlineStr"/>
      <c r="E206" t="inlineStr"/>
    </row>
    <row r="207">
      <c r="A207" t="inlineStr">
        <is>
          <t>JP0203</t>
        </is>
      </c>
      <c r="B207" t="str">
        <f>INDEX('Jobber Properties'!$C$5:$C$256,MATCH(A207,'Jobber Properties'!$A$5:$A$256,0))&amp;" - "&amp;INDEX('Jobber Properties'!$E$5:$E$256,MATCH(A207,'Jobber Properties'!$A$5:$A$256,0))</f>
        <v>Clinic - Moorabbin</v>
      </c>
      <c r="C207" t="n">
        <v>0</v>
      </c>
      <c r="D207" t="inlineStr"/>
      <c r="E207" t="inlineStr"/>
    </row>
    <row r="208">
      <c r="A208" t="inlineStr">
        <is>
          <t>JP0204</t>
        </is>
      </c>
      <c r="B208" t="str">
        <f>INDEX('Jobber Properties'!$C$5:$C$256,MATCH(A208,'Jobber Properties'!$A$5:$A$256,0))&amp;" - "&amp;INDEX('Jobber Properties'!$E$5:$E$256,MATCH(A208,'Jobber Properties'!$A$5:$A$256,0))</f>
        <v>Main office - Box Hill</v>
      </c>
      <c r="C208" t="n">
        <v>0</v>
      </c>
      <c r="D208" t="inlineStr">
        <is>
          <t>Sign in at security desk</t>
        </is>
      </c>
      <c r="E208" t="inlineStr"/>
    </row>
    <row r="209">
      <c r="A209" t="inlineStr">
        <is>
          <t>JP0205</t>
        </is>
      </c>
      <c r="B209" t="str">
        <f>INDEX('Jobber Properties'!$C$5:$C$256,MATCH(A209,'Jobber Properties'!$A$5:$A$256,0))&amp;" - "&amp;INDEX('Jobber Properties'!$E$5:$E$256,MATCH(A209,'Jobber Properties'!$A$5:$A$256,0))</f>
        <v>Main office - Coburg</v>
      </c>
      <c r="C209" t="n">
        <v>1</v>
      </c>
      <c r="D209" t="inlineStr">
        <is>
          <t>Code for roller door: [in 02 Site Access]</t>
        </is>
      </c>
      <c r="E209" t="inlineStr">
        <is>
          <t>02 Site Access (office only)</t>
        </is>
      </c>
    </row>
    <row r="210">
      <c r="A210" t="inlineStr">
        <is>
          <t>JP0206</t>
        </is>
      </c>
      <c r="B210" t="str">
        <f>INDEX('Jobber Properties'!$C$5:$C$256,MATCH(A210,'Jobber Properties'!$A$5:$A$256,0))&amp;" - "&amp;INDEX('Jobber Properties'!$E$5:$E$256,MATCH(A210,'Jobber Properties'!$A$5:$A$256,0))</f>
        <v>Main office - Frankston</v>
      </c>
      <c r="C210" t="n">
        <v>1</v>
      </c>
      <c r="D210" t="inlineStr">
        <is>
          <t>Lockbox on meter box, [in 02 Site Access]; Do not use bleach on the timber floor</t>
        </is>
      </c>
      <c r="E210" t="inlineStr">
        <is>
          <t>02 Site Access (office only)</t>
        </is>
      </c>
    </row>
    <row r="211">
      <c r="A211" t="inlineStr">
        <is>
          <t>JP0207</t>
        </is>
      </c>
      <c r="B211" t="str">
        <f>INDEX('Jobber Properties'!$C$5:$C$256,MATCH(A211,'Jobber Properties'!$A$5:$A$256,0))&amp;" - "&amp;INDEX('Jobber Properties'!$E$5:$E$256,MATCH(A211,'Jobber Properties'!$A$5:$A$256,0))</f>
        <v>Main office - Preston</v>
      </c>
      <c r="C211" t="n">
        <v>0</v>
      </c>
      <c r="D211" t="inlineStr">
        <is>
          <t>Bins out on Tuesday night</t>
        </is>
      </c>
      <c r="E211" t="inlineStr"/>
    </row>
    <row r="212">
      <c r="A212" t="inlineStr">
        <is>
          <t>JP0208</t>
        </is>
      </c>
      <c r="B212" t="str">
        <f>INDEX('Jobber Properties'!$C$5:$C$256,MATCH(A212,'Jobber Properties'!$A$5:$A$256,0))&amp;" - "&amp;INDEX('Jobber Properties'!$E$5:$E$256,MATCH(A212,'Jobber Properties'!$A$5:$A$256,0))</f>
        <v>Clinic - Thornbury</v>
      </c>
      <c r="C212" t="n">
        <v>0</v>
      </c>
      <c r="D212" t="inlineStr"/>
      <c r="E212" t="inlineStr"/>
    </row>
    <row r="213">
      <c r="A213" t="inlineStr">
        <is>
          <t>JP0209</t>
        </is>
      </c>
      <c r="B213" t="str">
        <f>INDEX('Jobber Properties'!$C$5:$C$256,MATCH(A213,'Jobber Properties'!$A$5:$A$256,0))&amp;" - "&amp;INDEX('Jobber Properties'!$E$5:$E$256,MATCH(A213,'Jobber Properties'!$A$5:$A$256,0))</f>
        <v>Main office - Northcote</v>
      </c>
      <c r="C213" t="n">
        <v>1</v>
      </c>
      <c r="D213" t="inlineStr">
        <is>
          <t>Back door keypad [in 02 Site Access]*; Store room on level 1, room 104</t>
        </is>
      </c>
      <c r="E213" t="inlineStr">
        <is>
          <t>02 Site Access (office only)</t>
        </is>
      </c>
    </row>
    <row r="214">
      <c r="A214" t="inlineStr">
        <is>
          <t>JP0210</t>
        </is>
      </c>
      <c r="B214" t="str">
        <f>INDEX('Jobber Properties'!$C$5:$C$256,MATCH(A214,'Jobber Properties'!$A$5:$A$256,0))&amp;" - "&amp;INDEX('Jobber Properties'!$E$5:$E$256,MATCH(A214,'Jobber Properties'!$A$5:$A$256,0))</f>
        <v>Main office - Burwood</v>
      </c>
      <c r="C214" t="n">
        <v>0</v>
      </c>
      <c r="D214" t="inlineStr">
        <is>
          <t>Park in bay 12 under the building</t>
        </is>
      </c>
      <c r="E214" t="inlineStr"/>
    </row>
    <row r="215">
      <c r="A215" t="inlineStr">
        <is>
          <t>JP0211</t>
        </is>
      </c>
      <c r="B215" t="str">
        <f>INDEX('Jobber Properties'!$C$5:$C$256,MATCH(A215,'Jobber Properties'!$A$5:$A$256,0))&amp;" - "&amp;INDEX('Jobber Properties'!$E$5:$E$256,MATCH(A215,'Jobber Properties'!$A$5:$A$256,0))</f>
        <v>Clinic - Maribyrnong</v>
      </c>
      <c r="C215" t="n">
        <v>0</v>
      </c>
      <c r="D215" t="inlineStr">
        <is>
          <t>Store room on level 1, room 104</t>
        </is>
      </c>
      <c r="E215" t="inlineStr"/>
    </row>
    <row r="216">
      <c r="A216" t="inlineStr">
        <is>
          <t>JP0212</t>
        </is>
      </c>
      <c r="B216" t="str">
        <f>INDEX('Jobber Properties'!$C$5:$C$256,MATCH(A216,'Jobber Properties'!$A$5:$A$256,0))&amp;" - "&amp;INDEX('Jobber Properties'!$E$5:$E$256,MATCH(A216,'Jobber Properties'!$A$5:$A$256,0))</f>
        <v>Main office - Ringwood</v>
      </c>
      <c r="C216" t="n">
        <v>1</v>
      </c>
      <c r="D216" t="inlineStr">
        <is>
          <t>Back door keypad [in 02 Site Access]*; Kitchen: 2 fridges, empty on Fridays</t>
        </is>
      </c>
      <c r="E216" t="inlineStr">
        <is>
          <t>02 Site Access (office only)</t>
        </is>
      </c>
    </row>
    <row r="217">
      <c r="A217" t="inlineStr">
        <is>
          <t>JP0213</t>
        </is>
      </c>
      <c r="B217" t="str">
        <f>INDEX('Jobber Properties'!$C$5:$C$256,MATCH(A217,'Jobber Properties'!$A$5:$A$256,0))&amp;" - "&amp;INDEX('Jobber Properties'!$E$5:$E$256,MATCH(A217,'Jobber Properties'!$A$5:$A$256,0))</f>
        <v>Clinic - Kew</v>
      </c>
      <c r="C217" t="n">
        <v>0</v>
      </c>
      <c r="D217" t="inlineStr"/>
      <c r="E217" t="inlineStr"/>
    </row>
    <row r="218">
      <c r="A218" t="inlineStr">
        <is>
          <t>JP0214</t>
        </is>
      </c>
      <c r="B218" t="str">
        <f>INDEX('Jobber Properties'!$C$5:$C$256,MATCH(A218,'Jobber Properties'!$A$5:$A$256,0))&amp;" - "&amp;INDEX('Jobber Properties'!$E$5:$E$256,MATCH(A218,'Jobber Properties'!$A$5:$A$256,0))</f>
        <v>Warehouse - Burwood</v>
      </c>
      <c r="C218" t="n">
        <v>0</v>
      </c>
      <c r="D218" t="inlineStr"/>
      <c r="E218" t="inlineStr"/>
    </row>
    <row r="219">
      <c r="A219" t="inlineStr">
        <is>
          <t>JP0215</t>
        </is>
      </c>
      <c r="B219" t="str">
        <f>INDEX('Jobber Properties'!$C$5:$C$256,MATCH(A219,'Jobber Properties'!$A$5:$A$256,0))&amp;" - "&amp;INDEX('Jobber Properties'!$E$5:$E$256,MATCH(A219,'Jobber Properties'!$A$5:$A$256,0))</f>
        <v>Main office - Brighton</v>
      </c>
      <c r="C219" t="n">
        <v>0</v>
      </c>
      <c r="D219" t="inlineStr">
        <is>
          <t>Reception closes 5:30 pm, use the side entry</t>
        </is>
      </c>
      <c r="E219" t="inlineStr"/>
    </row>
    <row r="220">
      <c r="A220" t="inlineStr">
        <is>
          <t>JP0216</t>
        </is>
      </c>
      <c r="B220" t="str">
        <f>INDEX('Jobber Properties'!$C$5:$C$256,MATCH(A220,'Jobber Properties'!$A$5:$A$256,0))&amp;" - "&amp;INDEX('Jobber Properties'!$E$5:$E$256,MATCH(A220,'Jobber Properties'!$A$5:$A$256,0))</f>
        <v>Main office - Box Hill</v>
      </c>
      <c r="C220" t="n">
        <v>0</v>
      </c>
      <c r="D220" t="inlineStr">
        <is>
          <t>Park in bay 12 under the building</t>
        </is>
      </c>
      <c r="E220" t="inlineStr"/>
    </row>
    <row r="221">
      <c r="A221" t="inlineStr">
        <is>
          <t>JP0217</t>
        </is>
      </c>
      <c r="B221" t="str">
        <f>INDEX('Jobber Properties'!$C$5:$C$256,MATCH(A221,'Jobber Properties'!$A$5:$A$256,0))&amp;" - "&amp;INDEX('Jobber Properties'!$E$5:$E$256,MATCH(A221,'Jobber Properties'!$A$5:$A$256,0))</f>
        <v>Clinic - Glen Waverley</v>
      </c>
      <c r="C221" t="n">
        <v>0</v>
      </c>
      <c r="D221" t="inlineStr">
        <is>
          <t>Level 3, lift to the left</t>
        </is>
      </c>
      <c r="E221" t="inlineStr"/>
    </row>
    <row r="222">
      <c r="A222" t="inlineStr">
        <is>
          <t>JP0218</t>
        </is>
      </c>
      <c r="B222" t="str">
        <f>INDEX('Jobber Properties'!$C$5:$C$256,MATCH(A222,'Jobber Properties'!$A$5:$A$256,0))&amp;" - "&amp;INDEX('Jobber Properties'!$E$5:$E$256,MATCH(A222,'Jobber Properties'!$A$5:$A$256,0))</f>
        <v>Main office - Mentone</v>
      </c>
      <c r="C222" t="n">
        <v>0</v>
      </c>
      <c r="D222" t="inlineStr">
        <is>
          <t>Park in bay 12 under the building</t>
        </is>
      </c>
      <c r="E222" t="inlineStr"/>
    </row>
    <row r="223">
      <c r="A223" t="inlineStr">
        <is>
          <t>JP0219</t>
        </is>
      </c>
      <c r="B223" t="str">
        <f>INDEX('Jobber Properties'!$C$5:$C$256,MATCH(A223,'Jobber Properties'!$A$5:$A$256,0))&amp;" - "&amp;INDEX('Jobber Properties'!$E$5:$E$256,MATCH(A223,'Jobber Properties'!$A$5:$A$256,0))</f>
        <v>Clinic - Cheltenham</v>
      </c>
      <c r="C223" t="n">
        <v>0</v>
      </c>
      <c r="D223" t="inlineStr">
        <is>
          <t>Park in bay 12 under the building</t>
        </is>
      </c>
      <c r="E223" t="inlineStr"/>
    </row>
    <row r="224">
      <c r="A224" t="inlineStr">
        <is>
          <t>JP0220</t>
        </is>
      </c>
      <c r="B224" t="str">
        <f>INDEX('Jobber Properties'!$C$5:$C$256,MATCH(A224,'Jobber Properties'!$A$5:$A$256,0))&amp;" - "&amp;INDEX('Jobber Properties'!$E$5:$E$256,MATCH(A224,'Jobber Properties'!$A$5:$A$256,0))</f>
        <v>Main office - Oakleigh</v>
      </c>
      <c r="C224" t="n">
        <v>0</v>
      </c>
      <c r="D224" t="inlineStr"/>
      <c r="E224" t="inlineStr"/>
    </row>
    <row r="225">
      <c r="A225" t="inlineStr">
        <is>
          <t>JP0221</t>
        </is>
      </c>
      <c r="B225" t="str">
        <f>INDEX('Jobber Properties'!$C$5:$C$256,MATCH(A225,'Jobber Properties'!$A$5:$A$256,0))&amp;" - "&amp;INDEX('Jobber Properties'!$E$5:$E$256,MATCH(A225,'Jobber Properties'!$A$5:$A$256,0))</f>
        <v>Clinic - Oakleigh</v>
      </c>
      <c r="C225" t="n">
        <v>1</v>
      </c>
      <c r="D225" t="inlineStr">
        <is>
          <t>Code for roller door: [in 02 Site Access]; Level 3, lift to the left</t>
        </is>
      </c>
      <c r="E225" t="inlineStr">
        <is>
          <t>02 Site Access (office only)</t>
        </is>
      </c>
    </row>
    <row r="226">
      <c r="A226" t="inlineStr">
        <is>
          <t>JP0222</t>
        </is>
      </c>
      <c r="B226" t="str">
        <f>INDEX('Jobber Properties'!$C$5:$C$256,MATCH(A226,'Jobber Properties'!$A$5:$A$256,0))&amp;" - "&amp;INDEX('Jobber Properties'!$E$5:$E$256,MATCH(A226,'Jobber Properties'!$A$5:$A$256,0))</f>
        <v>Main office - Brighton</v>
      </c>
      <c r="C226" t="n">
        <v>0</v>
      </c>
      <c r="D226" t="inlineStr">
        <is>
          <t>Call 0400 000 000 if the door is locked</t>
        </is>
      </c>
      <c r="E226" t="inlineStr"/>
    </row>
    <row r="227">
      <c r="A227" t="inlineStr">
        <is>
          <t>JP0223</t>
        </is>
      </c>
      <c r="B227" t="str">
        <f>INDEX('Jobber Properties'!$C$5:$C$256,MATCH(A227,'Jobber Properties'!$A$5:$A$256,0))&amp;" - "&amp;INDEX('Jobber Properties'!$E$5:$E$256,MATCH(A227,'Jobber Properties'!$A$5:$A$256,0))</f>
        <v>Clinic - Oakleigh</v>
      </c>
      <c r="C227" t="n">
        <v>0</v>
      </c>
      <c r="D227" t="inlineStr">
        <is>
          <t>Bins out on Tuesday night</t>
        </is>
      </c>
      <c r="E227" t="inlineStr"/>
    </row>
    <row r="228">
      <c r="A228" t="inlineStr">
        <is>
          <t>JP0224</t>
        </is>
      </c>
      <c r="B228" t="str">
        <f>INDEX('Jobber Properties'!$C$5:$C$256,MATCH(A228,'Jobber Properties'!$A$5:$A$256,0))&amp;" - "&amp;INDEX('Jobber Properties'!$E$5:$E$256,MATCH(A228,'Jobber Properties'!$A$5:$A$256,0))</f>
        <v>Main office - Point Cook</v>
      </c>
      <c r="C228" t="n">
        <v>1</v>
      </c>
      <c r="D228" t="inlineStr">
        <is>
          <t>Back door keypad [in 02 Site Access]*</t>
        </is>
      </c>
      <c r="E228" t="inlineStr">
        <is>
          <t>02 Site Access (office only)</t>
        </is>
      </c>
    </row>
    <row r="229">
      <c r="A229" t="inlineStr">
        <is>
          <t>JP0225</t>
        </is>
      </c>
      <c r="B229" t="str">
        <f>INDEX('Jobber Properties'!$C$5:$C$256,MATCH(A229,'Jobber Properties'!$A$5:$A$256,0))&amp;" - "&amp;INDEX('Jobber Properties'!$E$5:$E$256,MATCH(A229,'Jobber Properties'!$A$5:$A$256,0))</f>
        <v>Main office - Northcote</v>
      </c>
      <c r="C229" t="n">
        <v>0</v>
      </c>
      <c r="D229" t="inlineStr">
        <is>
          <t>Reception closes 5:30 pm, use the side entry</t>
        </is>
      </c>
      <c r="E229" t="inlineStr"/>
    </row>
    <row r="230">
      <c r="A230" t="inlineStr">
        <is>
          <t>JP0226</t>
        </is>
      </c>
      <c r="B230" t="str">
        <f>INDEX('Jobber Properties'!$C$5:$C$256,MATCH(A230,'Jobber Properties'!$A$5:$A$256,0))&amp;" - "&amp;INDEX('Jobber Properties'!$E$5:$E$256,MATCH(A230,'Jobber Properties'!$A$5:$A$256,0))</f>
        <v>Clinic - Mentone</v>
      </c>
      <c r="C230" t="n">
        <v>0</v>
      </c>
      <c r="D230" t="inlineStr"/>
      <c r="E230" t="inlineStr"/>
    </row>
    <row r="231">
      <c r="A231" t="inlineStr">
        <is>
          <t>JP0227</t>
        </is>
      </c>
      <c r="B231" t="str">
        <f>INDEX('Jobber Properties'!$C$5:$C$256,MATCH(A231,'Jobber Properties'!$A$5:$A$256,0))&amp;" - "&amp;INDEX('Jobber Properties'!$E$5:$E$256,MATCH(A231,'Jobber Properties'!$A$5:$A$256,0))</f>
        <v>Main office - Altona</v>
      </c>
      <c r="C231" t="n">
        <v>1</v>
      </c>
      <c r="D231" t="inlineStr">
        <is>
          <t>Alarm code [in 02 Site Access]#, panel behind reception door; Store room on level 1, room 104</t>
        </is>
      </c>
      <c r="E231" t="inlineStr">
        <is>
          <t>02 Site Access (office only)</t>
        </is>
      </c>
    </row>
    <row r="232">
      <c r="A232" t="inlineStr">
        <is>
          <t>JP0228</t>
        </is>
      </c>
      <c r="B232" t="str">
        <f>INDEX('Jobber Properties'!$C$5:$C$256,MATCH(A232,'Jobber Properties'!$A$5:$A$256,0))&amp;" - "&amp;INDEX('Jobber Properties'!$E$5:$E$256,MATCH(A232,'Jobber Properties'!$A$5:$A$256,0))</f>
        <v>Clinic - Hawthorn</v>
      </c>
      <c r="C232" t="n">
        <v>1</v>
      </c>
      <c r="D232" t="inlineStr">
        <is>
          <t>Lockbox on meter box, [in 02 Site Access]; Do not use bleach on the timber floor</t>
        </is>
      </c>
      <c r="E232" t="inlineStr">
        <is>
          <t>02 Site Access (office only)</t>
        </is>
      </c>
    </row>
    <row r="233">
      <c r="A233" t="inlineStr">
        <is>
          <t>JP0229</t>
        </is>
      </c>
      <c r="B233" t="str">
        <f>INDEX('Jobber Properties'!$C$5:$C$256,MATCH(A233,'Jobber Properties'!$A$5:$A$256,0))&amp;" - "&amp;INDEX('Jobber Properties'!$E$5:$E$256,MATCH(A233,'Jobber Properties'!$A$5:$A$256,0))</f>
        <v>Main office - Maribyrnong</v>
      </c>
      <c r="C233" t="n">
        <v>0</v>
      </c>
      <c r="D233" t="inlineStr">
        <is>
          <t>Sign in at security desk</t>
        </is>
      </c>
      <c r="E233" t="inlineStr"/>
    </row>
    <row r="234">
      <c r="A234" t="inlineStr">
        <is>
          <t>JP0230</t>
        </is>
      </c>
      <c r="B234" t="str">
        <f>INDEX('Jobber Properties'!$C$5:$C$256,MATCH(A234,'Jobber Properties'!$A$5:$A$256,0))&amp;" - "&amp;INDEX('Jobber Properties'!$E$5:$E$256,MATCH(A234,'Jobber Properties'!$A$5:$A$256,0))</f>
        <v>Main office - Bundoora</v>
      </c>
      <c r="C234" t="n">
        <v>0</v>
      </c>
      <c r="D234" t="inlineStr"/>
      <c r="E234" t="inlineStr"/>
    </row>
    <row r="235">
      <c r="A235" t="inlineStr">
        <is>
          <t>JP0231</t>
        </is>
      </c>
      <c r="B235" t="str">
        <f>INDEX('Jobber Properties'!$C$5:$C$256,MATCH(A235,'Jobber Properties'!$A$5:$A$256,0))&amp;" - "&amp;INDEX('Jobber Properties'!$E$5:$E$256,MATCH(A235,'Jobber Properties'!$A$5:$A$256,0))</f>
        <v>Main office - Werribee</v>
      </c>
      <c r="C235" t="n">
        <v>0</v>
      </c>
      <c r="D235" t="inlineStr">
        <is>
          <t>Store room on level 1, room 104</t>
        </is>
      </c>
      <c r="E235" t="inlineStr"/>
    </row>
    <row r="236">
      <c r="A236" t="inlineStr">
        <is>
          <t>JP0232</t>
        </is>
      </c>
      <c r="B236" t="str">
        <f>INDEX('Jobber Properties'!$C$5:$C$256,MATCH(A236,'Jobber Properties'!$A$5:$A$256,0))&amp;" - "&amp;INDEX('Jobber Properties'!$E$5:$E$256,MATCH(A236,'Jobber Properties'!$A$5:$A$256,0))</f>
        <v>Main office - Thornbury</v>
      </c>
      <c r="C236" t="n">
        <v>1</v>
      </c>
      <c r="D236" t="inlineStr">
        <is>
          <t>Lockbox on meter box, [in 02 Site Access]; Kitchen: 2 fridges, empty on Fridays</t>
        </is>
      </c>
      <c r="E236" t="inlineStr">
        <is>
          <t>02 Site Access (office only)</t>
        </is>
      </c>
    </row>
    <row r="237">
      <c r="A237" t="inlineStr">
        <is>
          <t>JP0233</t>
        </is>
      </c>
      <c r="B237" t="str">
        <f>INDEX('Jobber Properties'!$C$5:$C$256,MATCH(A237,'Jobber Properties'!$A$5:$A$256,0))&amp;" - "&amp;INDEX('Jobber Properties'!$E$5:$E$256,MATCH(A237,'Jobber Properties'!$A$5:$A$256,0))</f>
        <v>Main office - Mitcham</v>
      </c>
      <c r="C237" t="n">
        <v>1</v>
      </c>
      <c r="D237" t="inlineStr">
        <is>
          <t>Code for roller door: [in 02 Site Access]; Bins out on Tuesday night</t>
        </is>
      </c>
      <c r="E237" t="inlineStr">
        <is>
          <t>02 Site Access (office only)</t>
        </is>
      </c>
    </row>
    <row r="238">
      <c r="A238" t="inlineStr">
        <is>
          <t>JP0234</t>
        </is>
      </c>
      <c r="B238" t="str">
        <f>INDEX('Jobber Properties'!$C$5:$C$256,MATCH(A238,'Jobber Properties'!$A$5:$A$256,0))&amp;" - "&amp;INDEX('Jobber Properties'!$E$5:$E$256,MATCH(A238,'Jobber Properties'!$A$5:$A$256,0))</f>
        <v>Clinic - Reservoir</v>
      </c>
      <c r="C238" t="n">
        <v>0</v>
      </c>
      <c r="D238" t="inlineStr">
        <is>
          <t>Do not use bleach on the timber floor</t>
        </is>
      </c>
      <c r="E238" t="inlineStr"/>
    </row>
    <row r="239">
      <c r="A239" t="inlineStr">
        <is>
          <t>JP0235</t>
        </is>
      </c>
      <c r="B239" t="str">
        <f>INDEX('Jobber Properties'!$C$5:$C$256,MATCH(A239,'Jobber Properties'!$A$5:$A$256,0))&amp;" - "&amp;INDEX('Jobber Properties'!$E$5:$E$256,MATCH(A239,'Jobber Properties'!$A$5:$A$256,0))</f>
        <v>Main office - Burwood</v>
      </c>
      <c r="C239" t="n">
        <v>0</v>
      </c>
      <c r="D239" t="inlineStr">
        <is>
          <t>Do not use bleach on the timber floor</t>
        </is>
      </c>
      <c r="E239" t="inlineStr"/>
    </row>
    <row r="240">
      <c r="A240" t="inlineStr">
        <is>
          <t>JP0236</t>
        </is>
      </c>
      <c r="B240" t="str">
        <f>INDEX('Jobber Properties'!$C$5:$C$256,MATCH(A240,'Jobber Properties'!$A$5:$A$256,0))&amp;" - "&amp;INDEX('Jobber Properties'!$E$5:$E$256,MATCH(A240,'Jobber Properties'!$A$5:$A$256,0))</f>
        <v>Main office - Bentleigh</v>
      </c>
      <c r="C240" t="n">
        <v>0</v>
      </c>
      <c r="D240" t="inlineStr"/>
      <c r="E240" t="inlineStr"/>
    </row>
    <row r="241">
      <c r="A241" t="inlineStr">
        <is>
          <t>JP0237</t>
        </is>
      </c>
      <c r="B241" t="str">
        <f>INDEX('Jobber Properties'!$C$5:$C$256,MATCH(A241,'Jobber Properties'!$A$5:$A$256,0))&amp;" - "&amp;INDEX('Jobber Properties'!$E$5:$E$256,MATCH(A241,'Jobber Properties'!$A$5:$A$256,0))</f>
        <v>Clinic - Bentleigh</v>
      </c>
      <c r="C241" t="n">
        <v>1</v>
      </c>
      <c r="D241" t="inlineStr">
        <is>
          <t>Lockbox on meter box, [in 02 Site Access]</t>
        </is>
      </c>
      <c r="E241" t="inlineStr">
        <is>
          <t>02 Site Access (office only)</t>
        </is>
      </c>
    </row>
    <row r="242">
      <c r="A242" t="inlineStr">
        <is>
          <t>JP0238</t>
        </is>
      </c>
      <c r="B242" t="str">
        <f>INDEX('Jobber Properties'!$C$5:$C$256,MATCH(A242,'Jobber Properties'!$A$5:$A$256,0))&amp;" - "&amp;INDEX('Jobber Properties'!$E$5:$E$256,MATCH(A242,'Jobber Properties'!$A$5:$A$256,0))</f>
        <v>Warehouse - St Kilda</v>
      </c>
      <c r="C242" t="n">
        <v>0</v>
      </c>
      <c r="D242" t="inlineStr">
        <is>
          <t>Do not use bleach on the timber floor</t>
        </is>
      </c>
      <c r="E242" t="inlineStr"/>
    </row>
    <row r="243">
      <c r="A243" t="inlineStr">
        <is>
          <t>JP0239</t>
        </is>
      </c>
      <c r="B243" t="str">
        <f>INDEX('Jobber Properties'!$C$5:$C$256,MATCH(A243,'Jobber Properties'!$A$5:$A$256,0))&amp;" - "&amp;INDEX('Jobber Properties'!$E$5:$E$256,MATCH(A243,'Jobber Properties'!$A$5:$A$256,0))</f>
        <v>Main office - Northcote</v>
      </c>
      <c r="C243" t="n">
        <v>0</v>
      </c>
      <c r="D243" t="inlineStr">
        <is>
          <t>Bins out on Tuesday night</t>
        </is>
      </c>
      <c r="E243" t="inlineStr"/>
    </row>
    <row r="244">
      <c r="A244" t="inlineStr">
        <is>
          <t>JP0240</t>
        </is>
      </c>
      <c r="B244" t="str">
        <f>INDEX('Jobber Properties'!$C$5:$C$256,MATCH(A244,'Jobber Properties'!$A$5:$A$256,0))&amp;" - "&amp;INDEX('Jobber Properties'!$E$5:$E$256,MATCH(A244,'Jobber Properties'!$A$5:$A$256,0))</f>
        <v>Main office - Glen Waverley</v>
      </c>
      <c r="C244" t="n">
        <v>0</v>
      </c>
      <c r="D244" t="inlineStr"/>
      <c r="E244" t="inlineStr"/>
    </row>
    <row r="245">
      <c r="A245" t="inlineStr">
        <is>
          <t>JP0241</t>
        </is>
      </c>
      <c r="B245" t="str">
        <f>INDEX('Jobber Properties'!$C$5:$C$256,MATCH(A245,'Jobber Properties'!$A$5:$A$256,0))&amp;" - "&amp;INDEX('Jobber Properties'!$E$5:$E$256,MATCH(A245,'Jobber Properties'!$A$5:$A$256,0))</f>
        <v>Clinic - Clayton</v>
      </c>
      <c r="C245" t="n">
        <v>0</v>
      </c>
      <c r="D245" t="inlineStr">
        <is>
          <t>Sign in at security desk</t>
        </is>
      </c>
      <c r="E245" t="inlineStr"/>
    </row>
    <row r="246">
      <c r="A246" t="inlineStr">
        <is>
          <t>JP0242</t>
        </is>
      </c>
      <c r="B246" t="str">
        <f>INDEX('Jobber Properties'!$C$5:$C$256,MATCH(A246,'Jobber Properties'!$A$5:$A$256,0))&amp;" - "&amp;INDEX('Jobber Properties'!$E$5:$E$256,MATCH(A246,'Jobber Properties'!$A$5:$A$256,0))</f>
        <v>Main office - Coburg</v>
      </c>
      <c r="C246" t="n">
        <v>1</v>
      </c>
      <c r="D246" t="inlineStr">
        <is>
          <t>Lockbox on meter box, [in 02 Site Access]; Do not use bleach on the timber floor</t>
        </is>
      </c>
      <c r="E246" t="inlineStr">
        <is>
          <t>02 Site Access (office only)</t>
        </is>
      </c>
    </row>
    <row r="247">
      <c r="A247" t="inlineStr">
        <is>
          <t>JP0243</t>
        </is>
      </c>
      <c r="B247" t="str">
        <f>INDEX('Jobber Properties'!$C$5:$C$256,MATCH(A247,'Jobber Properties'!$A$5:$A$256,0))&amp;" - "&amp;INDEX('Jobber Properties'!$E$5:$E$256,MATCH(A247,'Jobber Properties'!$A$5:$A$256,0))</f>
        <v>Main office - Moorabbin</v>
      </c>
      <c r="C247" t="n">
        <v>0</v>
      </c>
      <c r="D247" t="inlineStr">
        <is>
          <t>Vacuum bags in cupboard 2</t>
        </is>
      </c>
      <c r="E247" t="inlineStr"/>
    </row>
    <row r="248">
      <c r="A248" t="inlineStr">
        <is>
          <t>JP0244</t>
        </is>
      </c>
      <c r="B248" t="str">
        <f>INDEX('Jobber Properties'!$C$5:$C$256,MATCH(A248,'Jobber Properties'!$A$5:$A$256,0))&amp;" - "&amp;INDEX('Jobber Properties'!$E$5:$E$256,MATCH(A248,'Jobber Properties'!$A$5:$A$256,0))</f>
        <v>Clinic - Moorabbin</v>
      </c>
      <c r="C248" t="n">
        <v>0</v>
      </c>
      <c r="D248" t="inlineStr">
        <is>
          <t>Level 3, lift to the left</t>
        </is>
      </c>
      <c r="E248" t="inlineStr"/>
    </row>
    <row r="249">
      <c r="A249" t="inlineStr">
        <is>
          <t>JP0245</t>
        </is>
      </c>
      <c r="B249" t="str">
        <f>INDEX('Jobber Properties'!$C$5:$C$256,MATCH(A249,'Jobber Properties'!$A$5:$A$256,0))&amp;" - "&amp;INDEX('Jobber Properties'!$E$5:$E$256,MATCH(A249,'Jobber Properties'!$A$5:$A$256,0))</f>
        <v>Main office - Mentone</v>
      </c>
      <c r="C249" t="n">
        <v>0</v>
      </c>
      <c r="D249" t="inlineStr">
        <is>
          <t>Reception closes 5:30 pm, use the side entry</t>
        </is>
      </c>
      <c r="E249" t="inlineStr"/>
    </row>
    <row r="250">
      <c r="A250" t="inlineStr">
        <is>
          <t>JP0246</t>
        </is>
      </c>
      <c r="B250" t="str">
        <f>INDEX('Jobber Properties'!$C$5:$C$256,MATCH(A250,'Jobber Properties'!$A$5:$A$256,0))&amp;" - "&amp;INDEX('Jobber Properties'!$E$5:$E$256,MATCH(A250,'Jobber Properties'!$A$5:$A$256,0))</f>
        <v>Main office - Point Cook</v>
      </c>
      <c r="C250" t="n">
        <v>0</v>
      </c>
      <c r="D250" t="inlineStr">
        <is>
          <t>Kitchen: 2 fridges, empty on Fridays</t>
        </is>
      </c>
      <c r="E250" t="inlineStr"/>
    </row>
    <row r="251">
      <c r="A251" t="inlineStr">
        <is>
          <t>JP0247</t>
        </is>
      </c>
      <c r="B251" t="str">
        <f>INDEX('Jobber Properties'!$C$5:$C$256,MATCH(A251,'Jobber Properties'!$A$5:$A$256,0))&amp;" - "&amp;INDEX('Jobber Properties'!$E$5:$E$256,MATCH(A251,'Jobber Properties'!$A$5:$A$256,0))</f>
        <v>Main office - Brighton</v>
      </c>
      <c r="C251" t="n">
        <v>1</v>
      </c>
      <c r="D251" t="inlineStr">
        <is>
          <t>Alarm [in 02 Site Access] then press OFF</t>
        </is>
      </c>
      <c r="E251" t="inlineStr">
        <is>
          <t>02 Site Access (office only)</t>
        </is>
      </c>
    </row>
    <row r="252">
      <c r="A252" t="inlineStr">
        <is>
          <t>JP0248</t>
        </is>
      </c>
      <c r="B252" t="str">
        <f>INDEX('Jobber Properties'!$C$5:$C$256,MATCH(A252,'Jobber Properties'!$A$5:$A$256,0))&amp;" - "&amp;INDEX('Jobber Properties'!$E$5:$E$256,MATCH(A252,'Jobber Properties'!$A$5:$A$256,0))</f>
        <v>Clinic - Werribee</v>
      </c>
      <c r="C252" t="n">
        <v>0</v>
      </c>
      <c r="D252" t="inlineStr">
        <is>
          <t>Vacuum bags in cupboard 2</t>
        </is>
      </c>
      <c r="E252" t="inlineStr"/>
    </row>
    <row r="253">
      <c r="A253" t="inlineStr">
        <is>
          <t>JP0249</t>
        </is>
      </c>
      <c r="B253" t="str">
        <f>INDEX('Jobber Properties'!$C$5:$C$256,MATCH(A253,'Jobber Properties'!$A$5:$A$256,0))&amp;" - "&amp;INDEX('Jobber Properties'!$E$5:$E$256,MATCH(A253,'Jobber Properties'!$A$5:$A$256,0))</f>
        <v>Main office - Point Cook</v>
      </c>
      <c r="C253" t="n">
        <v>1</v>
      </c>
      <c r="D253" t="inlineStr">
        <is>
          <t>Key safe at side gate, code [in 02 Site Access]; Call 0400 000 000 if the door is locked</t>
        </is>
      </c>
      <c r="E253" t="inlineStr">
        <is>
          <t>02 Site Access (office only)</t>
        </is>
      </c>
    </row>
    <row r="254">
      <c r="A254" t="inlineStr">
        <is>
          <t>JP0250</t>
        </is>
      </c>
      <c r="B254" t="str">
        <f>INDEX('Jobber Properties'!$C$5:$C$256,MATCH(A254,'Jobber Properties'!$A$5:$A$256,0))&amp;" - "&amp;INDEX('Jobber Properties'!$E$5:$E$256,MATCH(A254,'Jobber Properties'!$A$5:$A$256,0))</f>
        <v>Clinic - Essendon</v>
      </c>
      <c r="C254" t="n">
        <v>0</v>
      </c>
      <c r="D254" t="inlineStr"/>
      <c r="E254" t="inlineStr"/>
    </row>
    <row r="255">
      <c r="A255" t="inlineStr">
        <is>
          <t>JP0251</t>
        </is>
      </c>
      <c r="B255" t="str">
        <f>INDEX('Jobber Properties'!$C$5:$C$256,MATCH(A255,'Jobber Properties'!$A$5:$A$256,0))&amp;" - "&amp;INDEX('Jobber Properties'!$E$5:$E$256,MATCH(A255,'Jobber Properties'!$A$5:$A$256,0))</f>
        <v>Main office - Kew</v>
      </c>
      <c r="C255" t="n">
        <v>0</v>
      </c>
      <c r="D255" t="inlineStr">
        <is>
          <t>Park in bay 12 under the building</t>
        </is>
      </c>
      <c r="E255" t="inlineStr"/>
    </row>
    <row r="256">
      <c r="A256" t="inlineStr">
        <is>
          <t>JP0252</t>
        </is>
      </c>
      <c r="B256" t="str">
        <f>INDEX('Jobber Properties'!$C$5:$C$256,MATCH(A256,'Jobber Properties'!$A$5:$A$256,0))&amp;" - "&amp;INDEX('Jobber Properties'!$E$5:$E$256,MATCH(A256,'Jobber Properties'!$A$5:$A$256,0))</f>
        <v>Main office - Maribyrnong</v>
      </c>
      <c r="C256" t="n">
        <v>1</v>
      </c>
      <c r="D256" t="inlineStr">
        <is>
          <t>Key safe at side gate, code [in 02 Site Access]</t>
        </is>
      </c>
      <c r="E256" t="inlineStr">
        <is>
          <t>02 Site Access (office only)</t>
        </is>
      </c>
    </row>
  </sheetData>
  <autoFilter ref="A4:E256"/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34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20" customWidth="1" min="3" max="3"/>
    <col width="40" customWidth="1" min="4" max="4"/>
    <col width="11" customWidth="1" min="5" max="5"/>
    <col width="6" customWidth="1" min="6" max="6"/>
    <col width="6" customWidth="1" min="7" max="7"/>
    <col width="30" customWidth="1" min="8" max="8"/>
    <col width="30" customWidth="1" min="9" max="9"/>
    <col width="40" customWidth="1" min="10" max="10"/>
    <col width="70" customWidth="1" min="11" max="11"/>
    <col width="6" customWidth="1" min="12" max="12"/>
    <col width="7" customWidth="1" min="13" max="13"/>
  </cols>
  <sheetData>
    <row r="1">
      <c r="A1" s="6" t="inlineStr">
        <is>
          <t>Google Calendar build: one recurring event per active job, one calendar per cleaner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Job</t>
        </is>
      </c>
      <c r="B4" s="7" t="inlineStr">
        <is>
          <t>Wave</t>
        </is>
      </c>
      <c r="C4" s="7" t="inlineStr">
        <is>
          <t>Calendar</t>
        </is>
      </c>
      <c r="D4" s="7" t="inlineStr">
        <is>
          <t>Title</t>
        </is>
      </c>
      <c r="E4" s="7" t="inlineStr">
        <is>
          <t>First date</t>
        </is>
      </c>
      <c r="F4" s="7" t="inlineStr">
        <is>
          <t>Start</t>
        </is>
      </c>
      <c r="G4" s="7" t="inlineStr">
        <is>
          <t>End</t>
        </is>
      </c>
      <c r="H4" s="7" t="inlineStr">
        <is>
          <t>RRULE</t>
        </is>
      </c>
      <c r="I4" s="7" t="inlineStr">
        <is>
          <t>Location</t>
        </is>
      </c>
      <c r="J4" s="7" t="inlineStr">
        <is>
          <t>Drive folder</t>
        </is>
      </c>
      <c r="K4" s="7" t="inlineStr">
        <is>
          <t>Description</t>
        </is>
      </c>
      <c r="L4" s="7" t="inlineStr">
        <is>
          <t>Clash</t>
        </is>
      </c>
      <c r="M4" s="7" t="inlineStr">
        <is>
          <t>Code in text</t>
        </is>
      </c>
    </row>
    <row r="5">
      <c r="A5" t="inlineStr">
        <is>
          <t>J1001</t>
        </is>
      </c>
      <c r="B5" t="inlineStr">
        <is>
          <t>Wave 3 South</t>
        </is>
      </c>
      <c r="C5" t="inlineStr">
        <is>
          <t>CL43 Carmen L. roster</t>
        </is>
      </c>
      <c r="D5" t="inlineStr">
        <is>
          <t>Office clean - Oakwood Vet Clinic (Bentleigh)</t>
        </is>
      </c>
      <c r="E5" s="10" t="n">
        <v>46413</v>
      </c>
      <c r="F5" t="inlineStr">
        <is>
          <t>05:30</t>
        </is>
      </c>
      <c r="G5" t="inlineStr">
        <is>
          <t>07:30</t>
        </is>
      </c>
      <c r="H5" t="inlineStr">
        <is>
          <t>FREQ=WEEKLY;BYDAY=TU</t>
        </is>
      </c>
      <c r="I5" t="inlineStr">
        <is>
          <t>218 High Road, Bentleigh VIC</t>
        </is>
      </c>
      <c r="J5" t="inlineStr">
        <is>
          <t>Clients/Oakwood Vet Clinic/Main office - Bentleigh</t>
        </is>
      </c>
      <c r="K5" t="inlineStr">
        <is>
          <t>Office clean. Checklist: Clients/Oakwood Vet Clinic/Main office - Bentleigh/01 Scope &amp; Checklist. Notes: Code for roller door: [in 02 Site Access]; Bins out on Tuesday night. Access details: Clients/Oakwood Vet Clinic/Main office - Bentleigh/02 Site Access (office will share).</t>
        </is>
      </c>
      <c r="L5" t="str">
        <f>IF(COUNTIF('Roster Clashes'!$A$5:$A$15,A5)+COUNTIF('Roster Clashes'!$B$5:$B$15,A5)&gt;0,"Yes","No")</f>
        <v>No</v>
      </c>
      <c r="M5" t="n">
        <v>0</v>
      </c>
    </row>
    <row r="6">
      <c r="A6" t="inlineStr">
        <is>
          <t>J1002</t>
        </is>
      </c>
      <c r="B6" t="inlineStr">
        <is>
          <t>Wave 3 South</t>
        </is>
      </c>
      <c r="C6" t="inlineStr">
        <is>
          <t>CL39 Sione F. roster</t>
        </is>
      </c>
      <c r="D6" t="inlineStr">
        <is>
          <t>Kitchen and bathrooms - Oakwood Vet Clinic (Oakleigh)</t>
        </is>
      </c>
      <c r="E6" s="10" t="n">
        <v>46413</v>
      </c>
      <c r="F6" t="inlineStr">
        <is>
          <t>05:30</t>
        </is>
      </c>
      <c r="G6" t="inlineStr">
        <is>
          <t>06:30</t>
        </is>
      </c>
      <c r="H6" t="inlineStr">
        <is>
          <t>FREQ=WEEKLY;BYDAY=TU</t>
        </is>
      </c>
      <c r="I6" t="inlineStr">
        <is>
          <t>162 Station Parade, Oakleigh VIC</t>
        </is>
      </c>
      <c r="J6" t="inlineStr">
        <is>
          <t>Clients/Oakwood Vet Clinic/Clinic - Oakleigh</t>
        </is>
      </c>
      <c r="K6" t="inlineStr">
        <is>
          <t>Kitchen and bathrooms. Checklist: Clients/Oakwood Vet Clinic/Clinic - Oakleigh/01 Scope &amp; Checklist. Notes: Alarm [in 02 Site Access] then press OFF. Access details: Clients/Oakwood Vet Clinic/Clinic - Oakleigh/02 Site Access (office will share).</t>
        </is>
      </c>
      <c r="L6" t="str">
        <f>IF(COUNTIF('Roster Clashes'!$A$5:$A$15,A6)+COUNTIF('Roster Clashes'!$B$5:$B$15,A6)&gt;0,"Yes","No")</f>
        <v>No</v>
      </c>
      <c r="M6" t="n">
        <v>0</v>
      </c>
    </row>
    <row r="7">
      <c r="A7" t="inlineStr">
        <is>
          <t>J1003</t>
        </is>
      </c>
      <c r="B7" t="inlineStr">
        <is>
          <t>Wave 3 South</t>
        </is>
      </c>
      <c r="C7" t="inlineStr">
        <is>
          <t>CL59 Sione L. roster</t>
        </is>
      </c>
      <c r="D7" t="inlineStr">
        <is>
          <t>Window clean - Oakwood Vet Clinic (Oakleigh)</t>
        </is>
      </c>
      <c r="E7" s="10" t="n">
        <v>46412</v>
      </c>
      <c r="F7" t="inlineStr">
        <is>
          <t>09:00</t>
        </is>
      </c>
      <c r="G7" t="inlineStr">
        <is>
          <t>12:00</t>
        </is>
      </c>
      <c r="H7" t="inlineStr">
        <is>
          <t>FREQ=WEEKLY;INTERVAL=4;BYDAY=MO</t>
        </is>
      </c>
      <c r="I7" t="inlineStr">
        <is>
          <t>162 Station Parade, Oakleigh VIC</t>
        </is>
      </c>
      <c r="J7" t="inlineStr">
        <is>
          <t>Clients/Oakwood Vet Clinic/Clinic - Oakleigh</t>
        </is>
      </c>
      <c r="K7" t="inlineStr">
        <is>
          <t>Window clean. Checklist: Clients/Oakwood Vet Clinic/Clinic - Oakleigh/01 Scope &amp; Checklist. Notes: Alarm [in 02 Site Access] then press OFF. Access details: Clients/Oakwood Vet Clinic/Clinic - Oakleigh/02 Site Access (office will share).</t>
        </is>
      </c>
      <c r="L7" t="str">
        <f>IF(COUNTIF('Roster Clashes'!$A$5:$A$15,A7)+COUNTIF('Roster Clashes'!$B$5:$B$15,A7)&gt;0,"Yes","No")</f>
        <v>No</v>
      </c>
      <c r="M7" t="n">
        <v>0</v>
      </c>
    </row>
    <row r="8">
      <c r="A8" t="inlineStr">
        <is>
          <t>J1004</t>
        </is>
      </c>
      <c r="B8" t="inlineStr">
        <is>
          <t>Wave 4 West</t>
        </is>
      </c>
      <c r="C8" t="inlineStr">
        <is>
          <t>CL48 Hamid L. roster</t>
        </is>
      </c>
      <c r="D8" t="inlineStr">
        <is>
          <t>Kitchen and bathrooms - Clearwater Dental Pty Ltd (Deer Park)</t>
        </is>
      </c>
      <c r="E8" s="10" t="n">
        <v>46419</v>
      </c>
      <c r="F8" t="inlineStr">
        <is>
          <t>05:30</t>
        </is>
      </c>
      <c r="G8" t="inlineStr">
        <is>
          <t>06:30</t>
        </is>
      </c>
      <c r="H8" t="inlineStr">
        <is>
          <t>FREQ=WEEKLY;BYDAY=MO</t>
        </is>
      </c>
      <c r="I8" t="inlineStr">
        <is>
          <t>273 Albert Road, Deer Park VIC</t>
        </is>
      </c>
      <c r="J8" t="inlineStr">
        <is>
          <t>Clients/Clearwater Dental Pty Ltd/Main office - Deer Park</t>
        </is>
      </c>
      <c r="K8" t="inlineStr">
        <is>
          <t>Kitchen and bathrooms. Checklist: Clients/Clearwater Dental Pty Ltd/Main office - Deer Park/01 Scope &amp; Checklist. Notes: Level 3, lift to the left. Access details: Clients/Clearwater Dental Pty Ltd/Main office - Deer Park/02 Site Access (office will share).</t>
        </is>
      </c>
      <c r="L8" t="str">
        <f>IF(COUNTIF('Roster Clashes'!$A$5:$A$15,A8)+COUNTIF('Roster Clashes'!$B$5:$B$15,A8)&gt;0,"Yes","No")</f>
        <v>No</v>
      </c>
      <c r="M8" t="n">
        <v>0</v>
      </c>
    </row>
    <row r="9">
      <c r="A9" t="inlineStr">
        <is>
          <t>J1005</t>
        </is>
      </c>
      <c r="B9" t="inlineStr">
        <is>
          <t>Wave 1 North</t>
        </is>
      </c>
      <c r="C9" t="inlineStr">
        <is>
          <t>CL37 Quynh F. roster</t>
        </is>
      </c>
      <c r="D9" t="inlineStr">
        <is>
          <t>Kitchen and bathrooms - Riverside Insurance Brokers Pty Ltd (Bundoora)</t>
        </is>
      </c>
      <c r="E9" s="10" t="n">
        <v>46399</v>
      </c>
      <c r="F9" t="inlineStr">
        <is>
          <t>05:30</t>
        </is>
      </c>
      <c r="G9" t="inlineStr">
        <is>
          <t>06:30</t>
        </is>
      </c>
      <c r="H9" t="inlineStr">
        <is>
          <t>FREQ=WEEKLY;BYDAY=TU,WE</t>
        </is>
      </c>
      <c r="I9" t="inlineStr">
        <is>
          <t>59 Station Parade, Bundoora VIC</t>
        </is>
      </c>
      <c r="J9" t="inlineStr">
        <is>
          <t>Clients/Riverside Insurance Brokers Pty Ltd/Main office - Bundoora</t>
        </is>
      </c>
      <c r="K9" t="inlineStr">
        <is>
          <t>Kitchen and bathrooms. Checklist: Clients/Riverside Insurance Brokers Pty Ltd/Main office - Bundoora/01 Scope &amp; Checklist. Notes: -. Access details: Clients/Riverside Insurance Brokers Pty Ltd/Main office - Bundoora/02 Site Access (office will share).</t>
        </is>
      </c>
      <c r="L9" t="str">
        <f>IF(COUNTIF('Roster Clashes'!$A$5:$A$15,A9)+COUNTIF('Roster Clashes'!$B$5:$B$15,A9)&gt;0,"Yes","No")</f>
        <v>No</v>
      </c>
      <c r="M9" t="n">
        <v>0</v>
      </c>
    </row>
    <row r="10">
      <c r="A10" t="inlineStr">
        <is>
          <t>J1006</t>
        </is>
      </c>
      <c r="B10" t="inlineStr">
        <is>
          <t>Wave 1 North</t>
        </is>
      </c>
      <c r="C10" t="inlineStr">
        <is>
          <t>CL60 Tara L. roster</t>
        </is>
      </c>
      <c r="D10" t="inlineStr">
        <is>
          <t>Window clean - Riverside Insurance Brokers Pty Ltd (Bundoora)</t>
        </is>
      </c>
      <c r="E10" s="10" t="n">
        <v>46415</v>
      </c>
      <c r="F10" t="inlineStr">
        <is>
          <t>09:00</t>
        </is>
      </c>
      <c r="G10" t="inlineStr">
        <is>
          <t>11:00</t>
        </is>
      </c>
      <c r="H10" t="inlineStr">
        <is>
          <t>FREQ=WEEKLY;INTERVAL=4;BYDAY=TH</t>
        </is>
      </c>
      <c r="I10" t="inlineStr">
        <is>
          <t>59 Station Parade, Bundoora VIC</t>
        </is>
      </c>
      <c r="J10" t="inlineStr">
        <is>
          <t>Clients/Riverside Insurance Brokers Pty Ltd/Main office - Bundoora</t>
        </is>
      </c>
      <c r="K10" t="inlineStr">
        <is>
          <t>Window clean. Checklist: Clients/Riverside Insurance Brokers Pty Ltd/Main office - Bundoora/01 Scope &amp; Checklist. Notes: -. Access details: Clients/Riverside Insurance Brokers Pty Ltd/Main office - Bundoora/02 Site Access (office will share).</t>
        </is>
      </c>
      <c r="L10" t="str">
        <f>IF(COUNTIF('Roster Clashes'!$A$5:$A$15,A10)+COUNTIF('Roster Clashes'!$B$5:$B$15,A10)&gt;0,"Yes","No")</f>
        <v>No</v>
      </c>
      <c r="M10" t="n">
        <v>0</v>
      </c>
    </row>
    <row r="11">
      <c r="A11" t="inlineStr">
        <is>
          <t>J1007</t>
        </is>
      </c>
      <c r="B11" t="inlineStr">
        <is>
          <t>Wave 4 West</t>
        </is>
      </c>
      <c r="C11" t="inlineStr">
        <is>
          <t>CL12 Luis A. roster</t>
        </is>
      </c>
      <c r="D11" t="inlineStr">
        <is>
          <t>Kitchen and bathrooms - Ironbark Pathology Pty Ltd (Footscray)</t>
        </is>
      </c>
      <c r="E11" s="10" t="n">
        <v>46419</v>
      </c>
      <c r="F11" t="inlineStr">
        <is>
          <t>05:30</t>
        </is>
      </c>
      <c r="G11" t="inlineStr">
        <is>
          <t>06:30</t>
        </is>
      </c>
      <c r="H11" t="inlineStr">
        <is>
          <t>FREQ=WEEKLY;BYDAY=MO,WE</t>
        </is>
      </c>
      <c r="I11" t="inlineStr">
        <is>
          <t>224 Ballarat Parade, Footscray VIC</t>
        </is>
      </c>
      <c r="J11" t="inlineStr">
        <is>
          <t>Clients/Ironbark Pathology Pty Ltd/Main office - Footscray</t>
        </is>
      </c>
      <c r="K11" t="inlineStr">
        <is>
          <t>Kitchen and bathrooms. Checklist: Clients/Ironbark Pathology Pty Ltd/Main office - Footscray/01 Scope &amp; Checklist. Notes: Park in bay 12 under the building. Access details: Clients/Ironbark Pathology Pty Ltd/Main office - Footscray/02 Site Access (office will share).</t>
        </is>
      </c>
      <c r="L11" t="str">
        <f>IF(COUNTIF('Roster Clashes'!$A$5:$A$15,A11)+COUNTIF('Roster Clashes'!$B$5:$B$15,A11)&gt;0,"Yes","No")</f>
        <v>No</v>
      </c>
      <c r="M11" t="n">
        <v>0</v>
      </c>
    </row>
    <row r="12">
      <c r="A12" t="inlineStr">
        <is>
          <t>J1008</t>
        </is>
      </c>
      <c r="B12" t="inlineStr">
        <is>
          <t>Wave 3 South</t>
        </is>
      </c>
      <c r="C12" t="inlineStr">
        <is>
          <t>CL23 Carmen F. roster</t>
        </is>
      </c>
      <c r="D12" t="inlineStr">
        <is>
          <t>Office clean - Westend Fitness Pty Ltd (Brighton)</t>
        </is>
      </c>
      <c r="E12" s="10" t="n">
        <v>46414</v>
      </c>
      <c r="F12" t="inlineStr">
        <is>
          <t>05:30</t>
        </is>
      </c>
      <c r="G12" t="inlineStr">
        <is>
          <t>08:00</t>
        </is>
      </c>
      <c r="H12" t="inlineStr">
        <is>
          <t>FREQ=WEEKLY;BYDAY=WE,TH,FR</t>
        </is>
      </c>
      <c r="I12" t="inlineStr">
        <is>
          <t>77 Ballarat Parade, Brighton VIC</t>
        </is>
      </c>
      <c r="J12" t="inlineStr">
        <is>
          <t>Clients/Westend Fitness Pty Ltd/Main office - Brighton</t>
        </is>
      </c>
      <c r="K12" t="inlineStr">
        <is>
          <t>Office clean. Checklist: Clients/Westend Fitness Pty Ltd/Main office - Brighton/01 Scope &amp; Checklist. Notes: -. Access details: Clients/Westend Fitness Pty Ltd/Main office - Brighton/02 Site Access (office will share).</t>
        </is>
      </c>
      <c r="L12" t="str">
        <f>IF(COUNTIF('Roster Clashes'!$A$5:$A$15,A12)+COUNTIF('Roster Clashes'!$B$5:$B$15,A12)&gt;0,"Yes","No")</f>
        <v>No</v>
      </c>
      <c r="M12" t="n">
        <v>0</v>
      </c>
    </row>
    <row r="13">
      <c r="A13" t="inlineStr">
        <is>
          <t>J1009</t>
        </is>
      </c>
      <c r="B13" t="inlineStr">
        <is>
          <t>Wave 1 North</t>
        </is>
      </c>
      <c r="C13" t="inlineStr">
        <is>
          <t>CL13 Maya A. roster</t>
        </is>
      </c>
      <c r="D13" t="inlineStr">
        <is>
          <t>Office clean - Redgum Dental (Bundoora)</t>
        </is>
      </c>
      <c r="E13" s="10" t="n">
        <v>46399</v>
      </c>
      <c r="F13" t="inlineStr">
        <is>
          <t>05:30</t>
        </is>
      </c>
      <c r="G13" t="inlineStr">
        <is>
          <t>07:30</t>
        </is>
      </c>
      <c r="H13" t="inlineStr">
        <is>
          <t>FREQ=WEEKLY;BYDAY=TU,WE</t>
        </is>
      </c>
      <c r="I13" t="inlineStr">
        <is>
          <t>290A Ballarat Highway, Bundoora VIC</t>
        </is>
      </c>
      <c r="J13" t="inlineStr">
        <is>
          <t>Clients/Redgum Dental/Main office - Bundoora</t>
        </is>
      </c>
      <c r="K13" t="inlineStr">
        <is>
          <t>Office clean. Checklist: Clients/Redgum Dental/Main office - Bundoora/01 Scope &amp; Checklist. Notes: Level 3, lift to the left. Access details: Clients/Redgum Dental/Main office - Bundoora/02 Site Access (office will share).</t>
        </is>
      </c>
      <c r="L13" t="str">
        <f>IF(COUNTIF('Roster Clashes'!$A$5:$A$15,A13)+COUNTIF('Roster Clashes'!$B$5:$B$15,A13)&gt;0,"Yes","No")</f>
        <v>No</v>
      </c>
      <c r="M13" t="n">
        <v>0</v>
      </c>
    </row>
    <row r="14">
      <c r="A14" t="inlineStr">
        <is>
          <t>J1010</t>
        </is>
      </c>
      <c r="B14" t="inlineStr">
        <is>
          <t>Wave 4 West</t>
        </is>
      </c>
      <c r="C14" t="inlineStr">
        <is>
          <t>CL32 Luis F. roster</t>
        </is>
      </c>
      <c r="D14" t="inlineStr">
        <is>
          <t>Office clean - Redgum Dental (Werribee)</t>
        </is>
      </c>
      <c r="E14" s="10" t="n">
        <v>46420</v>
      </c>
      <c r="F14" t="inlineStr">
        <is>
          <t>05:30</t>
        </is>
      </c>
      <c r="G14" t="inlineStr">
        <is>
          <t>08:30</t>
        </is>
      </c>
      <c r="H14" t="inlineStr">
        <is>
          <t>FREQ=WEEKLY;BYDAY=TU,WE</t>
        </is>
      </c>
      <c r="I14" t="inlineStr">
        <is>
          <t>359 Glenferrie Avenue, Werribee VIC</t>
        </is>
      </c>
      <c r="J14" t="inlineStr">
        <is>
          <t>Clients/Redgum Dental/Clinic - Werribee</t>
        </is>
      </c>
      <c r="K14" t="inlineStr">
        <is>
          <t>Office clean. Checklist: Clients/Redgum Dental/Clinic - Werribee/01 Scope &amp; Checklist. Notes: -. Access details: Clients/Redgum Dental/Clinic - Werribee/02 Site Access (office will share).</t>
        </is>
      </c>
      <c r="L14" t="str">
        <f>IF(COUNTIF('Roster Clashes'!$A$5:$A$15,A14)+COUNTIF('Roster Clashes'!$B$5:$B$15,A14)&gt;0,"Yes","No")</f>
        <v>No</v>
      </c>
      <c r="M14" t="n">
        <v>0</v>
      </c>
    </row>
    <row r="15">
      <c r="A15" t="inlineStr">
        <is>
          <t>J1011</t>
        </is>
      </c>
      <c r="B15" t="inlineStr">
        <is>
          <t>Wave 3 South</t>
        </is>
      </c>
      <c r="C15" t="inlineStr">
        <is>
          <t>CL27 Grace F. roster</t>
        </is>
      </c>
      <c r="D15" t="inlineStr">
        <is>
          <t>Office clean - Elm Street Physiotherapy (Oakleigh)</t>
        </is>
      </c>
      <c r="E15" s="10" t="n">
        <v>46414</v>
      </c>
      <c r="F15" t="inlineStr">
        <is>
          <t>05:30</t>
        </is>
      </c>
      <c r="G15" t="inlineStr">
        <is>
          <t>06:30</t>
        </is>
      </c>
      <c r="H15" t="inlineStr">
        <is>
          <t>FREQ=WEEKLY;BYDAY=WE</t>
        </is>
      </c>
      <c r="I15" t="inlineStr">
        <is>
          <t>315 Park Parade, Oakleigh VIC</t>
        </is>
      </c>
      <c r="J15" t="inlineStr">
        <is>
          <t>Clients/Elm Street Physiotherapy/Main office - Oakleigh</t>
        </is>
      </c>
      <c r="K15" t="inlineStr">
        <is>
          <t>Office clean. Checklist: Clients/Elm Street Physiotherapy/Main office - Oakleigh/01 Scope &amp; Checklist. Notes: -. Access details: Clients/Elm Street Physiotherapy/Main office - Oakleigh/02 Site Access (office will share).</t>
        </is>
      </c>
      <c r="L15" t="str">
        <f>IF(COUNTIF('Roster Clashes'!$A$5:$A$15,A15)+COUNTIF('Roster Clashes'!$B$5:$B$15,A15)&gt;0,"Yes","No")</f>
        <v>No</v>
      </c>
      <c r="M15" t="n">
        <v>0</v>
      </c>
    </row>
    <row r="16">
      <c r="A16" t="inlineStr">
        <is>
          <t>J1012</t>
        </is>
      </c>
      <c r="B16" t="inlineStr">
        <is>
          <t>Wave 4 West</t>
        </is>
      </c>
      <c r="C16" t="inlineStr">
        <is>
          <t>CL36 Pita F. roster</t>
        </is>
      </c>
      <c r="D16" t="inlineStr">
        <is>
          <t>Office clean - Elm Street Physiotherapy (Point Cook)</t>
        </is>
      </c>
      <c r="E16" s="10" t="n">
        <v>46419</v>
      </c>
      <c r="F16" t="inlineStr">
        <is>
          <t>05:30</t>
        </is>
      </c>
      <c r="G16" t="inlineStr">
        <is>
          <t>06:30</t>
        </is>
      </c>
      <c r="H16" t="inlineStr">
        <is>
          <t>FREQ=WEEKLY;BYDAY=MO,WE</t>
        </is>
      </c>
      <c r="I16" t="inlineStr">
        <is>
          <t>359 Albert Street, Point Cook VIC</t>
        </is>
      </c>
      <c r="J16" t="inlineStr">
        <is>
          <t>Clients/Elm Street Physiotherapy/Clinic - Point Cook</t>
        </is>
      </c>
      <c r="K16" t="inlineStr">
        <is>
          <t>Office clean. Checklist: Clients/Elm Street Physiotherapy/Clinic - Point Cook/01 Scope &amp; Checklist. Notes: Do not use bleach on the timber floor. Access details: Clients/Elm Street Physiotherapy/Clinic - Point Cook/02 Site Access (office will share).</t>
        </is>
      </c>
      <c r="L16" t="str">
        <f>IF(COUNTIF('Roster Clashes'!$A$5:$A$15,A16)+COUNTIF('Roster Clashes'!$B$5:$B$15,A16)&gt;0,"Yes","No")</f>
        <v>No</v>
      </c>
      <c r="M16" t="n">
        <v>0</v>
      </c>
    </row>
    <row r="17">
      <c r="A17" t="inlineStr">
        <is>
          <t>J1013</t>
        </is>
      </c>
      <c r="B17" t="inlineStr">
        <is>
          <t>Wave 4 West</t>
        </is>
      </c>
      <c r="C17" t="inlineStr">
        <is>
          <t>CL55 Omar L. roster</t>
        </is>
      </c>
      <c r="D17" t="inlineStr">
        <is>
          <t>Washroom service - Elm Street Physiotherapy (Point Cook)</t>
        </is>
      </c>
      <c r="E17" s="10" t="n">
        <v>46422</v>
      </c>
      <c r="F17" t="inlineStr">
        <is>
          <t>09:00</t>
        </is>
      </c>
      <c r="G17" t="inlineStr">
        <is>
          <t>09:30</t>
        </is>
      </c>
      <c r="H17" t="inlineStr">
        <is>
          <t>FREQ=MONTHLY;BYDAY=1TH</t>
        </is>
      </c>
      <c r="I17" t="inlineStr">
        <is>
          <t>359 Albert Street, Point Cook VIC</t>
        </is>
      </c>
      <c r="J17" t="inlineStr">
        <is>
          <t>Clients/Elm Street Physiotherapy/Clinic - Point Cook</t>
        </is>
      </c>
      <c r="K17" t="inlineStr">
        <is>
          <t>Washroom service. Checklist: Clients/Elm Street Physiotherapy/Clinic - Point Cook/01 Scope &amp; Checklist. Notes: Do not use bleach on the timber floor. Access details: Clients/Elm Street Physiotherapy/Clinic - Point Cook/02 Site Access (office will share).</t>
        </is>
      </c>
      <c r="L17" t="str">
        <f>IF(COUNTIF('Roster Clashes'!$A$5:$A$15,A17)+COUNTIF('Roster Clashes'!$B$5:$B$15,A17)&gt;0,"Yes","No")</f>
        <v>No</v>
      </c>
      <c r="M17" t="n">
        <v>0</v>
      </c>
    </row>
    <row r="18">
      <c r="A18" t="inlineStr">
        <is>
          <t>J1014</t>
        </is>
      </c>
      <c r="B18" t="inlineStr">
        <is>
          <t>Wave 2 East</t>
        </is>
      </c>
      <c r="C18" t="inlineStr">
        <is>
          <t>CL10 Jun A. roster</t>
        </is>
      </c>
      <c r="D18" t="inlineStr">
        <is>
          <t>Office clean - Wattle Grove Property Group (Hawthorn)</t>
        </is>
      </c>
      <c r="E18" s="10" t="n">
        <v>46405</v>
      </c>
      <c r="F18" t="inlineStr">
        <is>
          <t>05:30</t>
        </is>
      </c>
      <c r="G18" t="inlineStr">
        <is>
          <t>06:30</t>
        </is>
      </c>
      <c r="H18" t="inlineStr">
        <is>
          <t>FREQ=WEEKLY;BYDAY=MO,TU</t>
        </is>
      </c>
      <c r="I18" t="inlineStr">
        <is>
          <t>169 King Street, Hawthorn VIC</t>
        </is>
      </c>
      <c r="J18" t="inlineStr">
        <is>
          <t>Clients/Wattle Grove Property Group/Main office - Hawthorn</t>
        </is>
      </c>
      <c r="K18" t="inlineStr">
        <is>
          <t>Office clean. Checklist: Clients/Wattle Grove Property Group/Main office - Hawthorn/01 Scope &amp; Checklist. Notes: Call 0400 000 000 if the door is locked. Access details: Clients/Wattle Grove Property Group/Main office - Hawthorn/02 Site Access (office will share).</t>
        </is>
      </c>
      <c r="L18" t="str">
        <f>IF(COUNTIF('Roster Clashes'!$A$5:$A$15,A18)+COUNTIF('Roster Clashes'!$B$5:$B$15,A18)&gt;0,"Yes","No")</f>
        <v>No</v>
      </c>
      <c r="M18" t="n">
        <v>0</v>
      </c>
    </row>
    <row r="19">
      <c r="A19" t="inlineStr">
        <is>
          <t>J1015</t>
        </is>
      </c>
      <c r="B19" t="inlineStr">
        <is>
          <t>Wave 2 East</t>
        </is>
      </c>
      <c r="C19" t="inlineStr">
        <is>
          <t>CL53 Maya L. roster</t>
        </is>
      </c>
      <c r="D19" t="inlineStr">
        <is>
          <t>Washroom service - Wattle Grove Property Group (Hawthorn)</t>
        </is>
      </c>
      <c r="E19" s="10" t="n">
        <v>46421</v>
      </c>
      <c r="F19" t="inlineStr">
        <is>
          <t>09:00</t>
        </is>
      </c>
      <c r="G19" t="inlineStr">
        <is>
          <t>09:30</t>
        </is>
      </c>
      <c r="H19" t="inlineStr">
        <is>
          <t>FREQ=MONTHLY;BYDAY=1WE</t>
        </is>
      </c>
      <c r="I19" t="inlineStr">
        <is>
          <t>169 King Street, Hawthorn VIC</t>
        </is>
      </c>
      <c r="J19" t="inlineStr">
        <is>
          <t>Clients/Wattle Grove Property Group/Main office - Hawthorn</t>
        </is>
      </c>
      <c r="K19" t="inlineStr">
        <is>
          <t>Washroom service. Checklist: Clients/Wattle Grove Property Group/Main office - Hawthorn/01 Scope &amp; Checklist. Notes: Call 0400 000 000 if the door is locked. Access details: Clients/Wattle Grove Property Group/Main office - Hawthorn/02 Site Access (office will share).</t>
        </is>
      </c>
      <c r="L19" t="str">
        <f>IF(COUNTIF('Roster Clashes'!$A$5:$A$15,A19)+COUNTIF('Roster Clashes'!$B$5:$B$15,A19)&gt;0,"Yes","No")</f>
        <v>No</v>
      </c>
      <c r="M19" t="n">
        <v>0</v>
      </c>
    </row>
    <row r="20">
      <c r="A20" t="inlineStr">
        <is>
          <t>J1016</t>
        </is>
      </c>
      <c r="B20" t="inlineStr">
        <is>
          <t>Wave 1 North</t>
        </is>
      </c>
      <c r="C20" t="inlineStr">
        <is>
          <t>CL45 Eleni L. roster</t>
        </is>
      </c>
      <c r="D20" t="inlineStr">
        <is>
          <t>Kitchen and bathrooms - Hillcrest Physiotherapy Pty Ltd (Epping)</t>
        </is>
      </c>
      <c r="E20" s="10" t="n">
        <v>46398</v>
      </c>
      <c r="F20" t="inlineStr">
        <is>
          <t>05:30</t>
        </is>
      </c>
      <c r="G20" t="inlineStr">
        <is>
          <t>06:30</t>
        </is>
      </c>
      <c r="H20" t="inlineStr">
        <is>
          <t>FREQ=WEEKLY;BYDAY=MO,TU,WE,TH,FR</t>
        </is>
      </c>
      <c r="I20" t="inlineStr">
        <is>
          <t>396 Park Highway, Epping VIC</t>
        </is>
      </c>
      <c r="J20" t="inlineStr">
        <is>
          <t>Clients/Hillcrest Physiotherapy Pty Ltd/Main office - Epping</t>
        </is>
      </c>
      <c r="K20" t="inlineStr">
        <is>
          <t>Kitchen and bathrooms. Checklist: Clients/Hillcrest Physiotherapy Pty Ltd/Main office - Epping/01 Scope &amp; Checklist. Notes: Store room on level 1, room 104. Access details: Clients/Hillcrest Physiotherapy Pty Ltd/Main office - Epping/02 Site Access (office will share).</t>
        </is>
      </c>
      <c r="L20" t="str">
        <f>IF(COUNTIF('Roster Clashes'!$A$5:$A$15,A20)+COUNTIF('Roster Clashes'!$B$5:$B$15,A20)&gt;0,"Yes","No")</f>
        <v>No</v>
      </c>
      <c r="M20" t="n">
        <v>0</v>
      </c>
    </row>
    <row r="21">
      <c r="A21" t="inlineStr">
        <is>
          <t>J1017</t>
        </is>
      </c>
      <c r="B21" t="inlineStr">
        <is>
          <t>Wave 1 North</t>
        </is>
      </c>
      <c r="C21" t="inlineStr">
        <is>
          <t>CL29 Ines F. roster</t>
        </is>
      </c>
      <c r="D21" t="inlineStr">
        <is>
          <t>Office clean - Hillcrest Physiotherapy Pty Ltd (Thornbury)</t>
        </is>
      </c>
      <c r="E21" s="10" t="n">
        <v>46400</v>
      </c>
      <c r="F21" t="inlineStr">
        <is>
          <t>05:30</t>
        </is>
      </c>
      <c r="G21" t="inlineStr">
        <is>
          <t>07:00</t>
        </is>
      </c>
      <c r="H21" t="inlineStr">
        <is>
          <t>FREQ=WEEKLY;BYDAY=WE,TH</t>
        </is>
      </c>
      <c r="I21" t="inlineStr">
        <is>
          <t>214A Nepean Parade, Thornbury VIC</t>
        </is>
      </c>
      <c r="J21" t="inlineStr">
        <is>
          <t>Clients/Hillcrest Physiotherapy Pty Ltd/Clinic - Thornbury</t>
        </is>
      </c>
      <c r="K21" t="inlineStr">
        <is>
          <t>Office clean. Checklist: Clients/Hillcrest Physiotherapy Pty Ltd/Clinic - Thornbury/01 Scope &amp; Checklist. Notes: Store room on level 1, room 104. Access details: Clients/Hillcrest Physiotherapy Pty Ltd/Clinic - Thornbury/02 Site Access (office will share).</t>
        </is>
      </c>
      <c r="L21" t="str">
        <f>IF(COUNTIF('Roster Clashes'!$A$5:$A$15,A21)+COUNTIF('Roster Clashes'!$B$5:$B$15,A21)&gt;0,"Yes","No")</f>
        <v>No</v>
      </c>
      <c r="M21" t="n">
        <v>0</v>
      </c>
    </row>
    <row r="22">
      <c r="A22" t="inlineStr">
        <is>
          <t>J1018</t>
        </is>
      </c>
      <c r="B22" t="inlineStr">
        <is>
          <t>Wave 2 East</t>
        </is>
      </c>
      <c r="C22" t="inlineStr">
        <is>
          <t>CL34 Nikos F. roster</t>
        </is>
      </c>
      <c r="D22" t="inlineStr">
        <is>
          <t>Office clean - Kingsley Real Estate (Mitcham)</t>
        </is>
      </c>
      <c r="E22" s="10" t="n">
        <v>46408</v>
      </c>
      <c r="F22" t="inlineStr">
        <is>
          <t>05:30</t>
        </is>
      </c>
      <c r="G22" t="inlineStr">
        <is>
          <t>07:00</t>
        </is>
      </c>
      <c r="H22" t="inlineStr">
        <is>
          <t>FREQ=WEEKLY;BYDAY=TH</t>
        </is>
      </c>
      <c r="I22" t="inlineStr">
        <is>
          <t>208 Main Avenue, Mitcham VIC</t>
        </is>
      </c>
      <c r="J22" t="inlineStr">
        <is>
          <t>Clients/Kingsley Real Estate/Main office - Mitcham</t>
        </is>
      </c>
      <c r="K22" t="inlineStr">
        <is>
          <t>Office clean. Checklist: Clients/Kingsley Real Estate/Main office - Mitcham/01 Scope &amp; Checklist. Notes: -. Access details: Clients/Kingsley Real Estate/Main office - Mitcham/02 Site Access (office will share).</t>
        </is>
      </c>
      <c r="L22" t="str">
        <f>IF(COUNTIF('Roster Clashes'!$A$5:$A$15,A22)+COUNTIF('Roster Clashes'!$B$5:$B$15,A22)&gt;0,"Yes","No")</f>
        <v>No</v>
      </c>
      <c r="M22" t="n">
        <v>0</v>
      </c>
    </row>
    <row r="23">
      <c r="A23" t="inlineStr">
        <is>
          <t>J1019</t>
        </is>
      </c>
      <c r="B23" t="inlineStr">
        <is>
          <t>Wave 2 East</t>
        </is>
      </c>
      <c r="C23" t="inlineStr">
        <is>
          <t>CL50 Jun L. roster</t>
        </is>
      </c>
      <c r="D23" t="inlineStr">
        <is>
          <t>Office clean - Kingsley Real Estate (Kew)</t>
        </is>
      </c>
      <c r="E23" s="10" t="n">
        <v>46409</v>
      </c>
      <c r="F23" t="inlineStr">
        <is>
          <t>05:30</t>
        </is>
      </c>
      <c r="G23" t="inlineStr">
        <is>
          <t>07:00</t>
        </is>
      </c>
      <c r="H23" t="inlineStr">
        <is>
          <t>FREQ=WEEKLY;BYDAY=FR</t>
        </is>
      </c>
      <c r="I23" t="inlineStr">
        <is>
          <t>208 High Avenue, Kew VIC</t>
        </is>
      </c>
      <c r="J23" t="inlineStr">
        <is>
          <t>Clients/Kingsley Real Estate/Clinic - Kew</t>
        </is>
      </c>
      <c r="K23" t="inlineStr">
        <is>
          <t>Office clean. Checklist: Clients/Kingsley Real Estate/Clinic - Kew/01 Scope &amp; Checklist. Notes: Alarm code [in 02 Site Access]#, panel behind reception door. Access details: Clients/Kingsley Real Estate/Clinic - Kew/02 Site Access (office will share).</t>
        </is>
      </c>
      <c r="L23" t="str">
        <f>IF(COUNTIF('Roster Clashes'!$A$5:$A$15,A23)+COUNTIF('Roster Clashes'!$B$5:$B$15,A23)&gt;0,"Yes","No")</f>
        <v>No</v>
      </c>
      <c r="M23" t="n">
        <v>0</v>
      </c>
    </row>
    <row r="24">
      <c r="A24" t="inlineStr">
        <is>
          <t>J1020</t>
        </is>
      </c>
      <c r="B24" t="inlineStr">
        <is>
          <t>Wave 3 South</t>
        </is>
      </c>
      <c r="C24" t="inlineStr">
        <is>
          <t>CL11 Kavya A. roster</t>
        </is>
      </c>
      <c r="D24" t="inlineStr">
        <is>
          <t>Office clean - Wattle Grove Medical Centre Pty Ltd (Clayton)</t>
        </is>
      </c>
      <c r="E24" s="10" t="n">
        <v>46415</v>
      </c>
      <c r="F24" t="inlineStr">
        <is>
          <t>05:30</t>
        </is>
      </c>
      <c r="G24" t="inlineStr">
        <is>
          <t>08:30</t>
        </is>
      </c>
      <c r="H24" t="inlineStr">
        <is>
          <t>FREQ=WEEKLY;BYDAY=TH</t>
        </is>
      </c>
      <c r="I24" t="inlineStr">
        <is>
          <t>462 Mason Road, Clayton VIC</t>
        </is>
      </c>
      <c r="J24" t="inlineStr">
        <is>
          <t>Clients/Wattle Grove Medical Centre Pty Ltd/Main office - Clayton</t>
        </is>
      </c>
      <c r="K24" t="inlineStr">
        <is>
          <t>Office clean. Checklist: Clients/Wattle Grove Medical Centre Pty Ltd/Main office - Clayton/01 Scope &amp; Checklist. Notes: Code for roller door: [in 02 Site Access]. Access details: Clients/Wattle Grove Medical Centre Pty Ltd/Main office - Clayton/02 Site Access (office will share).</t>
        </is>
      </c>
      <c r="L24" t="str">
        <f>IF(COUNTIF('Roster Clashes'!$A$5:$A$15,A24)+COUNTIF('Roster Clashes'!$B$5:$B$15,A24)&gt;0,"Yes","No")</f>
        <v>No</v>
      </c>
      <c r="M24" t="n">
        <v>0</v>
      </c>
    </row>
    <row r="25">
      <c r="A25" t="inlineStr">
        <is>
          <t>J1021</t>
        </is>
      </c>
      <c r="B25" t="inlineStr">
        <is>
          <t>Wave 1 North</t>
        </is>
      </c>
      <c r="C25" t="inlineStr">
        <is>
          <t>CL25 Eleni F. roster</t>
        </is>
      </c>
      <c r="D25" t="inlineStr">
        <is>
          <t>Office clean - Bluestone Engineering (Coburg)</t>
        </is>
      </c>
      <c r="E25" s="10" t="n">
        <v>46398</v>
      </c>
      <c r="F25" t="inlineStr">
        <is>
          <t>05:30</t>
        </is>
      </c>
      <c r="G25" t="inlineStr">
        <is>
          <t>08:00</t>
        </is>
      </c>
      <c r="H25" t="inlineStr">
        <is>
          <t>FREQ=WEEKLY;BYDAY=MO,TU</t>
        </is>
      </c>
      <c r="I25" t="inlineStr">
        <is>
          <t>201 Plenty Avenue, Coburg VIC</t>
        </is>
      </c>
      <c r="J25" t="inlineStr">
        <is>
          <t>Clients/Bluestone Engineering/Main office - Coburg</t>
        </is>
      </c>
      <c r="K25" t="inlineStr">
        <is>
          <t>Office clean. Checklist: Clients/Bluestone Engineering/Main office - Coburg/01 Scope &amp; Checklist. Notes: Key safe at side gate, code [in 02 Site Access]. Access details: Clients/Bluestone Engineering/Main office - Coburg/02 Site Access (office will share).</t>
        </is>
      </c>
      <c r="L25" t="str">
        <f>IF(COUNTIF('Roster Clashes'!$A$5:$A$15,A25)+COUNTIF('Roster Clashes'!$B$5:$B$15,A25)&gt;0,"Yes","No")</f>
        <v>No</v>
      </c>
      <c r="M25" t="n">
        <v>0</v>
      </c>
    </row>
    <row r="26">
      <c r="A26" t="inlineStr">
        <is>
          <t>J1022</t>
        </is>
      </c>
      <c r="B26" t="inlineStr">
        <is>
          <t>Wave 3 South</t>
        </is>
      </c>
      <c r="C26" t="inlineStr">
        <is>
          <t>CL51 Kavya L. roster</t>
        </is>
      </c>
      <c r="D26" t="inlineStr">
        <is>
          <t>Office clean - Clearwater Insurance Brokers Pty Ltd (Mentone)</t>
        </is>
      </c>
      <c r="E26" s="10" t="n">
        <v>46412</v>
      </c>
      <c r="F26" t="inlineStr">
        <is>
          <t>05:30</t>
        </is>
      </c>
      <c r="G26" t="inlineStr">
        <is>
          <t>06:30</t>
        </is>
      </c>
      <c r="H26" t="inlineStr">
        <is>
          <t>FREQ=WEEKLY;BYDAY=MO,TU,WE</t>
        </is>
      </c>
      <c r="I26" t="inlineStr">
        <is>
          <t>164 Whitehorse Street, Mentone VIC</t>
        </is>
      </c>
      <c r="J26" t="inlineStr">
        <is>
          <t>Clients/Clearwater Insurance Brokers Pty Ltd/Main office - Mentone</t>
        </is>
      </c>
      <c r="K26" t="inlineStr">
        <is>
          <t>Office clean. Checklist: Clients/Clearwater Insurance Brokers Pty Ltd/Main office - Mentone/01 Scope &amp; Checklist. Notes: Kitchen: 2 fridges, empty on Fridays. Access details: Clients/Clearwater Insurance Brokers Pty Ltd/Main office - Mentone/02 Site Access (office will share).</t>
        </is>
      </c>
      <c r="L26" t="str">
        <f>IF(COUNTIF('Roster Clashes'!$A$5:$A$15,A26)+COUNTIF('Roster Clashes'!$B$5:$B$15,A26)&gt;0,"Yes","No")</f>
        <v>No</v>
      </c>
      <c r="M26" t="n">
        <v>0</v>
      </c>
    </row>
    <row r="27">
      <c r="A27" t="inlineStr">
        <is>
          <t>J1023</t>
        </is>
      </c>
      <c r="B27" t="inlineStr">
        <is>
          <t>Wave 2 East</t>
        </is>
      </c>
      <c r="C27" t="inlineStr">
        <is>
          <t>CL46 Farid L. roster</t>
        </is>
      </c>
      <c r="D27" t="inlineStr">
        <is>
          <t>Office clean - Redgum Optometrists Pty Ltd (Camberwell)</t>
        </is>
      </c>
      <c r="E27" s="10" t="n">
        <v>46407</v>
      </c>
      <c r="F27" t="inlineStr">
        <is>
          <t>05:30</t>
        </is>
      </c>
      <c r="G27" t="inlineStr">
        <is>
          <t>08:00</t>
        </is>
      </c>
      <c r="H27" t="inlineStr">
        <is>
          <t>FREQ=WEEKLY;BYDAY=WE,FR</t>
        </is>
      </c>
      <c r="I27" t="inlineStr">
        <is>
          <t>480 King Avenue, Camberwell VIC</t>
        </is>
      </c>
      <c r="J27" t="inlineStr">
        <is>
          <t>Clients/Redgum Optometrists Pty Ltd/Main office - Camberwell</t>
        </is>
      </c>
      <c r="K27" t="inlineStr">
        <is>
          <t>Office clean. Checklist: Clients/Redgum Optometrists Pty Ltd/Main office - Camberwell/01 Scope &amp; Checklist. Notes: Bins out on Tuesday night. Access details: Clients/Redgum Optometrists Pty Ltd/Main office - Camberwell/02 Site Access (office will share).</t>
        </is>
      </c>
      <c r="L27" t="str">
        <f>IF(COUNTIF('Roster Clashes'!$A$5:$A$15,A27)+COUNTIF('Roster Clashes'!$B$5:$B$15,A27)&gt;0,"Yes","No")</f>
        <v>No</v>
      </c>
      <c r="M27" t="n">
        <v>0</v>
      </c>
    </row>
    <row r="28">
      <c r="A28" t="inlineStr">
        <is>
          <t>J1024</t>
        </is>
      </c>
      <c r="B28" t="inlineStr">
        <is>
          <t>Wave 2 East</t>
        </is>
      </c>
      <c r="C28" t="inlineStr">
        <is>
          <t>CL58 Rosa L. roster</t>
        </is>
      </c>
      <c r="D28" t="inlineStr">
        <is>
          <t>Carpet steam clean - Redgum Optometrists Pty Ltd (Camberwell)</t>
        </is>
      </c>
      <c r="E28" s="10" t="n">
        <v>46423</v>
      </c>
      <c r="F28" t="inlineStr">
        <is>
          <t>09:00</t>
        </is>
      </c>
      <c r="G28" t="inlineStr">
        <is>
          <t>12:00</t>
        </is>
      </c>
      <c r="H28" t="inlineStr">
        <is>
          <t>FREQ=WEEKLY;INTERVAL=4;BYDAY=FR</t>
        </is>
      </c>
      <c r="I28" t="inlineStr">
        <is>
          <t>480 King Avenue, Camberwell VIC</t>
        </is>
      </c>
      <c r="J28" t="inlineStr">
        <is>
          <t>Clients/Redgum Optometrists Pty Ltd/Main office - Camberwell</t>
        </is>
      </c>
      <c r="K28" t="inlineStr">
        <is>
          <t>Carpet steam clean. Checklist: Clients/Redgum Optometrists Pty Ltd/Main office - Camberwell/01 Scope &amp; Checklist. Notes: Bins out on Tuesday night. Access details: Clients/Redgum Optometrists Pty Ltd/Main office - Camberwell/02 Site Access (office will share).</t>
        </is>
      </c>
      <c r="L28" t="str">
        <f>IF(COUNTIF('Roster Clashes'!$A$5:$A$15,A28)+COUNTIF('Roster Clashes'!$B$5:$B$15,A28)&gt;0,"Yes","No")</f>
        <v>No</v>
      </c>
      <c r="M28" t="n">
        <v>0</v>
      </c>
    </row>
    <row r="29">
      <c r="A29" t="inlineStr">
        <is>
          <t>J1025</t>
        </is>
      </c>
      <c r="B29" t="inlineStr">
        <is>
          <t>Wave 3 South</t>
        </is>
      </c>
      <c r="C29" t="inlineStr">
        <is>
          <t>CL07 Grace A. roster</t>
        </is>
      </c>
      <c r="D29" t="inlineStr">
        <is>
          <t>Kitchen and bathrooms - Northside Accountants Pty Ltd (Cheltenham)</t>
        </is>
      </c>
      <c r="E29" s="10" t="n">
        <v>46414</v>
      </c>
      <c r="F29" t="inlineStr">
        <is>
          <t>05:30</t>
        </is>
      </c>
      <c r="G29" t="inlineStr">
        <is>
          <t>06:00</t>
        </is>
      </c>
      <c r="H29" t="inlineStr">
        <is>
          <t>FREQ=WEEKLY;BYDAY=WE,FR</t>
        </is>
      </c>
      <c r="I29" t="inlineStr">
        <is>
          <t>426 Mason Street, Cheltenham VIC</t>
        </is>
      </c>
      <c r="J29" t="inlineStr">
        <is>
          <t>Clients/Northside Accountants Pty Ltd/Main office - Cheltenham</t>
        </is>
      </c>
      <c r="K29" t="inlineStr">
        <is>
          <t>Kitchen and bathrooms. Checklist: Clients/Northside Accountants Pty Ltd/Main office - Cheltenham/01 Scope &amp; Checklist. Notes: Sign in at security desk. Access details: Clients/Northside Accountants Pty Ltd/Main office - Cheltenham/02 Site Access (office will share).</t>
        </is>
      </c>
      <c r="L29" t="str">
        <f>IF(COUNTIF('Roster Clashes'!$A$5:$A$15,A29)+COUNTIF('Roster Clashes'!$B$5:$B$15,A29)&gt;0,"Yes","No")</f>
        <v>No</v>
      </c>
      <c r="M29" t="n">
        <v>0</v>
      </c>
    </row>
    <row r="30">
      <c r="A30" t="inlineStr">
        <is>
          <t>J1026</t>
        </is>
      </c>
      <c r="B30" t="inlineStr">
        <is>
          <t>Wave 3 South</t>
        </is>
      </c>
      <c r="C30" t="inlineStr">
        <is>
          <t>CL54 Nikos L. roster</t>
        </is>
      </c>
      <c r="D30" t="inlineStr">
        <is>
          <t>Window clean - Northside Accountants Pty Ltd (Cheltenham)</t>
        </is>
      </c>
      <c r="E30" s="10" t="n">
        <v>46427</v>
      </c>
      <c r="F30" t="inlineStr">
        <is>
          <t>09:00</t>
        </is>
      </c>
      <c r="G30" t="inlineStr">
        <is>
          <t>12:00</t>
        </is>
      </c>
      <c r="H30" t="inlineStr">
        <is>
          <t>FREQ=WEEKLY;INTERVAL=4;BYDAY=TU</t>
        </is>
      </c>
      <c r="I30" t="inlineStr">
        <is>
          <t>426 Mason Street, Cheltenham VIC</t>
        </is>
      </c>
      <c r="J30" t="inlineStr">
        <is>
          <t>Clients/Northside Accountants Pty Ltd/Main office - Cheltenham</t>
        </is>
      </c>
      <c r="K30" t="inlineStr">
        <is>
          <t>Window clean. Checklist: Clients/Northside Accountants Pty Ltd/Main office - Cheltenham/01 Scope &amp; Checklist. Notes: Sign in at security desk. Access details: Clients/Northside Accountants Pty Ltd/Main office - Cheltenham/02 Site Access (office will share).</t>
        </is>
      </c>
      <c r="L30" t="str">
        <f>IF(COUNTIF('Roster Clashes'!$A$5:$A$15,A30)+COUNTIF('Roster Clashes'!$B$5:$B$15,A30)&gt;0,"Yes","No")</f>
        <v>No</v>
      </c>
      <c r="M30" t="n">
        <v>0</v>
      </c>
    </row>
    <row r="31">
      <c r="A31" t="inlineStr">
        <is>
          <t>J1027</t>
        </is>
      </c>
      <c r="B31" t="inlineStr">
        <is>
          <t>Wave 3 South</t>
        </is>
      </c>
      <c r="C31" t="inlineStr">
        <is>
          <t>CL31 Kavya F. roster</t>
        </is>
      </c>
      <c r="D31" t="inlineStr">
        <is>
          <t>Office clean - Northside Accountants Pty Ltd (Oakleigh)</t>
        </is>
      </c>
      <c r="E31" s="10" t="n">
        <v>46412</v>
      </c>
      <c r="F31" t="inlineStr">
        <is>
          <t>05:30</t>
        </is>
      </c>
      <c r="G31" t="inlineStr">
        <is>
          <t>07:30</t>
        </is>
      </c>
      <c r="H31" t="inlineStr">
        <is>
          <t>FREQ=WEEKLY;BYDAY=MO,WE,TH</t>
        </is>
      </c>
      <c r="I31" t="inlineStr">
        <is>
          <t>351 Burke Road, Oakleigh VIC</t>
        </is>
      </c>
      <c r="J31" t="inlineStr">
        <is>
          <t>Clients/Northside Accountants Pty Ltd/Clinic - Oakleigh</t>
        </is>
      </c>
      <c r="K31" t="inlineStr">
        <is>
          <t>Office clean. Checklist: Clients/Northside Accountants Pty Ltd/Clinic - Oakleigh/01 Scope &amp; Checklist. Notes: Vacuum bags in cupboard 2. Access details: Clients/Northside Accountants Pty Ltd/Clinic - Oakleigh/02 Site Access (office will share).</t>
        </is>
      </c>
      <c r="L31" t="str">
        <f>IF(COUNTIF('Roster Clashes'!$A$5:$A$15,A31)+COUNTIF('Roster Clashes'!$B$5:$B$15,A31)&gt;0,"Yes","No")</f>
        <v>No</v>
      </c>
      <c r="M31" t="n">
        <v>0</v>
      </c>
    </row>
    <row r="32">
      <c r="A32" t="inlineStr">
        <is>
          <t>J1028</t>
        </is>
      </c>
      <c r="B32" t="inlineStr">
        <is>
          <t>Wave 3 South</t>
        </is>
      </c>
      <c r="C32" t="inlineStr">
        <is>
          <t>CL03 Carmen A. roster</t>
        </is>
      </c>
      <c r="D32" t="inlineStr">
        <is>
          <t>Kitchen and bathrooms - Northside Accountants Pty Ltd (Clayton)</t>
        </is>
      </c>
      <c r="E32" s="10" t="n">
        <v>46412</v>
      </c>
      <c r="F32" t="inlineStr">
        <is>
          <t>05:30</t>
        </is>
      </c>
      <c r="G32" t="inlineStr">
        <is>
          <t>06:30</t>
        </is>
      </c>
      <c r="H32" t="inlineStr">
        <is>
          <t>FREQ=WEEKLY;BYDAY=MO,TH</t>
        </is>
      </c>
      <c r="I32" t="inlineStr">
        <is>
          <t>354 High Street, Clayton VIC</t>
        </is>
      </c>
      <c r="J32" t="inlineStr">
        <is>
          <t>Clients/Northside Accountants Pty Ltd/Warehouse - Clayton</t>
        </is>
      </c>
      <c r="K32" t="inlineStr">
        <is>
          <t>Kitchen and bathrooms. Checklist: Clients/Northside Accountants Pty Ltd/Warehouse - Clayton/01 Scope &amp; Checklist. Notes: Store room on level 1, room 104. Access details: Clients/Northside Accountants Pty Ltd/Warehouse - Clayton/02 Site Access (office will share).</t>
        </is>
      </c>
      <c r="L32" t="str">
        <f>IF(COUNTIF('Roster Clashes'!$A$5:$A$15,A32)+COUNTIF('Roster Clashes'!$B$5:$B$15,A32)&gt;0,"Yes","No")</f>
        <v>No</v>
      </c>
      <c r="M32" t="n">
        <v>0</v>
      </c>
    </row>
    <row r="33">
      <c r="A33" t="inlineStr">
        <is>
          <t>J1029</t>
        </is>
      </c>
      <c r="B33" t="inlineStr">
        <is>
          <t>Pilot</t>
        </is>
      </c>
      <c r="C33" t="inlineStr">
        <is>
          <t>CL33 Maya F. roster</t>
        </is>
      </c>
      <c r="D33" t="inlineStr">
        <is>
          <t>Office clean - Oakwood Accountants Pty Ltd (Reservoir)</t>
        </is>
      </c>
      <c r="E33" s="10" t="n">
        <v>46363</v>
      </c>
      <c r="F33" t="inlineStr">
        <is>
          <t>05:30</t>
        </is>
      </c>
      <c r="G33" t="inlineStr">
        <is>
          <t>07:00</t>
        </is>
      </c>
      <c r="H33" t="inlineStr">
        <is>
          <t>FREQ=WEEKLY;BYDAY=MO</t>
        </is>
      </c>
      <c r="I33" t="inlineStr">
        <is>
          <t>54 Mason Parade, Reservoir VIC</t>
        </is>
      </c>
      <c r="J33" t="inlineStr">
        <is>
          <t>Clients/Oakwood Accountants Pty Ltd/Main office - Reservoir</t>
        </is>
      </c>
      <c r="K33" t="inlineStr">
        <is>
          <t>Office clean. Checklist: Clients/Oakwood Accountants Pty Ltd/Main office - Reservoir/01 Scope &amp; Checklist. Notes: Park in bay 12 under the building. Access details: Clients/Oakwood Accountants Pty Ltd/Main office - Reservoir/02 Site Access (office will share).</t>
        </is>
      </c>
      <c r="L33" t="str">
        <f>IF(COUNTIF('Roster Clashes'!$A$5:$A$15,A33)+COUNTIF('Roster Clashes'!$B$5:$B$15,A33)&gt;0,"Yes","No")</f>
        <v>No</v>
      </c>
      <c r="M33" t="n">
        <v>0</v>
      </c>
    </row>
    <row r="34">
      <c r="A34" t="inlineStr">
        <is>
          <t>J1030</t>
        </is>
      </c>
      <c r="B34" t="inlineStr">
        <is>
          <t>Wave 3 South</t>
        </is>
      </c>
      <c r="C34" t="inlineStr">
        <is>
          <t>CL47 Grace L. roster</t>
        </is>
      </c>
      <c r="D34" t="inlineStr">
        <is>
          <t>Office clean - Northside Engineering Pty Ltd (St Kilda)</t>
        </is>
      </c>
      <c r="E34" s="10" t="n">
        <v>46412</v>
      </c>
      <c r="F34" t="inlineStr">
        <is>
          <t>05:30</t>
        </is>
      </c>
      <c r="G34" t="inlineStr">
        <is>
          <t>07:00</t>
        </is>
      </c>
      <c r="H34" t="inlineStr">
        <is>
          <t>FREQ=WEEKLY;BYDAY=MO,WE</t>
        </is>
      </c>
      <c r="I34" t="inlineStr">
        <is>
          <t>430 Victoria Road, St Kilda VIC</t>
        </is>
      </c>
      <c r="J34" t="inlineStr">
        <is>
          <t>Clients/Northside Engineering Pty Ltd/Main office - St Kilda</t>
        </is>
      </c>
      <c r="K34" t="inlineStr">
        <is>
          <t>Office clean. Checklist: Clients/Northside Engineering Pty Ltd/Main office - St Kilda/01 Scope &amp; Checklist. Notes: Alarm [in 02 Site Access] then press OFF; Sign in at security desk. Access details: Clients/Northside Engineering Pty Ltd/Main office - St Kilda/02 Site Access (office will share).</t>
        </is>
      </c>
      <c r="L34" t="str">
        <f>IF(COUNTIF('Roster Clashes'!$A$5:$A$15,A34)+COUNTIF('Roster Clashes'!$B$5:$B$15,A34)&gt;0,"Yes","No")</f>
        <v>No</v>
      </c>
      <c r="M34" t="n">
        <v>0</v>
      </c>
    </row>
    <row r="35">
      <c r="A35" t="inlineStr">
        <is>
          <t>J1031</t>
        </is>
      </c>
      <c r="B35" t="inlineStr">
        <is>
          <t>Wave 3 South</t>
        </is>
      </c>
      <c r="C35" t="inlineStr">
        <is>
          <t>CL15 Omar A. roster</t>
        </is>
      </c>
      <c r="D35" t="inlineStr">
        <is>
          <t>Office clean - Northside Engineering Pty Ltd (Bentleigh)</t>
        </is>
      </c>
      <c r="E35" s="10" t="n">
        <v>46414</v>
      </c>
      <c r="F35" t="inlineStr">
        <is>
          <t>05:30</t>
        </is>
      </c>
      <c r="G35" t="inlineStr">
        <is>
          <t>07:00</t>
        </is>
      </c>
      <c r="H35" t="inlineStr">
        <is>
          <t>FREQ=WEEKLY;BYDAY=WE,FR</t>
        </is>
      </c>
      <c r="I35" t="inlineStr">
        <is>
          <t>195/12 Railway Highway, Bentleigh VIC</t>
        </is>
      </c>
      <c r="J35" t="inlineStr">
        <is>
          <t>Clients/Northside Engineering Pty Ltd/Clinic - Bentleigh</t>
        </is>
      </c>
      <c r="K35" t="inlineStr">
        <is>
          <t>Office clean. Checklist: Clients/Northside Engineering Pty Ltd/Clinic - Bentleigh/01 Scope &amp; Checklist. Notes: Kitchen: 2 fridges, empty on Fridays. Access details: Clients/Northside Engineering Pty Ltd/Clinic - Bentleigh/02 Site Access (office will share).</t>
        </is>
      </c>
      <c r="L35" t="str">
        <f>IF(COUNTIF('Roster Clashes'!$A$5:$A$15,A35)+COUNTIF('Roster Clashes'!$B$5:$B$15,A35)&gt;0,"Yes","No")</f>
        <v>No</v>
      </c>
      <c r="M35" t="n">
        <v>0</v>
      </c>
    </row>
    <row r="36">
      <c r="A36" t="inlineStr">
        <is>
          <t>J1032</t>
        </is>
      </c>
      <c r="B36" t="inlineStr">
        <is>
          <t>Wave 3 South</t>
        </is>
      </c>
      <c r="C36" t="inlineStr">
        <is>
          <t>CL56 Pita L. roster</t>
        </is>
      </c>
      <c r="D36" t="inlineStr">
        <is>
          <t>Carpet steam clean - Northside Engineering Pty Ltd (Bentleigh)</t>
        </is>
      </c>
      <c r="E36" s="10" t="n">
        <v>46415</v>
      </c>
      <c r="F36" t="inlineStr">
        <is>
          <t>09:00</t>
        </is>
      </c>
      <c r="G36" t="inlineStr">
        <is>
          <t>12:00</t>
        </is>
      </c>
      <c r="H36" t="inlineStr">
        <is>
          <t>FREQ=WEEKLY;INTERVAL=4;BYDAY=TH</t>
        </is>
      </c>
      <c r="I36" t="inlineStr">
        <is>
          <t>195/12 Railway Highway, Bentleigh VIC</t>
        </is>
      </c>
      <c r="J36" t="inlineStr">
        <is>
          <t>Clients/Northside Engineering Pty Ltd/Clinic - Bentleigh</t>
        </is>
      </c>
      <c r="K36" t="inlineStr">
        <is>
          <t>Carpet steam clean. Checklist: Clients/Northside Engineering Pty Ltd/Clinic - Bentleigh/01 Scope &amp; Checklist. Notes: Kitchen: 2 fridges, empty on Fridays. Access details: Clients/Northside Engineering Pty Ltd/Clinic - Bentleigh/02 Site Access (office will share).</t>
        </is>
      </c>
      <c r="L36" t="str">
        <f>IF(COUNTIF('Roster Clashes'!$A$5:$A$15,A36)+COUNTIF('Roster Clashes'!$B$5:$B$15,A36)&gt;0,"Yes","No")</f>
        <v>No</v>
      </c>
      <c r="M36" t="n">
        <v>0</v>
      </c>
    </row>
    <row r="37">
      <c r="A37" t="inlineStr">
        <is>
          <t>J1033</t>
        </is>
      </c>
      <c r="B37" t="inlineStr">
        <is>
          <t>Wave 4 West</t>
        </is>
      </c>
      <c r="C37" t="inlineStr">
        <is>
          <t>CL52 Luis L. roster</t>
        </is>
      </c>
      <c r="D37" t="inlineStr">
        <is>
          <t>Office clean - Northside Engineering Pty Ltd (Deer Park)</t>
        </is>
      </c>
      <c r="E37" s="10" t="n">
        <v>46419</v>
      </c>
      <c r="F37" t="inlineStr">
        <is>
          <t>05:30</t>
        </is>
      </c>
      <c r="G37" t="inlineStr">
        <is>
          <t>08:30</t>
        </is>
      </c>
      <c r="H37" t="inlineStr">
        <is>
          <t>FREQ=WEEKLY;BYDAY=MO,TU,WE,TH,FR</t>
        </is>
      </c>
      <c r="I37" t="inlineStr">
        <is>
          <t>10 Queen Highway, Deer Park VIC</t>
        </is>
      </c>
      <c r="J37" t="inlineStr">
        <is>
          <t>Clients/Northside Engineering Pty Ltd/Warehouse - Deer Park</t>
        </is>
      </c>
      <c r="K37" t="inlineStr">
        <is>
          <t>Office clean. Checklist: Clients/Northside Engineering Pty Ltd/Warehouse - Deer Park/01 Scope &amp; Checklist. Notes: Do not use bleach on the timber floor. Access details: Clients/Northside Engineering Pty Ltd/Warehouse - Deer Park/02 Site Access (office will share).</t>
        </is>
      </c>
      <c r="L37" t="str">
        <f>IF(COUNTIF('Roster Clashes'!$A$5:$A$15,A37)+COUNTIF('Roster Clashes'!$B$5:$B$15,A37)&gt;0,"Yes","No")</f>
        <v>No</v>
      </c>
      <c r="M37" t="n">
        <v>0</v>
      </c>
    </row>
    <row r="38">
      <c r="A38" t="inlineStr">
        <is>
          <t>J1034</t>
        </is>
      </c>
      <c r="B38" t="inlineStr">
        <is>
          <t>Wave 3 South</t>
        </is>
      </c>
      <c r="C38" t="inlineStr">
        <is>
          <t>CL19 Sione A. roster</t>
        </is>
      </c>
      <c r="D38" t="inlineStr">
        <is>
          <t>Kitchen and bathrooms - Northside Engineering Pty Ltd (St Kilda)</t>
        </is>
      </c>
      <c r="E38" s="10" t="n">
        <v>46412</v>
      </c>
      <c r="F38" t="inlineStr">
        <is>
          <t>05:30</t>
        </is>
      </c>
      <c r="G38" t="inlineStr">
        <is>
          <t>06:30</t>
        </is>
      </c>
      <c r="H38" t="inlineStr">
        <is>
          <t>FREQ=WEEKLY;BYDAY=MO,WE</t>
        </is>
      </c>
      <c r="I38" t="inlineStr">
        <is>
          <t>17 Park Avenue, St Kilda VIC</t>
        </is>
      </c>
      <c r="J38" t="inlineStr">
        <is>
          <t>Clients/Northside Engineering Pty Ltd/Showroom - St Kilda</t>
        </is>
      </c>
      <c r="K38" t="inlineStr">
        <is>
          <t>Kitchen and bathrooms. Checklist: Clients/Northside Engineering Pty Ltd/Showroom - St Kilda/01 Scope &amp; Checklist. Notes: Alarm code [in 02 Site Access]#, panel behind reception door; Park in bay 12 under the building. Access details: Clients/Northside Engineering Pty Ltd/Showroom - St Kilda/02 Site Access (office will share).</t>
        </is>
      </c>
      <c r="L38" t="str">
        <f>IF(COUNTIF('Roster Clashes'!$A$5:$A$15,A38)+COUNTIF('Roster Clashes'!$B$5:$B$15,A38)&gt;0,"Yes","No")</f>
        <v>No</v>
      </c>
      <c r="M38" t="n">
        <v>0</v>
      </c>
    </row>
    <row r="39">
      <c r="A39" t="inlineStr">
        <is>
          <t>J1035</t>
        </is>
      </c>
      <c r="B39" t="inlineStr">
        <is>
          <t>Wave 2 East</t>
        </is>
      </c>
      <c r="C39" t="inlineStr">
        <is>
          <t>CL14 Nikos A. roster</t>
        </is>
      </c>
      <c r="D39" t="inlineStr">
        <is>
          <t>Office clean - Ashwood Early Learning (Camberwell)</t>
        </is>
      </c>
      <c r="E39" s="10" t="n">
        <v>46405</v>
      </c>
      <c r="F39" t="inlineStr">
        <is>
          <t>05:30</t>
        </is>
      </c>
      <c r="G39" t="inlineStr">
        <is>
          <t>06:30</t>
        </is>
      </c>
      <c r="H39" t="inlineStr">
        <is>
          <t>FREQ=WEEKLY;BYDAY=MO,TH,FR</t>
        </is>
      </c>
      <c r="I39" t="inlineStr">
        <is>
          <t>378 Plenty Street, Camberwell VIC</t>
        </is>
      </c>
      <c r="J39" t="inlineStr">
        <is>
          <t>Clients/Ashwood Early Learning/Main office - Camberwell</t>
        </is>
      </c>
      <c r="K39" t="inlineStr">
        <is>
          <t>Office clean. Checklist: Clients/Ashwood Early Learning/Main office - Camberwell/01 Scope &amp; Checklist. Notes: Sign in at security desk. Access details: Clients/Ashwood Early Learning/Main office - Camberwell/02 Site Access (office will share).</t>
        </is>
      </c>
      <c r="L39" t="str">
        <f>IF(COUNTIF('Roster Clashes'!$A$5:$A$15,A39)+COUNTIF('Roster Clashes'!$B$5:$B$15,A39)&gt;0,"Yes","No")</f>
        <v>No</v>
      </c>
      <c r="M39" t="n">
        <v>0</v>
      </c>
    </row>
    <row r="40">
      <c r="A40" t="inlineStr">
        <is>
          <t>J1036</t>
        </is>
      </c>
      <c r="B40" t="inlineStr">
        <is>
          <t>Wave 2 East</t>
        </is>
      </c>
      <c r="C40" t="inlineStr">
        <is>
          <t>CL56 Pita L. roster</t>
        </is>
      </c>
      <c r="D40" t="inlineStr">
        <is>
          <t>Window clean - Ashwood Early Learning (Camberwell)</t>
        </is>
      </c>
      <c r="E40" s="10" t="n">
        <v>46420</v>
      </c>
      <c r="F40" t="inlineStr">
        <is>
          <t>09:00</t>
        </is>
      </c>
      <c r="G40" t="inlineStr">
        <is>
          <t>12:00</t>
        </is>
      </c>
      <c r="H40" t="inlineStr">
        <is>
          <t>FREQ=WEEKLY;INTERVAL=4;BYDAY=TU</t>
        </is>
      </c>
      <c r="I40" t="inlineStr">
        <is>
          <t>378 Plenty Street, Camberwell VIC</t>
        </is>
      </c>
      <c r="J40" t="inlineStr">
        <is>
          <t>Clients/Ashwood Early Learning/Main office - Camberwell</t>
        </is>
      </c>
      <c r="K40" t="inlineStr">
        <is>
          <t>Window clean. Checklist: Clients/Ashwood Early Learning/Main office - Camberwell/01 Scope &amp; Checklist. Notes: Sign in at security desk. Access details: Clients/Ashwood Early Learning/Main office - Camberwell/02 Site Access (office will share).</t>
        </is>
      </c>
      <c r="L40" t="str">
        <f>IF(COUNTIF('Roster Clashes'!$A$5:$A$15,A40)+COUNTIF('Roster Clashes'!$B$5:$B$15,A40)&gt;0,"Yes","No")</f>
        <v>No</v>
      </c>
      <c r="M40" t="n">
        <v>0</v>
      </c>
    </row>
    <row r="41">
      <c r="A41" t="inlineStr">
        <is>
          <t>J1037</t>
        </is>
      </c>
      <c r="B41" t="inlineStr">
        <is>
          <t>Wave 4 West</t>
        </is>
      </c>
      <c r="C41" t="inlineStr">
        <is>
          <t>CL40 Tara F. roster</t>
        </is>
      </c>
      <c r="D41" t="inlineStr">
        <is>
          <t>Office clean - Silverton Pharmacy (Point Cook)</t>
        </is>
      </c>
      <c r="E41" s="10" t="n">
        <v>46419</v>
      </c>
      <c r="F41" t="inlineStr">
        <is>
          <t>05:30</t>
        </is>
      </c>
      <c r="G41" t="inlineStr">
        <is>
          <t>06:30</t>
        </is>
      </c>
      <c r="H41" t="inlineStr">
        <is>
          <t>FREQ=WEEKLY;BYDAY=MO</t>
        </is>
      </c>
      <c r="I41" t="inlineStr">
        <is>
          <t>266 Union Avenue, Point Cook VIC</t>
        </is>
      </c>
      <c r="J41" t="inlineStr">
        <is>
          <t>Clients/Silverton Pharmacy/Main office - Point Cook</t>
        </is>
      </c>
      <c r="K41" t="inlineStr">
        <is>
          <t>Office clean. Checklist: Clients/Silverton Pharmacy/Main office - Point Cook/01 Scope &amp; Checklist. Notes: -. Access details: Clients/Silverton Pharmacy/Main office - Point Cook/02 Site Access (office will share).</t>
        </is>
      </c>
      <c r="L41" t="str">
        <f>IF(COUNTIF('Roster Clashes'!$A$5:$A$15,A41)+COUNTIF('Roster Clashes'!$B$5:$B$15,A41)&gt;0,"Yes","No")</f>
        <v>No</v>
      </c>
      <c r="M41" t="n">
        <v>0</v>
      </c>
    </row>
    <row r="42">
      <c r="A42" t="inlineStr">
        <is>
          <t>J1038</t>
        </is>
      </c>
      <c r="B42" t="inlineStr">
        <is>
          <t>Wave 2 East</t>
        </is>
      </c>
      <c r="C42" t="inlineStr">
        <is>
          <t>CL22 Bilal F. roster</t>
        </is>
      </c>
      <c r="D42" t="inlineStr">
        <is>
          <t>Office clean - Silverton Pharmacy (Kew)</t>
        </is>
      </c>
      <c r="E42" s="10" t="n">
        <v>46408</v>
      </c>
      <c r="F42" t="inlineStr">
        <is>
          <t>05:30</t>
        </is>
      </c>
      <c r="G42" t="inlineStr">
        <is>
          <t>06:30</t>
        </is>
      </c>
      <c r="H42" t="inlineStr">
        <is>
          <t>FREQ=WEEKLY;BYDAY=TH</t>
        </is>
      </c>
      <c r="I42" t="inlineStr">
        <is>
          <t>98 Park Road, Kew VIC</t>
        </is>
      </c>
      <c r="J42" t="inlineStr">
        <is>
          <t>Clients/Silverton Pharmacy/Clinic - Kew</t>
        </is>
      </c>
      <c r="K42" t="inlineStr">
        <is>
          <t>Office clean. Checklist: Clients/Silverton Pharmacy/Clinic - Kew/01 Scope &amp; Checklist. Notes: Call 0400 000 000 if the door is locked. Access details: Clients/Silverton Pharmacy/Clinic - Kew/02 Site Access (office will share).</t>
        </is>
      </c>
      <c r="L42" t="str">
        <f>IF(COUNTIF('Roster Clashes'!$A$5:$A$15,A42)+COUNTIF('Roster Clashes'!$B$5:$B$15,A42)&gt;0,"Yes","No")</f>
        <v>No</v>
      </c>
      <c r="M42" t="n">
        <v>0</v>
      </c>
    </row>
    <row r="43">
      <c r="A43" t="inlineStr">
        <is>
          <t>J1039</t>
        </is>
      </c>
      <c r="B43" t="inlineStr">
        <is>
          <t>Wave 1 North</t>
        </is>
      </c>
      <c r="C43" t="inlineStr">
        <is>
          <t>CL21 Ana F. roster</t>
        </is>
      </c>
      <c r="D43" t="inlineStr">
        <is>
          <t>Office clean - Silverton Pharmacy (Bundoora)</t>
        </is>
      </c>
      <c r="E43" s="10" t="n">
        <v>46400</v>
      </c>
      <c r="F43" t="inlineStr">
        <is>
          <t>05:30</t>
        </is>
      </c>
      <c r="G43" t="inlineStr">
        <is>
          <t>08:30</t>
        </is>
      </c>
      <c r="H43" t="inlineStr">
        <is>
          <t>FREQ=WEEKLY;BYDAY=WE</t>
        </is>
      </c>
      <c r="I43" t="inlineStr">
        <is>
          <t>107 Barkly Highway, Bundoora VIC</t>
        </is>
      </c>
      <c r="J43" t="inlineStr">
        <is>
          <t>Clients/Silverton Pharmacy/Warehouse - Bundoora</t>
        </is>
      </c>
      <c r="K43" t="inlineStr">
        <is>
          <t>Office clean. Checklist: Clients/Silverton Pharmacy/Warehouse - Bundoora/01 Scope &amp; Checklist. Notes: Bins out on Tuesday night. Access details: Clients/Silverton Pharmacy/Warehouse - Bundoora/02 Site Access (office will share).</t>
        </is>
      </c>
      <c r="L43" t="str">
        <f>IF(COUNTIF('Roster Clashes'!$A$5:$A$15,A43)+COUNTIF('Roster Clashes'!$B$5:$B$15,A43)&gt;0,"Yes","No")</f>
        <v>No</v>
      </c>
      <c r="M43" t="n">
        <v>0</v>
      </c>
    </row>
    <row r="44">
      <c r="A44" t="inlineStr">
        <is>
          <t>J1040</t>
        </is>
      </c>
      <c r="B44" t="inlineStr">
        <is>
          <t>Wave 4 West</t>
        </is>
      </c>
      <c r="C44" t="inlineStr">
        <is>
          <t>CL20 Tara A. roster</t>
        </is>
      </c>
      <c r="D44" t="inlineStr">
        <is>
          <t>Office clean - Silverton Pharmacy (Footscray)</t>
        </is>
      </c>
      <c r="E44" s="10" t="n">
        <v>46420</v>
      </c>
      <c r="F44" t="inlineStr">
        <is>
          <t>05:30</t>
        </is>
      </c>
      <c r="G44" t="inlineStr">
        <is>
          <t>07:00</t>
        </is>
      </c>
      <c r="H44" t="inlineStr">
        <is>
          <t>FREQ=WEEKLY;BYDAY=TU,WE</t>
        </is>
      </c>
      <c r="I44" t="inlineStr">
        <is>
          <t>298 Main Road, Footscray VIC</t>
        </is>
      </c>
      <c r="J44" t="inlineStr">
        <is>
          <t>Clients/Silverton Pharmacy/Showroom - Footscray</t>
        </is>
      </c>
      <c r="K44" t="inlineStr">
        <is>
          <t>Office clean. Checklist: Clients/Silverton Pharmacy/Showroom - Footscray/01 Scope &amp; Checklist. Notes: Alarm code [in 02 Site Access]#, panel behind reception door. Access details: Clients/Silverton Pharmacy/Showroom - Footscray/02 Site Access (office will share).</t>
        </is>
      </c>
      <c r="L44" t="str">
        <f>IF(COUNTIF('Roster Clashes'!$A$5:$A$15,A44)+COUNTIF('Roster Clashes'!$B$5:$B$15,A44)&gt;0,"Yes","No")</f>
        <v>No</v>
      </c>
      <c r="M44" t="n">
        <v>0</v>
      </c>
    </row>
    <row r="45">
      <c r="A45" t="inlineStr">
        <is>
          <t>J1041</t>
        </is>
      </c>
      <c r="B45" t="inlineStr">
        <is>
          <t>Wave 4 West</t>
        </is>
      </c>
      <c r="C45" t="inlineStr">
        <is>
          <t>CL58 Rosa L. roster</t>
        </is>
      </c>
      <c r="D45" t="inlineStr">
        <is>
          <t>Carpet steam clean - Silverton Pharmacy (Footscray)</t>
        </is>
      </c>
      <c r="E45" s="10" t="n">
        <v>46440</v>
      </c>
      <c r="F45" t="inlineStr">
        <is>
          <t>09:00</t>
        </is>
      </c>
      <c r="G45" t="inlineStr">
        <is>
          <t>11:00</t>
        </is>
      </c>
      <c r="H45" t="inlineStr">
        <is>
          <t>FREQ=WEEKLY;INTERVAL=4;BYDAY=MO</t>
        </is>
      </c>
      <c r="I45" t="inlineStr">
        <is>
          <t>298 Main Road, Footscray VIC</t>
        </is>
      </c>
      <c r="J45" t="inlineStr">
        <is>
          <t>Clients/Silverton Pharmacy/Showroom - Footscray</t>
        </is>
      </c>
      <c r="K45" t="inlineStr">
        <is>
          <t>Carpet steam clean. Checklist: Clients/Silverton Pharmacy/Showroom - Footscray/01 Scope &amp; Checklist. Notes: Alarm code [in 02 Site Access]#, panel behind reception door. Access details: Clients/Silverton Pharmacy/Showroom - Footscray/02 Site Access (office will share).</t>
        </is>
      </c>
      <c r="L45" t="str">
        <f>IF(COUNTIF('Roster Clashes'!$A$5:$A$15,A45)+COUNTIF('Roster Clashes'!$B$5:$B$15,A45)&gt;0,"Yes","No")</f>
        <v>No</v>
      </c>
      <c r="M45" t="n">
        <v>0</v>
      </c>
    </row>
    <row r="46">
      <c r="A46" t="inlineStr">
        <is>
          <t>J1042</t>
        </is>
      </c>
      <c r="B46" t="inlineStr">
        <is>
          <t>Wave 2 East</t>
        </is>
      </c>
      <c r="C46" t="inlineStr">
        <is>
          <t>CL06 Farid A. roster</t>
        </is>
      </c>
      <c r="D46" t="inlineStr">
        <is>
          <t>Kitchen and bathrooms - Brightside Podiatry (Camberwell)</t>
        </is>
      </c>
      <c r="E46" s="10" t="n">
        <v>46406</v>
      </c>
      <c r="F46" t="inlineStr">
        <is>
          <t>05:30</t>
        </is>
      </c>
      <c r="G46" t="inlineStr">
        <is>
          <t>06:00</t>
        </is>
      </c>
      <c r="H46" t="inlineStr">
        <is>
          <t>FREQ=WEEKLY;BYDAY=TU</t>
        </is>
      </c>
      <c r="I46" t="inlineStr">
        <is>
          <t>142 Plenty Road, Camberwell VIC</t>
        </is>
      </c>
      <c r="J46" t="inlineStr">
        <is>
          <t>Clients/Brightside Podiatry/Main office - Camberwell</t>
        </is>
      </c>
      <c r="K46" t="inlineStr">
        <is>
          <t>Kitchen and bathrooms. Checklist: Clients/Brightside Podiatry/Main office - Camberwell/01 Scope &amp; Checklist. Notes: Reception closes 5:30 pm, use the side entry. Access details: Clients/Brightside Podiatry/Main office - Camberwell/02 Site Access (office will share).</t>
        </is>
      </c>
      <c r="L46" t="str">
        <f>IF(COUNTIF('Roster Clashes'!$A$5:$A$15,A46)+COUNTIF('Roster Clashes'!$B$5:$B$15,A46)&gt;0,"Yes","No")</f>
        <v>No</v>
      </c>
      <c r="M46" t="n">
        <v>0</v>
      </c>
    </row>
    <row r="47">
      <c r="A47" t="inlineStr">
        <is>
          <t>J1043</t>
        </is>
      </c>
      <c r="B47" t="inlineStr">
        <is>
          <t>Wave 2 East</t>
        </is>
      </c>
      <c r="C47" t="inlineStr">
        <is>
          <t>CL30 Jun F. roster</t>
        </is>
      </c>
      <c r="D47" t="inlineStr">
        <is>
          <t>Office clean - Ashwood Optometrists (Ringwood)</t>
        </is>
      </c>
      <c r="E47" s="10" t="n">
        <v>46406</v>
      </c>
      <c r="F47" t="inlineStr">
        <is>
          <t>05:30</t>
        </is>
      </c>
      <c r="G47" t="inlineStr">
        <is>
          <t>07:30</t>
        </is>
      </c>
      <c r="H47" t="inlineStr">
        <is>
          <t>FREQ=WEEKLY;BYDAY=TU,WE</t>
        </is>
      </c>
      <c r="I47" t="inlineStr">
        <is>
          <t>195 Nicholson Road, Ringwood VIC</t>
        </is>
      </c>
      <c r="J47" t="inlineStr">
        <is>
          <t>Clients/Ashwood Optometrists/Main office - Ringwood</t>
        </is>
      </c>
      <c r="K47" t="inlineStr">
        <is>
          <t>Office clean. Checklist: Clients/Ashwood Optometrists/Main office - Ringwood/01 Scope &amp; Checklist. Notes: Reception closes 5:30 pm, use the side entry. Access details: Clients/Ashwood Optometrists/Main office - Ringwood/02 Site Access (office will share).</t>
        </is>
      </c>
      <c r="L47" t="str">
        <f>IF(COUNTIF('Roster Clashes'!$A$5:$A$15,A47)+COUNTIF('Roster Clashes'!$B$5:$B$15,A47)&gt;0,"Yes","No")</f>
        <v>No</v>
      </c>
      <c r="M47" t="n">
        <v>0</v>
      </c>
    </row>
    <row r="48">
      <c r="A48" t="inlineStr">
        <is>
          <t>J1044</t>
        </is>
      </c>
      <c r="B48" t="inlineStr">
        <is>
          <t>Wave 2 East</t>
        </is>
      </c>
      <c r="C48" t="inlineStr">
        <is>
          <t>CL57 Quynh L. roster</t>
        </is>
      </c>
      <c r="D48" t="inlineStr">
        <is>
          <t>Window clean - Ashwood Optometrists (Ringwood)</t>
        </is>
      </c>
      <c r="E48" s="10" t="n">
        <v>46420</v>
      </c>
      <c r="F48" t="inlineStr">
        <is>
          <t>09:00</t>
        </is>
      </c>
      <c r="G48" t="inlineStr">
        <is>
          <t>10:30</t>
        </is>
      </c>
      <c r="H48" t="inlineStr">
        <is>
          <t>FREQ=WEEKLY;INTERVAL=4;BYDAY=TU</t>
        </is>
      </c>
      <c r="I48" t="inlineStr">
        <is>
          <t>195 Nicholson Road, Ringwood VIC</t>
        </is>
      </c>
      <c r="J48" t="inlineStr">
        <is>
          <t>Clients/Ashwood Optometrists/Main office - Ringwood</t>
        </is>
      </c>
      <c r="K48" t="inlineStr">
        <is>
          <t>Window clean. Checklist: Clients/Ashwood Optometrists/Main office - Ringwood/01 Scope &amp; Checklist. Notes: Reception closes 5:30 pm, use the side entry. Access details: Clients/Ashwood Optometrists/Main office - Ringwood/02 Site Access (office will share).</t>
        </is>
      </c>
      <c r="L48" t="str">
        <f>IF(COUNTIF('Roster Clashes'!$A$5:$A$15,A48)+COUNTIF('Roster Clashes'!$B$5:$B$15,A48)&gt;0,"Yes","No")</f>
        <v>No</v>
      </c>
      <c r="M48" t="n">
        <v>0</v>
      </c>
    </row>
    <row r="49">
      <c r="A49" t="inlineStr">
        <is>
          <t>J1045</t>
        </is>
      </c>
      <c r="B49" t="inlineStr">
        <is>
          <t>Wave 2 East</t>
        </is>
      </c>
      <c r="C49" t="inlineStr">
        <is>
          <t>CL42 Bilal L. roster</t>
        </is>
      </c>
      <c r="D49" t="inlineStr">
        <is>
          <t>Kitchen and bathrooms - Ashwood Optometrists (Ringwood)</t>
        </is>
      </c>
      <c r="E49" s="10" t="n">
        <v>46408</v>
      </c>
      <c r="F49" t="inlineStr">
        <is>
          <t>05:30</t>
        </is>
      </c>
      <c r="G49" t="inlineStr">
        <is>
          <t>06:00</t>
        </is>
      </c>
      <c r="H49" t="inlineStr">
        <is>
          <t>FREQ=WEEKLY;BYDAY=TH</t>
        </is>
      </c>
      <c r="I49" t="inlineStr">
        <is>
          <t>245 Ballarat Avenue, Ringwood VIC</t>
        </is>
      </c>
      <c r="J49" t="inlineStr">
        <is>
          <t>Clients/Ashwood Optometrists/Clinic - Ringwood</t>
        </is>
      </c>
      <c r="K49" t="inlineStr">
        <is>
          <t>Kitchen and bathrooms. Checklist: Clients/Ashwood Optometrists/Clinic - Ringwood/01 Scope &amp; Checklist. Notes: -. Access details: Clients/Ashwood Optometrists/Clinic - Ringwood/02 Site Access (office will share).</t>
        </is>
      </c>
      <c r="L49" t="str">
        <f>IF(COUNTIF('Roster Clashes'!$A$5:$A$15,A49)+COUNTIF('Roster Clashes'!$B$5:$B$15,A49)&gt;0,"Yes","No")</f>
        <v>No</v>
      </c>
      <c r="M49" t="n">
        <v>0</v>
      </c>
    </row>
    <row r="50">
      <c r="A50" t="inlineStr">
        <is>
          <t>J1046</t>
        </is>
      </c>
      <c r="B50" t="inlineStr">
        <is>
          <t>Wave 2 East</t>
        </is>
      </c>
      <c r="C50" t="inlineStr">
        <is>
          <t>CL59 Sione L. roster</t>
        </is>
      </c>
      <c r="D50" t="inlineStr">
        <is>
          <t>Washroom service - Ashwood Optometrists (Ringwood)</t>
        </is>
      </c>
      <c r="E50" s="10" t="n">
        <v>46419</v>
      </c>
      <c r="F50" t="inlineStr">
        <is>
          <t>09:00</t>
        </is>
      </c>
      <c r="G50" t="inlineStr">
        <is>
          <t>09:30</t>
        </is>
      </c>
      <c r="H50" t="inlineStr">
        <is>
          <t>FREQ=MONTHLY;BYDAY=1MO</t>
        </is>
      </c>
      <c r="I50" t="inlineStr">
        <is>
          <t>245 Ballarat Avenue, Ringwood VIC</t>
        </is>
      </c>
      <c r="J50" t="inlineStr">
        <is>
          <t>Clients/Ashwood Optometrists/Clinic - Ringwood</t>
        </is>
      </c>
      <c r="K50" t="inlineStr">
        <is>
          <t>Washroom service. Checklist: Clients/Ashwood Optometrists/Clinic - Ringwood/01 Scope &amp; Checklist. Notes: -. Access details: Clients/Ashwood Optometrists/Clinic - Ringwood/02 Site Access (office will share).</t>
        </is>
      </c>
      <c r="L50" t="str">
        <f>IF(COUNTIF('Roster Clashes'!$A$5:$A$15,A50)+COUNTIF('Roster Clashes'!$B$5:$B$15,A50)&gt;0,"Yes","No")</f>
        <v>No</v>
      </c>
      <c r="M50" t="n">
        <v>0</v>
      </c>
    </row>
    <row r="51">
      <c r="A51" t="inlineStr">
        <is>
          <t>J1047</t>
        </is>
      </c>
      <c r="B51" t="inlineStr">
        <is>
          <t>Wave 1 North</t>
        </is>
      </c>
      <c r="C51" t="inlineStr">
        <is>
          <t>CL41 Ana L. roster</t>
        </is>
      </c>
      <c r="D51" t="inlineStr">
        <is>
          <t>Kitchen and bathrooms - Parkside Accountants (Bundoora)</t>
        </is>
      </c>
      <c r="E51" s="10" t="n">
        <v>46399</v>
      </c>
      <c r="F51" t="inlineStr">
        <is>
          <t>05:30</t>
        </is>
      </c>
      <c r="G51" t="inlineStr">
        <is>
          <t>06:00</t>
        </is>
      </c>
      <c r="H51" t="inlineStr">
        <is>
          <t>FREQ=WEEKLY;BYDAY=TU,WE</t>
        </is>
      </c>
      <c r="I51" t="inlineStr">
        <is>
          <t>22 Hopkins Road, Bundoora VIC</t>
        </is>
      </c>
      <c r="J51" t="inlineStr">
        <is>
          <t>Clients/Parkside Accountants/Main office - Bundoora</t>
        </is>
      </c>
      <c r="K51" t="inlineStr">
        <is>
          <t>Kitchen and bathrooms. Checklist: Clients/Parkside Accountants/Main office - Bundoora/01 Scope &amp; Checklist. Notes: Bins out on Tuesday night. Access details: Clients/Parkside Accountants/Main office - Bundoora/02 Site Access (office will share).</t>
        </is>
      </c>
      <c r="L51" t="str">
        <f>IF(COUNTIF('Roster Clashes'!$A$5:$A$15,A51)+COUNTIF('Roster Clashes'!$B$5:$B$15,A51)&gt;0,"Yes","No")</f>
        <v>No</v>
      </c>
      <c r="M51" t="n">
        <v>0</v>
      </c>
    </row>
    <row r="52">
      <c r="A52" t="inlineStr">
        <is>
          <t>J1048</t>
        </is>
      </c>
      <c r="B52" t="inlineStr">
        <is>
          <t>Pilot</t>
        </is>
      </c>
      <c r="C52" t="inlineStr">
        <is>
          <t>CL09 Ines A. roster</t>
        </is>
      </c>
      <c r="D52" t="inlineStr">
        <is>
          <t>Office clean - Parkside Accountants (Northcote)</t>
        </is>
      </c>
      <c r="E52" s="10" t="n">
        <v>46367</v>
      </c>
      <c r="F52" t="inlineStr">
        <is>
          <t>05:30</t>
        </is>
      </c>
      <c r="G52" t="inlineStr">
        <is>
          <t>08:30</t>
        </is>
      </c>
      <c r="H52" t="inlineStr">
        <is>
          <t>FREQ=WEEKLY;BYDAY=FR</t>
        </is>
      </c>
      <c r="I52" t="inlineStr">
        <is>
          <t>356 Albert Avenue, Northcote VIC</t>
        </is>
      </c>
      <c r="J52" t="inlineStr">
        <is>
          <t>Clients/Parkside Accountants/Clinic - Northcote</t>
        </is>
      </c>
      <c r="K52" t="inlineStr">
        <is>
          <t>Office clean. Checklist: Clients/Parkside Accountants/Clinic - Northcote/01 Scope &amp; Checklist. Notes: Bins out on Tuesday night. Access details: Clients/Parkside Accountants/Clinic - Northcote/02 Site Access (office will share).</t>
        </is>
      </c>
      <c r="L52" t="str">
        <f>IF(COUNTIF('Roster Clashes'!$A$5:$A$15,A52)+COUNTIF('Roster Clashes'!$B$5:$B$15,A52)&gt;0,"Yes","No")</f>
        <v>No</v>
      </c>
      <c r="M52" t="n">
        <v>0</v>
      </c>
    </row>
    <row r="53">
      <c r="A53" t="inlineStr">
        <is>
          <t>J1049</t>
        </is>
      </c>
      <c r="B53" t="inlineStr">
        <is>
          <t>Wave 1 North</t>
        </is>
      </c>
      <c r="C53" t="inlineStr">
        <is>
          <t>CL57 Quynh L. roster</t>
        </is>
      </c>
      <c r="D53" t="inlineStr">
        <is>
          <t>Carpet steam clean - Parkside Accountants (Northcote)</t>
        </is>
      </c>
      <c r="E53" s="10" t="n">
        <v>46406</v>
      </c>
      <c r="F53" t="inlineStr">
        <is>
          <t>09:00</t>
        </is>
      </c>
      <c r="G53" t="inlineStr">
        <is>
          <t>11:00</t>
        </is>
      </c>
      <c r="H53" t="inlineStr">
        <is>
          <t>FREQ=WEEKLY;INTERVAL=4;BYDAY=TU</t>
        </is>
      </c>
      <c r="I53" t="inlineStr">
        <is>
          <t>356 Albert Avenue, Northcote VIC</t>
        </is>
      </c>
      <c r="J53" t="inlineStr">
        <is>
          <t>Clients/Parkside Accountants/Clinic - Northcote</t>
        </is>
      </c>
      <c r="K53" t="inlineStr">
        <is>
          <t>Carpet steam clean. Checklist: Clients/Parkside Accountants/Clinic - Northcote/01 Scope &amp; Checklist. Notes: Bins out on Tuesday night. Access details: Clients/Parkside Accountants/Clinic - Northcote/02 Site Access (office will share).</t>
        </is>
      </c>
      <c r="L53" t="str">
        <f>IF(COUNTIF('Roster Clashes'!$A$5:$A$15,A53)+COUNTIF('Roster Clashes'!$B$5:$B$15,A53)&gt;0,"Yes","No")</f>
        <v>No</v>
      </c>
      <c r="M53" t="n">
        <v>0</v>
      </c>
    </row>
    <row r="54">
      <c r="A54" t="inlineStr">
        <is>
          <t>J1050</t>
        </is>
      </c>
      <c r="B54" t="inlineStr">
        <is>
          <t>Wave 1 North</t>
        </is>
      </c>
      <c r="C54" t="inlineStr">
        <is>
          <t>CL05 Eleni A. roster</t>
        </is>
      </c>
      <c r="D54" t="inlineStr">
        <is>
          <t>Office clean - Brightside Motors Pty Ltd (Heidelberg)</t>
        </is>
      </c>
      <c r="E54" s="10" t="n">
        <v>46400</v>
      </c>
      <c r="F54" t="inlineStr">
        <is>
          <t>05:30</t>
        </is>
      </c>
      <c r="G54" t="inlineStr">
        <is>
          <t>07:00</t>
        </is>
      </c>
      <c r="H54" t="inlineStr">
        <is>
          <t>FREQ=WEEKLY;BYDAY=WE</t>
        </is>
      </c>
      <c r="I54" t="inlineStr">
        <is>
          <t>364/12 High Road, Heidelberg VIC</t>
        </is>
      </c>
      <c r="J54" t="inlineStr">
        <is>
          <t>Clients/Brightside Motors Pty Ltd/Main office - Heidelberg</t>
        </is>
      </c>
      <c r="K54" t="inlineStr">
        <is>
          <t>Office clean. Checklist: Clients/Brightside Motors Pty Ltd/Main office - Heidelberg/01 Scope &amp; Checklist. Notes: Store room on level 1, room 104. Access details: Clients/Brightside Motors Pty Ltd/Main office - Heidelberg/02 Site Access (office will share).</t>
        </is>
      </c>
      <c r="L54" t="str">
        <f>IF(COUNTIF('Roster Clashes'!$A$5:$A$15,A54)+COUNTIF('Roster Clashes'!$B$5:$B$15,A54)&gt;0,"Yes","No")</f>
        <v>No</v>
      </c>
      <c r="M54" t="n">
        <v>0</v>
      </c>
    </row>
    <row r="55">
      <c r="A55" t="inlineStr">
        <is>
          <t>J1051</t>
        </is>
      </c>
      <c r="B55" t="inlineStr">
        <is>
          <t>Wave 4 West</t>
        </is>
      </c>
      <c r="C55" t="inlineStr">
        <is>
          <t>CL24 Dinh F. roster</t>
        </is>
      </c>
      <c r="D55" t="inlineStr">
        <is>
          <t>Office clean - Westend Motors Pty Ltd (Sunshine)</t>
        </is>
      </c>
      <c r="E55" s="10" t="n">
        <v>46419</v>
      </c>
      <c r="F55" t="inlineStr">
        <is>
          <t>05:30</t>
        </is>
      </c>
      <c r="G55" t="inlineStr">
        <is>
          <t>06:30</t>
        </is>
      </c>
      <c r="H55" t="inlineStr">
        <is>
          <t>FREQ=WEEKLY;BYDAY=MO,TH,FR</t>
        </is>
      </c>
      <c r="I55" t="inlineStr">
        <is>
          <t>417 Main Road, Sunshine VIC</t>
        </is>
      </c>
      <c r="J55" t="inlineStr">
        <is>
          <t>Clients/Westend Motors Pty Ltd/Main office - Sunshine</t>
        </is>
      </c>
      <c r="K55" t="inlineStr">
        <is>
          <t>Office clean. Checklist: Clients/Westend Motors Pty Ltd/Main office - Sunshine/01 Scope &amp; Checklist. Notes: Call 0400 000 000 if the door is locked. Access details: Clients/Westend Motors Pty Ltd/Main office - Sunshine/02 Site Access (office will share).</t>
        </is>
      </c>
      <c r="L55" t="str">
        <f>IF(COUNTIF('Roster Clashes'!$A$5:$A$15,A55)+COUNTIF('Roster Clashes'!$B$5:$B$15,A55)&gt;0,"Yes","No")</f>
        <v>Yes</v>
      </c>
      <c r="M55" t="n">
        <v>0</v>
      </c>
    </row>
    <row r="56">
      <c r="A56" t="inlineStr">
        <is>
          <t>J1052</t>
        </is>
      </c>
      <c r="B56" t="inlineStr">
        <is>
          <t>Wave 4 West</t>
        </is>
      </c>
      <c r="C56" t="inlineStr">
        <is>
          <t>CL08 Hamid A. roster</t>
        </is>
      </c>
      <c r="D56" t="inlineStr">
        <is>
          <t>Office clean - Westend Motors Pty Ltd (Williamstown)</t>
        </is>
      </c>
      <c r="E56" s="10" t="n">
        <v>46420</v>
      </c>
      <c r="F56" t="inlineStr">
        <is>
          <t>05:30</t>
        </is>
      </c>
      <c r="G56" t="inlineStr">
        <is>
          <t>08:30</t>
        </is>
      </c>
      <c r="H56" t="inlineStr">
        <is>
          <t>FREQ=WEEKLY;BYDAY=TU,WE</t>
        </is>
      </c>
      <c r="I56" t="inlineStr">
        <is>
          <t>37 Nicholson Highway, Williamstown VIC</t>
        </is>
      </c>
      <c r="J56" t="inlineStr">
        <is>
          <t>Clients/Westend Motors Pty Ltd/Clinic - Williamstown</t>
        </is>
      </c>
      <c r="K56" t="inlineStr">
        <is>
          <t>Office clean. Checklist: Clients/Westend Motors Pty Ltd/Clinic - Williamstown/01 Scope &amp; Checklist. Notes: Lockbox on meter box, [in 02 Site Access]; Reception closes 5:30 pm, use the side entry. Access details: Clients/Westend Motors Pty Ltd/Clinic - Williamstown/02 Site Access (office will share).</t>
        </is>
      </c>
      <c r="L56" t="str">
        <f>IF(COUNTIF('Roster Clashes'!$A$5:$A$15,A56)+COUNTIF('Roster Clashes'!$B$5:$B$15,A56)&gt;0,"Yes","No")</f>
        <v>No</v>
      </c>
      <c r="M56" t="n">
        <v>0</v>
      </c>
    </row>
    <row r="57">
      <c r="A57" t="inlineStr">
        <is>
          <t>J1053</t>
        </is>
      </c>
      <c r="B57" t="inlineStr">
        <is>
          <t>Wave 1 North</t>
        </is>
      </c>
      <c r="C57" t="inlineStr">
        <is>
          <t>CL17 Quynh A. roster</t>
        </is>
      </c>
      <c r="D57" t="inlineStr">
        <is>
          <t>Office clean - Westend Motors Pty Ltd (Epping)</t>
        </is>
      </c>
      <c r="E57" s="10" t="n">
        <v>46400</v>
      </c>
      <c r="F57" t="inlineStr">
        <is>
          <t>05:30</t>
        </is>
      </c>
      <c r="G57" t="inlineStr">
        <is>
          <t>08:00</t>
        </is>
      </c>
      <c r="H57" t="inlineStr">
        <is>
          <t>FREQ=WEEKLY;BYDAY=WE</t>
        </is>
      </c>
      <c r="I57" t="inlineStr">
        <is>
          <t>117 Railway Highway, Epping VIC</t>
        </is>
      </c>
      <c r="J57" t="inlineStr">
        <is>
          <t>Clients/Westend Motors Pty Ltd/Warehouse - Epping</t>
        </is>
      </c>
      <c r="K57" t="inlineStr">
        <is>
          <t>Office clean. Checklist: Clients/Westend Motors Pty Ltd/Warehouse - Epping/01 Scope &amp; Checklist. Notes: Back door keypad [in 02 Site Access]*. Access details: Clients/Westend Motors Pty Ltd/Warehouse - Epping/02 Site Access (office will share).</t>
        </is>
      </c>
      <c r="L57" t="str">
        <f>IF(COUNTIF('Roster Clashes'!$A$5:$A$15,A57)+COUNTIF('Roster Clashes'!$B$5:$B$15,A57)&gt;0,"Yes","No")</f>
        <v>No</v>
      </c>
      <c r="M57" t="n">
        <v>0</v>
      </c>
    </row>
    <row r="58">
      <c r="A58" t="inlineStr">
        <is>
          <t>J1054</t>
        </is>
      </c>
      <c r="B58" t="inlineStr">
        <is>
          <t>Wave 3 South</t>
        </is>
      </c>
      <c r="C58" t="inlineStr">
        <is>
          <t>CL35 Omar F. roster</t>
        </is>
      </c>
      <c r="D58" t="inlineStr">
        <is>
          <t>Office clean - Oakwood Lawyers Pty Ltd (Moorabbin)</t>
        </is>
      </c>
      <c r="E58" s="10" t="n">
        <v>46413</v>
      </c>
      <c r="F58" t="inlineStr">
        <is>
          <t>05:30</t>
        </is>
      </c>
      <c r="G58" t="inlineStr">
        <is>
          <t>07:30</t>
        </is>
      </c>
      <c r="H58" t="inlineStr">
        <is>
          <t>FREQ=WEEKLY;BYDAY=TU</t>
        </is>
      </c>
      <c r="I58" t="inlineStr">
        <is>
          <t>453 Plenty Parade, Moorabbin VIC</t>
        </is>
      </c>
      <c r="J58" t="inlineStr">
        <is>
          <t>Clients/Oakwood Lawyers Pty Ltd/Main office - Moorabbin</t>
        </is>
      </c>
      <c r="K58" t="inlineStr">
        <is>
          <t>Office clean. Checklist: Clients/Oakwood Lawyers Pty Ltd/Main office - Moorabbin/01 Scope &amp; Checklist. Notes: -. Access details: Clients/Oakwood Lawyers Pty Ltd/Main office - Moorabbin/02 Site Access (office will share).</t>
        </is>
      </c>
      <c r="L58" t="str">
        <f>IF(COUNTIF('Roster Clashes'!$A$5:$A$15,A58)+COUNTIF('Roster Clashes'!$B$5:$B$15,A58)&gt;0,"Yes","No")</f>
        <v>No</v>
      </c>
      <c r="M58" t="n">
        <v>0</v>
      </c>
    </row>
    <row r="59">
      <c r="A59" t="inlineStr">
        <is>
          <t>J1055</t>
        </is>
      </c>
      <c r="B59" t="inlineStr">
        <is>
          <t>Wave 1 North</t>
        </is>
      </c>
      <c r="C59" t="inlineStr">
        <is>
          <t>CL01 Ana A. roster</t>
        </is>
      </c>
      <c r="D59" t="inlineStr">
        <is>
          <t>Office clean - Oakwood Lawyers Pty Ltd (Essendon)</t>
        </is>
      </c>
      <c r="E59" s="10" t="n">
        <v>46398</v>
      </c>
      <c r="F59" t="inlineStr">
        <is>
          <t>05:30</t>
        </is>
      </c>
      <c r="G59" t="inlineStr">
        <is>
          <t>08:30</t>
        </is>
      </c>
      <c r="H59" t="inlineStr">
        <is>
          <t>FREQ=WEEKLY;BYDAY=MO,WE</t>
        </is>
      </c>
      <c r="I59" t="inlineStr">
        <is>
          <t>188 Nicholson Road, Essendon VIC</t>
        </is>
      </c>
      <c r="J59" t="inlineStr">
        <is>
          <t>Clients/Oakwood Lawyers Pty Ltd/Clinic - Essendon</t>
        </is>
      </c>
      <c r="K59" t="inlineStr">
        <is>
          <t>Office clean. Checklist: Clients/Oakwood Lawyers Pty Ltd/Clinic - Essendon/01 Scope &amp; Checklist. Notes: Alarm [in 02 Site Access] then press OFF; Vacuum bags in cupboard 2. Access details: Clients/Oakwood Lawyers Pty Ltd/Clinic - Essendon/02 Site Access (office will share).</t>
        </is>
      </c>
      <c r="L59" t="str">
        <f>IF(COUNTIF('Roster Clashes'!$A$5:$A$15,A59)+COUNTIF('Roster Clashes'!$B$5:$B$15,A59)&gt;0,"Yes","No")</f>
        <v>No</v>
      </c>
      <c r="M59" t="n">
        <v>0</v>
      </c>
    </row>
    <row r="60">
      <c r="A60" t="inlineStr">
        <is>
          <t>J1056</t>
        </is>
      </c>
      <c r="B60" t="inlineStr">
        <is>
          <t>Wave 2 East</t>
        </is>
      </c>
      <c r="C60" t="inlineStr">
        <is>
          <t>CL26 Farid F. roster</t>
        </is>
      </c>
      <c r="D60" t="inlineStr">
        <is>
          <t>Office clean - Riverside Medical Centre (Camberwell)</t>
        </is>
      </c>
      <c r="E60" s="10" t="n">
        <v>46405</v>
      </c>
      <c r="F60" t="inlineStr">
        <is>
          <t>05:30</t>
        </is>
      </c>
      <c r="G60" t="inlineStr">
        <is>
          <t>07:00</t>
        </is>
      </c>
      <c r="H60" t="inlineStr">
        <is>
          <t>FREQ=WEEKLY;BYDAY=MO</t>
        </is>
      </c>
      <c r="I60" t="inlineStr">
        <is>
          <t>300 Sydney Highway, Camberwell VIC</t>
        </is>
      </c>
      <c r="J60" t="inlineStr">
        <is>
          <t>Clients/Riverside Medical Centre/Main office - Camberwell</t>
        </is>
      </c>
      <c r="K60" t="inlineStr">
        <is>
          <t>Office clean. Checklist: Clients/Riverside Medical Centre/Main office - Camberwell/01 Scope &amp; Checklist. Notes: -. Access details: Clients/Riverside Medical Centre/Main office - Camberwell/02 Site Access (office will share).</t>
        </is>
      </c>
      <c r="L60" t="str">
        <f>IF(COUNTIF('Roster Clashes'!$A$5:$A$15,A60)+COUNTIF('Roster Clashes'!$B$5:$B$15,A60)&gt;0,"Yes","No")</f>
        <v>No</v>
      </c>
      <c r="M60" t="n">
        <v>0</v>
      </c>
    </row>
    <row r="61">
      <c r="A61" t="inlineStr">
        <is>
          <t>J1057</t>
        </is>
      </c>
      <c r="B61" t="inlineStr">
        <is>
          <t>Wave 4 West</t>
        </is>
      </c>
      <c r="C61" t="inlineStr">
        <is>
          <t>CL44 Dinh L. roster</t>
        </is>
      </c>
      <c r="D61" t="inlineStr">
        <is>
          <t>Office clean - Riverside Motors Pty Ltd (Altona)</t>
        </is>
      </c>
      <c r="E61" s="10" t="n">
        <v>46421</v>
      </c>
      <c r="F61" t="inlineStr">
        <is>
          <t>06:00</t>
        </is>
      </c>
      <c r="G61" t="inlineStr">
        <is>
          <t>08:00</t>
        </is>
      </c>
      <c r="H61" t="inlineStr">
        <is>
          <t>FREQ=WEEKLY;BYDAY=WE</t>
        </is>
      </c>
      <c r="I61" t="inlineStr">
        <is>
          <t>205 Railway Street, Altona VIC</t>
        </is>
      </c>
      <c r="J61" t="inlineStr">
        <is>
          <t>Clients/Riverside Motors Pty Ltd/Main office - Altona</t>
        </is>
      </c>
      <c r="K61" t="inlineStr">
        <is>
          <t>Office clean. Checklist: Clients/Riverside Motors Pty Ltd/Main office - Altona/01 Scope &amp; Checklist. Notes: Call 0400 000 000 if the door is locked. Access details: Clients/Riverside Motors Pty Ltd/Main office - Altona/02 Site Access (office will share).</t>
        </is>
      </c>
      <c r="L61" t="str">
        <f>IF(COUNTIF('Roster Clashes'!$A$5:$A$15,A61)+COUNTIF('Roster Clashes'!$B$5:$B$15,A61)&gt;0,"Yes","No")</f>
        <v>Yes</v>
      </c>
      <c r="M61" t="n">
        <v>0</v>
      </c>
    </row>
    <row r="62">
      <c r="A62" t="inlineStr">
        <is>
          <t>J1058</t>
        </is>
      </c>
      <c r="B62" t="inlineStr">
        <is>
          <t>Wave 4 West</t>
        </is>
      </c>
      <c r="C62" t="inlineStr">
        <is>
          <t>CL04 Dinh A. roster</t>
        </is>
      </c>
      <c r="D62" t="inlineStr">
        <is>
          <t>Office clean - Parkside Pathology Pty Ltd (Yarraville)</t>
        </is>
      </c>
      <c r="E62" s="10" t="n">
        <v>46419</v>
      </c>
      <c r="F62" t="inlineStr">
        <is>
          <t>05:30</t>
        </is>
      </c>
      <c r="G62" t="inlineStr">
        <is>
          <t>06:30</t>
        </is>
      </c>
      <c r="H62" t="inlineStr">
        <is>
          <t>FREQ=WEEKLY;BYDAY=MO,TU,WE</t>
        </is>
      </c>
      <c r="I62" t="inlineStr">
        <is>
          <t>359 King Road, Yarraville VIC</t>
        </is>
      </c>
      <c r="J62" t="inlineStr">
        <is>
          <t>Clients/Parkside Pathology Pty Ltd/Main office - Yarraville</t>
        </is>
      </c>
      <c r="K62" t="inlineStr">
        <is>
          <t>Office clean. Checklist: Clients/Parkside Pathology Pty Ltd/Main office - Yarraville/01 Scope &amp; Checklist. Notes: Park in bay 12 under the building. Access details: Clients/Parkside Pathology Pty Ltd/Main office - Yarraville/02 Site Access (office will share).</t>
        </is>
      </c>
      <c r="L62" t="str">
        <f>IF(COUNTIF('Roster Clashes'!$A$5:$A$15,A62)+COUNTIF('Roster Clashes'!$B$5:$B$15,A62)&gt;0,"Yes","No")</f>
        <v>No</v>
      </c>
      <c r="M62" t="n">
        <v>0</v>
      </c>
    </row>
    <row r="63">
      <c r="A63" t="inlineStr">
        <is>
          <t>J1059</t>
        </is>
      </c>
      <c r="B63" t="inlineStr">
        <is>
          <t>Wave 2 East</t>
        </is>
      </c>
      <c r="C63" t="inlineStr">
        <is>
          <t>CL18 Rosa A. roster</t>
        </is>
      </c>
      <c r="D63" t="inlineStr">
        <is>
          <t>Office clean - Sunbury Accountants Pty Ltd (Camberwell)</t>
        </is>
      </c>
      <c r="E63" s="10" t="n">
        <v>46407</v>
      </c>
      <c r="F63" t="inlineStr">
        <is>
          <t>05:30</t>
        </is>
      </c>
      <c r="G63" t="inlineStr">
        <is>
          <t>07:30</t>
        </is>
      </c>
      <c r="H63" t="inlineStr">
        <is>
          <t>FREQ=WEEKLY;BYDAY=WE,FR</t>
        </is>
      </c>
      <c r="I63" t="inlineStr">
        <is>
          <t>313A Queen Street, Camberwell VIC</t>
        </is>
      </c>
      <c r="J63" t="inlineStr">
        <is>
          <t>Clients/Sunbury Accountants Pty Ltd/Main office - Camberwell</t>
        </is>
      </c>
      <c r="K63" t="inlineStr">
        <is>
          <t>Office clean. Checklist: Clients/Sunbury Accountants Pty Ltd/Main office - Camberwell/01 Scope &amp; Checklist. Notes: Park in bay 12 under the building. Access details: Clients/Sunbury Accountants Pty Ltd/Main office - Camberwell/02 Site Access (office will share).</t>
        </is>
      </c>
      <c r="L63" t="str">
        <f>IF(COUNTIF('Roster Clashes'!$A$5:$A$15,A63)+COUNTIF('Roster Clashes'!$B$5:$B$15,A63)&gt;0,"Yes","No")</f>
        <v>No</v>
      </c>
      <c r="M63" t="n">
        <v>0</v>
      </c>
    </row>
    <row r="64">
      <c r="A64" t="inlineStr">
        <is>
          <t>J1060</t>
        </is>
      </c>
      <c r="B64" t="inlineStr">
        <is>
          <t>Wave 2 East</t>
        </is>
      </c>
      <c r="C64" t="inlineStr">
        <is>
          <t>CL38 Rosa F. roster</t>
        </is>
      </c>
      <c r="D64" t="inlineStr">
        <is>
          <t>Office clean - Sunbury Early Learning (Glen Waverley)</t>
        </is>
      </c>
      <c r="E64" s="10" t="n">
        <v>46405</v>
      </c>
      <c r="F64" t="inlineStr">
        <is>
          <t>05:30</t>
        </is>
      </c>
      <c r="G64" t="inlineStr">
        <is>
          <t>08:30</t>
        </is>
      </c>
      <c r="H64" t="inlineStr">
        <is>
          <t>FREQ=WEEKLY;BYDAY=MO,TH</t>
        </is>
      </c>
      <c r="I64" t="inlineStr">
        <is>
          <t>386 Nepean Road, Glen Waverley VIC</t>
        </is>
      </c>
      <c r="J64" t="inlineStr">
        <is>
          <t>Clients/Sunbury Early Learning/Main office - Glen Waverley</t>
        </is>
      </c>
      <c r="K64" t="inlineStr">
        <is>
          <t>Office clean. Checklist: Clients/Sunbury Early Learning/Main office - Glen Waverley/01 Scope &amp; Checklist. Notes: Call 0400 000 000 if the door is locked. Access details: Clients/Sunbury Early Learning/Main office - Glen Waverley/02 Site Access (office will share).</t>
        </is>
      </c>
      <c r="L64" t="str">
        <f>IF(COUNTIF('Roster Clashes'!$A$5:$A$15,A64)+COUNTIF('Roster Clashes'!$B$5:$B$15,A64)&gt;0,"Yes","No")</f>
        <v>No</v>
      </c>
      <c r="M64" t="n">
        <v>0</v>
      </c>
    </row>
    <row r="65">
      <c r="A65" t="inlineStr">
        <is>
          <t>J1061</t>
        </is>
      </c>
      <c r="B65" t="inlineStr">
        <is>
          <t>Wave 1 North</t>
        </is>
      </c>
      <c r="C65" t="inlineStr">
        <is>
          <t>CL29 Ines F. roster</t>
        </is>
      </c>
      <c r="D65" t="inlineStr">
        <is>
          <t>Office clean - Silverton Lawyers Pty Ltd (Thornbury)</t>
        </is>
      </c>
      <c r="E65" s="10" t="n">
        <v>46399</v>
      </c>
      <c r="F65" t="inlineStr">
        <is>
          <t>08:00</t>
        </is>
      </c>
      <c r="G65" t="inlineStr">
        <is>
          <t>10:00</t>
        </is>
      </c>
      <c r="H65" t="inlineStr">
        <is>
          <t>FREQ=WEEKLY;BYDAY=TU,TH</t>
        </is>
      </c>
      <c r="I65" t="inlineStr">
        <is>
          <t>255 Glenferrie Parade, Thornbury VIC</t>
        </is>
      </c>
      <c r="J65" t="inlineStr">
        <is>
          <t>Clients/Silverton Lawyers Pty Ltd/Main office - Thornbury</t>
        </is>
      </c>
      <c r="K65" t="inlineStr">
        <is>
          <t>Office clean. Checklist: Clients/Silverton Lawyers Pty Ltd/Main office - Thornbury/01 Scope &amp; Checklist. Notes: Alarm code [in 02 Site Access]#, panel behind reception door. Access details: Clients/Silverton Lawyers Pty Ltd/Main office - Thornbury/02 Site Access (office will share).</t>
        </is>
      </c>
      <c r="L65" t="str">
        <f>IF(COUNTIF('Roster Clashes'!$A$5:$A$15,A65)+COUNTIF('Roster Clashes'!$B$5:$B$15,A65)&gt;0,"Yes","No")</f>
        <v>Yes</v>
      </c>
      <c r="M65" t="n">
        <v>0</v>
      </c>
    </row>
    <row r="66">
      <c r="A66" t="inlineStr">
        <is>
          <t>J1062</t>
        </is>
      </c>
      <c r="B66" t="inlineStr">
        <is>
          <t>Wave 1 North</t>
        </is>
      </c>
      <c r="C66" t="inlineStr">
        <is>
          <t>CL41 Ana L. roster</t>
        </is>
      </c>
      <c r="D66" t="inlineStr">
        <is>
          <t>Office clean - Waverley Accountants Pty Ltd (Brunswick)</t>
        </is>
      </c>
      <c r="E66" s="10" t="n">
        <v>46398</v>
      </c>
      <c r="F66" t="inlineStr">
        <is>
          <t>06:30</t>
        </is>
      </c>
      <c r="G66" t="inlineStr">
        <is>
          <t>08:30</t>
        </is>
      </c>
      <c r="H66" t="inlineStr">
        <is>
          <t>FREQ=WEEKLY;BYDAY=MO,TU,WE,TH,FR</t>
        </is>
      </c>
      <c r="I66" t="inlineStr">
        <is>
          <t>23A Ballarat Street, Brunswick VIC</t>
        </is>
      </c>
      <c r="J66" t="inlineStr">
        <is>
          <t>Clients/Waverley Accountants Pty Ltd/Main office - Brunswick</t>
        </is>
      </c>
      <c r="K66" t="inlineStr">
        <is>
          <t>Office clean. Checklist: Clients/Waverley Accountants Pty Ltd/Main office - Brunswick/01 Scope &amp; Checklist. Notes: Bins out on Tuesday night. Access details: Clients/Waverley Accountants Pty Ltd/Main office - Brunswick/02 Site Access (office will share).</t>
        </is>
      </c>
      <c r="L66" t="str">
        <f>IF(COUNTIF('Roster Clashes'!$A$5:$A$15,A66)+COUNTIF('Roster Clashes'!$B$5:$B$15,A66)&gt;0,"Yes","No")</f>
        <v>No</v>
      </c>
      <c r="M66" t="n">
        <v>0</v>
      </c>
    </row>
    <row r="67">
      <c r="A67" t="inlineStr">
        <is>
          <t>J1063</t>
        </is>
      </c>
      <c r="B67" t="inlineStr">
        <is>
          <t>Wave 1 North</t>
        </is>
      </c>
      <c r="C67" t="inlineStr">
        <is>
          <t>CL60 Tara L. roster</t>
        </is>
      </c>
      <c r="D67" t="inlineStr">
        <is>
          <t>Window clean - Waverley Accountants Pty Ltd (Brunswick)</t>
        </is>
      </c>
      <c r="E67" s="10" t="n">
        <v>46408</v>
      </c>
      <c r="F67" t="inlineStr">
        <is>
          <t>09:00</t>
        </is>
      </c>
      <c r="G67" t="inlineStr">
        <is>
          <t>12:00</t>
        </is>
      </c>
      <c r="H67" t="inlineStr">
        <is>
          <t>FREQ=WEEKLY;INTERVAL=4;BYDAY=TH</t>
        </is>
      </c>
      <c r="I67" t="inlineStr">
        <is>
          <t>23A Ballarat Street, Brunswick VIC</t>
        </is>
      </c>
      <c r="J67" t="inlineStr">
        <is>
          <t>Clients/Waverley Accountants Pty Ltd/Main office - Brunswick</t>
        </is>
      </c>
      <c r="K67" t="inlineStr">
        <is>
          <t>Window clean. Checklist: Clients/Waverley Accountants Pty Ltd/Main office - Brunswick/01 Scope &amp; Checklist. Notes: Bins out on Tuesday night. Access details: Clients/Waverley Accountants Pty Ltd/Main office - Brunswick/02 Site Access (office will share).</t>
        </is>
      </c>
      <c r="L67" t="str">
        <f>IF(COUNTIF('Roster Clashes'!$A$5:$A$15,A67)+COUNTIF('Roster Clashes'!$B$5:$B$15,A67)&gt;0,"Yes","No")</f>
        <v>No</v>
      </c>
      <c r="M67" t="n">
        <v>0</v>
      </c>
    </row>
    <row r="68">
      <c r="A68" t="inlineStr">
        <is>
          <t>J1064</t>
        </is>
      </c>
      <c r="B68" t="inlineStr">
        <is>
          <t>Wave 1 North</t>
        </is>
      </c>
      <c r="C68" t="inlineStr">
        <is>
          <t>CL05 Eleni A. roster</t>
        </is>
      </c>
      <c r="D68" t="inlineStr">
        <is>
          <t>Office clean - Westend Podiatry (Brunswick)</t>
        </is>
      </c>
      <c r="E68" s="10" t="n">
        <v>46398</v>
      </c>
      <c r="F68" t="inlineStr">
        <is>
          <t>05:30</t>
        </is>
      </c>
      <c r="G68" t="inlineStr">
        <is>
          <t>08:00</t>
        </is>
      </c>
      <c r="H68" t="inlineStr">
        <is>
          <t>FREQ=WEEKLY;BYDAY=MO,TH</t>
        </is>
      </c>
      <c r="I68" t="inlineStr">
        <is>
          <t>310 Ballarat Avenue, Brunswick VIC</t>
        </is>
      </c>
      <c r="J68" t="inlineStr">
        <is>
          <t>Clients/Westend Podiatry/Main office - Brunswick</t>
        </is>
      </c>
      <c r="K68" t="inlineStr">
        <is>
          <t>Office clean. Checklist: Clients/Westend Podiatry/Main office - Brunswick/01 Scope &amp; Checklist. Notes: Do not use bleach on the timber floor. Access details: Clients/Westend Podiatry/Main office - Brunswick/02 Site Access (office will share).</t>
        </is>
      </c>
      <c r="L68" t="str">
        <f>IF(COUNTIF('Roster Clashes'!$A$5:$A$15,A68)+COUNTIF('Roster Clashes'!$B$5:$B$15,A68)&gt;0,"Yes","No")</f>
        <v>No</v>
      </c>
      <c r="M68" t="n">
        <v>0</v>
      </c>
    </row>
    <row r="69">
      <c r="A69" t="inlineStr">
        <is>
          <t>J1065</t>
        </is>
      </c>
      <c r="B69" t="inlineStr">
        <is>
          <t>Wave 1 North</t>
        </is>
      </c>
      <c r="C69" t="inlineStr">
        <is>
          <t>CL58 Rosa L. roster</t>
        </is>
      </c>
      <c r="D69" t="inlineStr">
        <is>
          <t>Carpet steam clean - Westend Podiatry (Brunswick)</t>
        </is>
      </c>
      <c r="E69" s="10" t="n">
        <v>46407</v>
      </c>
      <c r="F69" t="inlineStr">
        <is>
          <t>09:00</t>
        </is>
      </c>
      <c r="G69" t="inlineStr">
        <is>
          <t>11:00</t>
        </is>
      </c>
      <c r="H69" t="inlineStr">
        <is>
          <t>FREQ=WEEKLY;INTERVAL=4;BYDAY=WE</t>
        </is>
      </c>
      <c r="I69" t="inlineStr">
        <is>
          <t>310 Ballarat Avenue, Brunswick VIC</t>
        </is>
      </c>
      <c r="J69" t="inlineStr">
        <is>
          <t>Clients/Westend Podiatry/Main office - Brunswick</t>
        </is>
      </c>
      <c r="K69" t="inlineStr">
        <is>
          <t>Carpet steam clean. Checklist: Clients/Westend Podiatry/Main office - Brunswick/01 Scope &amp; Checklist. Notes: Do not use bleach on the timber floor. Access details: Clients/Westend Podiatry/Main office - Brunswick/02 Site Access (office will share).</t>
        </is>
      </c>
      <c r="L69" t="str">
        <f>IF(COUNTIF('Roster Clashes'!$A$5:$A$15,A69)+COUNTIF('Roster Clashes'!$B$5:$B$15,A69)&gt;0,"Yes","No")</f>
        <v>No</v>
      </c>
      <c r="M69" t="n">
        <v>0</v>
      </c>
    </row>
    <row r="70">
      <c r="A70" t="inlineStr">
        <is>
          <t>J1066</t>
        </is>
      </c>
      <c r="B70" t="inlineStr">
        <is>
          <t>Pilot</t>
        </is>
      </c>
      <c r="C70" t="inlineStr">
        <is>
          <t>CL33 Maya F. roster</t>
        </is>
      </c>
      <c r="D70" t="inlineStr">
        <is>
          <t>Office clean - Westend Podiatry (Thornbury)</t>
        </is>
      </c>
      <c r="E70" s="10" t="n">
        <v>46363</v>
      </c>
      <c r="F70" t="inlineStr">
        <is>
          <t>17:30</t>
        </is>
      </c>
      <c r="G70" t="inlineStr">
        <is>
          <t>20:00</t>
        </is>
      </c>
      <c r="H70" t="inlineStr">
        <is>
          <t>FREQ=WEEKLY;BYDAY=MO,WE,FR</t>
        </is>
      </c>
      <c r="I70" t="inlineStr">
        <is>
          <t>269 Victoria Avenue, Thornbury VIC</t>
        </is>
      </c>
      <c r="J70" t="inlineStr">
        <is>
          <t>Clients/Westend Podiatry/Clinic - Thornbury</t>
        </is>
      </c>
      <c r="K70" t="inlineStr">
        <is>
          <t>Office clean. Checklist: Clients/Westend Podiatry/Clinic - Thornbury/01 Scope &amp; Checklist. Notes: -. Access details: Clients/Westend Podiatry/Clinic - Thornbury/02 Site Access (office will share).</t>
        </is>
      </c>
      <c r="L70" t="str">
        <f>IF(COUNTIF('Roster Clashes'!$A$5:$A$15,A70)+COUNTIF('Roster Clashes'!$B$5:$B$15,A70)&gt;0,"Yes","No")</f>
        <v>No</v>
      </c>
      <c r="M70" t="n">
        <v>0</v>
      </c>
    </row>
    <row r="71">
      <c r="A71" t="inlineStr">
        <is>
          <t>J1067</t>
        </is>
      </c>
      <c r="B71" t="inlineStr">
        <is>
          <t>Wave 1 North</t>
        </is>
      </c>
      <c r="C71" t="inlineStr">
        <is>
          <t>CL56 Pita L. roster</t>
        </is>
      </c>
      <c r="D71" t="inlineStr">
        <is>
          <t>Window clean - Westend Podiatry (Thornbury)</t>
        </is>
      </c>
      <c r="E71" s="10" t="n">
        <v>46405</v>
      </c>
      <c r="F71" t="inlineStr">
        <is>
          <t>09:00</t>
        </is>
      </c>
      <c r="G71" t="inlineStr">
        <is>
          <t>10:30</t>
        </is>
      </c>
      <c r="H71" t="inlineStr">
        <is>
          <t>FREQ=WEEKLY;INTERVAL=4;BYDAY=MO</t>
        </is>
      </c>
      <c r="I71" t="inlineStr">
        <is>
          <t>269 Victoria Avenue, Thornbury VIC</t>
        </is>
      </c>
      <c r="J71" t="inlineStr">
        <is>
          <t>Clients/Westend Podiatry/Clinic - Thornbury</t>
        </is>
      </c>
      <c r="K71" t="inlineStr">
        <is>
          <t>Window clean. Checklist: Clients/Westend Podiatry/Clinic - Thornbury/01 Scope &amp; Checklist. Notes: -. Access details: Clients/Westend Podiatry/Clinic - Thornbury/02 Site Access (office will share).</t>
        </is>
      </c>
      <c r="L71" t="str">
        <f>IF(COUNTIF('Roster Clashes'!$A$5:$A$15,A71)+COUNTIF('Roster Clashes'!$B$5:$B$15,A71)&gt;0,"Yes","No")</f>
        <v>No</v>
      </c>
      <c r="M71" t="n">
        <v>0</v>
      </c>
    </row>
    <row r="72">
      <c r="A72" t="inlineStr">
        <is>
          <t>J1068</t>
        </is>
      </c>
      <c r="B72" t="inlineStr">
        <is>
          <t>Wave 1 North</t>
        </is>
      </c>
      <c r="C72" t="inlineStr">
        <is>
          <t>CL37 Quynh F. roster</t>
        </is>
      </c>
      <c r="D72" t="inlineStr">
        <is>
          <t>Office clean - Westend Podiatry (Essendon)</t>
        </is>
      </c>
      <c r="E72" s="10" t="n">
        <v>46401</v>
      </c>
      <c r="F72" t="inlineStr">
        <is>
          <t>05:30</t>
        </is>
      </c>
      <c r="G72" t="inlineStr">
        <is>
          <t>08:00</t>
        </is>
      </c>
      <c r="H72" t="inlineStr">
        <is>
          <t>FREQ=WEEKLY;BYDAY=TH</t>
        </is>
      </c>
      <c r="I72" t="inlineStr">
        <is>
          <t>332A Glenferrie Parade, Essendon VIC</t>
        </is>
      </c>
      <c r="J72" t="inlineStr">
        <is>
          <t>Clients/Westend Podiatry/Warehouse - Essendon</t>
        </is>
      </c>
      <c r="K72" t="inlineStr">
        <is>
          <t>Office clean. Checklist: Clients/Westend Podiatry/Warehouse - Essendon/01 Scope &amp; Checklist. Notes: Vacuum bags in cupboard 2. Access details: Clients/Westend Podiatry/Warehouse - Essendon/02 Site Access (office will share).</t>
        </is>
      </c>
      <c r="L72" t="str">
        <f>IF(COUNTIF('Roster Clashes'!$A$5:$A$15,A72)+COUNTIF('Roster Clashes'!$B$5:$B$15,A72)&gt;0,"Yes","No")</f>
        <v>No</v>
      </c>
      <c r="M72" t="n">
        <v>0</v>
      </c>
    </row>
    <row r="73">
      <c r="A73" t="inlineStr">
        <is>
          <t>J1069</t>
        </is>
      </c>
      <c r="B73" t="inlineStr">
        <is>
          <t>Wave 4 West</t>
        </is>
      </c>
      <c r="C73" t="inlineStr">
        <is>
          <t>CL24 Dinh F. roster</t>
        </is>
      </c>
      <c r="D73" t="inlineStr">
        <is>
          <t>Office clean - Lakeside Engineering Pty Ltd (Deer Park)</t>
        </is>
      </c>
      <c r="E73" s="10" t="n">
        <v>46419</v>
      </c>
      <c r="F73" t="inlineStr">
        <is>
          <t>06:00</t>
        </is>
      </c>
      <c r="G73" t="inlineStr">
        <is>
          <t>07:00</t>
        </is>
      </c>
      <c r="H73" t="inlineStr">
        <is>
          <t>FREQ=WEEKLY;BYDAY=MO,TH,FR</t>
        </is>
      </c>
      <c r="I73" t="inlineStr">
        <is>
          <t>157 Whitehorse Parade, Deer Park VIC</t>
        </is>
      </c>
      <c r="J73" t="inlineStr">
        <is>
          <t>Clients/Lakeside Engineering Pty Ltd/Main office - Deer Park</t>
        </is>
      </c>
      <c r="K73" t="inlineStr">
        <is>
          <t>Office clean. Checklist: Clients/Lakeside Engineering Pty Ltd/Main office - Deer Park/01 Scope &amp; Checklist. Notes: -. Access details: Clients/Lakeside Engineering Pty Ltd/Main office - Deer Park/02 Site Access (office will share).</t>
        </is>
      </c>
      <c r="L73" t="str">
        <f>IF(COUNTIF('Roster Clashes'!$A$5:$A$15,A73)+COUNTIF('Roster Clashes'!$B$5:$B$15,A73)&gt;0,"Yes","No")</f>
        <v>Yes</v>
      </c>
      <c r="M73" t="n">
        <v>0</v>
      </c>
    </row>
    <row r="74">
      <c r="A74" t="inlineStr">
        <is>
          <t>J1070</t>
        </is>
      </c>
      <c r="B74" t="inlineStr">
        <is>
          <t>Wave 4 West</t>
        </is>
      </c>
      <c r="C74" t="inlineStr">
        <is>
          <t>CL44 Dinh L. roster</t>
        </is>
      </c>
      <c r="D74" t="inlineStr">
        <is>
          <t>Kitchen and bathrooms - Lakeside Engineering Pty Ltd (Maribyrnong)</t>
        </is>
      </c>
      <c r="E74" s="10" t="n">
        <v>46420</v>
      </c>
      <c r="F74" t="inlineStr">
        <is>
          <t>05:30</t>
        </is>
      </c>
      <c r="G74" t="inlineStr">
        <is>
          <t>06:30</t>
        </is>
      </c>
      <c r="H74" t="inlineStr">
        <is>
          <t>FREQ=WEEKLY;BYDAY=TU,FR</t>
        </is>
      </c>
      <c r="I74" t="inlineStr">
        <is>
          <t>439 Sydney Parade, Maribyrnong VIC</t>
        </is>
      </c>
      <c r="J74" t="inlineStr">
        <is>
          <t>Clients/Lakeside Engineering Pty Ltd/Clinic - Maribyrnong</t>
        </is>
      </c>
      <c r="K74" t="inlineStr">
        <is>
          <t>Kitchen and bathrooms. Checklist: Clients/Lakeside Engineering Pty Ltd/Clinic - Maribyrnong/01 Scope &amp; Checklist. Notes: Do not use bleach on the timber floor. Access details: Clients/Lakeside Engineering Pty Ltd/Clinic - Maribyrnong/02 Site Access (office will share).</t>
        </is>
      </c>
      <c r="L74" t="str">
        <f>IF(COUNTIF('Roster Clashes'!$A$5:$A$15,A74)+COUNTIF('Roster Clashes'!$B$5:$B$15,A74)&gt;0,"Yes","No")</f>
        <v>No</v>
      </c>
      <c r="M74" t="n">
        <v>0</v>
      </c>
    </row>
    <row r="75">
      <c r="A75" t="inlineStr">
        <is>
          <t>J1071</t>
        </is>
      </c>
      <c r="B75" t="inlineStr">
        <is>
          <t>Wave 3 South</t>
        </is>
      </c>
      <c r="C75" t="inlineStr">
        <is>
          <t>CL27 Grace F. roster</t>
        </is>
      </c>
      <c r="D75" t="inlineStr">
        <is>
          <t>Office clean - Kingsley Financial Planning (Oakleigh)</t>
        </is>
      </c>
      <c r="E75" s="10" t="n">
        <v>46415</v>
      </c>
      <c r="F75" t="inlineStr">
        <is>
          <t>05:30</t>
        </is>
      </c>
      <c r="G75" t="inlineStr">
        <is>
          <t>08:30</t>
        </is>
      </c>
      <c r="H75" t="inlineStr">
        <is>
          <t>FREQ=WEEKLY;BYDAY=TH</t>
        </is>
      </c>
      <c r="I75" t="inlineStr">
        <is>
          <t>204 Bridge Highway, Oakleigh VIC</t>
        </is>
      </c>
      <c r="J75" t="inlineStr">
        <is>
          <t>Clients/Kingsley Financial Planning/Main office - Oakleigh</t>
        </is>
      </c>
      <c r="K75" t="inlineStr">
        <is>
          <t>Office clean. Checklist: Clients/Kingsley Financial Planning/Main office - Oakleigh/01 Scope &amp; Checklist. Notes: Store room on level 1, room 104. Access details: Clients/Kingsley Financial Planning/Main office - Oakleigh/02 Site Access (office will share).</t>
        </is>
      </c>
      <c r="L75" t="str">
        <f>IF(COUNTIF('Roster Clashes'!$A$5:$A$15,A75)+COUNTIF('Roster Clashes'!$B$5:$B$15,A75)&gt;0,"Yes","No")</f>
        <v>No</v>
      </c>
      <c r="M75" t="n">
        <v>0</v>
      </c>
    </row>
    <row r="76">
      <c r="A76" t="inlineStr">
        <is>
          <t>J1072</t>
        </is>
      </c>
      <c r="B76" t="inlineStr">
        <is>
          <t>Wave 3 South</t>
        </is>
      </c>
      <c r="C76" t="inlineStr">
        <is>
          <t>CL39 Sione F. roster</t>
        </is>
      </c>
      <c r="D76" t="inlineStr">
        <is>
          <t>Office clean - Wattle Grove Physiotherapy (Cheltenham)</t>
        </is>
      </c>
      <c r="E76" s="10" t="n">
        <v>46413</v>
      </c>
      <c r="F76" t="inlineStr">
        <is>
          <t>17:30</t>
        </is>
      </c>
      <c r="G76" t="inlineStr">
        <is>
          <t>19:30</t>
        </is>
      </c>
      <c r="H76" t="inlineStr">
        <is>
          <t>FREQ=WEEKLY;BYDAY=TU</t>
        </is>
      </c>
      <c r="I76" t="inlineStr">
        <is>
          <t>48 Ballarat Parade, Cheltenham VIC</t>
        </is>
      </c>
      <c r="J76" t="inlineStr">
        <is>
          <t>Clients/Wattle Grove Physiotherapy/Main office - Cheltenham</t>
        </is>
      </c>
      <c r="K76" t="inlineStr">
        <is>
          <t>Office clean. Checklist: Clients/Wattle Grove Physiotherapy/Main office - Cheltenham/01 Scope &amp; Checklist. Notes: Do not use bleach on the timber floor. Access details: Clients/Wattle Grove Physiotherapy/Main office - Cheltenham/02 Site Access (office will share).</t>
        </is>
      </c>
      <c r="L76" t="str">
        <f>IF(COUNTIF('Roster Clashes'!$A$5:$A$15,A76)+COUNTIF('Roster Clashes'!$B$5:$B$15,A76)&gt;0,"Yes","No")</f>
        <v>No</v>
      </c>
      <c r="M76" t="n">
        <v>0</v>
      </c>
    </row>
    <row r="77">
      <c r="A77" t="inlineStr">
        <is>
          <t>J1073</t>
        </is>
      </c>
      <c r="B77" t="inlineStr">
        <is>
          <t>Wave 2 East</t>
        </is>
      </c>
      <c r="C77" t="inlineStr">
        <is>
          <t>CL02 Bilal A. roster</t>
        </is>
      </c>
      <c r="D77" t="inlineStr">
        <is>
          <t>Kitchen and bathrooms - Elm Street Fitness Pty Ltd (Hawthorn)</t>
        </is>
      </c>
      <c r="E77" s="10" t="n">
        <v>46405</v>
      </c>
      <c r="F77" t="inlineStr">
        <is>
          <t>05:30</t>
        </is>
      </c>
      <c r="G77" t="inlineStr">
        <is>
          <t>06:30</t>
        </is>
      </c>
      <c r="H77" t="inlineStr">
        <is>
          <t>FREQ=WEEKLY;BYDAY=MO</t>
        </is>
      </c>
      <c r="I77" t="inlineStr">
        <is>
          <t>479 Mason Parade, Hawthorn VIC</t>
        </is>
      </c>
      <c r="J77" t="inlineStr">
        <is>
          <t>Clients/Elm Street Fitness Pty Ltd/Main office - Hawthorn</t>
        </is>
      </c>
      <c r="K77" t="inlineStr">
        <is>
          <t>Kitchen and bathrooms. Checklist: Clients/Elm Street Fitness Pty Ltd/Main office - Hawthorn/01 Scope &amp; Checklist. Notes: Back door keypad [in 02 Site Access]*; Kitchen: 2 fridges, empty on Fridays. Access details: Clients/Elm Street Fitness Pty Ltd/Main office - Hawthorn/02 Site Access (office will share).</t>
        </is>
      </c>
      <c r="L77" t="str">
        <f>IF(COUNTIF('Roster Clashes'!$A$5:$A$15,A77)+COUNTIF('Roster Clashes'!$B$5:$B$15,A77)&gt;0,"Yes","No")</f>
        <v>No</v>
      </c>
      <c r="M77" t="n">
        <v>0</v>
      </c>
    </row>
    <row r="78">
      <c r="A78" t="inlineStr">
        <is>
          <t>J1074</t>
        </is>
      </c>
      <c r="B78" t="inlineStr">
        <is>
          <t>Wave 2 East</t>
        </is>
      </c>
      <c r="C78" t="inlineStr">
        <is>
          <t>CL60 Tara L. roster</t>
        </is>
      </c>
      <c r="D78" t="inlineStr">
        <is>
          <t>Window clean - Elm Street Fitness Pty Ltd (Hawthorn)</t>
        </is>
      </c>
      <c r="E78" s="10" t="n">
        <v>46423</v>
      </c>
      <c r="F78" t="inlineStr">
        <is>
          <t>09:00</t>
        </is>
      </c>
      <c r="G78" t="inlineStr">
        <is>
          <t>12:00</t>
        </is>
      </c>
      <c r="H78" t="inlineStr">
        <is>
          <t>FREQ=WEEKLY;INTERVAL=4;BYDAY=FR</t>
        </is>
      </c>
      <c r="I78" t="inlineStr">
        <is>
          <t>479 Mason Parade, Hawthorn VIC</t>
        </is>
      </c>
      <c r="J78" t="inlineStr">
        <is>
          <t>Clients/Elm Street Fitness Pty Ltd/Main office - Hawthorn</t>
        </is>
      </c>
      <c r="K78" t="inlineStr">
        <is>
          <t>Window clean. Checklist: Clients/Elm Street Fitness Pty Ltd/Main office - Hawthorn/01 Scope &amp; Checklist. Notes: Back door keypad [in 02 Site Access]*; Kitchen: 2 fridges, empty on Fridays. Access details: Clients/Elm Street Fitness Pty Ltd/Main office - Hawthorn/02 Site Access (office will share).</t>
        </is>
      </c>
      <c r="L78" t="str">
        <f>IF(COUNTIF('Roster Clashes'!$A$5:$A$15,A78)+COUNTIF('Roster Clashes'!$B$5:$B$15,A78)&gt;0,"Yes","No")</f>
        <v>No</v>
      </c>
      <c r="M78" t="n">
        <v>0</v>
      </c>
    </row>
    <row r="79">
      <c r="A79" t="inlineStr">
        <is>
          <t>J1075</t>
        </is>
      </c>
      <c r="B79" t="inlineStr">
        <is>
          <t>Wave 2 East</t>
        </is>
      </c>
      <c r="C79" t="inlineStr">
        <is>
          <t>CL06 Farid A. roster</t>
        </is>
      </c>
      <c r="D79" t="inlineStr">
        <is>
          <t>Kitchen and bathrooms - Elm Street Fitness Pty Ltd (Doncaster)</t>
        </is>
      </c>
      <c r="E79" s="10" t="n">
        <v>46405</v>
      </c>
      <c r="F79" t="inlineStr">
        <is>
          <t>05:30</t>
        </is>
      </c>
      <c r="G79" t="inlineStr">
        <is>
          <t>06:00</t>
        </is>
      </c>
      <c r="H79" t="inlineStr">
        <is>
          <t>FREQ=WEEKLY;BYDAY=MO,TH</t>
        </is>
      </c>
      <c r="I79" t="inlineStr">
        <is>
          <t>450 King Road, Doncaster VIC</t>
        </is>
      </c>
      <c r="J79" t="inlineStr">
        <is>
          <t>Clients/Elm Street Fitness Pty Ltd/Clinic - Doncaster</t>
        </is>
      </c>
      <c r="K79" t="inlineStr">
        <is>
          <t>Kitchen and bathrooms. Checklist: Clients/Elm Street Fitness Pty Ltd/Clinic - Doncaster/01 Scope &amp; Checklist. Notes: Reception closes 5:30 pm, use the side entry. Access details: Clients/Elm Street Fitness Pty Ltd/Clinic - Doncaster/02 Site Access (office will share).</t>
        </is>
      </c>
      <c r="L79" t="str">
        <f>IF(COUNTIF('Roster Clashes'!$A$5:$A$15,A79)+COUNTIF('Roster Clashes'!$B$5:$B$15,A79)&gt;0,"Yes","No")</f>
        <v>No</v>
      </c>
      <c r="M79" t="n">
        <v>0</v>
      </c>
    </row>
    <row r="80">
      <c r="A80" t="inlineStr">
        <is>
          <t>J1076</t>
        </is>
      </c>
      <c r="B80" t="inlineStr">
        <is>
          <t>Wave 2 East</t>
        </is>
      </c>
      <c r="C80" t="inlineStr">
        <is>
          <t>CL57 Quynh L. roster</t>
        </is>
      </c>
      <c r="D80" t="inlineStr">
        <is>
          <t>Window clean - Elm Street Fitness Pty Ltd (Doncaster)</t>
        </is>
      </c>
      <c r="E80" s="10" t="n">
        <v>46429</v>
      </c>
      <c r="F80" t="inlineStr">
        <is>
          <t>09:00</t>
        </is>
      </c>
      <c r="G80" t="inlineStr">
        <is>
          <t>10:30</t>
        </is>
      </c>
      <c r="H80" t="inlineStr">
        <is>
          <t>FREQ=WEEKLY;INTERVAL=4;BYDAY=TH</t>
        </is>
      </c>
      <c r="I80" t="inlineStr">
        <is>
          <t>450 King Road, Doncaster VIC</t>
        </is>
      </c>
      <c r="J80" t="inlineStr">
        <is>
          <t>Clients/Elm Street Fitness Pty Ltd/Clinic - Doncaster</t>
        </is>
      </c>
      <c r="K80" t="inlineStr">
        <is>
          <t>Window clean. Checklist: Clients/Elm Street Fitness Pty Ltd/Clinic - Doncaster/01 Scope &amp; Checklist. Notes: Reception closes 5:30 pm, use the side entry. Access details: Clients/Elm Street Fitness Pty Ltd/Clinic - Doncaster/02 Site Access (office will share).</t>
        </is>
      </c>
      <c r="L80" t="str">
        <f>IF(COUNTIF('Roster Clashes'!$A$5:$A$15,A80)+COUNTIF('Roster Clashes'!$B$5:$B$15,A80)&gt;0,"Yes","No")</f>
        <v>No</v>
      </c>
      <c r="M80" t="n">
        <v>0</v>
      </c>
    </row>
    <row r="81">
      <c r="A81" t="inlineStr">
        <is>
          <t>J1077</t>
        </is>
      </c>
      <c r="B81" t="inlineStr">
        <is>
          <t>Wave 2 East</t>
        </is>
      </c>
      <c r="C81" t="inlineStr">
        <is>
          <t>CL42 Bilal L. roster</t>
        </is>
      </c>
      <c r="D81" t="inlineStr">
        <is>
          <t>Office clean - Wattle Grove Dental (Hawthorn)</t>
        </is>
      </c>
      <c r="E81" s="10" t="n">
        <v>46407</v>
      </c>
      <c r="F81" t="inlineStr">
        <is>
          <t>06:30</t>
        </is>
      </c>
      <c r="G81" t="inlineStr">
        <is>
          <t>08:30</t>
        </is>
      </c>
      <c r="H81" t="inlineStr">
        <is>
          <t>FREQ=WEEKLY;BYDAY=WE,TH,FR</t>
        </is>
      </c>
      <c r="I81" t="inlineStr">
        <is>
          <t>259 Union Avenue, Hawthorn VIC</t>
        </is>
      </c>
      <c r="J81" t="inlineStr">
        <is>
          <t>Clients/Wattle Grove Dental/Main office - Hawthorn</t>
        </is>
      </c>
      <c r="K81" t="inlineStr">
        <is>
          <t>Office clean. Checklist: Clients/Wattle Grove Dental/Main office - Hawthorn/01 Scope &amp; Checklist. Notes: Alarm [in 02 Site Access] then press OFF; Store room on level 1, room 104. Access details: Clients/Wattle Grove Dental/Main office - Hawthorn/02 Site Access (office will share).</t>
        </is>
      </c>
      <c r="L81" t="str">
        <f>IF(COUNTIF('Roster Clashes'!$A$5:$A$15,A81)+COUNTIF('Roster Clashes'!$B$5:$B$15,A81)&gt;0,"Yes","No")</f>
        <v>No</v>
      </c>
      <c r="M81" t="n">
        <v>0</v>
      </c>
    </row>
    <row r="82">
      <c r="A82" t="inlineStr">
        <is>
          <t>J1078</t>
        </is>
      </c>
      <c r="B82" t="inlineStr">
        <is>
          <t>Wave 4 West</t>
        </is>
      </c>
      <c r="C82" t="inlineStr">
        <is>
          <t>CL48 Hamid L. roster</t>
        </is>
      </c>
      <c r="D82" t="inlineStr">
        <is>
          <t>Office clean - Lakeside Vet Clinic (Point Cook)</t>
        </is>
      </c>
      <c r="E82" s="10" t="n">
        <v>46423</v>
      </c>
      <c r="F82" t="inlineStr">
        <is>
          <t>05:30</t>
        </is>
      </c>
      <c r="G82" t="inlineStr">
        <is>
          <t>06:30</t>
        </is>
      </c>
      <c r="H82" t="inlineStr">
        <is>
          <t>FREQ=WEEKLY;BYDAY=FR</t>
        </is>
      </c>
      <c r="I82" t="inlineStr">
        <is>
          <t>426 Ballarat Parade, Point Cook VIC</t>
        </is>
      </c>
      <c r="J82" t="inlineStr">
        <is>
          <t>Clients/Lakeside Vet Clinic/Main office - Point Cook</t>
        </is>
      </c>
      <c r="K82" t="inlineStr">
        <is>
          <t>Office clean. Checklist: Clients/Lakeside Vet Clinic/Main office - Point Cook/01 Scope &amp; Checklist. Notes: Park in bay 12 under the building. Access details: Clients/Lakeside Vet Clinic/Main office - Point Cook/02 Site Access (office will share).</t>
        </is>
      </c>
      <c r="L82" t="str">
        <f>IF(COUNTIF('Roster Clashes'!$A$5:$A$15,A82)+COUNTIF('Roster Clashes'!$B$5:$B$15,A82)&gt;0,"Yes","No")</f>
        <v>No</v>
      </c>
      <c r="M82" t="n">
        <v>0</v>
      </c>
    </row>
    <row r="83">
      <c r="A83" t="inlineStr">
        <is>
          <t>J1079</t>
        </is>
      </c>
      <c r="B83" t="inlineStr">
        <is>
          <t>Wave 4 West</t>
        </is>
      </c>
      <c r="C83" t="inlineStr">
        <is>
          <t>CL40 Tara F. roster</t>
        </is>
      </c>
      <c r="D83" t="inlineStr">
        <is>
          <t>Office clean - Lakeside Vet Clinic (Laverton)</t>
        </is>
      </c>
      <c r="E83" s="10" t="n">
        <v>46420</v>
      </c>
      <c r="F83" t="inlineStr">
        <is>
          <t>05:30</t>
        </is>
      </c>
      <c r="G83" t="inlineStr">
        <is>
          <t>06:30</t>
        </is>
      </c>
      <c r="H83" t="inlineStr">
        <is>
          <t>FREQ=WEEKLY;BYDAY=TU</t>
        </is>
      </c>
      <c r="I83" t="inlineStr">
        <is>
          <t>164 Nicholson Street, Laverton VIC</t>
        </is>
      </c>
      <c r="J83" t="inlineStr">
        <is>
          <t>Clients/Lakeside Vet Clinic/Clinic - Laverton</t>
        </is>
      </c>
      <c r="K83" t="inlineStr">
        <is>
          <t>Office clean. Checklist: Clients/Lakeside Vet Clinic/Clinic - Laverton/01 Scope &amp; Checklist. Notes: -. Access details: Clients/Lakeside Vet Clinic/Clinic - Laverton/02 Site Access (office will share).</t>
        </is>
      </c>
      <c r="L83" t="str">
        <f>IF(COUNTIF('Roster Clashes'!$A$5:$A$15,A83)+COUNTIF('Roster Clashes'!$B$5:$B$15,A83)&gt;0,"Yes","No")</f>
        <v>No</v>
      </c>
      <c r="M83" t="n">
        <v>0</v>
      </c>
    </row>
    <row r="84">
      <c r="A84" t="inlineStr">
        <is>
          <t>J1080</t>
        </is>
      </c>
      <c r="B84" t="inlineStr">
        <is>
          <t>Wave 4 West</t>
        </is>
      </c>
      <c r="C84" t="inlineStr">
        <is>
          <t>CL60 Tara L. roster</t>
        </is>
      </c>
      <c r="D84" t="inlineStr">
        <is>
          <t>Window clean - Lakeside Vet Clinic (Laverton)</t>
        </is>
      </c>
      <c r="E84" s="10" t="n">
        <v>46433</v>
      </c>
      <c r="F84" t="inlineStr">
        <is>
          <t>09:00</t>
        </is>
      </c>
      <c r="G84" t="inlineStr">
        <is>
          <t>10:30</t>
        </is>
      </c>
      <c r="H84" t="inlineStr">
        <is>
          <t>FREQ=WEEKLY;INTERVAL=4;BYDAY=MO</t>
        </is>
      </c>
      <c r="I84" t="inlineStr">
        <is>
          <t>164 Nicholson Street, Laverton VIC</t>
        </is>
      </c>
      <c r="J84" t="inlineStr">
        <is>
          <t>Clients/Lakeside Vet Clinic/Clinic - Laverton</t>
        </is>
      </c>
      <c r="K84" t="inlineStr">
        <is>
          <t>Window clean. Checklist: Clients/Lakeside Vet Clinic/Clinic - Laverton/01 Scope &amp; Checklist. Notes: -. Access details: Clients/Lakeside Vet Clinic/Clinic - Laverton/02 Site Access (office will share).</t>
        </is>
      </c>
      <c r="L84" t="str">
        <f>IF(COUNTIF('Roster Clashes'!$A$5:$A$15,A84)+COUNTIF('Roster Clashes'!$B$5:$B$15,A84)&gt;0,"Yes","No")</f>
        <v>No</v>
      </c>
      <c r="M84" t="n">
        <v>0</v>
      </c>
    </row>
    <row r="85">
      <c r="A85" t="inlineStr">
        <is>
          <t>J1081</t>
        </is>
      </c>
      <c r="B85" t="inlineStr">
        <is>
          <t>Wave 3 South</t>
        </is>
      </c>
      <c r="C85" t="inlineStr">
        <is>
          <t>CL07 Grace A. roster</t>
        </is>
      </c>
      <c r="D85" t="inlineStr">
        <is>
          <t>Office clean - Clearwater Property Group Pty Ltd (Frankston)</t>
        </is>
      </c>
      <c r="E85" s="10" t="n">
        <v>46412</v>
      </c>
      <c r="F85" t="inlineStr">
        <is>
          <t>06:30</t>
        </is>
      </c>
      <c r="G85" t="inlineStr">
        <is>
          <t>08:30</t>
        </is>
      </c>
      <c r="H85" t="inlineStr">
        <is>
          <t>FREQ=WEEKLY;BYDAY=MO,WE,FR</t>
        </is>
      </c>
      <c r="I85" t="inlineStr">
        <is>
          <t>143/12 Nepean Street, Frankston VIC</t>
        </is>
      </c>
      <c r="J85" t="inlineStr">
        <is>
          <t>Clients/Clearwater Property Group Pty Ltd/Main office - Frankston</t>
        </is>
      </c>
      <c r="K85" t="inlineStr">
        <is>
          <t>Office clean. Checklist: Clients/Clearwater Property Group Pty Ltd/Main office - Frankston/01 Scope &amp; Checklist. Notes: -. Access details: Clients/Clearwater Property Group Pty Ltd/Main office - Frankston/02 Site Access (office will share).</t>
        </is>
      </c>
      <c r="L85" t="str">
        <f>IF(COUNTIF('Roster Clashes'!$A$5:$A$15,A85)+COUNTIF('Roster Clashes'!$B$5:$B$15,A85)&gt;0,"Yes","No")</f>
        <v>No</v>
      </c>
      <c r="M85" t="n">
        <v>0</v>
      </c>
    </row>
    <row r="86">
      <c r="A86" t="inlineStr">
        <is>
          <t>J1082</t>
        </is>
      </c>
      <c r="B86" t="inlineStr">
        <is>
          <t>Wave 3 South</t>
        </is>
      </c>
      <c r="C86" t="inlineStr">
        <is>
          <t>CL56 Pita L. roster</t>
        </is>
      </c>
      <c r="D86" t="inlineStr">
        <is>
          <t>Washroom service - Clearwater Property Group Pty Ltd (Frankston)</t>
        </is>
      </c>
      <c r="E86" s="10" t="n">
        <v>46419</v>
      </c>
      <c r="F86" t="inlineStr">
        <is>
          <t>09:00</t>
        </is>
      </c>
      <c r="G86" t="inlineStr">
        <is>
          <t>09:30</t>
        </is>
      </c>
      <c r="H86" t="inlineStr">
        <is>
          <t>FREQ=MONTHLY;BYDAY=1MO</t>
        </is>
      </c>
      <c r="I86" t="inlineStr">
        <is>
          <t>143/12 Nepean Street, Frankston VIC</t>
        </is>
      </c>
      <c r="J86" t="inlineStr">
        <is>
          <t>Clients/Clearwater Property Group Pty Ltd/Main office - Frankston</t>
        </is>
      </c>
      <c r="K86" t="inlineStr">
        <is>
          <t>Washroom service. Checklist: Clients/Clearwater Property Group Pty Ltd/Main office - Frankston/01 Scope &amp; Checklist. Notes: -. Access details: Clients/Clearwater Property Group Pty Ltd/Main office - Frankston/02 Site Access (office will share).</t>
        </is>
      </c>
      <c r="L86" t="str">
        <f>IF(COUNTIF('Roster Clashes'!$A$5:$A$15,A86)+COUNTIF('Roster Clashes'!$B$5:$B$15,A86)&gt;0,"Yes","No")</f>
        <v>No</v>
      </c>
      <c r="M86" t="n">
        <v>0</v>
      </c>
    </row>
    <row r="87">
      <c r="A87" t="inlineStr">
        <is>
          <t>J1083</t>
        </is>
      </c>
      <c r="B87" t="inlineStr">
        <is>
          <t>Wave 4 West</t>
        </is>
      </c>
      <c r="C87" t="inlineStr">
        <is>
          <t>CL48 Hamid L. roster</t>
        </is>
      </c>
      <c r="D87" t="inlineStr">
        <is>
          <t>Office clean - Clearwater Property Group Pty Ltd (Laverton)</t>
        </is>
      </c>
      <c r="E87" s="10" t="n">
        <v>46419</v>
      </c>
      <c r="F87" t="inlineStr">
        <is>
          <t>07:00</t>
        </is>
      </c>
      <c r="G87" t="inlineStr">
        <is>
          <t>08:00</t>
        </is>
      </c>
      <c r="H87" t="inlineStr">
        <is>
          <t>FREQ=WEEKLY;BYDAY=MO,TU,WE,TH,FR</t>
        </is>
      </c>
      <c r="I87" t="inlineStr">
        <is>
          <t>380 Nepean Parade, Laverton VIC</t>
        </is>
      </c>
      <c r="J87" t="inlineStr">
        <is>
          <t>Clients/Clearwater Property Group Pty Ltd/Clinic - Laverton</t>
        </is>
      </c>
      <c r="K87" t="inlineStr">
        <is>
          <t>Office clean. Checklist: Clients/Clearwater Property Group Pty Ltd/Clinic - Laverton/01 Scope &amp; Checklist. Notes: Kitchen: 2 fridges, empty on Fridays. Access details: Clients/Clearwater Property Group Pty Ltd/Clinic - Laverton/02 Site Access (office will share).</t>
        </is>
      </c>
      <c r="L87" t="str">
        <f>IF(COUNTIF('Roster Clashes'!$A$5:$A$15,A87)+COUNTIF('Roster Clashes'!$B$5:$B$15,A87)&gt;0,"Yes","No")</f>
        <v>No</v>
      </c>
      <c r="M87" t="n">
        <v>0</v>
      </c>
    </row>
    <row r="88">
      <c r="A88" t="inlineStr">
        <is>
          <t>J1084</t>
        </is>
      </c>
      <c r="B88" t="inlineStr">
        <is>
          <t>Wave 4 West</t>
        </is>
      </c>
      <c r="C88" t="inlineStr">
        <is>
          <t>CL53 Maya L. roster</t>
        </is>
      </c>
      <c r="D88" t="inlineStr">
        <is>
          <t>Window clean - Clearwater Property Group Pty Ltd (Laverton)</t>
        </is>
      </c>
      <c r="E88" s="10" t="n">
        <v>46423</v>
      </c>
      <c r="F88" t="inlineStr">
        <is>
          <t>09:00</t>
        </is>
      </c>
      <c r="G88" t="inlineStr">
        <is>
          <t>12:00</t>
        </is>
      </c>
      <c r="H88" t="inlineStr">
        <is>
          <t>FREQ=WEEKLY;INTERVAL=4;BYDAY=FR</t>
        </is>
      </c>
      <c r="I88" t="inlineStr">
        <is>
          <t>380 Nepean Parade, Laverton VIC</t>
        </is>
      </c>
      <c r="J88" t="inlineStr">
        <is>
          <t>Clients/Clearwater Property Group Pty Ltd/Clinic - Laverton</t>
        </is>
      </c>
      <c r="K88" t="inlineStr">
        <is>
          <t>Window clean. Checklist: Clients/Clearwater Property Group Pty Ltd/Clinic - Laverton/01 Scope &amp; Checklist. Notes: Kitchen: 2 fridges, empty on Fridays. Access details: Clients/Clearwater Property Group Pty Ltd/Clinic - Laverton/02 Site Access (office will share).</t>
        </is>
      </c>
      <c r="L88" t="str">
        <f>IF(COUNTIF('Roster Clashes'!$A$5:$A$15,A88)+COUNTIF('Roster Clashes'!$B$5:$B$15,A88)&gt;0,"Yes","No")</f>
        <v>No</v>
      </c>
      <c r="M88" t="n">
        <v>0</v>
      </c>
    </row>
    <row r="89">
      <c r="A89" t="inlineStr">
        <is>
          <t>J1085</t>
        </is>
      </c>
      <c r="B89" t="inlineStr">
        <is>
          <t>Wave 2 East</t>
        </is>
      </c>
      <c r="C89" t="inlineStr">
        <is>
          <t>CL02 Bilal A. roster</t>
        </is>
      </c>
      <c r="D89" t="inlineStr">
        <is>
          <t>Office clean - Eastwood Real Estate Pty Ltd (Hawthorn)</t>
        </is>
      </c>
      <c r="E89" s="10" t="n">
        <v>46406</v>
      </c>
      <c r="F89" t="inlineStr">
        <is>
          <t>05:30</t>
        </is>
      </c>
      <c r="G89" t="inlineStr">
        <is>
          <t>08:30</t>
        </is>
      </c>
      <c r="H89" t="inlineStr">
        <is>
          <t>FREQ=WEEKLY;BYDAY=TU,WE</t>
        </is>
      </c>
      <c r="I89" t="inlineStr">
        <is>
          <t>296 Barkly Highway, Hawthorn VIC</t>
        </is>
      </c>
      <c r="J89" t="inlineStr">
        <is>
          <t>Clients/Eastwood Real Estate Pty Ltd/Main office - Hawthorn</t>
        </is>
      </c>
      <c r="K89" t="inlineStr">
        <is>
          <t>Office clean. Checklist: Clients/Eastwood Real Estate Pty Ltd/Main office - Hawthorn/01 Scope &amp; Checklist. Notes: Park in bay 12 under the building. Access details: Clients/Eastwood Real Estate Pty Ltd/Main office - Hawthorn/02 Site Access (office will share).</t>
        </is>
      </c>
      <c r="L89" t="str">
        <f>IF(COUNTIF('Roster Clashes'!$A$5:$A$15,A89)+COUNTIF('Roster Clashes'!$B$5:$B$15,A89)&gt;0,"Yes","No")</f>
        <v>No</v>
      </c>
      <c r="M89" t="n">
        <v>0</v>
      </c>
    </row>
    <row r="90">
      <c r="A90" t="inlineStr">
        <is>
          <t>J1086</t>
        </is>
      </c>
      <c r="B90" t="inlineStr">
        <is>
          <t>Wave 2 East</t>
        </is>
      </c>
      <c r="C90" t="inlineStr">
        <is>
          <t>CL60 Tara L. roster</t>
        </is>
      </c>
      <c r="D90" t="inlineStr">
        <is>
          <t>Window clean - Eastwood Real Estate Pty Ltd (Hawthorn)</t>
        </is>
      </c>
      <c r="E90" s="10" t="n">
        <v>46408</v>
      </c>
      <c r="F90" t="inlineStr">
        <is>
          <t>12:30</t>
        </is>
      </c>
      <c r="G90" t="inlineStr">
        <is>
          <t>14:00</t>
        </is>
      </c>
      <c r="H90" t="inlineStr">
        <is>
          <t>FREQ=WEEKLY;INTERVAL=4;BYDAY=TH</t>
        </is>
      </c>
      <c r="I90" t="inlineStr">
        <is>
          <t>296 Barkly Highway, Hawthorn VIC</t>
        </is>
      </c>
      <c r="J90" t="inlineStr">
        <is>
          <t>Clients/Eastwood Real Estate Pty Ltd/Main office - Hawthorn</t>
        </is>
      </c>
      <c r="K90" t="inlineStr">
        <is>
          <t>Window clean. Checklist: Clients/Eastwood Real Estate Pty Ltd/Main office - Hawthorn/01 Scope &amp; Checklist. Notes: Park in bay 12 under the building. Access details: Clients/Eastwood Real Estate Pty Ltd/Main office - Hawthorn/02 Site Access (office will share).</t>
        </is>
      </c>
      <c r="L90" t="str">
        <f>IF(COUNTIF('Roster Clashes'!$A$5:$A$15,A90)+COUNTIF('Roster Clashes'!$B$5:$B$15,A90)&gt;0,"Yes","No")</f>
        <v>No</v>
      </c>
      <c r="M90" t="n">
        <v>0</v>
      </c>
    </row>
    <row r="91">
      <c r="A91" t="inlineStr">
        <is>
          <t>J1087</t>
        </is>
      </c>
      <c r="B91" t="inlineStr">
        <is>
          <t>Wave 2 East</t>
        </is>
      </c>
      <c r="C91" t="inlineStr">
        <is>
          <t>CL58 Rosa L. roster</t>
        </is>
      </c>
      <c r="D91" t="inlineStr">
        <is>
          <t>Washroom service - Eastwood Real Estate Pty Ltd (Hawthorn)</t>
        </is>
      </c>
      <c r="E91" s="10" t="n">
        <v>46422</v>
      </c>
      <c r="F91" t="inlineStr">
        <is>
          <t>09:00</t>
        </is>
      </c>
      <c r="G91" t="inlineStr">
        <is>
          <t>09:30</t>
        </is>
      </c>
      <c r="H91" t="inlineStr">
        <is>
          <t>FREQ=MONTHLY;BYDAY=1TH</t>
        </is>
      </c>
      <c r="I91" t="inlineStr">
        <is>
          <t>296 Barkly Highway, Hawthorn VIC</t>
        </is>
      </c>
      <c r="J91" t="inlineStr">
        <is>
          <t>Clients/Eastwood Real Estate Pty Ltd/Main office - Hawthorn</t>
        </is>
      </c>
      <c r="K91" t="inlineStr">
        <is>
          <t>Washroom service. Checklist: Clients/Eastwood Real Estate Pty Ltd/Main office - Hawthorn/01 Scope &amp; Checklist. Notes: Park in bay 12 under the building. Access details: Clients/Eastwood Real Estate Pty Ltd/Main office - Hawthorn/02 Site Access (office will share).</t>
        </is>
      </c>
      <c r="L91" t="str">
        <f>IF(COUNTIF('Roster Clashes'!$A$5:$A$15,A91)+COUNTIF('Roster Clashes'!$B$5:$B$15,A91)&gt;0,"Yes","No")</f>
        <v>No</v>
      </c>
      <c r="M91" t="n">
        <v>0</v>
      </c>
    </row>
    <row r="92">
      <c r="A92" t="inlineStr">
        <is>
          <t>J1088</t>
        </is>
      </c>
      <c r="B92" t="inlineStr">
        <is>
          <t>Wave 3 South</t>
        </is>
      </c>
      <c r="C92" t="inlineStr">
        <is>
          <t>CL19 Sione A. roster</t>
        </is>
      </c>
      <c r="D92" t="inlineStr">
        <is>
          <t>Kitchen and bathrooms - Clearwater Physiotherapy (Bentleigh)</t>
        </is>
      </c>
      <c r="E92" s="10" t="n">
        <v>46414</v>
      </c>
      <c r="F92" t="inlineStr">
        <is>
          <t>07:00</t>
        </is>
      </c>
      <c r="G92" t="inlineStr">
        <is>
          <t>08:00</t>
        </is>
      </c>
      <c r="H92" t="inlineStr">
        <is>
          <t>FREQ=WEEKLY;BYDAY=WE</t>
        </is>
      </c>
      <c r="I92" t="inlineStr">
        <is>
          <t>46 Main Avenue, Bentleigh VIC</t>
        </is>
      </c>
      <c r="J92" t="inlineStr">
        <is>
          <t>Clients/Clearwater Physiotherapy/Main office - Bentleigh</t>
        </is>
      </c>
      <c r="K92" t="inlineStr">
        <is>
          <t>Kitchen and bathrooms. Checklist: Clients/Clearwater Physiotherapy/Main office - Bentleigh/01 Scope &amp; Checklist. Notes: Bins out on Tuesday night. Access details: Clients/Clearwater Physiotherapy/Main office - Bentleigh/02 Site Access (office will share).</t>
        </is>
      </c>
      <c r="L92" t="str">
        <f>IF(COUNTIF('Roster Clashes'!$A$5:$A$15,A92)+COUNTIF('Roster Clashes'!$B$5:$B$15,A92)&gt;0,"Yes","No")</f>
        <v>No</v>
      </c>
      <c r="M92" t="n">
        <v>0</v>
      </c>
    </row>
    <row r="93">
      <c r="A93" t="inlineStr">
        <is>
          <t>J1089</t>
        </is>
      </c>
      <c r="B93" t="inlineStr">
        <is>
          <t>Wave 3 South</t>
        </is>
      </c>
      <c r="C93" t="inlineStr">
        <is>
          <t>CL60 Tara L. roster</t>
        </is>
      </c>
      <c r="D93" t="inlineStr">
        <is>
          <t>Carpet steam clean - Clearwater Physiotherapy (Bentleigh)</t>
        </is>
      </c>
      <c r="E93" s="10" t="n">
        <v>46414</v>
      </c>
      <c r="F93" t="inlineStr">
        <is>
          <t>09:00</t>
        </is>
      </c>
      <c r="G93" t="inlineStr">
        <is>
          <t>10:30</t>
        </is>
      </c>
      <c r="H93" t="inlineStr">
        <is>
          <t>FREQ=WEEKLY;INTERVAL=4;BYDAY=WE</t>
        </is>
      </c>
      <c r="I93" t="inlineStr">
        <is>
          <t>46 Main Avenue, Bentleigh VIC</t>
        </is>
      </c>
      <c r="J93" t="inlineStr">
        <is>
          <t>Clients/Clearwater Physiotherapy/Main office - Bentleigh</t>
        </is>
      </c>
      <c r="K93" t="inlineStr">
        <is>
          <t>Carpet steam clean. Checklist: Clients/Clearwater Physiotherapy/Main office - Bentleigh/01 Scope &amp; Checklist. Notes: Bins out on Tuesday night. Access details: Clients/Clearwater Physiotherapy/Main office - Bentleigh/02 Site Access (office will share).</t>
        </is>
      </c>
      <c r="L93" t="str">
        <f>IF(COUNTIF('Roster Clashes'!$A$5:$A$15,A93)+COUNTIF('Roster Clashes'!$B$5:$B$15,A93)&gt;0,"Yes","No")</f>
        <v>No</v>
      </c>
      <c r="M93" t="n">
        <v>0</v>
      </c>
    </row>
    <row r="94">
      <c r="A94" t="inlineStr">
        <is>
          <t>J1090</t>
        </is>
      </c>
      <c r="B94" t="inlineStr">
        <is>
          <t>Wave 3 South</t>
        </is>
      </c>
      <c r="C94" t="inlineStr">
        <is>
          <t>CL60 Tara L. roster</t>
        </is>
      </c>
      <c r="D94" t="inlineStr">
        <is>
          <t>Washroom service - Clearwater Physiotherapy (Bentleigh)</t>
        </is>
      </c>
      <c r="E94" s="10" t="n">
        <v>46419</v>
      </c>
      <c r="F94" t="inlineStr">
        <is>
          <t>09:00</t>
        </is>
      </c>
      <c r="G94" t="inlineStr">
        <is>
          <t>09:30</t>
        </is>
      </c>
      <c r="H94" t="inlineStr">
        <is>
          <t>FREQ=MONTHLY;BYDAY=1MO</t>
        </is>
      </c>
      <c r="I94" t="inlineStr">
        <is>
          <t>46 Main Avenue, Bentleigh VIC</t>
        </is>
      </c>
      <c r="J94" t="inlineStr">
        <is>
          <t>Clients/Clearwater Physiotherapy/Main office - Bentleigh</t>
        </is>
      </c>
      <c r="K94" t="inlineStr">
        <is>
          <t>Washroom service. Checklist: Clients/Clearwater Physiotherapy/Main office - Bentleigh/01 Scope &amp; Checklist. Notes: Bins out on Tuesday night. Access details: Clients/Clearwater Physiotherapy/Main office - Bentleigh/02 Site Access (office will share).</t>
        </is>
      </c>
      <c r="L94" t="str">
        <f>IF(COUNTIF('Roster Clashes'!$A$5:$A$15,A94)+COUNTIF('Roster Clashes'!$B$5:$B$15,A94)&gt;0,"Yes","No")</f>
        <v>No</v>
      </c>
      <c r="M94" t="n">
        <v>0</v>
      </c>
    </row>
    <row r="95">
      <c r="A95" t="inlineStr">
        <is>
          <t>J1091</t>
        </is>
      </c>
      <c r="B95" t="inlineStr">
        <is>
          <t>Wave 2 East</t>
        </is>
      </c>
      <c r="C95" t="inlineStr">
        <is>
          <t>CL22 Bilal F. roster</t>
        </is>
      </c>
      <c r="D95" t="inlineStr">
        <is>
          <t>Kitchen and bathrooms - Clearwater Physiotherapy (Burwood)</t>
        </is>
      </c>
      <c r="E95" s="10" t="n">
        <v>46405</v>
      </c>
      <c r="F95" t="inlineStr">
        <is>
          <t>05:30</t>
        </is>
      </c>
      <c r="G95" t="inlineStr">
        <is>
          <t>06:30</t>
        </is>
      </c>
      <c r="H95" t="inlineStr">
        <is>
          <t>FREQ=WEEKLY;BYDAY=MO,TU</t>
        </is>
      </c>
      <c r="I95" t="inlineStr">
        <is>
          <t>211 Union Road, Burwood VIC</t>
        </is>
      </c>
      <c r="J95" t="inlineStr">
        <is>
          <t>Clients/Clearwater Physiotherapy/Clinic - Burwood</t>
        </is>
      </c>
      <c r="K95" t="inlineStr">
        <is>
          <t>Kitchen and bathrooms. Checklist: Clients/Clearwater Physiotherapy/Clinic - Burwood/01 Scope &amp; Checklist. Notes: Code for roller door: [in 02 Site Access]. Access details: Clients/Clearwater Physiotherapy/Clinic - Burwood/02 Site Access (office will share).</t>
        </is>
      </c>
      <c r="L95" t="str">
        <f>IF(COUNTIF('Roster Clashes'!$A$5:$A$15,A95)+COUNTIF('Roster Clashes'!$B$5:$B$15,A95)&gt;0,"Yes","No")</f>
        <v>No</v>
      </c>
      <c r="M95" t="n">
        <v>0</v>
      </c>
    </row>
    <row r="96">
      <c r="A96" t="inlineStr">
        <is>
          <t>J1092</t>
        </is>
      </c>
      <c r="B96" t="inlineStr">
        <is>
          <t>Wave 2 East</t>
        </is>
      </c>
      <c r="C96" t="inlineStr">
        <is>
          <t>CL06 Farid A. roster</t>
        </is>
      </c>
      <c r="D96" t="inlineStr">
        <is>
          <t>Office clean - Greenway Physiotherapy (Burwood)</t>
        </is>
      </c>
      <c r="E96" s="10" t="n">
        <v>46407</v>
      </c>
      <c r="F96" t="inlineStr">
        <is>
          <t>05:30</t>
        </is>
      </c>
      <c r="G96" t="inlineStr">
        <is>
          <t>08:30</t>
        </is>
      </c>
      <c r="H96" t="inlineStr">
        <is>
          <t>FREQ=WEEKLY;BYDAY=WE</t>
        </is>
      </c>
      <c r="I96" t="inlineStr">
        <is>
          <t>418 Nicholson Avenue, Burwood VIC</t>
        </is>
      </c>
      <c r="J96" t="inlineStr">
        <is>
          <t>Clients/Greenway Physiotherapy/Main office - Burwood</t>
        </is>
      </c>
      <c r="K96" t="inlineStr">
        <is>
          <t>Office clean. Checklist: Clients/Greenway Physiotherapy/Main office - Burwood/01 Scope &amp; Checklist. Notes: Store room on level 1, room 104. Access details: Clients/Greenway Physiotherapy/Main office - Burwood/02 Site Access (office will share).</t>
        </is>
      </c>
      <c r="L96" t="str">
        <f>IF(COUNTIF('Roster Clashes'!$A$5:$A$15,A96)+COUNTIF('Roster Clashes'!$B$5:$B$15,A96)&gt;0,"Yes","No")</f>
        <v>No</v>
      </c>
      <c r="M96" t="n">
        <v>0</v>
      </c>
    </row>
    <row r="97">
      <c r="A97" t="inlineStr">
        <is>
          <t>J1093</t>
        </is>
      </c>
      <c r="B97" t="inlineStr">
        <is>
          <t>Wave 3 South</t>
        </is>
      </c>
      <c r="C97" t="inlineStr">
        <is>
          <t>CL03 Carmen A. roster</t>
        </is>
      </c>
      <c r="D97" t="inlineStr">
        <is>
          <t>Office clean - Fairfield Engineering Pty Ltd (Bentleigh)</t>
        </is>
      </c>
      <c r="E97" s="10" t="n">
        <v>46415</v>
      </c>
      <c r="F97" t="inlineStr">
        <is>
          <t>17:30</t>
        </is>
      </c>
      <c r="G97" t="inlineStr">
        <is>
          <t>19:30</t>
        </is>
      </c>
      <c r="H97" t="inlineStr">
        <is>
          <t>FREQ=WEEKLY;BYDAY=TH</t>
        </is>
      </c>
      <c r="I97" t="inlineStr">
        <is>
          <t>43 Plenty Avenue, Bentleigh VIC</t>
        </is>
      </c>
      <c r="J97" t="inlineStr">
        <is>
          <t>Clients/Fairfield Engineering Pty Ltd/Main office - Bentleigh</t>
        </is>
      </c>
      <c r="K97" t="inlineStr">
        <is>
          <t>Office clean. Checklist: Clients/Fairfield Engineering Pty Ltd/Main office - Bentleigh/01 Scope &amp; Checklist. Notes: Bins out on Tuesday night. Access details: Clients/Fairfield Engineering Pty Ltd/Main office - Bentleigh/02 Site Access (office will share).</t>
        </is>
      </c>
      <c r="L97" t="str">
        <f>IF(COUNTIF('Roster Clashes'!$A$5:$A$15,A97)+COUNTIF('Roster Clashes'!$B$5:$B$15,A97)&gt;0,"Yes","No")</f>
        <v>Yes</v>
      </c>
      <c r="M97" t="n">
        <v>0</v>
      </c>
    </row>
    <row r="98">
      <c r="A98" t="inlineStr">
        <is>
          <t>J1094</t>
        </is>
      </c>
      <c r="B98" t="inlineStr">
        <is>
          <t>Wave 3 South</t>
        </is>
      </c>
      <c r="C98" t="inlineStr">
        <is>
          <t>CL35 Omar F. roster</t>
        </is>
      </c>
      <c r="D98" t="inlineStr">
        <is>
          <t>Office clean - Fairfield Engineering Pty Ltd (Cheltenham)</t>
        </is>
      </c>
      <c r="E98" s="10" t="n">
        <v>46413</v>
      </c>
      <c r="F98" t="inlineStr">
        <is>
          <t>17:30</t>
        </is>
      </c>
      <c r="G98" t="inlineStr">
        <is>
          <t>19:00</t>
        </is>
      </c>
      <c r="H98" t="inlineStr">
        <is>
          <t>FREQ=WEEKLY;BYDAY=TU,TH</t>
        </is>
      </c>
      <c r="I98" t="inlineStr">
        <is>
          <t>27 Railway Avenue, Cheltenham VIC</t>
        </is>
      </c>
      <c r="J98" t="inlineStr">
        <is>
          <t>Clients/Fairfield Engineering Pty Ltd/Clinic - Cheltenham</t>
        </is>
      </c>
      <c r="K98" t="inlineStr">
        <is>
          <t>Office clean. Checklist: Clients/Fairfield Engineering Pty Ltd/Clinic - Cheltenham/01 Scope &amp; Checklist. Notes: Lockbox on meter box, [in 02 Site Access]. Access details: Clients/Fairfield Engineering Pty Ltd/Clinic - Cheltenham/02 Site Access (office will share).</t>
        </is>
      </c>
      <c r="L98" t="str">
        <f>IF(COUNTIF('Roster Clashes'!$A$5:$A$15,A98)+COUNTIF('Roster Clashes'!$B$5:$B$15,A98)&gt;0,"Yes","No")</f>
        <v>No</v>
      </c>
      <c r="M98" t="n">
        <v>0</v>
      </c>
    </row>
    <row r="99">
      <c r="A99" t="inlineStr">
        <is>
          <t>J1095</t>
        </is>
      </c>
      <c r="B99" t="inlineStr">
        <is>
          <t>Wave 3 South</t>
        </is>
      </c>
      <c r="C99" t="inlineStr">
        <is>
          <t>CL60 Tara L. roster</t>
        </is>
      </c>
      <c r="D99" t="inlineStr">
        <is>
          <t>Window clean - Fairfield Engineering Pty Ltd (Cheltenham)</t>
        </is>
      </c>
      <c r="E99" s="10" t="n">
        <v>46434</v>
      </c>
      <c r="F99" t="inlineStr">
        <is>
          <t>09:00</t>
        </is>
      </c>
      <c r="G99" t="inlineStr">
        <is>
          <t>10:30</t>
        </is>
      </c>
      <c r="H99" t="inlineStr">
        <is>
          <t>FREQ=WEEKLY;INTERVAL=4;BYDAY=TU</t>
        </is>
      </c>
      <c r="I99" t="inlineStr">
        <is>
          <t>27 Railway Avenue, Cheltenham VIC</t>
        </is>
      </c>
      <c r="J99" t="inlineStr">
        <is>
          <t>Clients/Fairfield Engineering Pty Ltd/Clinic - Cheltenham</t>
        </is>
      </c>
      <c r="K99" t="inlineStr">
        <is>
          <t>Window clean. Checklist: Clients/Fairfield Engineering Pty Ltd/Clinic - Cheltenham/01 Scope &amp; Checklist. Notes: Lockbox on meter box, [in 02 Site Access]. Access details: Clients/Fairfield Engineering Pty Ltd/Clinic - Cheltenham/02 Site Access (office will share).</t>
        </is>
      </c>
      <c r="L99" t="str">
        <f>IF(COUNTIF('Roster Clashes'!$A$5:$A$15,A99)+COUNTIF('Roster Clashes'!$B$5:$B$15,A99)&gt;0,"Yes","No")</f>
        <v>No</v>
      </c>
      <c r="M99" t="n">
        <v>0</v>
      </c>
    </row>
    <row r="100">
      <c r="A100" t="inlineStr">
        <is>
          <t>J1096</t>
        </is>
      </c>
      <c r="B100" t="inlineStr">
        <is>
          <t>Wave 3 South</t>
        </is>
      </c>
      <c r="C100" t="inlineStr">
        <is>
          <t>CL43 Carmen L. roster</t>
        </is>
      </c>
      <c r="D100" t="inlineStr">
        <is>
          <t>Office clean - Westend Optometrists Pty Ltd (Mentone)</t>
        </is>
      </c>
      <c r="E100" s="10" t="n">
        <v>46414</v>
      </c>
      <c r="F100" t="inlineStr">
        <is>
          <t>05:30</t>
        </is>
      </c>
      <c r="G100" t="inlineStr">
        <is>
          <t>07:30</t>
        </is>
      </c>
      <c r="H100" t="inlineStr">
        <is>
          <t>FREQ=WEEKLY;BYDAY=WE,TH,FR</t>
        </is>
      </c>
      <c r="I100" t="inlineStr">
        <is>
          <t>225/12 Glenferrie Parade, Mentone VIC</t>
        </is>
      </c>
      <c r="J100" t="inlineStr">
        <is>
          <t>Clients/Westend Optometrists Pty Ltd/Main office - Mentone</t>
        </is>
      </c>
      <c r="K100" t="inlineStr">
        <is>
          <t>Office clean. Checklist: Clients/Westend Optometrists Pty Ltd/Main office - Mentone/01 Scope &amp; Checklist. Notes: -. Access details: Clients/Westend Optometrists Pty Ltd/Main office - Mentone/02 Site Access (office will share).</t>
        </is>
      </c>
      <c r="L100" t="str">
        <f>IF(COUNTIF('Roster Clashes'!$A$5:$A$15,A100)+COUNTIF('Roster Clashes'!$B$5:$B$15,A100)&gt;0,"Yes","No")</f>
        <v>No</v>
      </c>
      <c r="M100" t="n">
        <v>0</v>
      </c>
    </row>
    <row r="101">
      <c r="A101" t="inlineStr">
        <is>
          <t>J1097</t>
        </is>
      </c>
      <c r="B101" t="inlineStr">
        <is>
          <t>Wave 1 North</t>
        </is>
      </c>
      <c r="C101" t="inlineStr">
        <is>
          <t>CL17 Quynh A. roster</t>
        </is>
      </c>
      <c r="D101" t="inlineStr">
        <is>
          <t>Office clean - Kingsley Insurance Brokers (Reservoir)</t>
        </is>
      </c>
      <c r="E101" s="10" t="n">
        <v>46400</v>
      </c>
      <c r="F101" t="inlineStr">
        <is>
          <t>17:30</t>
        </is>
      </c>
      <c r="G101" t="inlineStr">
        <is>
          <t>20:30</t>
        </is>
      </c>
      <c r="H101" t="inlineStr">
        <is>
          <t>FREQ=WEEKLY;BYDAY=WE,FR</t>
        </is>
      </c>
      <c r="I101" t="inlineStr">
        <is>
          <t>225 Park Avenue, Reservoir VIC</t>
        </is>
      </c>
      <c r="J101" t="inlineStr">
        <is>
          <t>Clients/Kingsley Insurance Brokers/Main office - Reservoir</t>
        </is>
      </c>
      <c r="K101" t="inlineStr">
        <is>
          <t>Office clean. Checklist: Clients/Kingsley Insurance Brokers/Main office - Reservoir/01 Scope &amp; Checklist. Notes: -. Access details: Clients/Kingsley Insurance Brokers/Main office - Reservoir/02 Site Access (office will share).</t>
        </is>
      </c>
      <c r="L101" t="str">
        <f>IF(COUNTIF('Roster Clashes'!$A$5:$A$15,A101)+COUNTIF('Roster Clashes'!$B$5:$B$15,A101)&gt;0,"Yes","No")</f>
        <v>No</v>
      </c>
      <c r="M101" t="n">
        <v>0</v>
      </c>
    </row>
    <row r="102">
      <c r="A102" t="inlineStr">
        <is>
          <t>J1098</t>
        </is>
      </c>
      <c r="B102" t="inlineStr">
        <is>
          <t>Wave 1 North</t>
        </is>
      </c>
      <c r="C102" t="inlineStr">
        <is>
          <t>CL60 Tara L. roster</t>
        </is>
      </c>
      <c r="D102" t="inlineStr">
        <is>
          <t>Carpet steam clean - Kingsley Insurance Brokers (Reservoir)</t>
        </is>
      </c>
      <c r="E102" s="10" t="n">
        <v>46401</v>
      </c>
      <c r="F102" t="inlineStr">
        <is>
          <t>09:00</t>
        </is>
      </c>
      <c r="G102" t="inlineStr">
        <is>
          <t>10:30</t>
        </is>
      </c>
      <c r="H102" t="inlineStr">
        <is>
          <t>FREQ=WEEKLY;INTERVAL=4;BYDAY=TH</t>
        </is>
      </c>
      <c r="I102" t="inlineStr">
        <is>
          <t>225 Park Avenue, Reservoir VIC</t>
        </is>
      </c>
      <c r="J102" t="inlineStr">
        <is>
          <t>Clients/Kingsley Insurance Brokers/Main office - Reservoir</t>
        </is>
      </c>
      <c r="K102" t="inlineStr">
        <is>
          <t>Carpet steam clean. Checklist: Clients/Kingsley Insurance Brokers/Main office - Reservoir/01 Scope &amp; Checklist. Notes: -. Access details: Clients/Kingsley Insurance Brokers/Main office - Reservoir/02 Site Access (office will share).</t>
        </is>
      </c>
      <c r="L102" t="str">
        <f>IF(COUNTIF('Roster Clashes'!$A$5:$A$15,A102)+COUNTIF('Roster Clashes'!$B$5:$B$15,A102)&gt;0,"Yes","No")</f>
        <v>No</v>
      </c>
      <c r="M102" t="n">
        <v>0</v>
      </c>
    </row>
    <row r="103">
      <c r="A103" t="inlineStr">
        <is>
          <t>J1099</t>
        </is>
      </c>
      <c r="B103" t="inlineStr">
        <is>
          <t>Wave 1 North</t>
        </is>
      </c>
      <c r="C103" t="inlineStr">
        <is>
          <t>CL53 Maya L. roster</t>
        </is>
      </c>
      <c r="D103" t="inlineStr">
        <is>
          <t>Washroom service - Kingsley Insurance Brokers (Reservoir)</t>
        </is>
      </c>
      <c r="E103" s="10" t="n">
        <v>46423</v>
      </c>
      <c r="F103" t="inlineStr">
        <is>
          <t>09:00</t>
        </is>
      </c>
      <c r="G103" t="inlineStr">
        <is>
          <t>09:30</t>
        </is>
      </c>
      <c r="H103" t="inlineStr">
        <is>
          <t>FREQ=MONTHLY;BYDAY=1FR</t>
        </is>
      </c>
      <c r="I103" t="inlineStr">
        <is>
          <t>225 Park Avenue, Reservoir VIC</t>
        </is>
      </c>
      <c r="J103" t="inlineStr">
        <is>
          <t>Clients/Kingsley Insurance Brokers/Main office - Reservoir</t>
        </is>
      </c>
      <c r="K103" t="inlineStr">
        <is>
          <t>Washroom service. Checklist: Clients/Kingsley Insurance Brokers/Main office - Reservoir/01 Scope &amp; Checklist. Notes: -. Access details: Clients/Kingsley Insurance Brokers/Main office - Reservoir/02 Site Access (office will share).</t>
        </is>
      </c>
      <c r="L103" t="str">
        <f>IF(COUNTIF('Roster Clashes'!$A$5:$A$15,A103)+COUNTIF('Roster Clashes'!$B$5:$B$15,A103)&gt;0,"Yes","No")</f>
        <v>No</v>
      </c>
      <c r="M103" t="n">
        <v>0</v>
      </c>
    </row>
    <row r="104">
      <c r="A104" t="inlineStr">
        <is>
          <t>J1100</t>
        </is>
      </c>
      <c r="B104" t="inlineStr">
        <is>
          <t>Wave 4 West</t>
        </is>
      </c>
      <c r="C104" t="inlineStr">
        <is>
          <t>CL16 Pita A. roster</t>
        </is>
      </c>
      <c r="D104" t="inlineStr">
        <is>
          <t>Office clean - Kingsley Insurance Brokers (Point Cook)</t>
        </is>
      </c>
      <c r="E104" s="10" t="n">
        <v>46419</v>
      </c>
      <c r="F104" t="inlineStr">
        <is>
          <t>05:30</t>
        </is>
      </c>
      <c r="G104" t="inlineStr">
        <is>
          <t>07:30</t>
        </is>
      </c>
      <c r="H104" t="inlineStr">
        <is>
          <t>FREQ=WEEKLY;BYDAY=MO,FR</t>
        </is>
      </c>
      <c r="I104" t="inlineStr">
        <is>
          <t>410 Burke Highway, Point Cook VIC</t>
        </is>
      </c>
      <c r="J104" t="inlineStr">
        <is>
          <t>Clients/Kingsley Insurance Brokers/Clinic - Point Cook</t>
        </is>
      </c>
      <c r="K104" t="inlineStr">
        <is>
          <t>Office clean. Checklist: Clients/Kingsley Insurance Brokers/Clinic - Point Cook/01 Scope &amp; Checklist. Notes: Back door keypad [in 02 Site Access]*; Park in bay 12 under the building. Access details: Clients/Kingsley Insurance Brokers/Clinic - Point Cook/02 Site Access (office will share).</t>
        </is>
      </c>
      <c r="L104" t="str">
        <f>IF(COUNTIF('Roster Clashes'!$A$5:$A$15,A104)+COUNTIF('Roster Clashes'!$B$5:$B$15,A104)&gt;0,"Yes","No")</f>
        <v>No</v>
      </c>
      <c r="M104" t="n">
        <v>0</v>
      </c>
    </row>
    <row r="105">
      <c r="A105" t="inlineStr">
        <is>
          <t>J1101</t>
        </is>
      </c>
      <c r="B105" t="inlineStr">
        <is>
          <t>Wave 4 West</t>
        </is>
      </c>
      <c r="C105" t="inlineStr">
        <is>
          <t>CL59 Sione L. roster</t>
        </is>
      </c>
      <c r="D105" t="inlineStr">
        <is>
          <t>Window clean - Kingsley Insurance Brokers (Point Cook)</t>
        </is>
      </c>
      <c r="E105" s="10" t="n">
        <v>46433</v>
      </c>
      <c r="F105" t="inlineStr">
        <is>
          <t>09:00</t>
        </is>
      </c>
      <c r="G105" t="inlineStr">
        <is>
          <t>12:00</t>
        </is>
      </c>
      <c r="H105" t="inlineStr">
        <is>
          <t>FREQ=WEEKLY;INTERVAL=4;BYDAY=MO</t>
        </is>
      </c>
      <c r="I105" t="inlineStr">
        <is>
          <t>410 Burke Highway, Point Cook VIC</t>
        </is>
      </c>
      <c r="J105" t="inlineStr">
        <is>
          <t>Clients/Kingsley Insurance Brokers/Clinic - Point Cook</t>
        </is>
      </c>
      <c r="K105" t="inlineStr">
        <is>
          <t>Window clean. Checklist: Clients/Kingsley Insurance Brokers/Clinic - Point Cook/01 Scope &amp; Checklist. Notes: Back door keypad [in 02 Site Access]*; Park in bay 12 under the building. Access details: Clients/Kingsley Insurance Brokers/Clinic - Point Cook/02 Site Access (office will share).</t>
        </is>
      </c>
      <c r="L105" t="str">
        <f>IF(COUNTIF('Roster Clashes'!$A$5:$A$15,A105)+COUNTIF('Roster Clashes'!$B$5:$B$15,A105)&gt;0,"Yes","No")</f>
        <v>No</v>
      </c>
      <c r="M105" t="n">
        <v>0</v>
      </c>
    </row>
    <row r="106">
      <c r="A106" t="inlineStr">
        <is>
          <t>J1102</t>
        </is>
      </c>
      <c r="B106" t="inlineStr">
        <is>
          <t>Wave 2 East</t>
        </is>
      </c>
      <c r="C106" t="inlineStr">
        <is>
          <t>CL50 Jun L. roster</t>
        </is>
      </c>
      <c r="D106" t="inlineStr">
        <is>
          <t>Office clean - Bluestone Learning Centre Pty Ltd (Glen Waverley)</t>
        </is>
      </c>
      <c r="E106" s="10" t="n">
        <v>46405</v>
      </c>
      <c r="F106" t="inlineStr">
        <is>
          <t>05:30</t>
        </is>
      </c>
      <c r="G106" t="inlineStr">
        <is>
          <t>07:00</t>
        </is>
      </c>
      <c r="H106" t="inlineStr">
        <is>
          <t>FREQ=WEEKLY;BYDAY=MO,WE</t>
        </is>
      </c>
      <c r="I106" t="inlineStr">
        <is>
          <t>205 Burke Highway, Glen Waverley VIC</t>
        </is>
      </c>
      <c r="J106" t="inlineStr">
        <is>
          <t>Clients/Bluestone Learning Centre Pty Ltd/Main office - Glen Waverley</t>
        </is>
      </c>
      <c r="K106" t="inlineStr">
        <is>
          <t>Office clean. Checklist: Clients/Bluestone Learning Centre Pty Ltd/Main office - Glen Waverley/01 Scope &amp; Checklist. Notes: Bins out on Tuesday night. Access details: Clients/Bluestone Learning Centre Pty Ltd/Main office - Glen Waverley/02 Site Access (office will share).</t>
        </is>
      </c>
      <c r="L106" t="str">
        <f>IF(COUNTIF('Roster Clashes'!$A$5:$A$15,A106)+COUNTIF('Roster Clashes'!$B$5:$B$15,A106)&gt;0,"Yes","No")</f>
        <v>No</v>
      </c>
      <c r="M106" t="n">
        <v>0</v>
      </c>
    </row>
    <row r="107">
      <c r="A107" t="inlineStr">
        <is>
          <t>J1103</t>
        </is>
      </c>
      <c r="B107" t="inlineStr">
        <is>
          <t>Wave 2 East</t>
        </is>
      </c>
      <c r="C107" t="inlineStr">
        <is>
          <t>CL55 Omar L. roster</t>
        </is>
      </c>
      <c r="D107" t="inlineStr">
        <is>
          <t>Washroom service - Bluestone Learning Centre Pty Ltd (Glen Waverley)</t>
        </is>
      </c>
      <c r="E107" s="10" t="n">
        <v>46422</v>
      </c>
      <c r="F107" t="inlineStr">
        <is>
          <t>10:00</t>
        </is>
      </c>
      <c r="G107" t="inlineStr">
        <is>
          <t>10:30</t>
        </is>
      </c>
      <c r="H107" t="inlineStr">
        <is>
          <t>FREQ=MONTHLY;BYDAY=1TH</t>
        </is>
      </c>
      <c r="I107" t="inlineStr">
        <is>
          <t>205 Burke Highway, Glen Waverley VIC</t>
        </is>
      </c>
      <c r="J107" t="inlineStr">
        <is>
          <t>Clients/Bluestone Learning Centre Pty Ltd/Main office - Glen Waverley</t>
        </is>
      </c>
      <c r="K107" t="inlineStr">
        <is>
          <t>Washroom service. Checklist: Clients/Bluestone Learning Centre Pty Ltd/Main office - Glen Waverley/01 Scope &amp; Checklist. Notes: Bins out on Tuesday night. Access details: Clients/Bluestone Learning Centre Pty Ltd/Main office - Glen Waverley/02 Site Access (office will share).</t>
        </is>
      </c>
      <c r="L107" t="str">
        <f>IF(COUNTIF('Roster Clashes'!$A$5:$A$15,A107)+COUNTIF('Roster Clashes'!$B$5:$B$15,A107)&gt;0,"Yes","No")</f>
        <v>No</v>
      </c>
      <c r="M107" t="n">
        <v>0</v>
      </c>
    </row>
    <row r="108">
      <c r="A108" t="inlineStr">
        <is>
          <t>J1104</t>
        </is>
      </c>
      <c r="B108" t="inlineStr">
        <is>
          <t>Wave 2 East</t>
        </is>
      </c>
      <c r="C108" t="inlineStr">
        <is>
          <t>CL34 Nikos F. roster</t>
        </is>
      </c>
      <c r="D108" t="inlineStr">
        <is>
          <t>Office clean - Oakwood Logistics (Hawthorn)</t>
        </is>
      </c>
      <c r="E108" s="10" t="n">
        <v>46405</v>
      </c>
      <c r="F108" t="inlineStr">
        <is>
          <t>05:30</t>
        </is>
      </c>
      <c r="G108" t="inlineStr">
        <is>
          <t>06:30</t>
        </is>
      </c>
      <c r="H108" t="inlineStr">
        <is>
          <t>FREQ=WEEKLY;BYDAY=MO,FR</t>
        </is>
      </c>
      <c r="I108" t="inlineStr">
        <is>
          <t>189 Union Highway, Hawthorn VIC</t>
        </is>
      </c>
      <c r="J108" t="inlineStr">
        <is>
          <t>Clients/Oakwood Logistics/Main office - Hawthorn</t>
        </is>
      </c>
      <c r="K108" t="inlineStr">
        <is>
          <t>Office clean. Checklist: Clients/Oakwood Logistics/Main office - Hawthorn/01 Scope &amp; Checklist. Notes: Key safe at side gate, code [in 02 Site Access]; Reception closes 5:30 pm, use the side entry. Access details: Clients/Oakwood Logistics/Main office - Hawthorn/02 Site Access (office will share).</t>
        </is>
      </c>
      <c r="L108" t="str">
        <f>IF(COUNTIF('Roster Clashes'!$A$5:$A$15,A108)+COUNTIF('Roster Clashes'!$B$5:$B$15,A108)&gt;0,"Yes","No")</f>
        <v>No</v>
      </c>
      <c r="M108" t="n">
        <v>0</v>
      </c>
    </row>
    <row r="109">
      <c r="A109" t="inlineStr">
        <is>
          <t>J1105</t>
        </is>
      </c>
      <c r="B109" t="inlineStr">
        <is>
          <t>Wave 2 East</t>
        </is>
      </c>
      <c r="C109" t="inlineStr">
        <is>
          <t>CL58 Rosa L. roster</t>
        </is>
      </c>
      <c r="D109" t="inlineStr">
        <is>
          <t>Carpet steam clean - Oakwood Logistics (Hawthorn)</t>
        </is>
      </c>
      <c r="E109" s="10" t="n">
        <v>46407</v>
      </c>
      <c r="F109" t="inlineStr">
        <is>
          <t>11:30</t>
        </is>
      </c>
      <c r="G109" t="inlineStr">
        <is>
          <t>14:30</t>
        </is>
      </c>
      <c r="H109" t="inlineStr">
        <is>
          <t>FREQ=WEEKLY;INTERVAL=4;BYDAY=WE</t>
        </is>
      </c>
      <c r="I109" t="inlineStr">
        <is>
          <t>189 Union Highway, Hawthorn VIC</t>
        </is>
      </c>
      <c r="J109" t="inlineStr">
        <is>
          <t>Clients/Oakwood Logistics/Main office - Hawthorn</t>
        </is>
      </c>
      <c r="K109" t="inlineStr">
        <is>
          <t>Carpet steam clean. Checklist: Clients/Oakwood Logistics/Main office - Hawthorn/01 Scope &amp; Checklist. Notes: Key safe at side gate, code [in 02 Site Access]; Reception closes 5:30 pm, use the side entry. Access details: Clients/Oakwood Logistics/Main office - Hawthorn/02 Site Access (office will share).</t>
        </is>
      </c>
      <c r="L109" t="str">
        <f>IF(COUNTIF('Roster Clashes'!$A$5:$A$15,A109)+COUNTIF('Roster Clashes'!$B$5:$B$15,A109)&gt;0,"Yes","No")</f>
        <v>No</v>
      </c>
      <c r="M109" t="n">
        <v>0</v>
      </c>
    </row>
    <row r="110">
      <c r="A110" t="inlineStr">
        <is>
          <t>J1106</t>
        </is>
      </c>
      <c r="B110" t="inlineStr">
        <is>
          <t>Wave 2 East</t>
        </is>
      </c>
      <c r="C110" t="inlineStr">
        <is>
          <t>CL26 Farid F. roster</t>
        </is>
      </c>
      <c r="D110" t="inlineStr">
        <is>
          <t>Kitchen and bathrooms - Oakwood Logistics (Blackburn)</t>
        </is>
      </c>
      <c r="E110" s="10" t="n">
        <v>46405</v>
      </c>
      <c r="F110" t="inlineStr">
        <is>
          <t>07:30</t>
        </is>
      </c>
      <c r="G110" t="inlineStr">
        <is>
          <t>08:00</t>
        </is>
      </c>
      <c r="H110" t="inlineStr">
        <is>
          <t>FREQ=WEEKLY;BYDAY=MO,TH,FR</t>
        </is>
      </c>
      <c r="I110" t="inlineStr">
        <is>
          <t>128 Victoria Road, Blackburn VIC</t>
        </is>
      </c>
      <c r="J110" t="inlineStr">
        <is>
          <t>Clients/Oakwood Logistics/Clinic - Blackburn</t>
        </is>
      </c>
      <c r="K110" t="inlineStr">
        <is>
          <t>Kitchen and bathrooms. Checklist: Clients/Oakwood Logistics/Clinic - Blackburn/01 Scope &amp; Checklist. Notes: Vacuum bags in cupboard 2. Access details: Clients/Oakwood Logistics/Clinic - Blackburn/02 Site Access (office will share).</t>
        </is>
      </c>
      <c r="L110" t="str">
        <f>IF(COUNTIF('Roster Clashes'!$A$5:$A$15,A110)+COUNTIF('Roster Clashes'!$B$5:$B$15,A110)&gt;0,"Yes","No")</f>
        <v>No</v>
      </c>
      <c r="M110" t="n">
        <v>0</v>
      </c>
    </row>
    <row r="111">
      <c r="A111" t="inlineStr">
        <is>
          <t>J1107</t>
        </is>
      </c>
      <c r="B111" t="inlineStr">
        <is>
          <t>Wave 3 South</t>
        </is>
      </c>
      <c r="C111" t="inlineStr">
        <is>
          <t>CL15 Omar A. roster</t>
        </is>
      </c>
      <c r="D111" t="inlineStr">
        <is>
          <t>Office clean - Oakwood Logistics (Cheltenham)</t>
        </is>
      </c>
      <c r="E111" s="10" t="n">
        <v>46412</v>
      </c>
      <c r="F111" t="inlineStr">
        <is>
          <t>17:30</t>
        </is>
      </c>
      <c r="G111" t="inlineStr">
        <is>
          <t>19:30</t>
        </is>
      </c>
      <c r="H111" t="inlineStr">
        <is>
          <t>FREQ=WEEKLY;BYDAY=MO,TU,WE,TH,FR</t>
        </is>
      </c>
      <c r="I111" t="inlineStr">
        <is>
          <t>375 Station Highway, Cheltenham VIC</t>
        </is>
      </c>
      <c r="J111" t="inlineStr">
        <is>
          <t>Clients/Oakwood Logistics/Warehouse - Cheltenham</t>
        </is>
      </c>
      <c r="K111" t="inlineStr">
        <is>
          <t>Office clean. Checklist: Clients/Oakwood Logistics/Warehouse - Cheltenham/01 Scope &amp; Checklist. Notes: Alarm code [in 02 Site Access]#, panel behind reception door. Access details: Clients/Oakwood Logistics/Warehouse - Cheltenham/02 Site Access (office will share).</t>
        </is>
      </c>
      <c r="L111" t="str">
        <f>IF(COUNTIF('Roster Clashes'!$A$5:$A$15,A111)+COUNTIF('Roster Clashes'!$B$5:$B$15,A111)&gt;0,"Yes","No")</f>
        <v>No</v>
      </c>
      <c r="M111" t="n">
        <v>0</v>
      </c>
    </row>
    <row r="112">
      <c r="A112" t="inlineStr">
        <is>
          <t>J1108</t>
        </is>
      </c>
      <c r="B112" t="inlineStr">
        <is>
          <t>Wave 3 South</t>
        </is>
      </c>
      <c r="C112" t="inlineStr">
        <is>
          <t>CL56 Pita L. roster</t>
        </is>
      </c>
      <c r="D112" t="inlineStr">
        <is>
          <t>Window clean - Oakwood Logistics (Cheltenham)</t>
        </is>
      </c>
      <c r="E112" s="10" t="n">
        <v>46419</v>
      </c>
      <c r="F112" t="inlineStr">
        <is>
          <t>09:00</t>
        </is>
      </c>
      <c r="G112" t="inlineStr">
        <is>
          <t>10:30</t>
        </is>
      </c>
      <c r="H112" t="inlineStr">
        <is>
          <t>FREQ=WEEKLY;INTERVAL=4;BYDAY=MO</t>
        </is>
      </c>
      <c r="I112" t="inlineStr">
        <is>
          <t>375 Station Highway, Cheltenham VIC</t>
        </is>
      </c>
      <c r="J112" t="inlineStr">
        <is>
          <t>Clients/Oakwood Logistics/Warehouse - Cheltenham</t>
        </is>
      </c>
      <c r="K112" t="inlineStr">
        <is>
          <t>Window clean. Checklist: Clients/Oakwood Logistics/Warehouse - Cheltenham/01 Scope &amp; Checklist. Notes: Alarm code [in 02 Site Access]#, panel behind reception door. Access details: Clients/Oakwood Logistics/Warehouse - Cheltenham/02 Site Access (office will share).</t>
        </is>
      </c>
      <c r="L112" t="str">
        <f>IF(COUNTIF('Roster Clashes'!$A$5:$A$15,A112)+COUNTIF('Roster Clashes'!$B$5:$B$15,A112)&gt;0,"Yes","No")</f>
        <v>No</v>
      </c>
      <c r="M112" t="n">
        <v>0</v>
      </c>
    </row>
    <row r="113">
      <c r="A113" t="inlineStr">
        <is>
          <t>J1109</t>
        </is>
      </c>
      <c r="B113" t="inlineStr">
        <is>
          <t>Wave 2 East</t>
        </is>
      </c>
      <c r="C113" t="inlineStr">
        <is>
          <t>CL10 Jun A. roster</t>
        </is>
      </c>
      <c r="D113" t="inlineStr">
        <is>
          <t>Office clean - Oakwood Logistics (Box Hill)</t>
        </is>
      </c>
      <c r="E113" s="10" t="n">
        <v>46406</v>
      </c>
      <c r="F113" t="inlineStr">
        <is>
          <t>07:00</t>
        </is>
      </c>
      <c r="G113" t="inlineStr">
        <is>
          <t>08:00</t>
        </is>
      </c>
      <c r="H113" t="inlineStr">
        <is>
          <t>FREQ=WEEKLY;BYDAY=TU,FR</t>
        </is>
      </c>
      <c r="I113" t="inlineStr">
        <is>
          <t>378 Burke Highway, Box Hill VIC</t>
        </is>
      </c>
      <c r="J113" t="inlineStr">
        <is>
          <t>Clients/Oakwood Logistics/Showroom - Box Hill</t>
        </is>
      </c>
      <c r="K113" t="inlineStr">
        <is>
          <t>Office clean. Checklist: Clients/Oakwood Logistics/Showroom - Box Hill/01 Scope &amp; Checklist. Notes: Level 3, lift to the left. Access details: Clients/Oakwood Logistics/Showroom - Box Hill/02 Site Access (office will share).</t>
        </is>
      </c>
      <c r="L113" t="str">
        <f>IF(COUNTIF('Roster Clashes'!$A$5:$A$15,A113)+COUNTIF('Roster Clashes'!$B$5:$B$15,A113)&gt;0,"Yes","No")</f>
        <v>No</v>
      </c>
      <c r="M113" t="n">
        <v>0</v>
      </c>
    </row>
    <row r="114">
      <c r="A114" t="inlineStr">
        <is>
          <t>J1110</t>
        </is>
      </c>
      <c r="B114" t="inlineStr">
        <is>
          <t>Wave 2 East</t>
        </is>
      </c>
      <c r="C114" t="inlineStr">
        <is>
          <t>CL22 Bilal F. roster</t>
        </is>
      </c>
      <c r="D114" t="inlineStr">
        <is>
          <t>Office clean - Banksia Insurance Brokers (Burwood)</t>
        </is>
      </c>
      <c r="E114" s="10" t="n">
        <v>46405</v>
      </c>
      <c r="F114" t="inlineStr">
        <is>
          <t>07:00</t>
        </is>
      </c>
      <c r="G114" t="inlineStr">
        <is>
          <t>08:30</t>
        </is>
      </c>
      <c r="H114" t="inlineStr">
        <is>
          <t>FREQ=WEEKLY;BYDAY=MO,TU,WE,TH,FR</t>
        </is>
      </c>
      <c r="I114" t="inlineStr">
        <is>
          <t>185 Church Parade, Burwood VIC</t>
        </is>
      </c>
      <c r="J114" t="inlineStr">
        <is>
          <t>Clients/Banksia Insurance Brokers/Main office - Burwood</t>
        </is>
      </c>
      <c r="K114" t="inlineStr">
        <is>
          <t>Office clean. Checklist: Clients/Banksia Insurance Brokers/Main office - Burwood/01 Scope &amp; Checklist. Notes: Reception closes 5:30 pm, use the side entry. Access details: Clients/Banksia Insurance Brokers/Main office - Burwood/02 Site Access (office will share).</t>
        </is>
      </c>
      <c r="L114" t="str">
        <f>IF(COUNTIF('Roster Clashes'!$A$5:$A$15,A114)+COUNTIF('Roster Clashes'!$B$5:$B$15,A114)&gt;0,"Yes","No")</f>
        <v>No</v>
      </c>
      <c r="M114" t="n">
        <v>0</v>
      </c>
    </row>
    <row r="115">
      <c r="A115" t="inlineStr">
        <is>
          <t>J1111</t>
        </is>
      </c>
      <c r="B115" t="inlineStr">
        <is>
          <t>Wave 2 East</t>
        </is>
      </c>
      <c r="C115" t="inlineStr">
        <is>
          <t>CL58 Rosa L. roster</t>
        </is>
      </c>
      <c r="D115" t="inlineStr">
        <is>
          <t>Window clean - Banksia Insurance Brokers (Burwood)</t>
        </is>
      </c>
      <c r="E115" s="10" t="n">
        <v>46429</v>
      </c>
      <c r="F115" t="inlineStr">
        <is>
          <t>10:00</t>
        </is>
      </c>
      <c r="G115" t="inlineStr">
        <is>
          <t>11:30</t>
        </is>
      </c>
      <c r="H115" t="inlineStr">
        <is>
          <t>FREQ=WEEKLY;INTERVAL=4;BYDAY=TH</t>
        </is>
      </c>
      <c r="I115" t="inlineStr">
        <is>
          <t>185 Church Parade, Burwood VIC</t>
        </is>
      </c>
      <c r="J115" t="inlineStr">
        <is>
          <t>Clients/Banksia Insurance Brokers/Main office - Burwood</t>
        </is>
      </c>
      <c r="K115" t="inlineStr">
        <is>
          <t>Window clean. Checklist: Clients/Banksia Insurance Brokers/Main office - Burwood/01 Scope &amp; Checklist. Notes: Reception closes 5:30 pm, use the side entry. Access details: Clients/Banksia Insurance Brokers/Main office - Burwood/02 Site Access (office will share).</t>
        </is>
      </c>
      <c r="L115" t="str">
        <f>IF(COUNTIF('Roster Clashes'!$A$5:$A$15,A115)+COUNTIF('Roster Clashes'!$B$5:$B$15,A115)&gt;0,"Yes","No")</f>
        <v>No</v>
      </c>
      <c r="M115" t="n">
        <v>0</v>
      </c>
    </row>
    <row r="116">
      <c r="A116" t="inlineStr">
        <is>
          <t>J1112</t>
        </is>
      </c>
      <c r="B116" t="inlineStr">
        <is>
          <t>Pilot</t>
        </is>
      </c>
      <c r="C116" t="inlineStr">
        <is>
          <t>CL09 Ines A. roster</t>
        </is>
      </c>
      <c r="D116" t="inlineStr">
        <is>
          <t>Kitchen and bathrooms - Sunbury Lawyers Pty Ltd (Reservoir)</t>
        </is>
      </c>
      <c r="E116" s="10" t="n">
        <v>46364</v>
      </c>
      <c r="F116" t="inlineStr">
        <is>
          <t>05:30</t>
        </is>
      </c>
      <c r="G116" t="inlineStr">
        <is>
          <t>06:00</t>
        </is>
      </c>
      <c r="H116" t="inlineStr">
        <is>
          <t>FREQ=WEEKLY;BYDAY=TU</t>
        </is>
      </c>
      <c r="I116" t="inlineStr">
        <is>
          <t>115 Nepean Parade, Reservoir VIC</t>
        </is>
      </c>
      <c r="J116" t="inlineStr">
        <is>
          <t>Clients/Sunbury Lawyers Pty Ltd/Main office - Reservoir</t>
        </is>
      </c>
      <c r="K116" t="inlineStr">
        <is>
          <t>Kitchen and bathrooms. Checklist: Clients/Sunbury Lawyers Pty Ltd/Main office - Reservoir/01 Scope &amp; Checklist. Notes: Park in bay 12 under the building. Access details: Clients/Sunbury Lawyers Pty Ltd/Main office - Reservoir/02 Site Access (office will share).</t>
        </is>
      </c>
      <c r="L116" t="str">
        <f>IF(COUNTIF('Roster Clashes'!$A$5:$A$15,A116)+COUNTIF('Roster Clashes'!$B$5:$B$15,A116)&gt;0,"Yes","No")</f>
        <v>No</v>
      </c>
      <c r="M116" t="n">
        <v>0</v>
      </c>
    </row>
    <row r="117">
      <c r="A117" t="inlineStr">
        <is>
          <t>J1113</t>
        </is>
      </c>
      <c r="B117" t="inlineStr">
        <is>
          <t>Wave 1 North</t>
        </is>
      </c>
      <c r="C117" t="inlineStr">
        <is>
          <t>CL29 Ines F. roster</t>
        </is>
      </c>
      <c r="D117" t="inlineStr">
        <is>
          <t>Office clean - Sunbury Lawyers Pty Ltd (Essendon)</t>
        </is>
      </c>
      <c r="E117" s="10" t="n">
        <v>46398</v>
      </c>
      <c r="F117" t="inlineStr">
        <is>
          <t>17:30</t>
        </is>
      </c>
      <c r="G117" t="inlineStr">
        <is>
          <t>19:00</t>
        </is>
      </c>
      <c r="H117" t="inlineStr">
        <is>
          <t>FREQ=WEEKLY;BYDAY=MO,WE</t>
        </is>
      </c>
      <c r="I117" t="inlineStr">
        <is>
          <t>96A Glenferrie Parade, Essendon VIC</t>
        </is>
      </c>
      <c r="J117" t="inlineStr">
        <is>
          <t>Clients/Sunbury Lawyers Pty Ltd/Clinic - Essendon</t>
        </is>
      </c>
      <c r="K117" t="inlineStr">
        <is>
          <t>Office clean. Checklist: Clients/Sunbury Lawyers Pty Ltd/Clinic - Essendon/01 Scope &amp; Checklist. Notes: Back door keypad [in 02 Site Access]*; Sign in at security desk. Access details: Clients/Sunbury Lawyers Pty Ltd/Clinic - Essendon/02 Site Access (office will share).</t>
        </is>
      </c>
      <c r="L117" t="str">
        <f>IF(COUNTIF('Roster Clashes'!$A$5:$A$15,A117)+COUNTIF('Roster Clashes'!$B$5:$B$15,A117)&gt;0,"Yes","No")</f>
        <v>No</v>
      </c>
      <c r="M117" t="n">
        <v>0</v>
      </c>
    </row>
    <row r="118">
      <c r="A118" t="inlineStr">
        <is>
          <t>J1114</t>
        </is>
      </c>
      <c r="B118" t="inlineStr">
        <is>
          <t>Wave 1 North</t>
        </is>
      </c>
      <c r="C118" t="inlineStr">
        <is>
          <t>CL56 Pita L. roster</t>
        </is>
      </c>
      <c r="D118" t="inlineStr">
        <is>
          <t>Washroom service - Sunbury Lawyers Pty Ltd (Essendon)</t>
        </is>
      </c>
      <c r="E118" s="10" t="n">
        <v>46422</v>
      </c>
      <c r="F118" t="inlineStr">
        <is>
          <t>09:00</t>
        </is>
      </c>
      <c r="G118" t="inlineStr">
        <is>
          <t>09:30</t>
        </is>
      </c>
      <c r="H118" t="inlineStr">
        <is>
          <t>FREQ=MONTHLY;BYDAY=1TH</t>
        </is>
      </c>
      <c r="I118" t="inlineStr">
        <is>
          <t>96A Glenferrie Parade, Essendon VIC</t>
        </is>
      </c>
      <c r="J118" t="inlineStr">
        <is>
          <t>Clients/Sunbury Lawyers Pty Ltd/Clinic - Essendon</t>
        </is>
      </c>
      <c r="K118" t="inlineStr">
        <is>
          <t>Washroom service. Checklist: Clients/Sunbury Lawyers Pty Ltd/Clinic - Essendon/01 Scope &amp; Checklist. Notes: Back door keypad [in 02 Site Access]*; Sign in at security desk. Access details: Clients/Sunbury Lawyers Pty Ltd/Clinic - Essendon/02 Site Access (office will share).</t>
        </is>
      </c>
      <c r="L118" t="str">
        <f>IF(COUNTIF('Roster Clashes'!$A$5:$A$15,A118)+COUNTIF('Roster Clashes'!$B$5:$B$15,A118)&gt;0,"Yes","No")</f>
        <v>No</v>
      </c>
      <c r="M118" t="n">
        <v>0</v>
      </c>
    </row>
    <row r="119">
      <c r="A119" t="inlineStr">
        <is>
          <t>J1115</t>
        </is>
      </c>
      <c r="B119" t="inlineStr">
        <is>
          <t>Wave 3 South</t>
        </is>
      </c>
      <c r="C119" t="inlineStr">
        <is>
          <t>CL15 Omar A. roster</t>
        </is>
      </c>
      <c r="D119" t="inlineStr">
        <is>
          <t>Kitchen and bathrooms - Sunbury Lawyers Pty Ltd (Mentone)</t>
        </is>
      </c>
      <c r="E119" s="10" t="n">
        <v>46414</v>
      </c>
      <c r="F119" t="inlineStr">
        <is>
          <t>20:30</t>
        </is>
      </c>
      <c r="G119" t="inlineStr">
        <is>
          <t>21:30</t>
        </is>
      </c>
      <c r="H119" t="inlineStr">
        <is>
          <t>FREQ=WEEKLY;BYDAY=WE</t>
        </is>
      </c>
      <c r="I119" t="inlineStr">
        <is>
          <t>158 Station Street, Mentone VIC</t>
        </is>
      </c>
      <c r="J119" t="inlineStr">
        <is>
          <t>Clients/Sunbury Lawyers Pty Ltd/Warehouse - Mentone</t>
        </is>
      </c>
      <c r="K119" t="inlineStr">
        <is>
          <t>Kitchen and bathrooms. Checklist: Clients/Sunbury Lawyers Pty Ltd/Warehouse - Mentone/01 Scope &amp; Checklist. Notes: Store room on level 1, room 104. Access details: Clients/Sunbury Lawyers Pty Ltd/Warehouse - Mentone/02 Site Access (office will share).</t>
        </is>
      </c>
      <c r="L119" t="str">
        <f>IF(COUNTIF('Roster Clashes'!$A$5:$A$15,A119)+COUNTIF('Roster Clashes'!$B$5:$B$15,A119)&gt;0,"Yes","No")</f>
        <v>Yes</v>
      </c>
      <c r="M119" t="n">
        <v>0</v>
      </c>
    </row>
    <row r="120">
      <c r="A120" t="inlineStr">
        <is>
          <t>J1116</t>
        </is>
      </c>
      <c r="B120" t="inlineStr">
        <is>
          <t>Wave 3 South</t>
        </is>
      </c>
      <c r="C120" t="inlineStr">
        <is>
          <t>CL11 Kavya A. roster</t>
        </is>
      </c>
      <c r="D120" t="inlineStr">
        <is>
          <t>Office clean - Cobblestone Real Estate Pty Ltd (Frankston)</t>
        </is>
      </c>
      <c r="E120" s="10" t="n">
        <v>46414</v>
      </c>
      <c r="F120" t="inlineStr">
        <is>
          <t>05:30</t>
        </is>
      </c>
      <c r="G120" t="inlineStr">
        <is>
          <t>08:30</t>
        </is>
      </c>
      <c r="H120" t="inlineStr">
        <is>
          <t>FREQ=WEEKLY;BYDAY=WE</t>
        </is>
      </c>
      <c r="I120" t="inlineStr">
        <is>
          <t>476 Sydney Highway, Frankston VIC</t>
        </is>
      </c>
      <c r="J120" t="inlineStr">
        <is>
          <t>Clients/Cobblestone Real Estate Pty Ltd/Main office - Frankston</t>
        </is>
      </c>
      <c r="K120" t="inlineStr">
        <is>
          <t>Office clean. Checklist: Clients/Cobblestone Real Estate Pty Ltd/Main office - Frankston/01 Scope &amp; Checklist. Notes: Do not use bleach on the timber floor. Access details: Clients/Cobblestone Real Estate Pty Ltd/Main office - Frankston/02 Site Access (office will share).</t>
        </is>
      </c>
      <c r="L120" t="str">
        <f>IF(COUNTIF('Roster Clashes'!$A$5:$A$15,A120)+COUNTIF('Roster Clashes'!$B$5:$B$15,A120)&gt;0,"Yes","No")</f>
        <v>No</v>
      </c>
      <c r="M120" t="n">
        <v>0</v>
      </c>
    </row>
    <row r="121">
      <c r="A121" t="inlineStr">
        <is>
          <t>J1117</t>
        </is>
      </c>
      <c r="B121" t="inlineStr">
        <is>
          <t>Wave 4 West</t>
        </is>
      </c>
      <c r="C121" t="inlineStr">
        <is>
          <t>CL40 Tara F. roster</t>
        </is>
      </c>
      <c r="D121" t="inlineStr">
        <is>
          <t>Office clean - Bayview Engineering Pty Ltd (Sunshine)</t>
        </is>
      </c>
      <c r="E121" s="10" t="n">
        <v>46422</v>
      </c>
      <c r="F121" t="inlineStr">
        <is>
          <t>05:30</t>
        </is>
      </c>
      <c r="G121" t="inlineStr">
        <is>
          <t>07:30</t>
        </is>
      </c>
      <c r="H121" t="inlineStr">
        <is>
          <t>FREQ=WEEKLY;BYDAY=TH,FR</t>
        </is>
      </c>
      <c r="I121" t="inlineStr">
        <is>
          <t>436/12 Nepean Highway, Sunshine VIC</t>
        </is>
      </c>
      <c r="J121" t="inlineStr">
        <is>
          <t>Clients/Bayview Engineering Pty Ltd/Main office - Sunshine</t>
        </is>
      </c>
      <c r="K121" t="inlineStr">
        <is>
          <t>Office clean. Checklist: Clients/Bayview Engineering Pty Ltd/Main office - Sunshine/01 Scope &amp; Checklist. Notes: Call 0400 000 000 if the door is locked. Access details: Clients/Bayview Engineering Pty Ltd/Main office - Sunshine/02 Site Access (office will share).</t>
        </is>
      </c>
      <c r="L121" t="str">
        <f>IF(COUNTIF('Roster Clashes'!$A$5:$A$15,A121)+COUNTIF('Roster Clashes'!$B$5:$B$15,A121)&gt;0,"Yes","No")</f>
        <v>No</v>
      </c>
      <c r="M121" t="n">
        <v>0</v>
      </c>
    </row>
    <row r="122">
      <c r="A122" t="inlineStr">
        <is>
          <t>J1118</t>
        </is>
      </c>
      <c r="B122" t="inlineStr">
        <is>
          <t>Wave 3 South</t>
        </is>
      </c>
      <c r="C122" t="inlineStr">
        <is>
          <t>CL19 Sione A. roster</t>
        </is>
      </c>
      <c r="D122" t="inlineStr">
        <is>
          <t>Office clean - Oakwood Financial Planning Pty Ltd (Brighton)</t>
        </is>
      </c>
      <c r="E122" s="10" t="n">
        <v>46416</v>
      </c>
      <c r="F122" t="inlineStr">
        <is>
          <t>05:30</t>
        </is>
      </c>
      <c r="G122" t="inlineStr">
        <is>
          <t>08:30</t>
        </is>
      </c>
      <c r="H122" t="inlineStr">
        <is>
          <t>FREQ=WEEKLY;BYDAY=FR</t>
        </is>
      </c>
      <c r="I122" t="inlineStr">
        <is>
          <t>394 Ballarat Avenue, Brighton VIC</t>
        </is>
      </c>
      <c r="J122" t="inlineStr">
        <is>
          <t>Clients/Oakwood Financial Planning Pty Ltd/Main office - Brighton</t>
        </is>
      </c>
      <c r="K122" t="inlineStr">
        <is>
          <t>Office clean. Checklist: Clients/Oakwood Financial Planning Pty Ltd/Main office - Brighton/01 Scope &amp; Checklist. Notes: Reception closes 5:30 pm, use the side entry. Access details: Clients/Oakwood Financial Planning Pty Ltd/Main office - Brighton/02 Site Access (office will share).</t>
        </is>
      </c>
      <c r="L122" t="str">
        <f>IF(COUNTIF('Roster Clashes'!$A$5:$A$15,A122)+COUNTIF('Roster Clashes'!$B$5:$B$15,A122)&gt;0,"Yes","No")</f>
        <v>No</v>
      </c>
      <c r="M122" t="n">
        <v>0</v>
      </c>
    </row>
    <row r="123">
      <c r="A123" t="inlineStr">
        <is>
          <t>J1119</t>
        </is>
      </c>
      <c r="B123" t="inlineStr">
        <is>
          <t>Wave 3 South</t>
        </is>
      </c>
      <c r="C123" t="inlineStr">
        <is>
          <t>CL59 Sione L. roster</t>
        </is>
      </c>
      <c r="D123" t="inlineStr">
        <is>
          <t>Carpet steam clean - Oakwood Financial Planning Pty Ltd (Brighton)</t>
        </is>
      </c>
      <c r="E123" s="10" t="n">
        <v>46434</v>
      </c>
      <c r="F123" t="inlineStr">
        <is>
          <t>09:00</t>
        </is>
      </c>
      <c r="G123" t="inlineStr">
        <is>
          <t>10:30</t>
        </is>
      </c>
      <c r="H123" t="inlineStr">
        <is>
          <t>FREQ=WEEKLY;INTERVAL=4;BYDAY=TU</t>
        </is>
      </c>
      <c r="I123" t="inlineStr">
        <is>
          <t>394 Ballarat Avenue, Brighton VIC</t>
        </is>
      </c>
      <c r="J123" t="inlineStr">
        <is>
          <t>Clients/Oakwood Financial Planning Pty Ltd/Main office - Brighton</t>
        </is>
      </c>
      <c r="K123" t="inlineStr">
        <is>
          <t>Carpet steam clean. Checklist: Clients/Oakwood Financial Planning Pty Ltd/Main office - Brighton/01 Scope &amp; Checklist. Notes: Reception closes 5:30 pm, use the side entry. Access details: Clients/Oakwood Financial Planning Pty Ltd/Main office - Brighton/02 Site Access (office will share).</t>
        </is>
      </c>
      <c r="L123" t="str">
        <f>IF(COUNTIF('Roster Clashes'!$A$5:$A$15,A123)+COUNTIF('Roster Clashes'!$B$5:$B$15,A123)&gt;0,"Yes","No")</f>
        <v>No</v>
      </c>
      <c r="M123" t="n">
        <v>0</v>
      </c>
    </row>
    <row r="124">
      <c r="A124" t="inlineStr">
        <is>
          <t>J1120</t>
        </is>
      </c>
      <c r="B124" t="inlineStr">
        <is>
          <t>Wave 3 South</t>
        </is>
      </c>
      <c r="C124" t="inlineStr">
        <is>
          <t>CL47 Grace L. roster</t>
        </is>
      </c>
      <c r="D124" t="inlineStr">
        <is>
          <t>Office clean - Brightside Dental Pty Ltd (Dandenong)</t>
        </is>
      </c>
      <c r="E124" s="10" t="n">
        <v>46412</v>
      </c>
      <c r="F124" t="inlineStr">
        <is>
          <t>17:30</t>
        </is>
      </c>
      <c r="G124" t="inlineStr">
        <is>
          <t>19:30</t>
        </is>
      </c>
      <c r="H124" t="inlineStr">
        <is>
          <t>FREQ=WEEKLY;BYDAY=MO</t>
        </is>
      </c>
      <c r="I124" t="inlineStr">
        <is>
          <t>135 Victoria Parade, Dandenong VIC</t>
        </is>
      </c>
      <c r="J124" t="inlineStr">
        <is>
          <t>Clients/Brightside Dental Pty Ltd/Main office - Dandenong</t>
        </is>
      </c>
      <c r="K124" t="inlineStr">
        <is>
          <t>Office clean. Checklist: Clients/Brightside Dental Pty Ltd/Main office - Dandenong/01 Scope &amp; Checklist. Notes: Level 3, lift to the left. Access details: Clients/Brightside Dental Pty Ltd/Main office - Dandenong/02 Site Access (office will share).</t>
        </is>
      </c>
      <c r="L124" t="str">
        <f>IF(COUNTIF('Roster Clashes'!$A$5:$A$15,A124)+COUNTIF('Roster Clashes'!$B$5:$B$15,A124)&gt;0,"Yes","No")</f>
        <v>No</v>
      </c>
      <c r="M124" t="n">
        <v>0</v>
      </c>
    </row>
    <row r="125">
      <c r="A125" t="inlineStr">
        <is>
          <t>J1121</t>
        </is>
      </c>
      <c r="B125" t="inlineStr">
        <is>
          <t>Wave 3 South</t>
        </is>
      </c>
      <c r="C125" t="inlineStr">
        <is>
          <t>CL51 Kavya L. roster</t>
        </is>
      </c>
      <c r="D125" t="inlineStr">
        <is>
          <t>Kitchen and bathrooms - Brightside Dental Pty Ltd (Moorabbin)</t>
        </is>
      </c>
      <c r="E125" s="10" t="n">
        <v>46414</v>
      </c>
      <c r="F125" t="inlineStr">
        <is>
          <t>07:00</t>
        </is>
      </c>
      <c r="G125" t="inlineStr">
        <is>
          <t>07:30</t>
        </is>
      </c>
      <c r="H125" t="inlineStr">
        <is>
          <t>FREQ=WEEKLY;BYDAY=WE</t>
        </is>
      </c>
      <c r="I125" t="inlineStr">
        <is>
          <t>472 Barkly Parade, Moorabbin VIC</t>
        </is>
      </c>
      <c r="J125" t="inlineStr">
        <is>
          <t>Clients/Brightside Dental Pty Ltd/Clinic - Moorabbin</t>
        </is>
      </c>
      <c r="K125" t="inlineStr">
        <is>
          <t>Kitchen and bathrooms. Checklist: Clients/Brightside Dental Pty Ltd/Clinic - Moorabbin/01 Scope &amp; Checklist. Notes: Reception closes 5:30 pm, use the side entry. Access details: Clients/Brightside Dental Pty Ltd/Clinic - Moorabbin/02 Site Access (office will share).</t>
        </is>
      </c>
      <c r="L125" t="str">
        <f>IF(COUNTIF('Roster Clashes'!$A$5:$A$15,A125)+COUNTIF('Roster Clashes'!$B$5:$B$15,A125)&gt;0,"Yes","No")</f>
        <v>No</v>
      </c>
      <c r="M125" t="n">
        <v>0</v>
      </c>
    </row>
    <row r="126">
      <c r="A126" t="inlineStr">
        <is>
          <t>J1122</t>
        </is>
      </c>
      <c r="B126" t="inlineStr">
        <is>
          <t>Wave 4 West</t>
        </is>
      </c>
      <c r="C126" t="inlineStr">
        <is>
          <t>CL12 Luis A. roster</t>
        </is>
      </c>
      <c r="D126" t="inlineStr">
        <is>
          <t>Kitchen and bathrooms - Ashwood Physiotherapy (Point Cook)</t>
        </is>
      </c>
      <c r="E126" s="10" t="n">
        <v>46419</v>
      </c>
      <c r="F126" t="inlineStr">
        <is>
          <t>07:00</t>
        </is>
      </c>
      <c r="G126" t="inlineStr">
        <is>
          <t>07:30</t>
        </is>
      </c>
      <c r="H126" t="inlineStr">
        <is>
          <t>FREQ=WEEKLY;BYDAY=MO,WE,FR</t>
        </is>
      </c>
      <c r="I126" t="inlineStr">
        <is>
          <t>151 Nicholson Street, Point Cook VIC</t>
        </is>
      </c>
      <c r="J126" t="inlineStr">
        <is>
          <t>Clients/Ashwood Physiotherapy/Main office - Point Cook</t>
        </is>
      </c>
      <c r="K126" t="inlineStr">
        <is>
          <t>Kitchen and bathrooms. Checklist: Clients/Ashwood Physiotherapy/Main office - Point Cook/01 Scope &amp; Checklist. Notes: -. Access details: Clients/Ashwood Physiotherapy/Main office - Point Cook/02 Site Access (office will share).</t>
        </is>
      </c>
      <c r="L126" t="str">
        <f>IF(COUNTIF('Roster Clashes'!$A$5:$A$15,A126)+COUNTIF('Roster Clashes'!$B$5:$B$15,A126)&gt;0,"Yes","No")</f>
        <v>No</v>
      </c>
      <c r="M126" t="n">
        <v>0</v>
      </c>
    </row>
    <row r="127">
      <c r="A127" t="inlineStr">
        <is>
          <t>J1123</t>
        </is>
      </c>
      <c r="B127" t="inlineStr">
        <is>
          <t>Wave 4 West</t>
        </is>
      </c>
      <c r="C127" t="inlineStr">
        <is>
          <t>CL59 Sione L. roster</t>
        </is>
      </c>
      <c r="D127" t="inlineStr">
        <is>
          <t>Window clean - Ashwood Physiotherapy (Point Cook)</t>
        </is>
      </c>
      <c r="E127" s="10" t="n">
        <v>46427</v>
      </c>
      <c r="F127" t="inlineStr">
        <is>
          <t>09:00</t>
        </is>
      </c>
      <c r="G127" t="inlineStr">
        <is>
          <t>11:00</t>
        </is>
      </c>
      <c r="H127" t="inlineStr">
        <is>
          <t>FREQ=WEEKLY;INTERVAL=4;BYDAY=TU</t>
        </is>
      </c>
      <c r="I127" t="inlineStr">
        <is>
          <t>151 Nicholson Street, Point Cook VIC</t>
        </is>
      </c>
      <c r="J127" t="inlineStr">
        <is>
          <t>Clients/Ashwood Physiotherapy/Main office - Point Cook</t>
        </is>
      </c>
      <c r="K127" t="inlineStr">
        <is>
          <t>Window clean. Checklist: Clients/Ashwood Physiotherapy/Main office - Point Cook/01 Scope &amp; Checklist. Notes: -. Access details: Clients/Ashwood Physiotherapy/Main office - Point Cook/02 Site Access (office will share).</t>
        </is>
      </c>
      <c r="L127" t="str">
        <f>IF(COUNTIF('Roster Clashes'!$A$5:$A$15,A127)+COUNTIF('Roster Clashes'!$B$5:$B$15,A127)&gt;0,"Yes","No")</f>
        <v>No</v>
      </c>
      <c r="M127" t="n">
        <v>0</v>
      </c>
    </row>
    <row r="128">
      <c r="A128" t="inlineStr">
        <is>
          <t>J1124</t>
        </is>
      </c>
      <c r="B128" t="inlineStr">
        <is>
          <t>Wave 2 East</t>
        </is>
      </c>
      <c r="C128" t="inlineStr">
        <is>
          <t>CL26 Farid F. roster</t>
        </is>
      </c>
      <c r="D128" t="inlineStr">
        <is>
          <t>Office clean - Ashwood Physiotherapy (Camberwell)</t>
        </is>
      </c>
      <c r="E128" s="10" t="n">
        <v>46408</v>
      </c>
      <c r="F128" t="inlineStr">
        <is>
          <t>17:30</t>
        </is>
      </c>
      <c r="G128" t="inlineStr">
        <is>
          <t>19:30</t>
        </is>
      </c>
      <c r="H128" t="inlineStr">
        <is>
          <t>FREQ=WEEKLY;BYDAY=TH</t>
        </is>
      </c>
      <c r="I128" t="inlineStr">
        <is>
          <t>4A Gilbert Road, Camberwell VIC</t>
        </is>
      </c>
      <c r="J128" t="inlineStr">
        <is>
          <t>Clients/Ashwood Physiotherapy/Clinic - Camberwell</t>
        </is>
      </c>
      <c r="K128" t="inlineStr">
        <is>
          <t>Office clean. Checklist: Clients/Ashwood Physiotherapy/Clinic - Camberwell/01 Scope &amp; Checklist. Notes: -. Access details: Clients/Ashwood Physiotherapy/Clinic - Camberwell/02 Site Access (office will share).</t>
        </is>
      </c>
      <c r="L128" t="str">
        <f>IF(COUNTIF('Roster Clashes'!$A$5:$A$15,A128)+COUNTIF('Roster Clashes'!$B$5:$B$15,A128)&gt;0,"Yes","No")</f>
        <v>No</v>
      </c>
      <c r="M128" t="n">
        <v>0</v>
      </c>
    </row>
    <row r="129">
      <c r="A129" t="inlineStr">
        <is>
          <t>J1125</t>
        </is>
      </c>
      <c r="B129" t="inlineStr">
        <is>
          <t>Wave 1 North</t>
        </is>
      </c>
      <c r="C129" t="inlineStr">
        <is>
          <t>CL21 Ana F. roster</t>
        </is>
      </c>
      <c r="D129" t="inlineStr">
        <is>
          <t>Office clean - Ashwood Physiotherapy (Coburg)</t>
        </is>
      </c>
      <c r="E129" s="10" t="n">
        <v>46399</v>
      </c>
      <c r="F129" t="inlineStr">
        <is>
          <t>05:30</t>
        </is>
      </c>
      <c r="G129" t="inlineStr">
        <is>
          <t>08:00</t>
        </is>
      </c>
      <c r="H129" t="inlineStr">
        <is>
          <t>FREQ=WEEKLY;BYDAY=TU,FR</t>
        </is>
      </c>
      <c r="I129" t="inlineStr">
        <is>
          <t>144 Burke Avenue, Coburg VIC</t>
        </is>
      </c>
      <c r="J129" t="inlineStr">
        <is>
          <t>Clients/Ashwood Physiotherapy/Warehouse - Coburg</t>
        </is>
      </c>
      <c r="K129" t="inlineStr">
        <is>
          <t>Office clean. Checklist: Clients/Ashwood Physiotherapy/Warehouse - Coburg/01 Scope &amp; Checklist. Notes: Alarm [in 02 Site Access] then press OFF. Access details: Clients/Ashwood Physiotherapy/Warehouse - Coburg/02 Site Access (office will share).</t>
        </is>
      </c>
      <c r="L129" t="str">
        <f>IF(COUNTIF('Roster Clashes'!$A$5:$A$15,A129)+COUNTIF('Roster Clashes'!$B$5:$B$15,A129)&gt;0,"Yes","No")</f>
        <v>No</v>
      </c>
      <c r="M129" t="n">
        <v>0</v>
      </c>
    </row>
    <row r="130">
      <c r="A130" t="inlineStr">
        <is>
          <t>J1126</t>
        </is>
      </c>
      <c r="B130" t="inlineStr">
        <is>
          <t>Wave 1 North</t>
        </is>
      </c>
      <c r="C130" t="inlineStr">
        <is>
          <t>CL55 Omar L. roster</t>
        </is>
      </c>
      <c r="D130" t="inlineStr">
        <is>
          <t>Window clean - Ashwood Physiotherapy (Coburg)</t>
        </is>
      </c>
      <c r="E130" s="10" t="n">
        <v>46405</v>
      </c>
      <c r="F130" t="inlineStr">
        <is>
          <t>09:00</t>
        </is>
      </c>
      <c r="G130" t="inlineStr">
        <is>
          <t>10:30</t>
        </is>
      </c>
      <c r="H130" t="inlineStr">
        <is>
          <t>FREQ=WEEKLY;INTERVAL=4;BYDAY=MO</t>
        </is>
      </c>
      <c r="I130" t="inlineStr">
        <is>
          <t>144 Burke Avenue, Coburg VIC</t>
        </is>
      </c>
      <c r="J130" t="inlineStr">
        <is>
          <t>Clients/Ashwood Physiotherapy/Warehouse - Coburg</t>
        </is>
      </c>
      <c r="K130" t="inlineStr">
        <is>
          <t>Window clean. Checklist: Clients/Ashwood Physiotherapy/Warehouse - Coburg/01 Scope &amp; Checklist. Notes: Alarm [in 02 Site Access] then press OFF. Access details: Clients/Ashwood Physiotherapy/Warehouse - Coburg/02 Site Access (office will share).</t>
        </is>
      </c>
      <c r="L130" t="str">
        <f>IF(COUNTIF('Roster Clashes'!$A$5:$A$15,A130)+COUNTIF('Roster Clashes'!$B$5:$B$15,A130)&gt;0,"Yes","No")</f>
        <v>No</v>
      </c>
      <c r="M130" t="n">
        <v>0</v>
      </c>
    </row>
    <row r="131">
      <c r="A131" t="inlineStr">
        <is>
          <t>J1127</t>
        </is>
      </c>
      <c r="B131" t="inlineStr">
        <is>
          <t>Wave 4 West</t>
        </is>
      </c>
      <c r="C131" t="inlineStr">
        <is>
          <t>CL36 Pita F. roster</t>
        </is>
      </c>
      <c r="D131" t="inlineStr">
        <is>
          <t>Office clean - Ashwood Physiotherapy (Footscray)</t>
        </is>
      </c>
      <c r="E131" s="10" t="n">
        <v>46419</v>
      </c>
      <c r="F131" t="inlineStr">
        <is>
          <t>17:30</t>
        </is>
      </c>
      <c r="G131" t="inlineStr">
        <is>
          <t>20:00</t>
        </is>
      </c>
      <c r="H131" t="inlineStr">
        <is>
          <t>FREQ=WEEKLY;BYDAY=MO,FR</t>
        </is>
      </c>
      <c r="I131" t="inlineStr">
        <is>
          <t>182 King Avenue, Footscray VIC</t>
        </is>
      </c>
      <c r="J131" t="inlineStr">
        <is>
          <t>Clients/Ashwood Physiotherapy/Showroom - Footscray</t>
        </is>
      </c>
      <c r="K131" t="inlineStr">
        <is>
          <t>Office clean. Checklist: Clients/Ashwood Physiotherapy/Showroom - Footscray/01 Scope &amp; Checklist. Notes: Alarm [in 02 Site Access] then press OFF. Access details: Clients/Ashwood Physiotherapy/Showroom - Footscray/02 Site Access (office will share).</t>
        </is>
      </c>
      <c r="L131" t="str">
        <f>IF(COUNTIF('Roster Clashes'!$A$5:$A$15,A131)+COUNTIF('Roster Clashes'!$B$5:$B$15,A131)&gt;0,"Yes","No")</f>
        <v>No</v>
      </c>
      <c r="M131" t="n">
        <v>0</v>
      </c>
    </row>
    <row r="132">
      <c r="A132" t="inlineStr">
        <is>
          <t>J1128</t>
        </is>
      </c>
      <c r="B132" t="inlineStr">
        <is>
          <t>Wave 2 East</t>
        </is>
      </c>
      <c r="C132" t="inlineStr">
        <is>
          <t>CL14 Nikos A. roster</t>
        </is>
      </c>
      <c r="D132" t="inlineStr">
        <is>
          <t>Kitchen and bathrooms - Bluestone Dental (Camberwell)</t>
        </is>
      </c>
      <c r="E132" s="10" t="n">
        <v>46405</v>
      </c>
      <c r="F132" t="inlineStr">
        <is>
          <t>07:00</t>
        </is>
      </c>
      <c r="G132" t="inlineStr">
        <is>
          <t>07:30</t>
        </is>
      </c>
      <c r="H132" t="inlineStr">
        <is>
          <t>FREQ=WEEKLY;BYDAY=MO,TU,WE,TH,FR</t>
        </is>
      </c>
      <c r="I132" t="inlineStr">
        <is>
          <t>79/12 Glenferrie Parade, Camberwell VIC</t>
        </is>
      </c>
      <c r="J132" t="inlineStr">
        <is>
          <t>Clients/Bluestone Dental/Main office - Camberwell</t>
        </is>
      </c>
      <c r="K132" t="inlineStr">
        <is>
          <t>Kitchen and bathrooms. Checklist: Clients/Bluestone Dental/Main office - Camberwell/01 Scope &amp; Checklist. Notes: Store room on level 1, room 104. Access details: Clients/Bluestone Dental/Main office - Camberwell/02 Site Access (office will share).</t>
        </is>
      </c>
      <c r="L132" t="str">
        <f>IF(COUNTIF('Roster Clashes'!$A$5:$A$15,A132)+COUNTIF('Roster Clashes'!$B$5:$B$15,A132)&gt;0,"Yes","No")</f>
        <v>Yes</v>
      </c>
      <c r="M132" t="n">
        <v>0</v>
      </c>
    </row>
    <row r="133">
      <c r="A133" t="inlineStr">
        <is>
          <t>J1129</t>
        </is>
      </c>
      <c r="B133" t="inlineStr">
        <is>
          <t>Wave 2 East</t>
        </is>
      </c>
      <c r="C133" t="inlineStr">
        <is>
          <t>CL34 Nikos F. roster</t>
        </is>
      </c>
      <c r="D133" t="inlineStr">
        <is>
          <t>Office clean - Bluestone Dental (Burwood)</t>
        </is>
      </c>
      <c r="E133" s="10" t="n">
        <v>46406</v>
      </c>
      <c r="F133" t="inlineStr">
        <is>
          <t>05:30</t>
        </is>
      </c>
      <c r="G133" t="inlineStr">
        <is>
          <t>07:30</t>
        </is>
      </c>
      <c r="H133" t="inlineStr">
        <is>
          <t>FREQ=WEEKLY;BYDAY=TU</t>
        </is>
      </c>
      <c r="I133" t="inlineStr">
        <is>
          <t>401 Park Highway, Burwood VIC</t>
        </is>
      </c>
      <c r="J133" t="inlineStr">
        <is>
          <t>Clients/Bluestone Dental/Clinic - Burwood</t>
        </is>
      </c>
      <c r="K133" t="inlineStr">
        <is>
          <t>Office clean. Checklist: Clients/Bluestone Dental/Clinic - Burwood/01 Scope &amp; Checklist. Notes: Store room on level 1, room 104. Access details: Clients/Bluestone Dental/Clinic - Burwood/02 Site Access (office will share).</t>
        </is>
      </c>
      <c r="L133" t="str">
        <f>IF(COUNTIF('Roster Clashes'!$A$5:$A$15,A133)+COUNTIF('Roster Clashes'!$B$5:$B$15,A133)&gt;0,"Yes","No")</f>
        <v>No</v>
      </c>
      <c r="M133" t="n">
        <v>0</v>
      </c>
    </row>
    <row r="134">
      <c r="A134" t="inlineStr">
        <is>
          <t>J1130</t>
        </is>
      </c>
      <c r="B134" t="inlineStr">
        <is>
          <t>Wave 2 East</t>
        </is>
      </c>
      <c r="C134" t="inlineStr">
        <is>
          <t>CL56 Pita L. roster</t>
        </is>
      </c>
      <c r="D134" t="inlineStr">
        <is>
          <t>Carpet steam clean - Bluestone Dental (Burwood)</t>
        </is>
      </c>
      <c r="E134" s="10" t="n">
        <v>46405</v>
      </c>
      <c r="F134" t="inlineStr">
        <is>
          <t>11:00</t>
        </is>
      </c>
      <c r="G134" t="inlineStr">
        <is>
          <t>14:00</t>
        </is>
      </c>
      <c r="H134" t="inlineStr">
        <is>
          <t>FREQ=WEEKLY;INTERVAL=4;BYDAY=MO</t>
        </is>
      </c>
      <c r="I134" t="inlineStr">
        <is>
          <t>401 Park Highway, Burwood VIC</t>
        </is>
      </c>
      <c r="J134" t="inlineStr">
        <is>
          <t>Clients/Bluestone Dental/Clinic - Burwood</t>
        </is>
      </c>
      <c r="K134" t="inlineStr">
        <is>
          <t>Carpet steam clean. Checklist: Clients/Bluestone Dental/Clinic - Burwood/01 Scope &amp; Checklist. Notes: Store room on level 1, room 104. Access details: Clients/Bluestone Dental/Clinic - Burwood/02 Site Access (office will share).</t>
        </is>
      </c>
      <c r="L134" t="str">
        <f>IF(COUNTIF('Roster Clashes'!$A$5:$A$15,A134)+COUNTIF('Roster Clashes'!$B$5:$B$15,A134)&gt;0,"Yes","No")</f>
        <v>No</v>
      </c>
      <c r="M134" t="n">
        <v>0</v>
      </c>
    </row>
    <row r="135">
      <c r="A135" t="inlineStr">
        <is>
          <t>J1131</t>
        </is>
      </c>
      <c r="B135" t="inlineStr">
        <is>
          <t>Wave 2 East</t>
        </is>
      </c>
      <c r="C135" t="inlineStr">
        <is>
          <t>CL10 Jun A. roster</t>
        </is>
      </c>
      <c r="D135" t="inlineStr">
        <is>
          <t>Office clean - Bluestone Dental (Burwood)</t>
        </is>
      </c>
      <c r="E135" s="10" t="n">
        <v>46406</v>
      </c>
      <c r="F135" t="inlineStr">
        <is>
          <t>17:30</t>
        </is>
      </c>
      <c r="G135" t="inlineStr">
        <is>
          <t>18:30</t>
        </is>
      </c>
      <c r="H135" t="inlineStr">
        <is>
          <t>FREQ=WEEKLY;BYDAY=TU,WE</t>
        </is>
      </c>
      <c r="I135" t="inlineStr">
        <is>
          <t>401 Burke Street, Burwood VIC</t>
        </is>
      </c>
      <c r="J135" t="inlineStr">
        <is>
          <t>Clients/Bluestone Dental/Warehouse - Burwood</t>
        </is>
      </c>
      <c r="K135" t="inlineStr">
        <is>
          <t>Office clean. Checklist: Clients/Bluestone Dental/Warehouse - Burwood/01 Scope &amp; Checklist. Notes: Call 0400 000 000 if the door is locked. Access details: Clients/Bluestone Dental/Warehouse - Burwood/02 Site Access (office will share).</t>
        </is>
      </c>
      <c r="L135" t="str">
        <f>IF(COUNTIF('Roster Clashes'!$A$5:$A$15,A135)+COUNTIF('Roster Clashes'!$B$5:$B$15,A135)&gt;0,"Yes","No")</f>
        <v>No</v>
      </c>
      <c r="M135" t="n">
        <v>0</v>
      </c>
    </row>
    <row r="136">
      <c r="A136" t="inlineStr">
        <is>
          <t>J1132</t>
        </is>
      </c>
      <c r="B136" t="inlineStr">
        <is>
          <t>Wave 2 East</t>
        </is>
      </c>
      <c r="C136" t="inlineStr">
        <is>
          <t>CL18 Rosa A. roster</t>
        </is>
      </c>
      <c r="D136" t="inlineStr">
        <is>
          <t>Office clean - Bluestone Dental (Ringwood)</t>
        </is>
      </c>
      <c r="E136" s="10" t="n">
        <v>46405</v>
      </c>
      <c r="F136" t="inlineStr">
        <is>
          <t>17:30</t>
        </is>
      </c>
      <c r="G136" t="inlineStr">
        <is>
          <t>19:30</t>
        </is>
      </c>
      <c r="H136" t="inlineStr">
        <is>
          <t>FREQ=WEEKLY;BYDAY=MO,FR</t>
        </is>
      </c>
      <c r="I136" t="inlineStr">
        <is>
          <t>11 Hopkins Avenue, Ringwood VIC</t>
        </is>
      </c>
      <c r="J136" t="inlineStr">
        <is>
          <t>Clients/Bluestone Dental/Showroom - Ringwood</t>
        </is>
      </c>
      <c r="K136" t="inlineStr">
        <is>
          <t>Office clean. Checklist: Clients/Bluestone Dental/Showroom - Ringwood/01 Scope &amp; Checklist. Notes: Reception closes 5:30 pm, use the side entry. Access details: Clients/Bluestone Dental/Showroom - Ringwood/02 Site Access (office will share).</t>
        </is>
      </c>
      <c r="L136" t="str">
        <f>IF(COUNTIF('Roster Clashes'!$A$5:$A$15,A136)+COUNTIF('Roster Clashes'!$B$5:$B$15,A136)&gt;0,"Yes","No")</f>
        <v>No</v>
      </c>
      <c r="M136" t="n">
        <v>0</v>
      </c>
    </row>
    <row r="137">
      <c r="A137" t="inlineStr">
        <is>
          <t>J1133</t>
        </is>
      </c>
      <c r="B137" t="inlineStr">
        <is>
          <t>Wave 2 East</t>
        </is>
      </c>
      <c r="C137" t="inlineStr">
        <is>
          <t>CL55 Omar L. roster</t>
        </is>
      </c>
      <c r="D137" t="inlineStr">
        <is>
          <t>Carpet steam clean - Bluestone Dental (Ringwood)</t>
        </is>
      </c>
      <c r="E137" s="10" t="n">
        <v>46430</v>
      </c>
      <c r="F137" t="inlineStr">
        <is>
          <t>09:00</t>
        </is>
      </c>
      <c r="G137" t="inlineStr">
        <is>
          <t>12:00</t>
        </is>
      </c>
      <c r="H137" t="inlineStr">
        <is>
          <t>FREQ=WEEKLY;INTERVAL=4;BYDAY=FR</t>
        </is>
      </c>
      <c r="I137" t="inlineStr">
        <is>
          <t>11 Hopkins Avenue, Ringwood VIC</t>
        </is>
      </c>
      <c r="J137" t="inlineStr">
        <is>
          <t>Clients/Bluestone Dental/Showroom - Ringwood</t>
        </is>
      </c>
      <c r="K137" t="inlineStr">
        <is>
          <t>Carpet steam clean. Checklist: Clients/Bluestone Dental/Showroom - Ringwood/01 Scope &amp; Checklist. Notes: Reception closes 5:30 pm, use the side entry. Access details: Clients/Bluestone Dental/Showroom - Ringwood/02 Site Access (office will share).</t>
        </is>
      </c>
      <c r="L137" t="str">
        <f>IF(COUNTIF('Roster Clashes'!$A$5:$A$15,A137)+COUNTIF('Roster Clashes'!$B$5:$B$15,A137)&gt;0,"Yes","No")</f>
        <v>No</v>
      </c>
      <c r="M137" t="n">
        <v>0</v>
      </c>
    </row>
    <row r="138">
      <c r="A138" t="inlineStr">
        <is>
          <t>J1134</t>
        </is>
      </c>
      <c r="B138" t="inlineStr">
        <is>
          <t>Wave 4 West</t>
        </is>
      </c>
      <c r="C138" t="inlineStr">
        <is>
          <t>CL44 Dinh L. roster</t>
        </is>
      </c>
      <c r="D138" t="inlineStr">
        <is>
          <t>Office clean - Kingsley Accountants (Altona)</t>
        </is>
      </c>
      <c r="E138" s="10" t="n">
        <v>46422</v>
      </c>
      <c r="F138" t="inlineStr">
        <is>
          <t>05:30</t>
        </is>
      </c>
      <c r="G138" t="inlineStr">
        <is>
          <t>06:30</t>
        </is>
      </c>
      <c r="H138" t="inlineStr">
        <is>
          <t>FREQ=WEEKLY;BYDAY=TH</t>
        </is>
      </c>
      <c r="I138" t="inlineStr">
        <is>
          <t>263 Nepean Highway, Altona VIC</t>
        </is>
      </c>
      <c r="J138" t="inlineStr">
        <is>
          <t>Clients/Kingsley Accountants/Main office - Altona</t>
        </is>
      </c>
      <c r="K138" t="inlineStr">
        <is>
          <t>Office clean. Checklist: Clients/Kingsley Accountants/Main office - Altona/01 Scope &amp; Checklist. Notes: Kitchen: 2 fridges, empty on Fridays. Access details: Clients/Kingsley Accountants/Main office - Altona/02 Site Access (office will share).</t>
        </is>
      </c>
      <c r="L138" t="str">
        <f>IF(COUNTIF('Roster Clashes'!$A$5:$A$15,A138)+COUNTIF('Roster Clashes'!$B$5:$B$15,A138)&gt;0,"Yes","No")</f>
        <v>No</v>
      </c>
      <c r="M138" t="n">
        <v>0</v>
      </c>
    </row>
    <row r="139">
      <c r="A139" t="inlineStr">
        <is>
          <t>J1135</t>
        </is>
      </c>
      <c r="B139" t="inlineStr">
        <is>
          <t>Pilot</t>
        </is>
      </c>
      <c r="C139" t="inlineStr">
        <is>
          <t>CL09 Ines A. roster</t>
        </is>
      </c>
      <c r="D139" t="inlineStr">
        <is>
          <t>Office clean - Clearwater Early Learning Pty Ltd (Northcote)</t>
        </is>
      </c>
      <c r="E139" s="10" t="n">
        <v>46363</v>
      </c>
      <c r="F139" t="inlineStr">
        <is>
          <t>17:30</t>
        </is>
      </c>
      <c r="G139" t="inlineStr">
        <is>
          <t>20:00</t>
        </is>
      </c>
      <c r="H139" t="inlineStr">
        <is>
          <t>FREQ=WEEKLY;BYDAY=MO,TU</t>
        </is>
      </c>
      <c r="I139" t="inlineStr">
        <is>
          <t>288 Main Highway, Northcote VIC</t>
        </is>
      </c>
      <c r="J139" t="inlineStr">
        <is>
          <t>Clients/Clearwater Early Learning Pty Ltd/Main office - Northcote</t>
        </is>
      </c>
      <c r="K139" t="inlineStr">
        <is>
          <t>Office clean. Checklist: Clients/Clearwater Early Learning Pty Ltd/Main office - Northcote/01 Scope &amp; Checklist. Notes: -. Access details: Clients/Clearwater Early Learning Pty Ltd/Main office - Northcote/02 Site Access (office will share).</t>
        </is>
      </c>
      <c r="L139" t="str">
        <f>IF(COUNTIF('Roster Clashes'!$A$5:$A$15,A139)+COUNTIF('Roster Clashes'!$B$5:$B$15,A139)&gt;0,"Yes","No")</f>
        <v>No</v>
      </c>
      <c r="M139" t="n">
        <v>0</v>
      </c>
    </row>
    <row r="140">
      <c r="A140" t="inlineStr">
        <is>
          <t>J1136</t>
        </is>
      </c>
      <c r="B140" t="inlineStr">
        <is>
          <t>Wave 1 North</t>
        </is>
      </c>
      <c r="C140" t="inlineStr">
        <is>
          <t>CL56 Pita L. roster</t>
        </is>
      </c>
      <c r="D140" t="inlineStr">
        <is>
          <t>Window clean - Clearwater Early Learning Pty Ltd (Northcote)</t>
        </is>
      </c>
      <c r="E140" s="10" t="n">
        <v>46419</v>
      </c>
      <c r="F140" t="inlineStr">
        <is>
          <t>11:00</t>
        </is>
      </c>
      <c r="G140" t="inlineStr">
        <is>
          <t>13:00</t>
        </is>
      </c>
      <c r="H140" t="inlineStr">
        <is>
          <t>FREQ=WEEKLY;INTERVAL=4;BYDAY=MO</t>
        </is>
      </c>
      <c r="I140" t="inlineStr">
        <is>
          <t>288 Main Highway, Northcote VIC</t>
        </is>
      </c>
      <c r="J140" t="inlineStr">
        <is>
          <t>Clients/Clearwater Early Learning Pty Ltd/Main office - Northcote</t>
        </is>
      </c>
      <c r="K140" t="inlineStr">
        <is>
          <t>Window clean. Checklist: Clients/Clearwater Early Learning Pty Ltd/Main office - Northcote/01 Scope &amp; Checklist. Notes: -. Access details: Clients/Clearwater Early Learning Pty Ltd/Main office - Northcote/02 Site Access (office will share).</t>
        </is>
      </c>
      <c r="L140" t="str">
        <f>IF(COUNTIF('Roster Clashes'!$A$5:$A$15,A140)+COUNTIF('Roster Clashes'!$B$5:$B$15,A140)&gt;0,"Yes","No")</f>
        <v>No</v>
      </c>
      <c r="M140" t="n">
        <v>0</v>
      </c>
    </row>
    <row r="141">
      <c r="A141" t="inlineStr">
        <is>
          <t>J1137</t>
        </is>
      </c>
      <c r="B141" t="inlineStr">
        <is>
          <t>Wave 4 West</t>
        </is>
      </c>
      <c r="C141" t="inlineStr">
        <is>
          <t>CL20 Tara A. roster</t>
        </is>
      </c>
      <c r="D141" t="inlineStr">
        <is>
          <t>Office clean - Banksia Pathology Pty Ltd (Deer Park)</t>
        </is>
      </c>
      <c r="E141" s="10" t="n">
        <v>46420</v>
      </c>
      <c r="F141" t="inlineStr">
        <is>
          <t>17:30</t>
        </is>
      </c>
      <c r="G141" t="inlineStr">
        <is>
          <t>19:30</t>
        </is>
      </c>
      <c r="H141" t="inlineStr">
        <is>
          <t>FREQ=WEEKLY;BYDAY=TU</t>
        </is>
      </c>
      <c r="I141" t="inlineStr">
        <is>
          <t>459 Park Avenue, Deer Park VIC</t>
        </is>
      </c>
      <c r="J141" t="inlineStr">
        <is>
          <t>Clients/Banksia Pathology Pty Ltd/Main office - Deer Park</t>
        </is>
      </c>
      <c r="K141" t="inlineStr">
        <is>
          <t>Office clean. Checklist: Clients/Banksia Pathology Pty Ltd/Main office - Deer Park/01 Scope &amp; Checklist. Notes: Level 3, lift to the left. Access details: Clients/Banksia Pathology Pty Ltd/Main office - Deer Park/02 Site Access (office will share).</t>
        </is>
      </c>
      <c r="L141" t="str">
        <f>IF(COUNTIF('Roster Clashes'!$A$5:$A$15,A141)+COUNTIF('Roster Clashes'!$B$5:$B$15,A141)&gt;0,"Yes","No")</f>
        <v>No</v>
      </c>
      <c r="M141" t="n">
        <v>0</v>
      </c>
    </row>
    <row r="142">
      <c r="A142" t="inlineStr">
        <is>
          <t>J1138</t>
        </is>
      </c>
      <c r="B142" t="inlineStr">
        <is>
          <t>Wave 2 East</t>
        </is>
      </c>
      <c r="C142" t="inlineStr">
        <is>
          <t>CL30 Jun F. roster</t>
        </is>
      </c>
      <c r="D142" t="inlineStr">
        <is>
          <t>Office clean - Southgate Financial Planning Pty Ltd (Blackburn)</t>
        </is>
      </c>
      <c r="E142" s="10" t="n">
        <v>46405</v>
      </c>
      <c r="F142" t="inlineStr">
        <is>
          <t>05:30</t>
        </is>
      </c>
      <c r="G142" t="inlineStr">
        <is>
          <t>08:00</t>
        </is>
      </c>
      <c r="H142" t="inlineStr">
        <is>
          <t>FREQ=WEEKLY;BYDAY=MO</t>
        </is>
      </c>
      <c r="I142" t="inlineStr">
        <is>
          <t>464 Barkly Road, Blackburn VIC</t>
        </is>
      </c>
      <c r="J142" t="inlineStr">
        <is>
          <t>Clients/Southgate Financial Planning Pty Ltd/Main office - Blackburn</t>
        </is>
      </c>
      <c r="K142" t="inlineStr">
        <is>
          <t>Office clean. Checklist: Clients/Southgate Financial Planning Pty Ltd/Main office - Blackburn/01 Scope &amp; Checklist. Notes: Alarm code [in 02 Site Access]#, panel behind reception door; Bins out on Tuesday night. Access details: Clients/Southgate Financial Planning Pty Ltd/Main office - Blackburn/02 Site Access (office will share).</t>
        </is>
      </c>
      <c r="L142" t="str">
        <f>IF(COUNTIF('Roster Clashes'!$A$5:$A$15,A142)+COUNTIF('Roster Clashes'!$B$5:$B$15,A142)&gt;0,"Yes","No")</f>
        <v>No</v>
      </c>
      <c r="M142" t="n">
        <v>0</v>
      </c>
    </row>
    <row r="143">
      <c r="A143" t="inlineStr">
        <is>
          <t>J1139</t>
        </is>
      </c>
      <c r="B143" t="inlineStr">
        <is>
          <t>Wave 3 South</t>
        </is>
      </c>
      <c r="C143" t="inlineStr">
        <is>
          <t>CL51 Kavya L. roster</t>
        </is>
      </c>
      <c r="D143" t="inlineStr">
        <is>
          <t>Office clean - Southgate Financial Planning Pty Ltd (Bentleigh)</t>
        </is>
      </c>
      <c r="E143" s="10" t="n">
        <v>46413</v>
      </c>
      <c r="F143" t="inlineStr">
        <is>
          <t>17:30</t>
        </is>
      </c>
      <c r="G143" t="inlineStr">
        <is>
          <t>19:30</t>
        </is>
      </c>
      <c r="H143" t="inlineStr">
        <is>
          <t>FREQ=WEEKLY;BYDAY=TU,TH</t>
        </is>
      </c>
      <c r="I143" t="inlineStr">
        <is>
          <t>90A Albert Parade, Bentleigh VIC</t>
        </is>
      </c>
      <c r="J143" t="inlineStr">
        <is>
          <t>Clients/Southgate Financial Planning Pty Ltd/Clinic - Bentleigh</t>
        </is>
      </c>
      <c r="K143" t="inlineStr">
        <is>
          <t>Office clean. Checklist: Clients/Southgate Financial Planning Pty Ltd/Clinic - Bentleigh/01 Scope &amp; Checklist. Notes: Do not use bleach on the timber floor. Access details: Clients/Southgate Financial Planning Pty Ltd/Clinic - Bentleigh/02 Site Access (office will share).</t>
        </is>
      </c>
      <c r="L143" t="str">
        <f>IF(COUNTIF('Roster Clashes'!$A$5:$A$15,A143)+COUNTIF('Roster Clashes'!$B$5:$B$15,A143)&gt;0,"Yes","No")</f>
        <v>No</v>
      </c>
      <c r="M143" t="n">
        <v>0</v>
      </c>
    </row>
    <row r="144">
      <c r="A144" t="inlineStr">
        <is>
          <t>J1140</t>
        </is>
      </c>
      <c r="B144" t="inlineStr">
        <is>
          <t>Wave 2 East</t>
        </is>
      </c>
      <c r="C144" t="inlineStr">
        <is>
          <t>CL06 Farid A. roster</t>
        </is>
      </c>
      <c r="D144" t="inlineStr">
        <is>
          <t>Office clean - Bluestone Lawyers Pty Ltd (Burwood)</t>
        </is>
      </c>
      <c r="E144" s="10" t="n">
        <v>46406</v>
      </c>
      <c r="F144" t="inlineStr">
        <is>
          <t>17:30</t>
        </is>
      </c>
      <c r="G144" t="inlineStr">
        <is>
          <t>18:30</t>
        </is>
      </c>
      <c r="H144" t="inlineStr">
        <is>
          <t>FREQ=WEEKLY;BYDAY=TU,WE</t>
        </is>
      </c>
      <c r="I144" t="inlineStr">
        <is>
          <t>29 Burke Parade, Burwood VIC</t>
        </is>
      </c>
      <c r="J144" t="inlineStr">
        <is>
          <t>Clients/Bluestone Lawyers Pty Ltd/Main office - Burwood</t>
        </is>
      </c>
      <c r="K144" t="inlineStr">
        <is>
          <t>Office clean. Checklist: Clients/Bluestone Lawyers Pty Ltd/Main office - Burwood/01 Scope &amp; Checklist. Notes: -. Access details: Clients/Bluestone Lawyers Pty Ltd/Main office - Burwood/02 Site Access (office will share).</t>
        </is>
      </c>
      <c r="L144" t="str">
        <f>IF(COUNTIF('Roster Clashes'!$A$5:$A$15,A144)+COUNTIF('Roster Clashes'!$B$5:$B$15,A144)&gt;0,"Yes","No")</f>
        <v>No</v>
      </c>
      <c r="M144" t="n">
        <v>0</v>
      </c>
    </row>
    <row r="145">
      <c r="A145" t="inlineStr">
        <is>
          <t>J1141</t>
        </is>
      </c>
      <c r="B145" t="inlineStr">
        <is>
          <t>Wave 2 East</t>
        </is>
      </c>
      <c r="C145" t="inlineStr">
        <is>
          <t>CL50 Jun L. roster</t>
        </is>
      </c>
      <c r="D145" t="inlineStr">
        <is>
          <t>Office clean - Riverside Lawyers Pty Ltd (Glen Waverley)</t>
        </is>
      </c>
      <c r="E145" s="10" t="n">
        <v>46408</v>
      </c>
      <c r="F145" t="inlineStr">
        <is>
          <t>05:30</t>
        </is>
      </c>
      <c r="G145" t="inlineStr">
        <is>
          <t>06:30</t>
        </is>
      </c>
      <c r="H145" t="inlineStr">
        <is>
          <t>FREQ=WEEKLY;BYDAY=TH</t>
        </is>
      </c>
      <c r="I145" t="inlineStr">
        <is>
          <t>23 Station Parade, Glen Waverley VIC</t>
        </is>
      </c>
      <c r="J145" t="inlineStr">
        <is>
          <t>Clients/Riverside Lawyers Pty Ltd/Main office - Glen Waverley</t>
        </is>
      </c>
      <c r="K145" t="inlineStr">
        <is>
          <t>Office clean. Checklist: Clients/Riverside Lawyers Pty Ltd/Main office - Glen Waverley/01 Scope &amp; Checklist. Notes: Kitchen: 2 fridges, empty on Fridays. Access details: Clients/Riverside Lawyers Pty Ltd/Main office - Glen Waverley/02 Site Access (office will share).</t>
        </is>
      </c>
      <c r="L145" t="str">
        <f>IF(COUNTIF('Roster Clashes'!$A$5:$A$15,A145)+COUNTIF('Roster Clashes'!$B$5:$B$15,A145)&gt;0,"Yes","No")</f>
        <v>No</v>
      </c>
      <c r="M145" t="n">
        <v>0</v>
      </c>
    </row>
    <row r="146">
      <c r="A146" t="inlineStr">
        <is>
          <t>J1142</t>
        </is>
      </c>
      <c r="B146" t="inlineStr">
        <is>
          <t>Wave 2 East</t>
        </is>
      </c>
      <c r="C146" t="inlineStr">
        <is>
          <t>CL53 Maya L. roster</t>
        </is>
      </c>
      <c r="D146" t="inlineStr">
        <is>
          <t>Washroom service - Riverside Lawyers Pty Ltd (Glen Waverley)</t>
        </is>
      </c>
      <c r="E146" s="10" t="n">
        <v>46423</v>
      </c>
      <c r="F146" t="inlineStr">
        <is>
          <t>10:00</t>
        </is>
      </c>
      <c r="G146" t="inlineStr">
        <is>
          <t>10:30</t>
        </is>
      </c>
      <c r="H146" t="inlineStr">
        <is>
          <t>FREQ=MONTHLY;BYDAY=1FR</t>
        </is>
      </c>
      <c r="I146" t="inlineStr">
        <is>
          <t>23 Station Parade, Glen Waverley VIC</t>
        </is>
      </c>
      <c r="J146" t="inlineStr">
        <is>
          <t>Clients/Riverside Lawyers Pty Ltd/Main office - Glen Waverley</t>
        </is>
      </c>
      <c r="K146" t="inlineStr">
        <is>
          <t>Washroom service. Checklist: Clients/Riverside Lawyers Pty Ltd/Main office - Glen Waverley/01 Scope &amp; Checklist. Notes: Kitchen: 2 fridges, empty on Fridays. Access details: Clients/Riverside Lawyers Pty Ltd/Main office - Glen Waverley/02 Site Access (office will share).</t>
        </is>
      </c>
      <c r="L146" t="str">
        <f>IF(COUNTIF('Roster Clashes'!$A$5:$A$15,A146)+COUNTIF('Roster Clashes'!$B$5:$B$15,A146)&gt;0,"Yes","No")</f>
        <v>No</v>
      </c>
      <c r="M146" t="n">
        <v>0</v>
      </c>
    </row>
    <row r="147">
      <c r="A147" t="inlineStr">
        <is>
          <t>J1143</t>
        </is>
      </c>
      <c r="B147" t="inlineStr">
        <is>
          <t>Wave 4 West</t>
        </is>
      </c>
      <c r="C147" t="inlineStr">
        <is>
          <t>CL04 Dinh A. roster</t>
        </is>
      </c>
      <c r="D147" t="inlineStr">
        <is>
          <t>Office clean - Banksia Accountants (Altona)</t>
        </is>
      </c>
      <c r="E147" s="10" t="n">
        <v>46420</v>
      </c>
      <c r="F147" t="inlineStr">
        <is>
          <t>17:30</t>
        </is>
      </c>
      <c r="G147" t="inlineStr">
        <is>
          <t>19:30</t>
        </is>
      </c>
      <c r="H147" t="inlineStr">
        <is>
          <t>FREQ=WEEKLY;BYDAY=TU,WE</t>
        </is>
      </c>
      <c r="I147" t="inlineStr">
        <is>
          <t>251 Union Avenue, Altona VIC</t>
        </is>
      </c>
      <c r="J147" t="inlineStr">
        <is>
          <t>Clients/Banksia Accountants/Main office - Altona</t>
        </is>
      </c>
      <c r="K147" t="inlineStr">
        <is>
          <t>Office clean. Checklist: Clients/Banksia Accountants/Main office - Altona/01 Scope &amp; Checklist. Notes: Kitchen: 2 fridges, empty on Fridays. Access details: Clients/Banksia Accountants/Main office - Altona/02 Site Access (office will share).</t>
        </is>
      </c>
      <c r="L147" t="str">
        <f>IF(COUNTIF('Roster Clashes'!$A$5:$A$15,A147)+COUNTIF('Roster Clashes'!$B$5:$B$15,A147)&gt;0,"Yes","No")</f>
        <v>No</v>
      </c>
      <c r="M147" t="n">
        <v>0</v>
      </c>
    </row>
    <row r="148">
      <c r="A148" t="inlineStr">
        <is>
          <t>J1144</t>
        </is>
      </c>
      <c r="B148" t="inlineStr">
        <is>
          <t>Wave 2 East</t>
        </is>
      </c>
      <c r="C148" t="inlineStr">
        <is>
          <t>CL26 Farid F. roster</t>
        </is>
      </c>
      <c r="D148" t="inlineStr">
        <is>
          <t>Office clean - Banksia Accountants (Doncaster)</t>
        </is>
      </c>
      <c r="E148" s="10" t="n">
        <v>46407</v>
      </c>
      <c r="F148" t="inlineStr">
        <is>
          <t>05:30</t>
        </is>
      </c>
      <c r="G148" t="inlineStr">
        <is>
          <t>08:00</t>
        </is>
      </c>
      <c r="H148" t="inlineStr">
        <is>
          <t>FREQ=WEEKLY;BYDAY=WE</t>
        </is>
      </c>
      <c r="I148" t="inlineStr">
        <is>
          <t>270 Station Road, Doncaster VIC</t>
        </is>
      </c>
      <c r="J148" t="inlineStr">
        <is>
          <t>Clients/Banksia Accountants/Clinic - Doncaster</t>
        </is>
      </c>
      <c r="K148" t="inlineStr">
        <is>
          <t>Office clean. Checklist: Clients/Banksia Accountants/Clinic - Doncaster/01 Scope &amp; Checklist. Notes: -. Access details: Clients/Banksia Accountants/Clinic - Doncaster/02 Site Access (office will share).</t>
        </is>
      </c>
      <c r="L148" t="str">
        <f>IF(COUNTIF('Roster Clashes'!$A$5:$A$15,A148)+COUNTIF('Roster Clashes'!$B$5:$B$15,A148)&gt;0,"Yes","No")</f>
        <v>No</v>
      </c>
      <c r="M148" t="n">
        <v>0</v>
      </c>
    </row>
    <row r="149">
      <c r="A149" t="inlineStr">
        <is>
          <t>J1145</t>
        </is>
      </c>
      <c r="B149" t="inlineStr">
        <is>
          <t>Wave 2 East</t>
        </is>
      </c>
      <c r="C149" t="inlineStr">
        <is>
          <t>CL56 Pita L. roster</t>
        </is>
      </c>
      <c r="D149" t="inlineStr">
        <is>
          <t>Window clean - Banksia Accountants (Doncaster)</t>
        </is>
      </c>
      <c r="E149" s="10" t="n">
        <v>46426</v>
      </c>
      <c r="F149" t="inlineStr">
        <is>
          <t>10:00</t>
        </is>
      </c>
      <c r="G149" t="inlineStr">
        <is>
          <t>11:30</t>
        </is>
      </c>
      <c r="H149" t="inlineStr">
        <is>
          <t>FREQ=WEEKLY;INTERVAL=4;BYDAY=MO</t>
        </is>
      </c>
      <c r="I149" t="inlineStr">
        <is>
          <t>270 Station Road, Doncaster VIC</t>
        </is>
      </c>
      <c r="J149" t="inlineStr">
        <is>
          <t>Clients/Banksia Accountants/Clinic - Doncaster</t>
        </is>
      </c>
      <c r="K149" t="inlineStr">
        <is>
          <t>Window clean. Checklist: Clients/Banksia Accountants/Clinic - Doncaster/01 Scope &amp; Checklist. Notes: -. Access details: Clients/Banksia Accountants/Clinic - Doncaster/02 Site Access (office will share).</t>
        </is>
      </c>
      <c r="L149" t="str">
        <f>IF(COUNTIF('Roster Clashes'!$A$5:$A$15,A149)+COUNTIF('Roster Clashes'!$B$5:$B$15,A149)&gt;0,"Yes","No")</f>
        <v>No</v>
      </c>
      <c r="M149" t="n">
        <v>0</v>
      </c>
    </row>
    <row r="150">
      <c r="A150" t="inlineStr">
        <is>
          <t>J1146</t>
        </is>
      </c>
      <c r="B150" t="inlineStr">
        <is>
          <t>Wave 2 East</t>
        </is>
      </c>
      <c r="C150" t="inlineStr">
        <is>
          <t>CL46 Farid L. roster</t>
        </is>
      </c>
      <c r="D150" t="inlineStr">
        <is>
          <t>Kitchen and bathrooms - Banksia Accountants (Glen Waverley)</t>
        </is>
      </c>
      <c r="E150" s="10" t="n">
        <v>46405</v>
      </c>
      <c r="F150" t="inlineStr">
        <is>
          <t>17:30</t>
        </is>
      </c>
      <c r="G150" t="inlineStr">
        <is>
          <t>18:00</t>
        </is>
      </c>
      <c r="H150" t="inlineStr">
        <is>
          <t>FREQ=WEEKLY;BYDAY=MO,WE</t>
        </is>
      </c>
      <c r="I150" t="inlineStr">
        <is>
          <t>463 Gilbert Street, Glen Waverley VIC</t>
        </is>
      </c>
      <c r="J150" t="inlineStr">
        <is>
          <t>Clients/Banksia Accountants/Warehouse - Glen Waverley</t>
        </is>
      </c>
      <c r="K150" t="inlineStr">
        <is>
          <t>Kitchen and bathrooms. Checklist: Clients/Banksia Accountants/Warehouse - Glen Waverley/01 Scope &amp; Checklist. Notes: -. Access details: Clients/Banksia Accountants/Warehouse - Glen Waverley/02 Site Access (office will share).</t>
        </is>
      </c>
      <c r="L150" t="str">
        <f>IF(COUNTIF('Roster Clashes'!$A$5:$A$15,A150)+COUNTIF('Roster Clashes'!$B$5:$B$15,A150)&gt;0,"Yes","No")</f>
        <v>No</v>
      </c>
      <c r="M150" t="n">
        <v>0</v>
      </c>
    </row>
    <row r="151">
      <c r="A151" t="inlineStr">
        <is>
          <t>J1147</t>
        </is>
      </c>
      <c r="B151" t="inlineStr">
        <is>
          <t>Wave 4 West</t>
        </is>
      </c>
      <c r="C151" t="inlineStr">
        <is>
          <t>CL28 Hamid F. roster</t>
        </is>
      </c>
      <c r="D151" t="inlineStr">
        <is>
          <t>Office clean - Ironbark Physiotherapy Pty Ltd (Point Cook)</t>
        </is>
      </c>
      <c r="E151" s="10" t="n">
        <v>46420</v>
      </c>
      <c r="F151" t="inlineStr">
        <is>
          <t>07:00</t>
        </is>
      </c>
      <c r="G151" t="inlineStr">
        <is>
          <t>08:00</t>
        </is>
      </c>
      <c r="H151" t="inlineStr">
        <is>
          <t>FREQ=WEEKLY;BYDAY=TU,TH,FR</t>
        </is>
      </c>
      <c r="I151" t="inlineStr">
        <is>
          <t>59 King Highway, Point Cook VIC</t>
        </is>
      </c>
      <c r="J151" t="inlineStr">
        <is>
          <t>Clients/Ironbark Physiotherapy Pty Ltd/Main office - Point Cook</t>
        </is>
      </c>
      <c r="K151" t="inlineStr">
        <is>
          <t>Office clean. Checklist: Clients/Ironbark Physiotherapy Pty Ltd/Main office - Point Cook/01 Scope &amp; Checklist. Notes: Level 3, lift to the left. Access details: Clients/Ironbark Physiotherapy Pty Ltd/Main office - Point Cook/02 Site Access (office will share).</t>
        </is>
      </c>
      <c r="L151" t="str">
        <f>IF(COUNTIF('Roster Clashes'!$A$5:$A$15,A151)+COUNTIF('Roster Clashes'!$B$5:$B$15,A151)&gt;0,"Yes","No")</f>
        <v>No</v>
      </c>
      <c r="M151" t="n">
        <v>0</v>
      </c>
    </row>
    <row r="152">
      <c r="A152" t="inlineStr">
        <is>
          <t>J1148</t>
        </is>
      </c>
      <c r="B152" t="inlineStr">
        <is>
          <t>Wave 4 West</t>
        </is>
      </c>
      <c r="C152" t="inlineStr">
        <is>
          <t>CL24 Dinh F. roster</t>
        </is>
      </c>
      <c r="D152" t="inlineStr">
        <is>
          <t>Office clean - Ironbark Physiotherapy Pty Ltd (Point Cook)</t>
        </is>
      </c>
      <c r="E152" s="10" t="n">
        <v>46423</v>
      </c>
      <c r="F152" t="inlineStr">
        <is>
          <t>07:00</t>
        </is>
      </c>
      <c r="G152" t="inlineStr">
        <is>
          <t>08:00</t>
        </is>
      </c>
      <c r="H152" t="inlineStr">
        <is>
          <t>FREQ=WEEKLY;BYDAY=FR</t>
        </is>
      </c>
      <c r="I152" t="inlineStr">
        <is>
          <t>61 Church Street, Point Cook VIC</t>
        </is>
      </c>
      <c r="J152" t="inlineStr">
        <is>
          <t>Clients/Ironbark Physiotherapy Pty Ltd/Clinic - Point Cook</t>
        </is>
      </c>
      <c r="K152" t="inlineStr">
        <is>
          <t>Office clean. Checklist: Clients/Ironbark Physiotherapy Pty Ltd/Clinic - Point Cook/01 Scope &amp; Checklist. Notes: Sign in at security desk. Access details: Clients/Ironbark Physiotherapy Pty Ltd/Clinic - Point Cook/02 Site Access (office will share).</t>
        </is>
      </c>
      <c r="L152" t="str">
        <f>IF(COUNTIF('Roster Clashes'!$A$5:$A$15,A152)+COUNTIF('Roster Clashes'!$B$5:$B$15,A152)&gt;0,"Yes","No")</f>
        <v>No</v>
      </c>
      <c r="M152" t="n">
        <v>0</v>
      </c>
    </row>
    <row r="153">
      <c r="A153" t="inlineStr">
        <is>
          <t>J1149</t>
        </is>
      </c>
      <c r="B153" t="inlineStr">
        <is>
          <t>Wave 4 West</t>
        </is>
      </c>
      <c r="C153" t="inlineStr">
        <is>
          <t>CL53 Maya L. roster</t>
        </is>
      </c>
      <c r="D153" t="inlineStr">
        <is>
          <t>Window clean - Ironbark Physiotherapy Pty Ltd (Point Cook)</t>
        </is>
      </c>
      <c r="E153" s="10" t="n">
        <v>46427</v>
      </c>
      <c r="F153" t="inlineStr">
        <is>
          <t>09:00</t>
        </is>
      </c>
      <c r="G153" t="inlineStr">
        <is>
          <t>11:00</t>
        </is>
      </c>
      <c r="H153" t="inlineStr">
        <is>
          <t>FREQ=WEEKLY;INTERVAL=4;BYDAY=TU</t>
        </is>
      </c>
      <c r="I153" t="inlineStr">
        <is>
          <t>61 Church Street, Point Cook VIC</t>
        </is>
      </c>
      <c r="J153" t="inlineStr">
        <is>
          <t>Clients/Ironbark Physiotherapy Pty Ltd/Clinic - Point Cook</t>
        </is>
      </c>
      <c r="K153" t="inlineStr">
        <is>
          <t>Window clean. Checklist: Clients/Ironbark Physiotherapy Pty Ltd/Clinic - Point Cook/01 Scope &amp; Checklist. Notes: Sign in at security desk. Access details: Clients/Ironbark Physiotherapy Pty Ltd/Clinic - Point Cook/02 Site Access (office will share).</t>
        </is>
      </c>
      <c r="L153" t="str">
        <f>IF(COUNTIF('Roster Clashes'!$A$5:$A$15,A153)+COUNTIF('Roster Clashes'!$B$5:$B$15,A153)&gt;0,"Yes","No")</f>
        <v>No</v>
      </c>
      <c r="M153" t="n">
        <v>0</v>
      </c>
    </row>
    <row r="154">
      <c r="A154" t="inlineStr">
        <is>
          <t>J1150</t>
        </is>
      </c>
      <c r="B154" t="inlineStr">
        <is>
          <t>Wave 4 West</t>
        </is>
      </c>
      <c r="C154" t="inlineStr">
        <is>
          <t>CL44 Dinh L. roster</t>
        </is>
      </c>
      <c r="D154" t="inlineStr">
        <is>
          <t>Kitchen and bathrooms - Wattle Grove Lawyers Pty Ltd (Point Cook)</t>
        </is>
      </c>
      <c r="E154" s="10" t="n">
        <v>46419</v>
      </c>
      <c r="F154" t="inlineStr">
        <is>
          <t>07:00</t>
        </is>
      </c>
      <c r="G154" t="inlineStr">
        <is>
          <t>08:00</t>
        </is>
      </c>
      <c r="H154" t="inlineStr">
        <is>
          <t>FREQ=WEEKLY;BYDAY=MO,TU,TH</t>
        </is>
      </c>
      <c r="I154" t="inlineStr">
        <is>
          <t>280 Railway Road, Point Cook VIC</t>
        </is>
      </c>
      <c r="J154" t="inlineStr">
        <is>
          <t>Clients/Wattle Grove Lawyers Pty Ltd/Main office - Point Cook</t>
        </is>
      </c>
      <c r="K154" t="inlineStr">
        <is>
          <t>Kitchen and bathrooms. Checklist: Clients/Wattle Grove Lawyers Pty Ltd/Main office - Point Cook/01 Scope &amp; Checklist. Notes: Do not use bleach on the timber floor. Access details: Clients/Wattle Grove Lawyers Pty Ltd/Main office - Point Cook/02 Site Access (office will share).</t>
        </is>
      </c>
      <c r="L154" t="str">
        <f>IF(COUNTIF('Roster Clashes'!$A$5:$A$15,A154)+COUNTIF('Roster Clashes'!$B$5:$B$15,A154)&gt;0,"Yes","No")</f>
        <v>No</v>
      </c>
      <c r="M154" t="n">
        <v>0</v>
      </c>
    </row>
    <row r="155">
      <c r="A155" t="inlineStr">
        <is>
          <t>J1151</t>
        </is>
      </c>
      <c r="B155" t="inlineStr">
        <is>
          <t>Wave 4 West</t>
        </is>
      </c>
      <c r="C155" t="inlineStr">
        <is>
          <t>CL57 Quynh L. roster</t>
        </is>
      </c>
      <c r="D155" t="inlineStr">
        <is>
          <t>Window clean - Wattle Grove Lawyers Pty Ltd (Point Cook)</t>
        </is>
      </c>
      <c r="E155" s="10" t="n">
        <v>46437</v>
      </c>
      <c r="F155" t="inlineStr">
        <is>
          <t>09:00</t>
        </is>
      </c>
      <c r="G155" t="inlineStr">
        <is>
          <t>12:00</t>
        </is>
      </c>
      <c r="H155" t="inlineStr">
        <is>
          <t>FREQ=WEEKLY;INTERVAL=4;BYDAY=FR</t>
        </is>
      </c>
      <c r="I155" t="inlineStr">
        <is>
          <t>280 Railway Road, Point Cook VIC</t>
        </is>
      </c>
      <c r="J155" t="inlineStr">
        <is>
          <t>Clients/Wattle Grove Lawyers Pty Ltd/Main office - Point Cook</t>
        </is>
      </c>
      <c r="K155" t="inlineStr">
        <is>
          <t>Window clean. Checklist: Clients/Wattle Grove Lawyers Pty Ltd/Main office - Point Cook/01 Scope &amp; Checklist. Notes: Do not use bleach on the timber floor. Access details: Clients/Wattle Grove Lawyers Pty Ltd/Main office - Point Cook/02 Site Access (office will share).</t>
        </is>
      </c>
      <c r="L155" t="str">
        <f>IF(COUNTIF('Roster Clashes'!$A$5:$A$15,A155)+COUNTIF('Roster Clashes'!$B$5:$B$15,A155)&gt;0,"Yes","No")</f>
        <v>No</v>
      </c>
      <c r="M155" t="n">
        <v>0</v>
      </c>
    </row>
    <row r="156">
      <c r="A156" t="inlineStr">
        <is>
          <t>J1152</t>
        </is>
      </c>
      <c r="B156" t="inlineStr">
        <is>
          <t>Wave 4 West</t>
        </is>
      </c>
      <c r="C156" t="inlineStr">
        <is>
          <t>CL12 Luis A. roster</t>
        </is>
      </c>
      <c r="D156" t="inlineStr">
        <is>
          <t>Office clean - Kingsley Medical Centre Pty Ltd (Point Cook)</t>
        </is>
      </c>
      <c r="E156" s="10" t="n">
        <v>46421</v>
      </c>
      <c r="F156" t="inlineStr">
        <is>
          <t>17:30</t>
        </is>
      </c>
      <c r="G156" t="inlineStr">
        <is>
          <t>20:30</t>
        </is>
      </c>
      <c r="H156" t="inlineStr">
        <is>
          <t>FREQ=WEEKLY;BYDAY=WE,TH</t>
        </is>
      </c>
      <c r="I156" t="inlineStr">
        <is>
          <t>149 Main Road, Point Cook VIC</t>
        </is>
      </c>
      <c r="J156" t="inlineStr">
        <is>
          <t>Clients/Kingsley Medical Centre Pty Ltd/Main office - Point Cook</t>
        </is>
      </c>
      <c r="K156" t="inlineStr">
        <is>
          <t>Office clean. Checklist: Clients/Kingsley Medical Centre Pty Ltd/Main office - Point Cook/01 Scope &amp; Checklist. Notes: Code for roller door: [in 02 Site Access]; Level 3, lift to the left. Access details: Clients/Kingsley Medical Centre Pty Ltd/Main office - Point Cook/02 Site Access (office will share).</t>
        </is>
      </c>
      <c r="L156" t="str">
        <f>IF(COUNTIF('Roster Clashes'!$A$5:$A$15,A156)+COUNTIF('Roster Clashes'!$B$5:$B$15,A156)&gt;0,"Yes","No")</f>
        <v>No</v>
      </c>
      <c r="M156" t="n">
        <v>0</v>
      </c>
    </row>
    <row r="157">
      <c r="A157" t="inlineStr">
        <is>
          <t>J1153</t>
        </is>
      </c>
      <c r="B157" t="inlineStr">
        <is>
          <t>Wave 4 West</t>
        </is>
      </c>
      <c r="C157" t="inlineStr">
        <is>
          <t>CL57 Quynh L. roster</t>
        </is>
      </c>
      <c r="D157" t="inlineStr">
        <is>
          <t>Washroom service - Kingsley Medical Centre Pty Ltd (Point Cook)</t>
        </is>
      </c>
      <c r="E157" s="10" t="n">
        <v>46419</v>
      </c>
      <c r="F157" t="inlineStr">
        <is>
          <t>09:00</t>
        </is>
      </c>
      <c r="G157" t="inlineStr">
        <is>
          <t>09:30</t>
        </is>
      </c>
      <c r="H157" t="inlineStr">
        <is>
          <t>FREQ=MONTHLY;BYDAY=1MO</t>
        </is>
      </c>
      <c r="I157" t="inlineStr">
        <is>
          <t>149 Main Road, Point Cook VIC</t>
        </is>
      </c>
      <c r="J157" t="inlineStr">
        <is>
          <t>Clients/Kingsley Medical Centre Pty Ltd/Main office - Point Cook</t>
        </is>
      </c>
      <c r="K157" t="inlineStr">
        <is>
          <t>Washroom service. Checklist: Clients/Kingsley Medical Centre Pty Ltd/Main office - Point Cook/01 Scope &amp; Checklist. Notes: Code for roller door: [in 02 Site Access]; Level 3, lift to the left. Access details: Clients/Kingsley Medical Centre Pty Ltd/Main office - Point Cook/02 Site Access (office will share).</t>
        </is>
      </c>
      <c r="L157" t="str">
        <f>IF(COUNTIF('Roster Clashes'!$A$5:$A$15,A157)+COUNTIF('Roster Clashes'!$B$5:$B$15,A157)&gt;0,"Yes","No")</f>
        <v>No</v>
      </c>
      <c r="M157" t="n">
        <v>0</v>
      </c>
    </row>
    <row r="158">
      <c r="A158" t="inlineStr">
        <is>
          <t>J1154</t>
        </is>
      </c>
      <c r="B158" t="inlineStr">
        <is>
          <t>Wave 2 East</t>
        </is>
      </c>
      <c r="C158" t="inlineStr">
        <is>
          <t>CL50 Jun L. roster</t>
        </is>
      </c>
      <c r="D158" t="inlineStr">
        <is>
          <t>Office clean - Kingsley Medical Centre Pty Ltd (Hawthorn)</t>
        </is>
      </c>
      <c r="E158" s="10" t="n">
        <v>46406</v>
      </c>
      <c r="F158" t="inlineStr">
        <is>
          <t>05:30</t>
        </is>
      </c>
      <c r="G158" t="inlineStr">
        <is>
          <t>07:00</t>
        </is>
      </c>
      <c r="H158" t="inlineStr">
        <is>
          <t>FREQ=WEEKLY;BYDAY=TU</t>
        </is>
      </c>
      <c r="I158" t="inlineStr">
        <is>
          <t>313 King Road, Hawthorn VIC</t>
        </is>
      </c>
      <c r="J158" t="inlineStr">
        <is>
          <t>Clients/Kingsley Medical Centre Pty Ltd/Clinic - Hawthorn</t>
        </is>
      </c>
      <c r="K158" t="inlineStr">
        <is>
          <t>Office clean. Checklist: Clients/Kingsley Medical Centre Pty Ltd/Clinic - Hawthorn/01 Scope &amp; Checklist. Notes: Lockbox on meter box, [in 02 Site Access]; Vacuum bags in cupboard 2. Access details: Clients/Kingsley Medical Centre Pty Ltd/Clinic - Hawthorn/02 Site Access (office will share).</t>
        </is>
      </c>
      <c r="L158" t="str">
        <f>IF(COUNTIF('Roster Clashes'!$A$5:$A$15,A158)+COUNTIF('Roster Clashes'!$B$5:$B$15,A158)&gt;0,"Yes","No")</f>
        <v>No</v>
      </c>
      <c r="M158" t="n">
        <v>0</v>
      </c>
    </row>
    <row r="159">
      <c r="A159" t="inlineStr">
        <is>
          <t>J1155</t>
        </is>
      </c>
      <c r="B159" t="inlineStr">
        <is>
          <t>Wave 2 East</t>
        </is>
      </c>
      <c r="C159" t="inlineStr">
        <is>
          <t>CL14 Nikos A. roster</t>
        </is>
      </c>
      <c r="D159" t="inlineStr">
        <is>
          <t>Office clean - Ashwood Engineering (Glen Waverley)</t>
        </is>
      </c>
      <c r="E159" s="10" t="n">
        <v>46409</v>
      </c>
      <c r="F159" t="inlineStr">
        <is>
          <t>17:30</t>
        </is>
      </c>
      <c r="G159" t="inlineStr">
        <is>
          <t>19:30</t>
        </is>
      </c>
      <c r="H159" t="inlineStr">
        <is>
          <t>FREQ=WEEKLY;BYDAY=FR</t>
        </is>
      </c>
      <c r="I159" t="inlineStr">
        <is>
          <t>155 Hopkins Road, Glen Waverley VIC</t>
        </is>
      </c>
      <c r="J159" t="inlineStr">
        <is>
          <t>Clients/Ashwood Engineering/Main office - Glen Waverley</t>
        </is>
      </c>
      <c r="K159" t="inlineStr">
        <is>
          <t>Office clean. Checklist: Clients/Ashwood Engineering/Main office - Glen Waverley/01 Scope &amp; Checklist. Notes: -. Access details: Clients/Ashwood Engineering/Main office - Glen Waverley/02 Site Access (office will share).</t>
        </is>
      </c>
      <c r="L159" t="str">
        <f>IF(COUNTIF('Roster Clashes'!$A$5:$A$15,A159)+COUNTIF('Roster Clashes'!$B$5:$B$15,A159)&gt;0,"Yes","No")</f>
        <v>No</v>
      </c>
      <c r="M159" t="n">
        <v>0</v>
      </c>
    </row>
    <row r="160">
      <c r="A160" t="inlineStr">
        <is>
          <t>J1156</t>
        </is>
      </c>
      <c r="B160" t="inlineStr">
        <is>
          <t>Wave 4 West</t>
        </is>
      </c>
      <c r="C160" t="inlineStr">
        <is>
          <t>CL24 Dinh F. roster</t>
        </is>
      </c>
      <c r="D160" t="inlineStr">
        <is>
          <t>Office clean - Sunbury Physiotherapy Pty Ltd (Point Cook)</t>
        </is>
      </c>
      <c r="E160" s="10" t="n">
        <v>46419</v>
      </c>
      <c r="F160" t="inlineStr">
        <is>
          <t>17:30</t>
        </is>
      </c>
      <c r="G160" t="inlineStr">
        <is>
          <t>20:30</t>
        </is>
      </c>
      <c r="H160" t="inlineStr">
        <is>
          <t>FREQ=WEEKLY;BYDAY=MO,TH</t>
        </is>
      </c>
      <c r="I160" t="inlineStr">
        <is>
          <t>284 Park Parade, Point Cook VIC</t>
        </is>
      </c>
      <c r="J160" t="inlineStr">
        <is>
          <t>Clients/Sunbury Physiotherapy Pty Ltd/Main office - Point Cook</t>
        </is>
      </c>
      <c r="K160" t="inlineStr">
        <is>
          <t>Office clean. Checklist: Clients/Sunbury Physiotherapy Pty Ltd/Main office - Point Cook/01 Scope &amp; Checklist. Notes: Code for roller door: [in 02 Site Access]; Reception closes 5:30 pm, use the side entry. Access details: Clients/Sunbury Physiotherapy Pty Ltd/Main office - Point Cook/02 Site Access (office will share).</t>
        </is>
      </c>
      <c r="L160" t="str">
        <f>IF(COUNTIF('Roster Clashes'!$A$5:$A$15,A160)+COUNTIF('Roster Clashes'!$B$5:$B$15,A160)&gt;0,"Yes","No")</f>
        <v>No</v>
      </c>
      <c r="M160" t="n">
        <v>0</v>
      </c>
    </row>
    <row r="161">
      <c r="A161" t="inlineStr">
        <is>
          <t>J1157</t>
        </is>
      </c>
      <c r="B161" t="inlineStr">
        <is>
          <t>Wave 3 South</t>
        </is>
      </c>
      <c r="C161" t="inlineStr">
        <is>
          <t>CL03 Carmen A. roster</t>
        </is>
      </c>
      <c r="D161" t="inlineStr">
        <is>
          <t>Office clean - Sunbury Physiotherapy Pty Ltd (Frankston)</t>
        </is>
      </c>
      <c r="E161" s="10" t="n">
        <v>46412</v>
      </c>
      <c r="F161" t="inlineStr">
        <is>
          <t>20:00</t>
        </is>
      </c>
      <c r="G161" t="inlineStr">
        <is>
          <t>22:30</t>
        </is>
      </c>
      <c r="H161" t="inlineStr">
        <is>
          <t>FREQ=WEEKLY;BYDAY=MO,TU,TH</t>
        </is>
      </c>
      <c r="I161" t="inlineStr">
        <is>
          <t>85 Nepean Road, Frankston VIC</t>
        </is>
      </c>
      <c r="J161" t="inlineStr">
        <is>
          <t>Clients/Sunbury Physiotherapy Pty Ltd/Clinic - Frankston</t>
        </is>
      </c>
      <c r="K161" t="inlineStr">
        <is>
          <t>Office clean. Checklist: Clients/Sunbury Physiotherapy Pty Ltd/Clinic - Frankston/01 Scope &amp; Checklist. Notes: Alarm code [in 02 Site Access]#, panel behind reception door; Store room on level 1, room 104. Access details: Clients/Sunbury Physiotherapy Pty Ltd/Clinic - Frankston/02 Site Access (office will share).</t>
        </is>
      </c>
      <c r="L161" t="str">
        <f>IF(COUNTIF('Roster Clashes'!$A$5:$A$15,A161)+COUNTIF('Roster Clashes'!$B$5:$B$15,A161)&gt;0,"Yes","No")</f>
        <v>No</v>
      </c>
      <c r="M161" t="n">
        <v>0</v>
      </c>
    </row>
    <row r="162">
      <c r="A162" t="inlineStr">
        <is>
          <t>J1158</t>
        </is>
      </c>
      <c r="B162" t="inlineStr">
        <is>
          <t>Wave 2 East</t>
        </is>
      </c>
      <c r="C162" t="inlineStr">
        <is>
          <t>CL14 Nikos A. roster</t>
        </is>
      </c>
      <c r="D162" t="inlineStr">
        <is>
          <t>Office clean - Sunbury Physiotherapy Pty Ltd (Hawthorn)</t>
        </is>
      </c>
      <c r="E162" s="10" t="n">
        <v>46405</v>
      </c>
      <c r="F162" t="inlineStr">
        <is>
          <t>07:00</t>
        </is>
      </c>
      <c r="G162" t="inlineStr">
        <is>
          <t>08:00</t>
        </is>
      </c>
      <c r="H162" t="inlineStr">
        <is>
          <t>FREQ=WEEKLY;BYDAY=MO,TU,WE,TH,FR</t>
        </is>
      </c>
      <c r="I162" t="inlineStr">
        <is>
          <t>231 Church Highway, Hawthorn VIC</t>
        </is>
      </c>
      <c r="J162" t="inlineStr">
        <is>
          <t>Clients/Sunbury Physiotherapy Pty Ltd/Warehouse - Hawthorn</t>
        </is>
      </c>
      <c r="K162" t="inlineStr">
        <is>
          <t>Office clean. Checklist: Clients/Sunbury Physiotherapy Pty Ltd/Warehouse - Hawthorn/01 Scope &amp; Checklist. Notes: Key safe at side gate, code [in 02 Site Access]; Park in bay 12 under the building. Access details: Clients/Sunbury Physiotherapy Pty Ltd/Warehouse - Hawthorn/02 Site Access (office will share).</t>
        </is>
      </c>
      <c r="L162" t="str">
        <f>IF(COUNTIF('Roster Clashes'!$A$5:$A$15,A162)+COUNTIF('Roster Clashes'!$B$5:$B$15,A162)&gt;0,"Yes","No")</f>
        <v>Yes</v>
      </c>
      <c r="M162" t="n">
        <v>0</v>
      </c>
    </row>
    <row r="163">
      <c r="A163" t="inlineStr">
        <is>
          <t>J1159</t>
        </is>
      </c>
      <c r="B163" t="inlineStr">
        <is>
          <t>Wave 4 West</t>
        </is>
      </c>
      <c r="C163" t="inlineStr">
        <is>
          <t>CL20 Tara A. roster</t>
        </is>
      </c>
      <c r="D163" t="inlineStr">
        <is>
          <t>Kitchen and bathrooms - Eastwood Pathology (Werribee)</t>
        </is>
      </c>
      <c r="E163" s="10" t="n">
        <v>46421</v>
      </c>
      <c r="F163" t="inlineStr">
        <is>
          <t>07:30</t>
        </is>
      </c>
      <c r="G163" t="inlineStr">
        <is>
          <t>08:00</t>
        </is>
      </c>
      <c r="H163" t="inlineStr">
        <is>
          <t>FREQ=WEEKLY;BYDAY=WE,TH</t>
        </is>
      </c>
      <c r="I163" t="inlineStr">
        <is>
          <t>223A Nicholson Parade, Werribee VIC</t>
        </is>
      </c>
      <c r="J163" t="inlineStr">
        <is>
          <t>Clients/Eastwood Pathology/Main office - Werribee</t>
        </is>
      </c>
      <c r="K163" t="inlineStr">
        <is>
          <t>Kitchen and bathrooms. Checklist: Clients/Eastwood Pathology/Main office - Werribee/01 Scope &amp; Checklist. Notes: Alarm [in 02 Site Access] then press OFF. Access details: Clients/Eastwood Pathology/Main office - Werribee/02 Site Access (office will share).</t>
        </is>
      </c>
      <c r="L163" t="str">
        <f>IF(COUNTIF('Roster Clashes'!$A$5:$A$15,A163)+COUNTIF('Roster Clashes'!$B$5:$B$15,A163)&gt;0,"Yes","No")</f>
        <v>No</v>
      </c>
      <c r="M163" t="n">
        <v>0</v>
      </c>
    </row>
    <row r="164">
      <c r="A164" t="inlineStr">
        <is>
          <t>J1160</t>
        </is>
      </c>
      <c r="B164" t="inlineStr">
        <is>
          <t>Wave 4 West</t>
        </is>
      </c>
      <c r="C164" t="inlineStr">
        <is>
          <t>CL58 Rosa L. roster</t>
        </is>
      </c>
      <c r="D164" t="inlineStr">
        <is>
          <t>Washroom service - Eastwood Pathology (Werribee)</t>
        </is>
      </c>
      <c r="E164" s="10" t="n">
        <v>46421</v>
      </c>
      <c r="F164" t="inlineStr">
        <is>
          <t>09:00</t>
        </is>
      </c>
      <c r="G164" t="inlineStr">
        <is>
          <t>09:30</t>
        </is>
      </c>
      <c r="H164" t="inlineStr">
        <is>
          <t>FREQ=MONTHLY;BYDAY=1WE</t>
        </is>
      </c>
      <c r="I164" t="inlineStr">
        <is>
          <t>223A Nicholson Parade, Werribee VIC</t>
        </is>
      </c>
      <c r="J164" t="inlineStr">
        <is>
          <t>Clients/Eastwood Pathology/Main office - Werribee</t>
        </is>
      </c>
      <c r="K164" t="inlineStr">
        <is>
          <t>Washroom service. Checklist: Clients/Eastwood Pathology/Main office - Werribee/01 Scope &amp; Checklist. Notes: Alarm [in 02 Site Access] then press OFF. Access details: Clients/Eastwood Pathology/Main office - Werribee/02 Site Access (office will share).</t>
        </is>
      </c>
      <c r="L164" t="str">
        <f>IF(COUNTIF('Roster Clashes'!$A$5:$A$15,A164)+COUNTIF('Roster Clashes'!$B$5:$B$15,A164)&gt;0,"Yes","No")</f>
        <v>No</v>
      </c>
      <c r="M164" t="n">
        <v>0</v>
      </c>
    </row>
    <row r="165">
      <c r="A165" t="inlineStr">
        <is>
          <t>J1161</t>
        </is>
      </c>
      <c r="B165" t="inlineStr">
        <is>
          <t>Wave 4 West</t>
        </is>
      </c>
      <c r="C165" t="inlineStr">
        <is>
          <t>CL32 Luis F. roster</t>
        </is>
      </c>
      <c r="D165" t="inlineStr">
        <is>
          <t>Office clean - Waverley Fitness Pty Ltd (Footscray)</t>
        </is>
      </c>
      <c r="E165" s="10" t="n">
        <v>46420</v>
      </c>
      <c r="F165" t="inlineStr">
        <is>
          <t>17:30</t>
        </is>
      </c>
      <c r="G165" t="inlineStr">
        <is>
          <t>18:30</t>
        </is>
      </c>
      <c r="H165" t="inlineStr">
        <is>
          <t>FREQ=WEEKLY;BYDAY=TU</t>
        </is>
      </c>
      <c r="I165" t="inlineStr">
        <is>
          <t>382 Hopkins Street, Footscray VIC</t>
        </is>
      </c>
      <c r="J165" t="inlineStr">
        <is>
          <t>Clients/Waverley Fitness Pty Ltd/Main office - Footscray</t>
        </is>
      </c>
      <c r="K165" t="inlineStr">
        <is>
          <t>Office clean. Checklist: Clients/Waverley Fitness Pty Ltd/Main office - Footscray/01 Scope &amp; Checklist. Notes: Level 3, lift to the left. Access details: Clients/Waverley Fitness Pty Ltd/Main office - Footscray/02 Site Access (office will share).</t>
        </is>
      </c>
      <c r="L165" t="str">
        <f>IF(COUNTIF('Roster Clashes'!$A$5:$A$15,A165)+COUNTIF('Roster Clashes'!$B$5:$B$15,A165)&gt;0,"Yes","No")</f>
        <v>No</v>
      </c>
      <c r="M165" t="n">
        <v>0</v>
      </c>
    </row>
    <row r="166">
      <c r="A166" t="inlineStr">
        <is>
          <t>J1162</t>
        </is>
      </c>
      <c r="B166" t="inlineStr">
        <is>
          <t>Wave 4 West</t>
        </is>
      </c>
      <c r="C166" t="inlineStr">
        <is>
          <t>CL44 Dinh L. roster</t>
        </is>
      </c>
      <c r="D166" t="inlineStr">
        <is>
          <t>Office clean - Waverley Fitness Pty Ltd (Footscray)</t>
        </is>
      </c>
      <c r="E166" s="10" t="n">
        <v>46421</v>
      </c>
      <c r="F166" t="inlineStr">
        <is>
          <t>05:30</t>
        </is>
      </c>
      <c r="G166" t="inlineStr">
        <is>
          <t>07:30</t>
        </is>
      </c>
      <c r="H166" t="inlineStr">
        <is>
          <t>FREQ=WEEKLY;BYDAY=WE</t>
        </is>
      </c>
      <c r="I166" t="inlineStr">
        <is>
          <t>443 Station Road, Footscray VIC</t>
        </is>
      </c>
      <c r="J166" t="inlineStr">
        <is>
          <t>Clients/Waverley Fitness Pty Ltd/Clinic - Footscray</t>
        </is>
      </c>
      <c r="K166" t="inlineStr">
        <is>
          <t>Office clean. Checklist: Clients/Waverley Fitness Pty Ltd/Clinic - Footscray/01 Scope &amp; Checklist. Notes: -. Access details: Clients/Waverley Fitness Pty Ltd/Clinic - Footscray/02 Site Access (office will share).</t>
        </is>
      </c>
      <c r="L166" t="str">
        <f>IF(COUNTIF('Roster Clashes'!$A$5:$A$15,A166)+COUNTIF('Roster Clashes'!$B$5:$B$15,A166)&gt;0,"Yes","No")</f>
        <v>Yes</v>
      </c>
      <c r="M166" t="n">
        <v>0</v>
      </c>
    </row>
    <row r="167">
      <c r="A167" t="inlineStr">
        <is>
          <t>J1163</t>
        </is>
      </c>
      <c r="B167" t="inlineStr">
        <is>
          <t>Wave 1 North</t>
        </is>
      </c>
      <c r="C167" t="inlineStr">
        <is>
          <t>CL13 Maya A. roster</t>
        </is>
      </c>
      <c r="D167" t="inlineStr">
        <is>
          <t>Office clean - Clearwater Logistics (Reservoir)</t>
        </is>
      </c>
      <c r="E167" s="10" t="n">
        <v>46398</v>
      </c>
      <c r="F167" t="inlineStr">
        <is>
          <t>05:30</t>
        </is>
      </c>
      <c r="G167" t="inlineStr">
        <is>
          <t>06:30</t>
        </is>
      </c>
      <c r="H167" t="inlineStr">
        <is>
          <t>FREQ=WEEKLY;BYDAY=MO</t>
        </is>
      </c>
      <c r="I167" t="inlineStr">
        <is>
          <t>127 Main Highway, Reservoir VIC</t>
        </is>
      </c>
      <c r="J167" t="inlineStr">
        <is>
          <t>Clients/Clearwater Logistics/Main office - Reservoir</t>
        </is>
      </c>
      <c r="K167" t="inlineStr">
        <is>
          <t>Office clean. Checklist: Clients/Clearwater Logistics/Main office - Reservoir/01 Scope &amp; Checklist. Notes: Code for roller door: [in 02 Site Access]; Level 3, lift to the left. Access details: Clients/Clearwater Logistics/Main office - Reservoir/02 Site Access (office will share).</t>
        </is>
      </c>
      <c r="L167" t="str">
        <f>IF(COUNTIF('Roster Clashes'!$A$5:$A$15,A167)+COUNTIF('Roster Clashes'!$B$5:$B$15,A167)&gt;0,"Yes","No")</f>
        <v>No</v>
      </c>
      <c r="M167" t="n">
        <v>0</v>
      </c>
    </row>
    <row r="168">
      <c r="A168" t="inlineStr">
        <is>
          <t>J1164</t>
        </is>
      </c>
      <c r="B168" t="inlineStr">
        <is>
          <t>Wave 1 North</t>
        </is>
      </c>
      <c r="C168" t="inlineStr">
        <is>
          <t>CL60 Tara L. roster</t>
        </is>
      </c>
      <c r="D168" t="inlineStr">
        <is>
          <t>Carpet steam clean - Clearwater Logistics (Reservoir)</t>
        </is>
      </c>
      <c r="E168" s="10" t="n">
        <v>46421</v>
      </c>
      <c r="F168" t="inlineStr">
        <is>
          <t>09:00</t>
        </is>
      </c>
      <c r="G168" t="inlineStr">
        <is>
          <t>11:00</t>
        </is>
      </c>
      <c r="H168" t="inlineStr">
        <is>
          <t>FREQ=WEEKLY;INTERVAL=4;BYDAY=WE</t>
        </is>
      </c>
      <c r="I168" t="inlineStr">
        <is>
          <t>127 Main Highway, Reservoir VIC</t>
        </is>
      </c>
      <c r="J168" t="inlineStr">
        <is>
          <t>Clients/Clearwater Logistics/Main office - Reservoir</t>
        </is>
      </c>
      <c r="K168" t="inlineStr">
        <is>
          <t>Carpet steam clean. Checklist: Clients/Clearwater Logistics/Main office - Reservoir/01 Scope &amp; Checklist. Notes: Code for roller door: [in 02 Site Access]; Level 3, lift to the left. Access details: Clients/Clearwater Logistics/Main office - Reservoir/02 Site Access (office will share).</t>
        </is>
      </c>
      <c r="L168" t="str">
        <f>IF(COUNTIF('Roster Clashes'!$A$5:$A$15,A168)+COUNTIF('Roster Clashes'!$B$5:$B$15,A168)&gt;0,"Yes","No")</f>
        <v>No</v>
      </c>
      <c r="M168" t="n">
        <v>0</v>
      </c>
    </row>
    <row r="169">
      <c r="A169" t="inlineStr">
        <is>
          <t>J1165</t>
        </is>
      </c>
      <c r="B169" t="inlineStr">
        <is>
          <t>Wave 1 North</t>
        </is>
      </c>
      <c r="C169" t="inlineStr">
        <is>
          <t>CL49 Ines L. roster</t>
        </is>
      </c>
      <c r="D169" t="inlineStr">
        <is>
          <t>Kitchen and bathrooms - Wattle Grove Fitness (Essendon)</t>
        </is>
      </c>
      <c r="E169" s="10" t="n">
        <v>46398</v>
      </c>
      <c r="F169" t="inlineStr">
        <is>
          <t>05:30</t>
        </is>
      </c>
      <c r="G169" t="inlineStr">
        <is>
          <t>06:30</t>
        </is>
      </c>
      <c r="H169" t="inlineStr">
        <is>
          <t>FREQ=WEEKLY;BYDAY=MO,WE</t>
        </is>
      </c>
      <c r="I169" t="inlineStr">
        <is>
          <t>68 Church Parade, Essendon VIC</t>
        </is>
      </c>
      <c r="J169" t="inlineStr">
        <is>
          <t>Clients/Wattle Grove Fitness/Main office - Essendon</t>
        </is>
      </c>
      <c r="K169" t="inlineStr">
        <is>
          <t>Kitchen and bathrooms. Checklist: Clients/Wattle Grove Fitness/Main office - Essendon/01 Scope &amp; Checklist. Notes: Lockbox on meter box, [in 02 Site Access]; Sign in at security desk. Access details: Clients/Wattle Grove Fitness/Main office - Essendon/02 Site Access (office will share).</t>
        </is>
      </c>
      <c r="L169" t="str">
        <f>IF(COUNTIF('Roster Clashes'!$A$5:$A$15,A169)+COUNTIF('Roster Clashes'!$B$5:$B$15,A169)&gt;0,"Yes","No")</f>
        <v>No</v>
      </c>
      <c r="M169" t="n">
        <v>0</v>
      </c>
    </row>
    <row r="170">
      <c r="A170" t="inlineStr">
        <is>
          <t>J1166</t>
        </is>
      </c>
      <c r="B170" t="inlineStr">
        <is>
          <t>Wave 3 South</t>
        </is>
      </c>
      <c r="C170" t="inlineStr">
        <is>
          <t>CL27 Grace F. roster</t>
        </is>
      </c>
      <c r="D170" t="inlineStr">
        <is>
          <t>Office clean - Wattle Grove Fitness (St Kilda)</t>
        </is>
      </c>
      <c r="E170" s="10" t="n">
        <v>46412</v>
      </c>
      <c r="F170" t="inlineStr">
        <is>
          <t>05:30</t>
        </is>
      </c>
      <c r="G170" t="inlineStr">
        <is>
          <t>08:00</t>
        </is>
      </c>
      <c r="H170" t="inlineStr">
        <is>
          <t>FREQ=WEEKLY;BYDAY=MO,FR</t>
        </is>
      </c>
      <c r="I170" t="inlineStr">
        <is>
          <t>102 Union Road, St Kilda VIC</t>
        </is>
      </c>
      <c r="J170" t="inlineStr">
        <is>
          <t>Clients/Wattle Grove Fitness/Clinic - St Kilda</t>
        </is>
      </c>
      <c r="K170" t="inlineStr">
        <is>
          <t>Office clean. Checklist: Clients/Wattle Grove Fitness/Clinic - St Kilda/01 Scope &amp; Checklist. Notes: -. Access details: Clients/Wattle Grove Fitness/Clinic - St Kilda/02 Site Access (office will share).</t>
        </is>
      </c>
      <c r="L170" t="str">
        <f>IF(COUNTIF('Roster Clashes'!$A$5:$A$15,A170)+COUNTIF('Roster Clashes'!$B$5:$B$15,A170)&gt;0,"Yes","No")</f>
        <v>No</v>
      </c>
      <c r="M170" t="n">
        <v>0</v>
      </c>
    </row>
    <row r="171">
      <c r="A171" t="inlineStr">
        <is>
          <t>J1167</t>
        </is>
      </c>
      <c r="B171" t="inlineStr">
        <is>
          <t>Wave 1 North</t>
        </is>
      </c>
      <c r="C171" t="inlineStr">
        <is>
          <t>CL37 Quynh F. roster</t>
        </is>
      </c>
      <c r="D171" t="inlineStr">
        <is>
          <t>Kitchen and bathrooms - Ashwood Medical Centre (Bundoora)</t>
        </is>
      </c>
      <c r="E171" s="10" t="n">
        <v>46398</v>
      </c>
      <c r="F171" t="inlineStr">
        <is>
          <t>05:30</t>
        </is>
      </c>
      <c r="G171" t="inlineStr">
        <is>
          <t>06:30</t>
        </is>
      </c>
      <c r="H171" t="inlineStr">
        <is>
          <t>FREQ=WEEKLY;BYDAY=MO</t>
        </is>
      </c>
      <c r="I171" t="inlineStr">
        <is>
          <t>61 Church Road, Bundoora VIC</t>
        </is>
      </c>
      <c r="J171" t="inlineStr">
        <is>
          <t>Clients/Ashwood Medical Centre/Main office - Bundoora</t>
        </is>
      </c>
      <c r="K171" t="inlineStr">
        <is>
          <t>Kitchen and bathrooms. Checklist: Clients/Ashwood Medical Centre/Main office - Bundoora/01 Scope &amp; Checklist. Notes: -. Access details: Clients/Ashwood Medical Centre/Main office - Bundoora/02 Site Access (office will share).</t>
        </is>
      </c>
      <c r="L171" t="str">
        <f>IF(COUNTIF('Roster Clashes'!$A$5:$A$15,A171)+COUNTIF('Roster Clashes'!$B$5:$B$15,A171)&gt;0,"Yes","No")</f>
        <v>No</v>
      </c>
      <c r="M171" t="n">
        <v>0</v>
      </c>
    </row>
    <row r="172">
      <c r="A172" t="inlineStr">
        <is>
          <t>J1168</t>
        </is>
      </c>
      <c r="B172" t="inlineStr">
        <is>
          <t>Wave 1 North</t>
        </is>
      </c>
      <c r="C172" t="inlineStr">
        <is>
          <t>CL60 Tara L. roster</t>
        </is>
      </c>
      <c r="D172" t="inlineStr">
        <is>
          <t>Window clean - Ashwood Medical Centre (Bundoora)</t>
        </is>
      </c>
      <c r="E172" s="10" t="n">
        <v>46413</v>
      </c>
      <c r="F172" t="inlineStr">
        <is>
          <t>09:00</t>
        </is>
      </c>
      <c r="G172" t="inlineStr">
        <is>
          <t>11:00</t>
        </is>
      </c>
      <c r="H172" t="inlineStr">
        <is>
          <t>FREQ=WEEKLY;INTERVAL=4;BYDAY=TU</t>
        </is>
      </c>
      <c r="I172" t="inlineStr">
        <is>
          <t>61 Church Road, Bundoora VIC</t>
        </is>
      </c>
      <c r="J172" t="inlineStr">
        <is>
          <t>Clients/Ashwood Medical Centre/Main office - Bundoora</t>
        </is>
      </c>
      <c r="K172" t="inlineStr">
        <is>
          <t>Window clean. Checklist: Clients/Ashwood Medical Centre/Main office - Bundoora/01 Scope &amp; Checklist. Notes: -. Access details: Clients/Ashwood Medical Centre/Main office - Bundoora/02 Site Access (office will share).</t>
        </is>
      </c>
      <c r="L172" t="str">
        <f>IF(COUNTIF('Roster Clashes'!$A$5:$A$15,A172)+COUNTIF('Roster Clashes'!$B$5:$B$15,A172)&gt;0,"Yes","No")</f>
        <v>No</v>
      </c>
      <c r="M172" t="n">
        <v>0</v>
      </c>
    </row>
    <row r="173">
      <c r="A173" t="inlineStr">
        <is>
          <t>J1169</t>
        </is>
      </c>
      <c r="B173" t="inlineStr">
        <is>
          <t>Wave 4 West</t>
        </is>
      </c>
      <c r="C173" t="inlineStr">
        <is>
          <t>CL40 Tara F. roster</t>
        </is>
      </c>
      <c r="D173" t="inlineStr">
        <is>
          <t>Office clean - Parkside Vet Clinic (Deer Park)</t>
        </is>
      </c>
      <c r="E173" s="10" t="n">
        <v>46420</v>
      </c>
      <c r="F173" t="inlineStr">
        <is>
          <t>17:30</t>
        </is>
      </c>
      <c r="G173" t="inlineStr">
        <is>
          <t>20:30</t>
        </is>
      </c>
      <c r="H173" t="inlineStr">
        <is>
          <t>FREQ=WEEKLY;BYDAY=TU,WE</t>
        </is>
      </c>
      <c r="I173" t="inlineStr">
        <is>
          <t>287 Whitehorse Highway, Deer Park VIC</t>
        </is>
      </c>
      <c r="J173" t="inlineStr">
        <is>
          <t>Clients/Parkside Vet Clinic/Main office - Deer Park</t>
        </is>
      </c>
      <c r="K173" t="inlineStr">
        <is>
          <t>Office clean. Checklist: Clients/Parkside Vet Clinic/Main office - Deer Park/01 Scope &amp; Checklist. Notes: Store room on level 1, room 104. Access details: Clients/Parkside Vet Clinic/Main office - Deer Park/02 Site Access (office will share).</t>
        </is>
      </c>
      <c r="L173" t="str">
        <f>IF(COUNTIF('Roster Clashes'!$A$5:$A$15,A173)+COUNTIF('Roster Clashes'!$B$5:$B$15,A173)&gt;0,"Yes","No")</f>
        <v>No</v>
      </c>
      <c r="M173" t="n">
        <v>0</v>
      </c>
    </row>
    <row r="174">
      <c r="A174" t="inlineStr">
        <is>
          <t>J1170</t>
        </is>
      </c>
      <c r="B174" t="inlineStr">
        <is>
          <t>Wave 3 South</t>
        </is>
      </c>
      <c r="C174" t="inlineStr">
        <is>
          <t>CL39 Sione F. roster</t>
        </is>
      </c>
      <c r="D174" t="inlineStr">
        <is>
          <t>Kitchen and bathrooms - Wattle Grove Architects (Bentleigh)</t>
        </is>
      </c>
      <c r="E174" s="10" t="n">
        <v>46416</v>
      </c>
      <c r="F174" t="inlineStr">
        <is>
          <t>05:30</t>
        </is>
      </c>
      <c r="G174" t="inlineStr">
        <is>
          <t>06:30</t>
        </is>
      </c>
      <c r="H174" t="inlineStr">
        <is>
          <t>FREQ=WEEKLY;BYDAY=FR</t>
        </is>
      </c>
      <c r="I174" t="inlineStr">
        <is>
          <t>289 Nepean Street, Bentleigh VIC</t>
        </is>
      </c>
      <c r="J174" t="inlineStr">
        <is>
          <t>Clients/Wattle Grove Architects/Main office - Bentleigh</t>
        </is>
      </c>
      <c r="K174" t="inlineStr">
        <is>
          <t>Kitchen and bathrooms. Checklist: Clients/Wattle Grove Architects/Main office - Bentleigh/01 Scope &amp; Checklist. Notes: Vacuum bags in cupboard 2. Access details: Clients/Wattle Grove Architects/Main office - Bentleigh/02 Site Access (office will share).</t>
        </is>
      </c>
      <c r="L174" t="str">
        <f>IF(COUNTIF('Roster Clashes'!$A$5:$A$15,A174)+COUNTIF('Roster Clashes'!$B$5:$B$15,A174)&gt;0,"Yes","No")</f>
        <v>No</v>
      </c>
      <c r="M174" t="n">
        <v>0</v>
      </c>
    </row>
    <row r="175">
      <c r="A175" t="inlineStr">
        <is>
          <t>J1171</t>
        </is>
      </c>
      <c r="B175" t="inlineStr">
        <is>
          <t>Wave 4 West</t>
        </is>
      </c>
      <c r="C175" t="inlineStr">
        <is>
          <t>CL12 Luis A. roster</t>
        </is>
      </c>
      <c r="D175" t="inlineStr">
        <is>
          <t>Office clean - Bayview Pharmacy Pty Ltd (Footscray)</t>
        </is>
      </c>
      <c r="E175" s="10" t="n">
        <v>46419</v>
      </c>
      <c r="F175" t="inlineStr">
        <is>
          <t>21:30</t>
        </is>
      </c>
      <c r="G175" t="inlineStr">
        <is>
          <t>23:30</t>
        </is>
      </c>
      <c r="H175" t="inlineStr">
        <is>
          <t>FREQ=WEEKLY;BYDAY=MO,TU,WE,TH,FR</t>
        </is>
      </c>
      <c r="I175" t="inlineStr">
        <is>
          <t>221 Plenty Avenue, Footscray VIC</t>
        </is>
      </c>
      <c r="J175" t="inlineStr">
        <is>
          <t>Clients/Bayview Pharmacy Pty Ltd/Main office - Footscray</t>
        </is>
      </c>
      <c r="K175" t="inlineStr">
        <is>
          <t>Office clean. Checklist: Clients/Bayview Pharmacy Pty Ltd/Main office - Footscray/01 Scope &amp; Checklist. Notes: Sign in at security desk. Access details: Clients/Bayview Pharmacy Pty Ltd/Main office - Footscray/02 Site Access (office will share).</t>
        </is>
      </c>
      <c r="L175" t="str">
        <f>IF(COUNTIF('Roster Clashes'!$A$5:$A$15,A175)+COUNTIF('Roster Clashes'!$B$5:$B$15,A175)&gt;0,"Yes","No")</f>
        <v>Yes</v>
      </c>
      <c r="M175" t="n">
        <v>0</v>
      </c>
    </row>
    <row r="176">
      <c r="A176" t="inlineStr">
        <is>
          <t>J1172</t>
        </is>
      </c>
      <c r="B176" t="inlineStr">
        <is>
          <t>Wave 2 East</t>
        </is>
      </c>
      <c r="C176" t="inlineStr">
        <is>
          <t>CL14 Nikos A. roster</t>
        </is>
      </c>
      <c r="D176" t="inlineStr">
        <is>
          <t>Kitchen and bathrooms - Hillcrest Accountants (Mitcham)</t>
        </is>
      </c>
      <c r="E176" s="10" t="n">
        <v>46405</v>
      </c>
      <c r="F176" t="inlineStr">
        <is>
          <t>20:30</t>
        </is>
      </c>
      <c r="G176" t="inlineStr">
        <is>
          <t>21:30</t>
        </is>
      </c>
      <c r="H176" t="inlineStr">
        <is>
          <t>FREQ=WEEKLY;BYDAY=MO,TU,WE,TH,FR</t>
        </is>
      </c>
      <c r="I176" t="inlineStr">
        <is>
          <t>77 Mason Highway, Mitcham VIC</t>
        </is>
      </c>
      <c r="J176" t="inlineStr">
        <is>
          <t>Clients/Hillcrest Accountants/Main office - Mitcham</t>
        </is>
      </c>
      <c r="K176" t="inlineStr">
        <is>
          <t>Kitchen and bathrooms. Checklist: Clients/Hillcrest Accountants/Main office - Mitcham/01 Scope &amp; Checklist. Notes: -. Access details: Clients/Hillcrest Accountants/Main office - Mitcham/02 Site Access (office will share).</t>
        </is>
      </c>
      <c r="L176" t="str">
        <f>IF(COUNTIF('Roster Clashes'!$A$5:$A$15,A176)+COUNTIF('Roster Clashes'!$B$5:$B$15,A176)&gt;0,"Yes","No")</f>
        <v>Yes</v>
      </c>
      <c r="M176" t="n">
        <v>0</v>
      </c>
    </row>
    <row r="177">
      <c r="A177" t="inlineStr">
        <is>
          <t>J1173</t>
        </is>
      </c>
      <c r="B177" t="inlineStr">
        <is>
          <t>Wave 2 East</t>
        </is>
      </c>
      <c r="C177" t="inlineStr">
        <is>
          <t>CL57 Quynh L. roster</t>
        </is>
      </c>
      <c r="D177" t="inlineStr">
        <is>
          <t>Carpet steam clean - Hillcrest Accountants (Mitcham)</t>
        </is>
      </c>
      <c r="E177" s="10" t="n">
        <v>46427</v>
      </c>
      <c r="F177" t="inlineStr">
        <is>
          <t>09:00</t>
        </is>
      </c>
      <c r="G177" t="inlineStr">
        <is>
          <t>10:30</t>
        </is>
      </c>
      <c r="H177" t="inlineStr">
        <is>
          <t>FREQ=WEEKLY;INTERVAL=4;BYDAY=TU</t>
        </is>
      </c>
      <c r="I177" t="inlineStr">
        <is>
          <t>77 Mason Highway, Mitcham VIC</t>
        </is>
      </c>
      <c r="J177" t="inlineStr">
        <is>
          <t>Clients/Hillcrest Accountants/Main office - Mitcham</t>
        </is>
      </c>
      <c r="K177" t="inlineStr">
        <is>
          <t>Carpet steam clean. Checklist: Clients/Hillcrest Accountants/Main office - Mitcham/01 Scope &amp; Checklist. Notes: -. Access details: Clients/Hillcrest Accountants/Main office - Mitcham/02 Site Access (office will share).</t>
        </is>
      </c>
      <c r="L177" t="str">
        <f>IF(COUNTIF('Roster Clashes'!$A$5:$A$15,A177)+COUNTIF('Roster Clashes'!$B$5:$B$15,A177)&gt;0,"Yes","No")</f>
        <v>No</v>
      </c>
      <c r="M177" t="n">
        <v>0</v>
      </c>
    </row>
    <row r="178">
      <c r="A178" t="inlineStr">
        <is>
          <t>J1174</t>
        </is>
      </c>
      <c r="B178" t="inlineStr">
        <is>
          <t>Wave 1 North</t>
        </is>
      </c>
      <c r="C178" t="inlineStr">
        <is>
          <t>CL45 Eleni L. roster</t>
        </is>
      </c>
      <c r="D178" t="inlineStr">
        <is>
          <t>Office clean - Lakeside Architects (Reservoir)</t>
        </is>
      </c>
      <c r="E178" s="10" t="n">
        <v>46398</v>
      </c>
      <c r="F178" t="inlineStr">
        <is>
          <t>07:00</t>
        </is>
      </c>
      <c r="G178" t="inlineStr">
        <is>
          <t>08:30</t>
        </is>
      </c>
      <c r="H178" t="inlineStr">
        <is>
          <t>FREQ=WEEKLY;BYDAY=MO,TH</t>
        </is>
      </c>
      <c r="I178" t="inlineStr">
        <is>
          <t>170 Railway Highway, Reservoir VIC</t>
        </is>
      </c>
      <c r="J178" t="inlineStr">
        <is>
          <t>Clients/Lakeside Architects/Main office - Reservoir</t>
        </is>
      </c>
      <c r="K178" t="inlineStr">
        <is>
          <t>Office clean. Checklist: Clients/Lakeside Architects/Main office - Reservoir/01 Scope &amp; Checklist. Notes: Do not use bleach on the timber floor. Access details: Clients/Lakeside Architects/Main office - Reservoir/02 Site Access (office will share).</t>
        </is>
      </c>
      <c r="L178" t="str">
        <f>IF(COUNTIF('Roster Clashes'!$A$5:$A$15,A178)+COUNTIF('Roster Clashes'!$B$5:$B$15,A178)&gt;0,"Yes","No")</f>
        <v>No</v>
      </c>
      <c r="M178" t="n">
        <v>0</v>
      </c>
    </row>
    <row r="179">
      <c r="A179" t="inlineStr">
        <is>
          <t>J1175</t>
        </is>
      </c>
      <c r="B179" t="inlineStr">
        <is>
          <t>Wave 2 East</t>
        </is>
      </c>
      <c r="C179" t="inlineStr">
        <is>
          <t>CL46 Farid L. roster</t>
        </is>
      </c>
      <c r="D179" t="inlineStr">
        <is>
          <t>Office clean - Lakeside Architects (Mitcham)</t>
        </is>
      </c>
      <c r="E179" s="10" t="n">
        <v>46409</v>
      </c>
      <c r="F179" t="inlineStr">
        <is>
          <t>17:30</t>
        </is>
      </c>
      <c r="G179" t="inlineStr">
        <is>
          <t>19:00</t>
        </is>
      </c>
      <c r="H179" t="inlineStr">
        <is>
          <t>FREQ=WEEKLY;BYDAY=FR</t>
        </is>
      </c>
      <c r="I179" t="inlineStr">
        <is>
          <t>208 Glenferrie Road, Mitcham VIC</t>
        </is>
      </c>
      <c r="J179" t="inlineStr">
        <is>
          <t>Clients/Lakeside Architects/Clinic - Mitcham</t>
        </is>
      </c>
      <c r="K179" t="inlineStr">
        <is>
          <t>Office clean. Checklist: Clients/Lakeside Architects/Clinic - Mitcham/01 Scope &amp; Checklist. Notes: Park in bay 12 under the building. Access details: Clients/Lakeside Architects/Clinic - Mitcham/02 Site Access (office will share).</t>
        </is>
      </c>
      <c r="L179" t="str">
        <f>IF(COUNTIF('Roster Clashes'!$A$5:$A$15,A179)+COUNTIF('Roster Clashes'!$B$5:$B$15,A179)&gt;0,"Yes","No")</f>
        <v>No</v>
      </c>
      <c r="M179" t="n">
        <v>0</v>
      </c>
    </row>
    <row r="180">
      <c r="A180" t="inlineStr">
        <is>
          <t>J1176</t>
        </is>
      </c>
      <c r="B180" t="inlineStr">
        <is>
          <t>Wave 4 West</t>
        </is>
      </c>
      <c r="C180" t="inlineStr">
        <is>
          <t>CL16 Pita A. roster</t>
        </is>
      </c>
      <c r="D180" t="inlineStr">
        <is>
          <t>Office clean - Ashwood Accountants (Yarraville)</t>
        </is>
      </c>
      <c r="E180" s="10" t="n">
        <v>46423</v>
      </c>
      <c r="F180" t="inlineStr">
        <is>
          <t>17:30</t>
        </is>
      </c>
      <c r="G180" t="inlineStr">
        <is>
          <t>18:30</t>
        </is>
      </c>
      <c r="H180" t="inlineStr">
        <is>
          <t>FREQ=WEEKLY;BYDAY=FR</t>
        </is>
      </c>
      <c r="I180" t="inlineStr">
        <is>
          <t>212 Sydney Avenue, Yarraville VIC</t>
        </is>
      </c>
      <c r="J180" t="inlineStr">
        <is>
          <t>Clients/Ashwood Accountants/Main office - Yarraville</t>
        </is>
      </c>
      <c r="K180" t="inlineStr">
        <is>
          <t>Office clean. Checklist: Clients/Ashwood Accountants/Main office - Yarraville/01 Scope &amp; Checklist. Notes: Kitchen: 2 fridges, empty on Fridays. Access details: Clients/Ashwood Accountants/Main office - Yarraville/02 Site Access (office will share).</t>
        </is>
      </c>
      <c r="L180" t="str">
        <f>IF(COUNTIF('Roster Clashes'!$A$5:$A$15,A180)+COUNTIF('Roster Clashes'!$B$5:$B$15,A180)&gt;0,"Yes","No")</f>
        <v>No</v>
      </c>
      <c r="M180" t="n">
        <v>0</v>
      </c>
    </row>
    <row r="181">
      <c r="A181" t="inlineStr">
        <is>
          <t>J1177</t>
        </is>
      </c>
      <c r="B181" t="inlineStr">
        <is>
          <t>Wave 1 North</t>
        </is>
      </c>
      <c r="C181" t="inlineStr">
        <is>
          <t>CL13 Maya A. roster</t>
        </is>
      </c>
      <c r="D181" t="inlineStr">
        <is>
          <t>Kitchen and bathrooms - Westend Property Group (Heidelberg)</t>
        </is>
      </c>
      <c r="E181" s="10" t="n">
        <v>46399</v>
      </c>
      <c r="F181" t="inlineStr">
        <is>
          <t>08:00</t>
        </is>
      </c>
      <c r="G181" t="inlineStr">
        <is>
          <t>08:30</t>
        </is>
      </c>
      <c r="H181" t="inlineStr">
        <is>
          <t>FREQ=WEEKLY;BYDAY=TU,FR</t>
        </is>
      </c>
      <c r="I181" t="inlineStr">
        <is>
          <t>268 Sydney Road, Heidelberg VIC</t>
        </is>
      </c>
      <c r="J181" t="inlineStr">
        <is>
          <t>Clients/Westend Property Group/Main office - Heidelberg</t>
        </is>
      </c>
      <c r="K181" t="inlineStr">
        <is>
          <t>Kitchen and bathrooms. Checklist: Clients/Westend Property Group/Main office - Heidelberg/01 Scope &amp; Checklist. Notes: Back door keypad [in 02 Site Access]*. Access details: Clients/Westend Property Group/Main office - Heidelberg/02 Site Access (office will share).</t>
        </is>
      </c>
      <c r="L181" t="str">
        <f>IF(COUNTIF('Roster Clashes'!$A$5:$A$15,A181)+COUNTIF('Roster Clashes'!$B$5:$B$15,A181)&gt;0,"Yes","No")</f>
        <v>No</v>
      </c>
      <c r="M181" t="n">
        <v>0</v>
      </c>
    </row>
    <row r="182">
      <c r="A182" t="inlineStr">
        <is>
          <t>J1178</t>
        </is>
      </c>
      <c r="B182" t="inlineStr">
        <is>
          <t>Wave 1 North</t>
        </is>
      </c>
      <c r="C182" t="inlineStr">
        <is>
          <t>CL60 Tara L. roster</t>
        </is>
      </c>
      <c r="D182" t="inlineStr">
        <is>
          <t>Carpet steam clean - Westend Property Group (Heidelberg)</t>
        </is>
      </c>
      <c r="E182" s="10" t="n">
        <v>46423</v>
      </c>
      <c r="F182" t="inlineStr">
        <is>
          <t>12:30</t>
        </is>
      </c>
      <c r="G182" t="inlineStr">
        <is>
          <t>14:30</t>
        </is>
      </c>
      <c r="H182" t="inlineStr">
        <is>
          <t>FREQ=WEEKLY;INTERVAL=4;BYDAY=FR</t>
        </is>
      </c>
      <c r="I182" t="inlineStr">
        <is>
          <t>268 Sydney Road, Heidelberg VIC</t>
        </is>
      </c>
      <c r="J182" t="inlineStr">
        <is>
          <t>Clients/Westend Property Group/Main office - Heidelberg</t>
        </is>
      </c>
      <c r="K182" t="inlineStr">
        <is>
          <t>Carpet steam clean. Checklist: Clients/Westend Property Group/Main office - Heidelberg/01 Scope &amp; Checklist. Notes: Back door keypad [in 02 Site Access]*. Access details: Clients/Westend Property Group/Main office - Heidelberg/02 Site Access (office will share).</t>
        </is>
      </c>
      <c r="L182" t="str">
        <f>IF(COUNTIF('Roster Clashes'!$A$5:$A$15,A182)+COUNTIF('Roster Clashes'!$B$5:$B$15,A182)&gt;0,"Yes","No")</f>
        <v>No</v>
      </c>
      <c r="M182" t="n">
        <v>0</v>
      </c>
    </row>
    <row r="183">
      <c r="A183" t="inlineStr">
        <is>
          <t>J1179</t>
        </is>
      </c>
      <c r="B183" t="inlineStr">
        <is>
          <t>Wave 2 East</t>
        </is>
      </c>
      <c r="C183" t="inlineStr">
        <is>
          <t>CL38 Rosa F. roster</t>
        </is>
      </c>
      <c r="D183" t="inlineStr">
        <is>
          <t>Office clean - Eastwood Optometrists (Burwood)</t>
        </is>
      </c>
      <c r="E183" s="10" t="n">
        <v>46407</v>
      </c>
      <c r="F183" t="inlineStr">
        <is>
          <t>05:30</t>
        </is>
      </c>
      <c r="G183" t="inlineStr">
        <is>
          <t>07:30</t>
        </is>
      </c>
      <c r="H183" t="inlineStr">
        <is>
          <t>FREQ=WEEKLY;BYDAY=WE</t>
        </is>
      </c>
      <c r="I183" t="inlineStr">
        <is>
          <t>369 Station Road, Burwood VIC</t>
        </is>
      </c>
      <c r="J183" t="inlineStr">
        <is>
          <t>Clients/Eastwood Optometrists/Main office - Burwood</t>
        </is>
      </c>
      <c r="K183" t="inlineStr">
        <is>
          <t>Office clean. Checklist: Clients/Eastwood Optometrists/Main office - Burwood/01 Scope &amp; Checklist. Notes: Kitchen: 2 fridges, empty on Fridays. Access details: Clients/Eastwood Optometrists/Main office - Burwood/02 Site Access (office will share).</t>
        </is>
      </c>
      <c r="L183" t="str">
        <f>IF(COUNTIF('Roster Clashes'!$A$5:$A$15,A183)+COUNTIF('Roster Clashes'!$B$5:$B$15,A183)&gt;0,"Yes","No")</f>
        <v>No</v>
      </c>
      <c r="M183" t="n">
        <v>0</v>
      </c>
    </row>
    <row r="184">
      <c r="A184" t="inlineStr">
        <is>
          <t>J1180</t>
        </is>
      </c>
      <c r="B184" t="inlineStr">
        <is>
          <t>Wave 2 East</t>
        </is>
      </c>
      <c r="C184" t="inlineStr">
        <is>
          <t>CL06 Farid A. roster</t>
        </is>
      </c>
      <c r="D184" t="inlineStr">
        <is>
          <t>Kitchen and bathrooms - Eastwood Optometrists (Mitcham)</t>
        </is>
      </c>
      <c r="E184" s="10" t="n">
        <v>46405</v>
      </c>
      <c r="F184" t="inlineStr">
        <is>
          <t>19:00</t>
        </is>
      </c>
      <c r="G184" t="inlineStr">
        <is>
          <t>20:00</t>
        </is>
      </c>
      <c r="H184" t="inlineStr">
        <is>
          <t>FREQ=WEEKLY;BYDAY=MO,TU,WE,TH,FR</t>
        </is>
      </c>
      <c r="I184" t="inlineStr">
        <is>
          <t>264 Queen Parade, Mitcham VIC</t>
        </is>
      </c>
      <c r="J184" t="inlineStr">
        <is>
          <t>Clients/Eastwood Optometrists/Clinic - Mitcham</t>
        </is>
      </c>
      <c r="K184" t="inlineStr">
        <is>
          <t>Kitchen and bathrooms. Checklist: Clients/Eastwood Optometrists/Clinic - Mitcham/01 Scope &amp; Checklist. Notes: Level 3, lift to the left. Access details: Clients/Eastwood Optometrists/Clinic - Mitcham/02 Site Access (office will share).</t>
        </is>
      </c>
      <c r="L184" t="str">
        <f>IF(COUNTIF('Roster Clashes'!$A$5:$A$15,A184)+COUNTIF('Roster Clashes'!$B$5:$B$15,A184)&gt;0,"Yes","No")</f>
        <v>No</v>
      </c>
      <c r="M184" t="n">
        <v>0</v>
      </c>
    </row>
    <row r="185">
      <c r="A185" t="inlineStr">
        <is>
          <t>J1181</t>
        </is>
      </c>
      <c r="B185" t="inlineStr">
        <is>
          <t>Wave 4 West</t>
        </is>
      </c>
      <c r="C185" t="inlineStr">
        <is>
          <t>CL28 Hamid F. roster</t>
        </is>
      </c>
      <c r="D185" t="inlineStr">
        <is>
          <t>Office clean - Westend Medical Centre (Sunshine)</t>
        </is>
      </c>
      <c r="E185" s="10" t="n">
        <v>46421</v>
      </c>
      <c r="F185" t="inlineStr">
        <is>
          <t>17:30</t>
        </is>
      </c>
      <c r="G185" t="inlineStr">
        <is>
          <t>19:00</t>
        </is>
      </c>
      <c r="H185" t="inlineStr">
        <is>
          <t>FREQ=WEEKLY;BYDAY=WE,FR</t>
        </is>
      </c>
      <c r="I185" t="inlineStr">
        <is>
          <t>130 Barkly Road, Sunshine VIC</t>
        </is>
      </c>
      <c r="J185" t="inlineStr">
        <is>
          <t>Clients/Westend Medical Centre/Main office - Sunshine</t>
        </is>
      </c>
      <c r="K185" t="inlineStr">
        <is>
          <t>Office clean. Checklist: Clients/Westend Medical Centre/Main office - Sunshine/01 Scope &amp; Checklist. Notes: Level 3, lift to the left. Access details: Clients/Westend Medical Centre/Main office - Sunshine/02 Site Access (office will share).</t>
        </is>
      </c>
      <c r="L185" t="str">
        <f>IF(COUNTIF('Roster Clashes'!$A$5:$A$15,A185)+COUNTIF('Roster Clashes'!$B$5:$B$15,A185)&gt;0,"Yes","No")</f>
        <v>No</v>
      </c>
      <c r="M185" t="n">
        <v>0</v>
      </c>
    </row>
    <row r="186">
      <c r="A186" t="inlineStr">
        <is>
          <t>J1182</t>
        </is>
      </c>
      <c r="B186" t="inlineStr">
        <is>
          <t>Wave 3 South</t>
        </is>
      </c>
      <c r="C186" t="inlineStr">
        <is>
          <t>CL39 Sione F. roster</t>
        </is>
      </c>
      <c r="D186" t="inlineStr">
        <is>
          <t>Office clean - Riverside Learning Centre (Mentone)</t>
        </is>
      </c>
      <c r="E186" s="10" t="n">
        <v>46413</v>
      </c>
      <c r="F186" t="inlineStr">
        <is>
          <t>20:00</t>
        </is>
      </c>
      <c r="G186" t="inlineStr">
        <is>
          <t>22:30</t>
        </is>
      </c>
      <c r="H186" t="inlineStr">
        <is>
          <t>FREQ=WEEKLY;BYDAY=TU</t>
        </is>
      </c>
      <c r="I186" t="inlineStr">
        <is>
          <t>180 Union Avenue, Mentone VIC</t>
        </is>
      </c>
      <c r="J186" t="inlineStr">
        <is>
          <t>Clients/Riverside Learning Centre/Main office - Mentone</t>
        </is>
      </c>
      <c r="K186" t="inlineStr">
        <is>
          <t>Office clean. Checklist: Clients/Riverside Learning Centre/Main office - Mentone/01 Scope &amp; Checklist. Notes: Do not use bleach on the timber floor. Access details: Clients/Riverside Learning Centre/Main office - Mentone/02 Site Access (office will share).</t>
        </is>
      </c>
      <c r="L186" t="str">
        <f>IF(COUNTIF('Roster Clashes'!$A$5:$A$15,A186)+COUNTIF('Roster Clashes'!$B$5:$B$15,A186)&gt;0,"Yes","No")</f>
        <v>No</v>
      </c>
      <c r="M186" t="n">
        <v>0</v>
      </c>
    </row>
    <row r="187">
      <c r="A187" t="inlineStr">
        <is>
          <t>J1183</t>
        </is>
      </c>
      <c r="B187" t="inlineStr">
        <is>
          <t>Wave 3 South</t>
        </is>
      </c>
      <c r="C187" t="inlineStr">
        <is>
          <t>CL35 Omar F. roster</t>
        </is>
      </c>
      <c r="D187" t="inlineStr">
        <is>
          <t>Office clean - Riverside Learning Centre (Cheltenham)</t>
        </is>
      </c>
      <c r="E187" s="10" t="n">
        <v>46414</v>
      </c>
      <c r="F187" t="inlineStr">
        <is>
          <t>05:30</t>
        </is>
      </c>
      <c r="G187" t="inlineStr">
        <is>
          <t>07:30</t>
        </is>
      </c>
      <c r="H187" t="inlineStr">
        <is>
          <t>FREQ=WEEKLY;BYDAY=WE,TH</t>
        </is>
      </c>
      <c r="I187" t="inlineStr">
        <is>
          <t>148 Plenty Street, Cheltenham VIC</t>
        </is>
      </c>
      <c r="J187" t="inlineStr">
        <is>
          <t>Clients/Riverside Learning Centre/Clinic - Cheltenham</t>
        </is>
      </c>
      <c r="K187" t="inlineStr">
        <is>
          <t>Office clean. Checklist: Clients/Riverside Learning Centre/Clinic - Cheltenham/01 Scope &amp; Checklist. Notes: Park in bay 12 under the building. Access details: Clients/Riverside Learning Centre/Clinic - Cheltenham/02 Site Access (office will share).</t>
        </is>
      </c>
      <c r="L187" t="str">
        <f>IF(COUNTIF('Roster Clashes'!$A$5:$A$15,A187)+COUNTIF('Roster Clashes'!$B$5:$B$15,A187)&gt;0,"Yes","No")</f>
        <v>No</v>
      </c>
      <c r="M187" t="n">
        <v>0</v>
      </c>
    </row>
    <row r="188">
      <c r="A188" t="inlineStr">
        <is>
          <t>J1184</t>
        </is>
      </c>
      <c r="B188" t="inlineStr">
        <is>
          <t>Wave 3 South</t>
        </is>
      </c>
      <c r="C188" t="inlineStr">
        <is>
          <t>CL47 Grace L. roster</t>
        </is>
      </c>
      <c r="D188" t="inlineStr">
        <is>
          <t>Office clean - Riverside Learning Centre (Moorabbin)</t>
        </is>
      </c>
      <c r="E188" s="10" t="n">
        <v>46412</v>
      </c>
      <c r="F188" t="inlineStr">
        <is>
          <t>20:00</t>
        </is>
      </c>
      <c r="G188" t="inlineStr">
        <is>
          <t>22:30</t>
        </is>
      </c>
      <c r="H188" t="inlineStr">
        <is>
          <t>FREQ=WEEKLY;BYDAY=MO,FR</t>
        </is>
      </c>
      <c r="I188" t="inlineStr">
        <is>
          <t>4A Main Highway, Moorabbin VIC</t>
        </is>
      </c>
      <c r="J188" t="inlineStr">
        <is>
          <t>Clients/Riverside Learning Centre/Warehouse - Moorabbin</t>
        </is>
      </c>
      <c r="K188" t="inlineStr">
        <is>
          <t>Office clean. Checklist: Clients/Riverside Learning Centre/Warehouse - Moorabbin/01 Scope &amp; Checklist. Notes: -. Access details: Clients/Riverside Learning Centre/Warehouse - Moorabbin/02 Site Access (office will share).</t>
        </is>
      </c>
      <c r="L188" t="str">
        <f>IF(COUNTIF('Roster Clashes'!$A$5:$A$15,A188)+COUNTIF('Roster Clashes'!$B$5:$B$15,A188)&gt;0,"Yes","No")</f>
        <v>No</v>
      </c>
      <c r="M188" t="n">
        <v>0</v>
      </c>
    </row>
    <row r="189">
      <c r="A189" t="inlineStr">
        <is>
          <t>J1185</t>
        </is>
      </c>
      <c r="B189" t="inlineStr">
        <is>
          <t>Wave 3 South</t>
        </is>
      </c>
      <c r="C189" t="inlineStr">
        <is>
          <t>CL60 Tara L. roster</t>
        </is>
      </c>
      <c r="D189" t="inlineStr">
        <is>
          <t>Window clean - Riverside Learning Centre (Moorabbin)</t>
        </is>
      </c>
      <c r="E189" s="10" t="n">
        <v>46416</v>
      </c>
      <c r="F189" t="inlineStr">
        <is>
          <t>09:00</t>
        </is>
      </c>
      <c r="G189" t="inlineStr">
        <is>
          <t>11:00</t>
        </is>
      </c>
      <c r="H189" t="inlineStr">
        <is>
          <t>FREQ=WEEKLY;INTERVAL=4;BYDAY=FR</t>
        </is>
      </c>
      <c r="I189" t="inlineStr">
        <is>
          <t>4A Main Highway, Moorabbin VIC</t>
        </is>
      </c>
      <c r="J189" t="inlineStr">
        <is>
          <t>Clients/Riverside Learning Centre/Warehouse - Moorabbin</t>
        </is>
      </c>
      <c r="K189" t="inlineStr">
        <is>
          <t>Window clean. Checklist: Clients/Riverside Learning Centre/Warehouse - Moorabbin/01 Scope &amp; Checklist. Notes: -. Access details: Clients/Riverside Learning Centre/Warehouse - Moorabbin/02 Site Access (office will share).</t>
        </is>
      </c>
      <c r="L189" t="str">
        <f>IF(COUNTIF('Roster Clashes'!$A$5:$A$15,A189)+COUNTIF('Roster Clashes'!$B$5:$B$15,A189)&gt;0,"Yes","No")</f>
        <v>No</v>
      </c>
      <c r="M189" t="n">
        <v>0</v>
      </c>
    </row>
    <row r="190">
      <c r="A190" t="inlineStr">
        <is>
          <t>J1186</t>
        </is>
      </c>
      <c r="B190" t="inlineStr">
        <is>
          <t>Wave 3 South</t>
        </is>
      </c>
      <c r="C190" t="inlineStr">
        <is>
          <t>CL03 Carmen A. roster</t>
        </is>
      </c>
      <c r="D190" t="inlineStr">
        <is>
          <t>Office clean - Silverton Insurance Brokers Pty Ltd (Cheltenham)</t>
        </is>
      </c>
      <c r="E190" s="10" t="n">
        <v>46415</v>
      </c>
      <c r="F190" t="inlineStr">
        <is>
          <t>18:00</t>
        </is>
      </c>
      <c r="G190" t="inlineStr">
        <is>
          <t>20:00</t>
        </is>
      </c>
      <c r="H190" t="inlineStr">
        <is>
          <t>FREQ=WEEKLY;BYDAY=TH</t>
        </is>
      </c>
      <c r="I190" t="inlineStr">
        <is>
          <t>165 Hopkins Road, Cheltenham VIC</t>
        </is>
      </c>
      <c r="J190" t="inlineStr">
        <is>
          <t>Clients/Silverton Insurance Brokers Pty Ltd/Main office - Cheltenham</t>
        </is>
      </c>
      <c r="K190" t="inlineStr">
        <is>
          <t>Office clean. Checklist: Clients/Silverton Insurance Brokers Pty Ltd/Main office - Cheltenham/01 Scope &amp; Checklist. Notes: Key safe at side gate, code [in 02 Site Access]; Sign in at security desk. Access details: Clients/Silverton Insurance Brokers Pty Ltd/Main office - Cheltenham/02 Site Access (office will share).</t>
        </is>
      </c>
      <c r="L190" t="str">
        <f>IF(COUNTIF('Roster Clashes'!$A$5:$A$15,A190)+COUNTIF('Roster Clashes'!$B$5:$B$15,A190)&gt;0,"Yes","No")</f>
        <v>Yes</v>
      </c>
      <c r="M190" t="n">
        <v>0</v>
      </c>
    </row>
    <row r="191">
      <c r="A191" t="inlineStr">
        <is>
          <t>J1187</t>
        </is>
      </c>
      <c r="B191" t="inlineStr">
        <is>
          <t>Wave 3 South</t>
        </is>
      </c>
      <c r="C191" t="inlineStr">
        <is>
          <t>CL11 Kavya A. roster</t>
        </is>
      </c>
      <c r="D191" t="inlineStr">
        <is>
          <t>Office clean - Silverton Insurance Brokers Pty Ltd (Frankston)</t>
        </is>
      </c>
      <c r="E191" s="10" t="n">
        <v>46414</v>
      </c>
      <c r="F191" t="inlineStr">
        <is>
          <t>17:30</t>
        </is>
      </c>
      <c r="G191" t="inlineStr">
        <is>
          <t>18:30</t>
        </is>
      </c>
      <c r="H191" t="inlineStr">
        <is>
          <t>FREQ=WEEKLY;BYDAY=WE,TH</t>
        </is>
      </c>
      <c r="I191" t="inlineStr">
        <is>
          <t>245 Victoria Road, Frankston VIC</t>
        </is>
      </c>
      <c r="J191" t="inlineStr">
        <is>
          <t>Clients/Silverton Insurance Brokers Pty Ltd/Clinic - Frankston</t>
        </is>
      </c>
      <c r="K191" t="inlineStr">
        <is>
          <t>Office clean. Checklist: Clients/Silverton Insurance Brokers Pty Ltd/Clinic - Frankston/01 Scope &amp; Checklist. Notes: -. Access details: Clients/Silverton Insurance Brokers Pty Ltd/Clinic - Frankston/02 Site Access (office will share).</t>
        </is>
      </c>
      <c r="L191" t="str">
        <f>IF(COUNTIF('Roster Clashes'!$A$5:$A$15,A191)+COUNTIF('Roster Clashes'!$B$5:$B$15,A191)&gt;0,"Yes","No")</f>
        <v>No</v>
      </c>
      <c r="M191" t="n">
        <v>0</v>
      </c>
    </row>
    <row r="192">
      <c r="A192" t="inlineStr">
        <is>
          <t>J1188</t>
        </is>
      </c>
      <c r="B192" t="inlineStr">
        <is>
          <t>Wave 2 East</t>
        </is>
      </c>
      <c r="C192" t="inlineStr">
        <is>
          <t>CL30 Jun F. roster</t>
        </is>
      </c>
      <c r="D192" t="inlineStr">
        <is>
          <t>Office clean - Silverton Insurance Brokers Pty Ltd (Glen Waverley)</t>
        </is>
      </c>
      <c r="E192" s="10" t="n">
        <v>46405</v>
      </c>
      <c r="F192" t="inlineStr">
        <is>
          <t>17:30</t>
        </is>
      </c>
      <c r="G192" t="inlineStr">
        <is>
          <t>19:30</t>
        </is>
      </c>
      <c r="H192" t="inlineStr">
        <is>
          <t>FREQ=WEEKLY;BYDAY=MO,WE</t>
        </is>
      </c>
      <c r="I192" t="inlineStr">
        <is>
          <t>274 Gilbert Avenue, Glen Waverley VIC</t>
        </is>
      </c>
      <c r="J192" t="inlineStr">
        <is>
          <t>Clients/Silverton Insurance Brokers Pty Ltd/Warehouse - Glen Waverley</t>
        </is>
      </c>
      <c r="K192" t="inlineStr">
        <is>
          <t>Office clean. Checklist: Clients/Silverton Insurance Brokers Pty Ltd/Warehouse - Glen Waverley/01 Scope &amp; Checklist. Notes: Do not use bleach on the timber floor. Access details: Clients/Silverton Insurance Brokers Pty Ltd/Warehouse - Glen Waverley/02 Site Access (office will share).</t>
        </is>
      </c>
      <c r="L192" t="str">
        <f>IF(COUNTIF('Roster Clashes'!$A$5:$A$15,A192)+COUNTIF('Roster Clashes'!$B$5:$B$15,A192)&gt;0,"Yes","No")</f>
        <v>No</v>
      </c>
      <c r="M192" t="n">
        <v>0</v>
      </c>
    </row>
    <row r="193">
      <c r="A193" t="inlineStr">
        <is>
          <t>J1189</t>
        </is>
      </c>
      <c r="B193" t="inlineStr">
        <is>
          <t>Wave 2 East</t>
        </is>
      </c>
      <c r="C193" t="inlineStr">
        <is>
          <t>CL60 Tara L. roster</t>
        </is>
      </c>
      <c r="D193" t="inlineStr">
        <is>
          <t>Washroom service - Silverton Insurance Brokers Pty Ltd (Glen Waverley)</t>
        </is>
      </c>
      <c r="E193" s="10" t="n">
        <v>46419</v>
      </c>
      <c r="F193" t="inlineStr">
        <is>
          <t>10:00</t>
        </is>
      </c>
      <c r="G193" t="inlineStr">
        <is>
          <t>10:30</t>
        </is>
      </c>
      <c r="H193" t="inlineStr">
        <is>
          <t>FREQ=MONTHLY;BYDAY=1MO</t>
        </is>
      </c>
      <c r="I193" t="inlineStr">
        <is>
          <t>274 Gilbert Avenue, Glen Waverley VIC</t>
        </is>
      </c>
      <c r="J193" t="inlineStr">
        <is>
          <t>Clients/Silverton Insurance Brokers Pty Ltd/Warehouse - Glen Waverley</t>
        </is>
      </c>
      <c r="K193" t="inlineStr">
        <is>
          <t>Washroom service. Checklist: Clients/Silverton Insurance Brokers Pty Ltd/Warehouse - Glen Waverley/01 Scope &amp; Checklist. Notes: Do not use bleach on the timber floor. Access details: Clients/Silverton Insurance Brokers Pty Ltd/Warehouse - Glen Waverley/02 Site Access (office will share).</t>
        </is>
      </c>
      <c r="L193" t="str">
        <f>IF(COUNTIF('Roster Clashes'!$A$5:$A$15,A193)+COUNTIF('Roster Clashes'!$B$5:$B$15,A193)&gt;0,"Yes","No")</f>
        <v>No</v>
      </c>
      <c r="M193" t="n">
        <v>0</v>
      </c>
    </row>
    <row r="194">
      <c r="A194" t="inlineStr">
        <is>
          <t>J1190</t>
        </is>
      </c>
      <c r="B194" t="inlineStr">
        <is>
          <t>Wave 2 East</t>
        </is>
      </c>
      <c r="C194" t="inlineStr">
        <is>
          <t>CL42 Bilal L. roster</t>
        </is>
      </c>
      <c r="D194" t="inlineStr">
        <is>
          <t>Kitchen and bathrooms - Greenway Podiatry Pty Ltd (Burwood)</t>
        </is>
      </c>
      <c r="E194" s="10" t="n">
        <v>46407</v>
      </c>
      <c r="F194" t="inlineStr">
        <is>
          <t>05:30</t>
        </is>
      </c>
      <c r="G194" t="inlineStr">
        <is>
          <t>06:00</t>
        </is>
      </c>
      <c r="H194" t="inlineStr">
        <is>
          <t>FREQ=WEEKLY;BYDAY=WE</t>
        </is>
      </c>
      <c r="I194" t="inlineStr">
        <is>
          <t>198 Station Avenue, Burwood VIC</t>
        </is>
      </c>
      <c r="J194" t="inlineStr">
        <is>
          <t>Clients/Greenway Podiatry Pty Ltd/Main office - Burwood</t>
        </is>
      </c>
      <c r="K194" t="inlineStr">
        <is>
          <t>Kitchen and bathrooms. Checklist: Clients/Greenway Podiatry Pty Ltd/Main office - Burwood/01 Scope &amp; Checklist. Notes: Code for roller door: [in 02 Site Access]. Access details: Clients/Greenway Podiatry Pty Ltd/Main office - Burwood/02 Site Access (office will share).</t>
        </is>
      </c>
      <c r="L194" t="str">
        <f>IF(COUNTIF('Roster Clashes'!$A$5:$A$15,A194)+COUNTIF('Roster Clashes'!$B$5:$B$15,A194)&gt;0,"Yes","No")</f>
        <v>No</v>
      </c>
      <c r="M194" t="n">
        <v>0</v>
      </c>
    </row>
    <row r="195">
      <c r="A195" t="inlineStr">
        <is>
          <t>J1191</t>
        </is>
      </c>
      <c r="B195" t="inlineStr">
        <is>
          <t>Wave 1 North</t>
        </is>
      </c>
      <c r="C195" t="inlineStr">
        <is>
          <t>CL25 Eleni F. roster</t>
        </is>
      </c>
      <c r="D195" t="inlineStr">
        <is>
          <t>Office clean - Banksia Logistics (Northcote)</t>
        </is>
      </c>
      <c r="E195" s="10" t="n">
        <v>46399</v>
      </c>
      <c r="F195" t="inlineStr">
        <is>
          <t>17:30</t>
        </is>
      </c>
      <c r="G195" t="inlineStr">
        <is>
          <t>19:00</t>
        </is>
      </c>
      <c r="H195" t="inlineStr">
        <is>
          <t>FREQ=WEEKLY;BYDAY=TU</t>
        </is>
      </c>
      <c r="I195" t="inlineStr">
        <is>
          <t>387 Burke Parade, Northcote VIC</t>
        </is>
      </c>
      <c r="J195" t="inlineStr">
        <is>
          <t>Clients/Banksia Logistics/Main office - Northcote</t>
        </is>
      </c>
      <c r="K195" t="inlineStr">
        <is>
          <t>Office clean. Checklist: Clients/Banksia Logistics/Main office - Northcote/01 Scope &amp; Checklist. Notes: Reception closes 5:30 pm, use the side entry. Access details: Clients/Banksia Logistics/Main office - Northcote/02 Site Access (office will share).</t>
        </is>
      </c>
      <c r="L195" t="str">
        <f>IF(COUNTIF('Roster Clashes'!$A$5:$A$15,A195)+COUNTIF('Roster Clashes'!$B$5:$B$15,A195)&gt;0,"Yes","No")</f>
        <v>No</v>
      </c>
      <c r="M195" t="n">
        <v>0</v>
      </c>
    </row>
    <row r="196">
      <c r="A196" t="inlineStr">
        <is>
          <t>J1192</t>
        </is>
      </c>
      <c r="B196" t="inlineStr">
        <is>
          <t>Wave 1 North</t>
        </is>
      </c>
      <c r="C196" t="inlineStr">
        <is>
          <t>CL37 Quynh F. roster</t>
        </is>
      </c>
      <c r="D196" t="inlineStr">
        <is>
          <t>Office clean - Banksia Logistics (Northcote)</t>
        </is>
      </c>
      <c r="E196" s="10" t="n">
        <v>46400</v>
      </c>
      <c r="F196" t="inlineStr">
        <is>
          <t>17:30</t>
        </is>
      </c>
      <c r="G196" t="inlineStr">
        <is>
          <t>20:30</t>
        </is>
      </c>
      <c r="H196" t="inlineStr">
        <is>
          <t>FREQ=WEEKLY;BYDAY=WE</t>
        </is>
      </c>
      <c r="I196" t="inlineStr">
        <is>
          <t>467 High Avenue, Northcote VIC</t>
        </is>
      </c>
      <c r="J196" t="inlineStr">
        <is>
          <t>Clients/Banksia Logistics/Clinic - Northcote</t>
        </is>
      </c>
      <c r="K196" t="inlineStr">
        <is>
          <t>Office clean. Checklist: Clients/Banksia Logistics/Clinic - Northcote/01 Scope &amp; Checklist. Notes: -. Access details: Clients/Banksia Logistics/Clinic - Northcote/02 Site Access (office will share).</t>
        </is>
      </c>
      <c r="L196" t="str">
        <f>IF(COUNTIF('Roster Clashes'!$A$5:$A$15,A196)+COUNTIF('Roster Clashes'!$B$5:$B$15,A196)&gt;0,"Yes","No")</f>
        <v>No</v>
      </c>
      <c r="M196" t="n">
        <v>0</v>
      </c>
    </row>
    <row r="197">
      <c r="A197" t="inlineStr">
        <is>
          <t>J1193</t>
        </is>
      </c>
      <c r="B197" t="inlineStr">
        <is>
          <t>Wave 1 North</t>
        </is>
      </c>
      <c r="C197" t="inlineStr">
        <is>
          <t>CL13 Maya A. roster</t>
        </is>
      </c>
      <c r="D197" t="inlineStr">
        <is>
          <t>Office clean - Banksia Logistics (Thornbury)</t>
        </is>
      </c>
      <c r="E197" s="10" t="n">
        <v>46401</v>
      </c>
      <c r="F197" t="inlineStr">
        <is>
          <t>05:30</t>
        </is>
      </c>
      <c r="G197" t="inlineStr">
        <is>
          <t>07:00</t>
        </is>
      </c>
      <c r="H197" t="inlineStr">
        <is>
          <t>FREQ=WEEKLY;BYDAY=TH</t>
        </is>
      </c>
      <c r="I197" t="inlineStr">
        <is>
          <t>458 Glenferrie Parade, Thornbury VIC</t>
        </is>
      </c>
      <c r="J197" t="inlineStr">
        <is>
          <t>Clients/Banksia Logistics/Warehouse - Thornbury</t>
        </is>
      </c>
      <c r="K197" t="inlineStr">
        <is>
          <t>Office clean. Checklist: Clients/Banksia Logistics/Warehouse - Thornbury/01 Scope &amp; Checklist. Notes: -. Access details: Clients/Banksia Logistics/Warehouse - Thornbury/02 Site Access (office will share).</t>
        </is>
      </c>
      <c r="L197" t="str">
        <f>IF(COUNTIF('Roster Clashes'!$A$5:$A$15,A197)+COUNTIF('Roster Clashes'!$B$5:$B$15,A197)&gt;0,"Yes","No")</f>
        <v>No</v>
      </c>
      <c r="M197" t="n">
        <v>0</v>
      </c>
    </row>
    <row r="198">
      <c r="A198" t="inlineStr">
        <is>
          <t>J1194</t>
        </is>
      </c>
      <c r="B198" t="inlineStr">
        <is>
          <t>Wave 1 North</t>
        </is>
      </c>
      <c r="C198" t="inlineStr">
        <is>
          <t>CL49 Ines L. roster</t>
        </is>
      </c>
      <c r="D198" t="inlineStr">
        <is>
          <t>Kitchen and bathrooms - Sunbury Architects Pty Ltd (Epping)</t>
        </is>
      </c>
      <c r="E198" s="10" t="n">
        <v>46398</v>
      </c>
      <c r="F198" t="inlineStr">
        <is>
          <t>17:30</t>
        </is>
      </c>
      <c r="G198" t="inlineStr">
        <is>
          <t>18:30</t>
        </is>
      </c>
      <c r="H198" t="inlineStr">
        <is>
          <t>FREQ=WEEKLY;BYDAY=MO,TU,WE,TH,FR</t>
        </is>
      </c>
      <c r="I198" t="inlineStr">
        <is>
          <t>111A Plenty Street, Epping VIC</t>
        </is>
      </c>
      <c r="J198" t="inlineStr">
        <is>
          <t>Clients/Sunbury Architects Pty Ltd/Main office - Epping</t>
        </is>
      </c>
      <c r="K198" t="inlineStr">
        <is>
          <t>Kitchen and bathrooms. Checklist: Clients/Sunbury Architects Pty Ltd/Main office - Epping/01 Scope &amp; Checklist. Notes: Lockbox on meter box, [in 02 Site Access]. Access details: Clients/Sunbury Architects Pty Ltd/Main office - Epping/02 Site Access (office will share).</t>
        </is>
      </c>
      <c r="L198" t="str">
        <f>IF(COUNTIF('Roster Clashes'!$A$5:$A$15,A198)+COUNTIF('Roster Clashes'!$B$5:$B$15,A198)&gt;0,"Yes","No")</f>
        <v>No</v>
      </c>
      <c r="M198" t="n">
        <v>0</v>
      </c>
    </row>
    <row r="199">
      <c r="A199" t="inlineStr">
        <is>
          <t>J1195</t>
        </is>
      </c>
      <c r="B199" t="inlineStr">
        <is>
          <t>Wave 1 North</t>
        </is>
      </c>
      <c r="C199" t="inlineStr">
        <is>
          <t>CL01 Ana A. roster</t>
        </is>
      </c>
      <c r="D199" t="inlineStr">
        <is>
          <t>Kitchen and bathrooms - Cobblestone Physiotherapy Pty Ltd (Bundoora)</t>
        </is>
      </c>
      <c r="E199" s="10" t="n">
        <v>46402</v>
      </c>
      <c r="F199" t="inlineStr">
        <is>
          <t>05:30</t>
        </is>
      </c>
      <c r="G199" t="inlineStr">
        <is>
          <t>06:00</t>
        </is>
      </c>
      <c r="H199" t="inlineStr">
        <is>
          <t>FREQ=WEEKLY;BYDAY=FR</t>
        </is>
      </c>
      <c r="I199" t="inlineStr">
        <is>
          <t>12 Sydney Road, Bundoora VIC</t>
        </is>
      </c>
      <c r="J199" t="inlineStr">
        <is>
          <t>Clients/Cobblestone Physiotherapy Pty Ltd/Main office - Bundoora</t>
        </is>
      </c>
      <c r="K199" t="inlineStr">
        <is>
          <t>Kitchen and bathrooms. Checklist: Clients/Cobblestone Physiotherapy Pty Ltd/Main office - Bundoora/01 Scope &amp; Checklist. Notes: Key safe at side gate, code [in 02 Site Access]. Access details: Clients/Cobblestone Physiotherapy Pty Ltd/Main office - Bundoora/02 Site Access (office will share).</t>
        </is>
      </c>
      <c r="L199" t="str">
        <f>IF(COUNTIF('Roster Clashes'!$A$5:$A$15,A199)+COUNTIF('Roster Clashes'!$B$5:$B$15,A199)&gt;0,"Yes","No")</f>
        <v>No</v>
      </c>
      <c r="M199" t="n">
        <v>0</v>
      </c>
    </row>
    <row r="200">
      <c r="A200" t="inlineStr">
        <is>
          <t>J1196</t>
        </is>
      </c>
      <c r="B200" t="inlineStr">
        <is>
          <t>Wave 4 West</t>
        </is>
      </c>
      <c r="C200" t="inlineStr">
        <is>
          <t>CL20 Tara A. roster</t>
        </is>
      </c>
      <c r="D200" t="inlineStr">
        <is>
          <t>Office clean - Banksia Real Estate (Maribyrnong)</t>
        </is>
      </c>
      <c r="E200" s="10" t="n">
        <v>46419</v>
      </c>
      <c r="F200" t="inlineStr">
        <is>
          <t>20:00</t>
        </is>
      </c>
      <c r="G200" t="inlineStr">
        <is>
          <t>22:00</t>
        </is>
      </c>
      <c r="H200" t="inlineStr">
        <is>
          <t>FREQ=WEEKLY;BYDAY=MO,TU</t>
        </is>
      </c>
      <c r="I200" t="inlineStr">
        <is>
          <t>272 Gilbert Street, Maribyrnong VIC</t>
        </is>
      </c>
      <c r="J200" t="inlineStr">
        <is>
          <t>Clients/Banksia Real Estate/Main office - Maribyrnong</t>
        </is>
      </c>
      <c r="K200" t="inlineStr">
        <is>
          <t>Office clean. Checklist: Clients/Banksia Real Estate/Main office - Maribyrnong/01 Scope &amp; Checklist. Notes: Park in bay 12 under the building. Access details: Clients/Banksia Real Estate/Main office - Maribyrnong/02 Site Access (office will share).</t>
        </is>
      </c>
      <c r="L200" t="str">
        <f>IF(COUNTIF('Roster Clashes'!$A$5:$A$15,A200)+COUNTIF('Roster Clashes'!$B$5:$B$15,A200)&gt;0,"Yes","No")</f>
        <v>No</v>
      </c>
      <c r="M200" t="n">
        <v>0</v>
      </c>
    </row>
    <row r="201">
      <c r="A201" t="inlineStr">
        <is>
          <t>J1197</t>
        </is>
      </c>
      <c r="B201" t="inlineStr">
        <is>
          <t>Wave 4 West</t>
        </is>
      </c>
      <c r="C201" t="inlineStr">
        <is>
          <t>CL60 Tara L. roster</t>
        </is>
      </c>
      <c r="D201" t="inlineStr">
        <is>
          <t>Window clean - Banksia Real Estate (Maribyrnong)</t>
        </is>
      </c>
      <c r="E201" s="10" t="n">
        <v>46421</v>
      </c>
      <c r="F201" t="inlineStr">
        <is>
          <t>11:30</t>
        </is>
      </c>
      <c r="G201" t="inlineStr">
        <is>
          <t>14:30</t>
        </is>
      </c>
      <c r="H201" t="inlineStr">
        <is>
          <t>FREQ=WEEKLY;INTERVAL=4;BYDAY=WE</t>
        </is>
      </c>
      <c r="I201" t="inlineStr">
        <is>
          <t>272 Gilbert Street, Maribyrnong VIC</t>
        </is>
      </c>
      <c r="J201" t="inlineStr">
        <is>
          <t>Clients/Banksia Real Estate/Main office - Maribyrnong</t>
        </is>
      </c>
      <c r="K201" t="inlineStr">
        <is>
          <t>Window clean. Checklist: Clients/Banksia Real Estate/Main office - Maribyrnong/01 Scope &amp; Checklist. Notes: Park in bay 12 under the building. Access details: Clients/Banksia Real Estate/Main office - Maribyrnong/02 Site Access (office will share).</t>
        </is>
      </c>
      <c r="L201" t="str">
        <f>IF(COUNTIF('Roster Clashes'!$A$5:$A$15,A201)+COUNTIF('Roster Clashes'!$B$5:$B$15,A201)&gt;0,"Yes","No")</f>
        <v>No</v>
      </c>
      <c r="M201" t="n">
        <v>0</v>
      </c>
    </row>
    <row r="202">
      <c r="A202" t="inlineStr">
        <is>
          <t>J1198</t>
        </is>
      </c>
      <c r="B202" t="inlineStr">
        <is>
          <t>Wave 2 East</t>
        </is>
      </c>
      <c r="C202" t="inlineStr">
        <is>
          <t>CL42 Bilal L. roster</t>
        </is>
      </c>
      <c r="D202" t="inlineStr">
        <is>
          <t>Office clean - Northside Pathology Pty Ltd (Ringwood)</t>
        </is>
      </c>
      <c r="E202" s="10" t="n">
        <v>46405</v>
      </c>
      <c r="F202" t="inlineStr">
        <is>
          <t>05:30</t>
        </is>
      </c>
      <c r="G202" t="inlineStr">
        <is>
          <t>07:30</t>
        </is>
      </c>
      <c r="H202" t="inlineStr">
        <is>
          <t>FREQ=WEEKLY;BYDAY=MO</t>
        </is>
      </c>
      <c r="I202" t="inlineStr">
        <is>
          <t>416 Park Road, Ringwood VIC</t>
        </is>
      </c>
      <c r="J202" t="inlineStr">
        <is>
          <t>Clients/Northside Pathology Pty Ltd/Main office - Ringwood</t>
        </is>
      </c>
      <c r="K202" t="inlineStr">
        <is>
          <t>Office clean. Checklist: Clients/Northside Pathology Pty Ltd/Main office - Ringwood/01 Scope &amp; Checklist. Notes: Kitchen: 2 fridges, empty on Fridays. Access details: Clients/Northside Pathology Pty Ltd/Main office - Ringwood/02 Site Access (office will share).</t>
        </is>
      </c>
      <c r="L202" t="str">
        <f>IF(COUNTIF('Roster Clashes'!$A$5:$A$15,A202)+COUNTIF('Roster Clashes'!$B$5:$B$15,A202)&gt;0,"Yes","No")</f>
        <v>No</v>
      </c>
      <c r="M202" t="n">
        <v>0</v>
      </c>
    </row>
    <row r="203">
      <c r="A203" t="inlineStr">
        <is>
          <t>J1199</t>
        </is>
      </c>
      <c r="B203" t="inlineStr">
        <is>
          <t>Wave 2 East</t>
        </is>
      </c>
      <c r="C203" t="inlineStr">
        <is>
          <t>CL02 Bilal A. roster</t>
        </is>
      </c>
      <c r="D203" t="inlineStr">
        <is>
          <t>Kitchen and bathrooms - Harbourside Lawyers (Glen Waverley)</t>
        </is>
      </c>
      <c r="E203" s="10" t="n">
        <v>46408</v>
      </c>
      <c r="F203" t="inlineStr">
        <is>
          <t>05:30</t>
        </is>
      </c>
      <c r="G203" t="inlineStr">
        <is>
          <t>06:00</t>
        </is>
      </c>
      <c r="H203" t="inlineStr">
        <is>
          <t>FREQ=WEEKLY;BYDAY=TH,FR</t>
        </is>
      </c>
      <c r="I203" t="inlineStr">
        <is>
          <t>1 Mason Parade, Glen Waverley VIC</t>
        </is>
      </c>
      <c r="J203" t="inlineStr">
        <is>
          <t>Clients/Harbourside Lawyers/Main office - Glen Waverley</t>
        </is>
      </c>
      <c r="K203" t="inlineStr">
        <is>
          <t>Kitchen and bathrooms. Checklist: Clients/Harbourside Lawyers/Main office - Glen Waverley/01 Scope &amp; Checklist. Notes: Store room on level 1, room 104. Access details: Clients/Harbourside Lawyers/Main office - Glen Waverley/02 Site Access (office will share).</t>
        </is>
      </c>
      <c r="L203" t="str">
        <f>IF(COUNTIF('Roster Clashes'!$A$5:$A$15,A203)+COUNTIF('Roster Clashes'!$B$5:$B$15,A203)&gt;0,"Yes","No")</f>
        <v>No</v>
      </c>
      <c r="M203" t="n">
        <v>0</v>
      </c>
    </row>
    <row r="204">
      <c r="A204" t="inlineStr">
        <is>
          <t>J1200</t>
        </is>
      </c>
      <c r="B204" t="inlineStr">
        <is>
          <t>Wave 4 West</t>
        </is>
      </c>
      <c r="C204" t="inlineStr">
        <is>
          <t>CL20 Tara A. roster</t>
        </is>
      </c>
      <c r="D204" t="inlineStr">
        <is>
          <t>Kitchen and bathrooms - Kingsley Fitness Pty Ltd (Werribee)</t>
        </is>
      </c>
      <c r="E204" s="10" t="n">
        <v>46423</v>
      </c>
      <c r="F204" t="inlineStr">
        <is>
          <t>07:30</t>
        </is>
      </c>
      <c r="G204" t="inlineStr">
        <is>
          <t>08:30</t>
        </is>
      </c>
      <c r="H204" t="inlineStr">
        <is>
          <t>FREQ=WEEKLY;BYDAY=FR</t>
        </is>
      </c>
      <c r="I204" t="inlineStr">
        <is>
          <t>460 Sydney Highway, Werribee VIC</t>
        </is>
      </c>
      <c r="J204" t="inlineStr">
        <is>
          <t>Clients/Kingsley Fitness Pty Ltd/Main office - Werribee</t>
        </is>
      </c>
      <c r="K204" t="inlineStr">
        <is>
          <t>Kitchen and bathrooms. Checklist: Clients/Kingsley Fitness Pty Ltd/Main office - Werribee/01 Scope &amp; Checklist. Notes: Lockbox on meter box, [in 02 Site Access]. Access details: Clients/Kingsley Fitness Pty Ltd/Main office - Werribee/02 Site Access (office will share).</t>
        </is>
      </c>
      <c r="L204" t="str">
        <f>IF(COUNTIF('Roster Clashes'!$A$5:$A$15,A204)+COUNTIF('Roster Clashes'!$B$5:$B$15,A204)&gt;0,"Yes","No")</f>
        <v>Yes</v>
      </c>
      <c r="M204" t="n">
        <v>0</v>
      </c>
    </row>
    <row r="205">
      <c r="A205" t="inlineStr">
        <is>
          <t>J1201</t>
        </is>
      </c>
      <c r="B205" t="inlineStr">
        <is>
          <t>Wave 4 West</t>
        </is>
      </c>
      <c r="C205" t="inlineStr">
        <is>
          <t>CL32 Luis F. roster</t>
        </is>
      </c>
      <c r="D205" t="inlineStr">
        <is>
          <t>Office clean - Lakeside Optometrists (Footscray)</t>
        </is>
      </c>
      <c r="E205" s="10" t="n">
        <v>46422</v>
      </c>
      <c r="F205" t="inlineStr">
        <is>
          <t>05:30</t>
        </is>
      </c>
      <c r="G205" t="inlineStr">
        <is>
          <t>07:30</t>
        </is>
      </c>
      <c r="H205" t="inlineStr">
        <is>
          <t>FREQ=WEEKLY;BYDAY=TH</t>
        </is>
      </c>
      <c r="I205" t="inlineStr">
        <is>
          <t>35 Nepean Avenue, Footscray VIC</t>
        </is>
      </c>
      <c r="J205" t="inlineStr">
        <is>
          <t>Clients/Lakeside Optometrists/Main office - Footscray</t>
        </is>
      </c>
      <c r="K205" t="inlineStr">
        <is>
          <t>Office clean. Checklist: Clients/Lakeside Optometrists/Main office - Footscray/01 Scope &amp; Checklist. Notes: Store room on level 1, room 104. Access details: Clients/Lakeside Optometrists/Main office - Footscray/02 Site Access (office will share).</t>
        </is>
      </c>
      <c r="L205" t="str">
        <f>IF(COUNTIF('Roster Clashes'!$A$5:$A$15,A205)+COUNTIF('Roster Clashes'!$B$5:$B$15,A205)&gt;0,"Yes","No")</f>
        <v>No</v>
      </c>
      <c r="M205" t="n">
        <v>0</v>
      </c>
    </row>
    <row r="206">
      <c r="A206" t="inlineStr">
        <is>
          <t>J1202</t>
        </is>
      </c>
      <c r="B206" t="inlineStr">
        <is>
          <t>Wave 4 West</t>
        </is>
      </c>
      <c r="C206" t="inlineStr">
        <is>
          <t>CL59 Sione L. roster</t>
        </is>
      </c>
      <c r="D206" t="inlineStr">
        <is>
          <t>Carpet steam clean - Lakeside Optometrists (Footscray)</t>
        </is>
      </c>
      <c r="E206" s="10" t="n">
        <v>46429</v>
      </c>
      <c r="F206" t="inlineStr">
        <is>
          <t>09:00</t>
        </is>
      </c>
      <c r="G206" t="inlineStr">
        <is>
          <t>12:00</t>
        </is>
      </c>
      <c r="H206" t="inlineStr">
        <is>
          <t>FREQ=WEEKLY;INTERVAL=4;BYDAY=TH</t>
        </is>
      </c>
      <c r="I206" t="inlineStr">
        <is>
          <t>35 Nepean Avenue, Footscray VIC</t>
        </is>
      </c>
      <c r="J206" t="inlineStr">
        <is>
          <t>Clients/Lakeside Optometrists/Main office - Footscray</t>
        </is>
      </c>
      <c r="K206" t="inlineStr">
        <is>
          <t>Carpet steam clean. Checklist: Clients/Lakeside Optometrists/Main office - Footscray/01 Scope &amp; Checklist. Notes: Store room on level 1, room 104. Access details: Clients/Lakeside Optometrists/Main office - Footscray/02 Site Access (office will share).</t>
        </is>
      </c>
      <c r="L206" t="str">
        <f>IF(COUNTIF('Roster Clashes'!$A$5:$A$15,A206)+COUNTIF('Roster Clashes'!$B$5:$B$15,A206)&gt;0,"Yes","No")</f>
        <v>No</v>
      </c>
      <c r="M206" t="n">
        <v>0</v>
      </c>
    </row>
    <row r="207">
      <c r="A207" t="inlineStr">
        <is>
          <t>J1203</t>
        </is>
      </c>
      <c r="B207" t="inlineStr">
        <is>
          <t>Wave 2 East</t>
        </is>
      </c>
      <c r="C207" t="inlineStr">
        <is>
          <t>CL50 Jun L. roster</t>
        </is>
      </c>
      <c r="D207" t="inlineStr">
        <is>
          <t>Office clean - Southgate Dental (Hawthorn)</t>
        </is>
      </c>
      <c r="E207" s="10" t="n">
        <v>46405</v>
      </c>
      <c r="F207" t="inlineStr">
        <is>
          <t>17:30</t>
        </is>
      </c>
      <c r="G207" t="inlineStr">
        <is>
          <t>19:00</t>
        </is>
      </c>
      <c r="H207" t="inlineStr">
        <is>
          <t>FREQ=WEEKLY;BYDAY=MO,WE,TH</t>
        </is>
      </c>
      <c r="I207" t="inlineStr">
        <is>
          <t>271 Victoria Avenue, Hawthorn VIC</t>
        </is>
      </c>
      <c r="J207" t="inlineStr">
        <is>
          <t>Clients/Southgate Dental/Main office - Hawthorn</t>
        </is>
      </c>
      <c r="K207" t="inlineStr">
        <is>
          <t>Office clean. Checklist: Clients/Southgate Dental/Main office - Hawthorn/01 Scope &amp; Checklist. Notes: Code for roller door: [in 02 Site Access]. Access details: Clients/Southgate Dental/Main office - Hawthorn/02 Site Access (office will share).</t>
        </is>
      </c>
      <c r="L207" t="str">
        <f>IF(COUNTIF('Roster Clashes'!$A$5:$A$15,A207)+COUNTIF('Roster Clashes'!$B$5:$B$15,A207)&gt;0,"Yes","No")</f>
        <v>No</v>
      </c>
      <c r="M207" t="n">
        <v>0</v>
      </c>
    </row>
    <row r="208">
      <c r="A208" t="inlineStr">
        <is>
          <t>J1204</t>
        </is>
      </c>
      <c r="B208" t="inlineStr">
        <is>
          <t>Wave 4 West</t>
        </is>
      </c>
      <c r="C208" t="inlineStr">
        <is>
          <t>CL48 Hamid L. roster</t>
        </is>
      </c>
      <c r="D208" t="inlineStr">
        <is>
          <t>Office clean - Sunbury Optometrists (Altona)</t>
        </is>
      </c>
      <c r="E208" s="10" t="n">
        <v>46419</v>
      </c>
      <c r="F208" t="inlineStr">
        <is>
          <t>17:30</t>
        </is>
      </c>
      <c r="G208" t="inlineStr">
        <is>
          <t>18:30</t>
        </is>
      </c>
      <c r="H208" t="inlineStr">
        <is>
          <t>FREQ=WEEKLY;BYDAY=MO,TU,WE,TH,FR</t>
        </is>
      </c>
      <c r="I208" t="inlineStr">
        <is>
          <t>375 Railway Road, Altona VIC</t>
        </is>
      </c>
      <c r="J208" t="inlineStr">
        <is>
          <t>Clients/Sunbury Optometrists/Main office - Altona</t>
        </is>
      </c>
      <c r="K208" t="inlineStr">
        <is>
          <t>Office clean. Checklist: Clients/Sunbury Optometrists/Main office - Altona/01 Scope &amp; Checklist. Notes: -. Access details: Clients/Sunbury Optometrists/Main office - Altona/02 Site Access (office will share).</t>
        </is>
      </c>
      <c r="L208" t="str">
        <f>IF(COUNTIF('Roster Clashes'!$A$5:$A$15,A208)+COUNTIF('Roster Clashes'!$B$5:$B$15,A208)&gt;0,"Yes","No")</f>
        <v>No</v>
      </c>
      <c r="M208" t="n">
        <v>0</v>
      </c>
    </row>
    <row r="209">
      <c r="A209" t="inlineStr">
        <is>
          <t>J1205</t>
        </is>
      </c>
      <c r="B209" t="inlineStr">
        <is>
          <t>Wave 1 North</t>
        </is>
      </c>
      <c r="C209" t="inlineStr">
        <is>
          <t>CL29 Ines F. roster</t>
        </is>
      </c>
      <c r="D209" t="inlineStr">
        <is>
          <t>Office clean - Bayview Vet Clinic (Coburg)</t>
        </is>
      </c>
      <c r="E209" s="10" t="n">
        <v>46400</v>
      </c>
      <c r="F209" t="inlineStr">
        <is>
          <t>19:30</t>
        </is>
      </c>
      <c r="G209" t="inlineStr">
        <is>
          <t>21:00</t>
        </is>
      </c>
      <c r="H209" t="inlineStr">
        <is>
          <t>FREQ=WEEKLY;BYDAY=WE,TH,FR</t>
        </is>
      </c>
      <c r="I209" t="inlineStr">
        <is>
          <t>186 Sydney Avenue, Coburg VIC</t>
        </is>
      </c>
      <c r="J209" t="inlineStr">
        <is>
          <t>Clients/Bayview Vet Clinic/Main office - Coburg</t>
        </is>
      </c>
      <c r="K209" t="inlineStr">
        <is>
          <t>Office clean. Checklist: Clients/Bayview Vet Clinic/Main office - Coburg/01 Scope &amp; Checklist. Notes: Key safe at side gate, code [in 02 Site Access]; Vacuum bags in cupboard 2. Access details: Clients/Bayview Vet Clinic/Main office - Coburg/02 Site Access (office will share).</t>
        </is>
      </c>
      <c r="L209" t="str">
        <f>IF(COUNTIF('Roster Clashes'!$A$5:$A$15,A209)+COUNTIF('Roster Clashes'!$B$5:$B$15,A209)&gt;0,"Yes","No")</f>
        <v>No</v>
      </c>
      <c r="M209" t="n">
        <v>0</v>
      </c>
    </row>
    <row r="210">
      <c r="A210" t="inlineStr">
        <is>
          <t>J1206</t>
        </is>
      </c>
      <c r="B210" t="inlineStr">
        <is>
          <t>Wave 1 North</t>
        </is>
      </c>
      <c r="C210" t="inlineStr">
        <is>
          <t>CL56 Pita L. roster</t>
        </is>
      </c>
      <c r="D210" t="inlineStr">
        <is>
          <t>Window clean - Bayview Vet Clinic (Coburg)</t>
        </is>
      </c>
      <c r="E210" s="10" t="n">
        <v>46398</v>
      </c>
      <c r="F210" t="inlineStr">
        <is>
          <t>12:00</t>
        </is>
      </c>
      <c r="G210" t="inlineStr">
        <is>
          <t>14:00</t>
        </is>
      </c>
      <c r="H210" t="inlineStr">
        <is>
          <t>FREQ=WEEKLY;INTERVAL=4;BYDAY=MO</t>
        </is>
      </c>
      <c r="I210" t="inlineStr">
        <is>
          <t>186 Sydney Avenue, Coburg VIC</t>
        </is>
      </c>
      <c r="J210" t="inlineStr">
        <is>
          <t>Clients/Bayview Vet Clinic/Main office - Coburg</t>
        </is>
      </c>
      <c r="K210" t="inlineStr">
        <is>
          <t>Window clean. Checklist: Clients/Bayview Vet Clinic/Main office - Coburg/01 Scope &amp; Checklist. Notes: Key safe at side gate, code [in 02 Site Access]; Vacuum bags in cupboard 2. Access details: Clients/Bayview Vet Clinic/Main office - Coburg/02 Site Access (office will share).</t>
        </is>
      </c>
      <c r="L210" t="str">
        <f>IF(COUNTIF('Roster Clashes'!$A$5:$A$15,A210)+COUNTIF('Roster Clashes'!$B$5:$B$15,A210)&gt;0,"Yes","No")</f>
        <v>No</v>
      </c>
      <c r="M210" t="n">
        <v>0</v>
      </c>
    </row>
    <row r="211">
      <c r="A211" t="inlineStr">
        <is>
          <t>J1207</t>
        </is>
      </c>
      <c r="B211" t="inlineStr">
        <is>
          <t>Wave 1 North</t>
        </is>
      </c>
      <c r="C211" t="inlineStr">
        <is>
          <t>CL25 Eleni F. roster</t>
        </is>
      </c>
      <c r="D211" t="inlineStr">
        <is>
          <t>Office clean - Bayview Vet Clinic (Reservoir)</t>
        </is>
      </c>
      <c r="E211" s="10" t="n">
        <v>46399</v>
      </c>
      <c r="F211" t="inlineStr">
        <is>
          <t>19:30</t>
        </is>
      </c>
      <c r="G211" t="inlineStr">
        <is>
          <t>21:00</t>
        </is>
      </c>
      <c r="H211" t="inlineStr">
        <is>
          <t>FREQ=WEEKLY;BYDAY=TU,FR</t>
        </is>
      </c>
      <c r="I211" t="inlineStr">
        <is>
          <t>399 Whitehorse Road, Reservoir VIC</t>
        </is>
      </c>
      <c r="J211" t="inlineStr">
        <is>
          <t>Clients/Bayview Vet Clinic/Clinic - Reservoir</t>
        </is>
      </c>
      <c r="K211" t="inlineStr">
        <is>
          <t>Office clean. Checklist: Clients/Bayview Vet Clinic/Clinic - Reservoir/01 Scope &amp; Checklist. Notes: Vacuum bags in cupboard 2. Access details: Clients/Bayview Vet Clinic/Clinic - Reservoir/02 Site Access (office will share).</t>
        </is>
      </c>
      <c r="L211" t="str">
        <f>IF(COUNTIF('Roster Clashes'!$A$5:$A$15,A211)+COUNTIF('Roster Clashes'!$B$5:$B$15,A211)&gt;0,"Yes","No")</f>
        <v>No</v>
      </c>
      <c r="M211" t="n">
        <v>0</v>
      </c>
    </row>
    <row r="212">
      <c r="A212" t="inlineStr">
        <is>
          <t>J1208</t>
        </is>
      </c>
      <c r="B212" t="inlineStr">
        <is>
          <t>Wave 1 North</t>
        </is>
      </c>
      <c r="C212" t="inlineStr">
        <is>
          <t>CL58 Rosa L. roster</t>
        </is>
      </c>
      <c r="D212" t="inlineStr">
        <is>
          <t>Window clean - Bayview Vet Clinic (Reservoir)</t>
        </is>
      </c>
      <c r="E212" s="10" t="n">
        <v>46398</v>
      </c>
      <c r="F212" t="inlineStr">
        <is>
          <t>09:00</t>
        </is>
      </c>
      <c r="G212" t="inlineStr">
        <is>
          <t>12:00</t>
        </is>
      </c>
      <c r="H212" t="inlineStr">
        <is>
          <t>FREQ=WEEKLY;INTERVAL=4;BYDAY=MO</t>
        </is>
      </c>
      <c r="I212" t="inlineStr">
        <is>
          <t>399 Whitehorse Road, Reservoir VIC</t>
        </is>
      </c>
      <c r="J212" t="inlineStr">
        <is>
          <t>Clients/Bayview Vet Clinic/Clinic - Reservoir</t>
        </is>
      </c>
      <c r="K212" t="inlineStr">
        <is>
          <t>Window clean. Checklist: Clients/Bayview Vet Clinic/Clinic - Reservoir/01 Scope &amp; Checklist. Notes: Vacuum bags in cupboard 2. Access details: Clients/Bayview Vet Clinic/Clinic - Reservoir/02 Site Access (office will share).</t>
        </is>
      </c>
      <c r="L212" t="str">
        <f>IF(COUNTIF('Roster Clashes'!$A$5:$A$15,A212)+COUNTIF('Roster Clashes'!$B$5:$B$15,A212)&gt;0,"Yes","No")</f>
        <v>No</v>
      </c>
      <c r="M212" t="n">
        <v>0</v>
      </c>
    </row>
    <row r="213">
      <c r="A213" t="inlineStr">
        <is>
          <t>J1209</t>
        </is>
      </c>
      <c r="B213" t="inlineStr">
        <is>
          <t>Wave 2 East</t>
        </is>
      </c>
      <c r="C213" t="inlineStr">
        <is>
          <t>CL46 Farid L. roster</t>
        </is>
      </c>
      <c r="D213" t="inlineStr">
        <is>
          <t>Office clean - Redgum Pathology Pty Ltd (Camberwell)</t>
        </is>
      </c>
      <c r="E213" s="10" t="n">
        <v>46407</v>
      </c>
      <c r="F213" t="inlineStr">
        <is>
          <t>18:30</t>
        </is>
      </c>
      <c r="G213" t="inlineStr">
        <is>
          <t>21:30</t>
        </is>
      </c>
      <c r="H213" t="inlineStr">
        <is>
          <t>FREQ=WEEKLY;BYDAY=WE</t>
        </is>
      </c>
      <c r="I213" t="inlineStr">
        <is>
          <t>453 Railway Parade, Camberwell VIC</t>
        </is>
      </c>
      <c r="J213" t="inlineStr">
        <is>
          <t>Clients/Redgum Pathology Pty Ltd/Main office - Camberwell</t>
        </is>
      </c>
      <c r="K213" t="inlineStr">
        <is>
          <t>Office clean. Checklist: Clients/Redgum Pathology Pty Ltd/Main office - Camberwell/01 Scope &amp; Checklist. Notes: Back door keypad [in 02 Site Access]*; Level 3, lift to the left. Access details: Clients/Redgum Pathology Pty Ltd/Main office - Camberwell/02 Site Access (office will share).</t>
        </is>
      </c>
      <c r="L213" t="str">
        <f>IF(COUNTIF('Roster Clashes'!$A$5:$A$15,A213)+COUNTIF('Roster Clashes'!$B$5:$B$15,A213)&gt;0,"Yes","No")</f>
        <v>No</v>
      </c>
      <c r="M213" t="n">
        <v>0</v>
      </c>
    </row>
    <row r="214">
      <c r="A214" t="inlineStr">
        <is>
          <t>J1210</t>
        </is>
      </c>
      <c r="B214" t="inlineStr">
        <is>
          <t>Wave 2 East</t>
        </is>
      </c>
      <c r="C214" t="inlineStr">
        <is>
          <t>CL26 Farid F. roster</t>
        </is>
      </c>
      <c r="D214" t="inlineStr">
        <is>
          <t>Office clean - Greenway Medical Centre Pty Ltd (Glen Waverley)</t>
        </is>
      </c>
      <c r="E214" s="10" t="n">
        <v>46405</v>
      </c>
      <c r="F214" t="inlineStr">
        <is>
          <t>17:30</t>
        </is>
      </c>
      <c r="G214" t="inlineStr">
        <is>
          <t>19:00</t>
        </is>
      </c>
      <c r="H214" t="inlineStr">
        <is>
          <t>FREQ=WEEKLY;BYDAY=MO</t>
        </is>
      </c>
      <c r="I214" t="inlineStr">
        <is>
          <t>326 Main Highway, Glen Waverley VIC</t>
        </is>
      </c>
      <c r="J214" t="inlineStr">
        <is>
          <t>Clients/Greenway Medical Centre Pty Ltd/Main office - Glen Waverley</t>
        </is>
      </c>
      <c r="K214" t="inlineStr">
        <is>
          <t>Office clean. Checklist: Clients/Greenway Medical Centre Pty Ltd/Main office - Glen Waverley/01 Scope &amp; Checklist. Notes: -. Access details: Clients/Greenway Medical Centre Pty Ltd/Main office - Glen Waverley/02 Site Access (office will share).</t>
        </is>
      </c>
      <c r="L214" t="str">
        <f>IF(COUNTIF('Roster Clashes'!$A$5:$A$15,A214)+COUNTIF('Roster Clashes'!$B$5:$B$15,A214)&gt;0,"Yes","No")</f>
        <v>No</v>
      </c>
      <c r="M214" t="n">
        <v>0</v>
      </c>
    </row>
    <row r="215">
      <c r="A215" t="inlineStr">
        <is>
          <t>J1211</t>
        </is>
      </c>
      <c r="B215" t="inlineStr">
        <is>
          <t>Wave 2 East</t>
        </is>
      </c>
      <c r="C215" t="inlineStr">
        <is>
          <t>CL60 Tara L. roster</t>
        </is>
      </c>
      <c r="D215" t="inlineStr">
        <is>
          <t>Carpet steam clean - Greenway Medical Centre Pty Ltd (Glen Waverley)</t>
        </is>
      </c>
      <c r="E215" s="10" t="n">
        <v>46430</v>
      </c>
      <c r="F215" t="inlineStr">
        <is>
          <t>09:00</t>
        </is>
      </c>
      <c r="G215" t="inlineStr">
        <is>
          <t>12:00</t>
        </is>
      </c>
      <c r="H215" t="inlineStr">
        <is>
          <t>FREQ=WEEKLY;INTERVAL=4;BYDAY=FR</t>
        </is>
      </c>
      <c r="I215" t="inlineStr">
        <is>
          <t>326 Main Highway, Glen Waverley VIC</t>
        </is>
      </c>
      <c r="J215" t="inlineStr">
        <is>
          <t>Clients/Greenway Medical Centre Pty Ltd/Main office - Glen Waverley</t>
        </is>
      </c>
      <c r="K215" t="inlineStr">
        <is>
          <t>Carpet steam clean. Checklist: Clients/Greenway Medical Centre Pty Ltd/Main office - Glen Waverley/01 Scope &amp; Checklist. Notes: -. Access details: Clients/Greenway Medical Centre Pty Ltd/Main office - Glen Waverley/02 Site Access (office will share).</t>
        </is>
      </c>
      <c r="L215" t="str">
        <f>IF(COUNTIF('Roster Clashes'!$A$5:$A$15,A215)+COUNTIF('Roster Clashes'!$B$5:$B$15,A215)&gt;0,"Yes","No")</f>
        <v>No</v>
      </c>
      <c r="M215" t="n">
        <v>0</v>
      </c>
    </row>
    <row r="216">
      <c r="A216" t="inlineStr">
        <is>
          <t>J1212</t>
        </is>
      </c>
      <c r="B216" t="inlineStr">
        <is>
          <t>Wave 2 East</t>
        </is>
      </c>
      <c r="C216" t="inlineStr">
        <is>
          <t>CL14 Nikos A. roster</t>
        </is>
      </c>
      <c r="D216" t="inlineStr">
        <is>
          <t>Office clean - Westend Physiotherapy (Glen Waverley)</t>
        </is>
      </c>
      <c r="E216" s="10" t="n">
        <v>46405</v>
      </c>
      <c r="F216" t="inlineStr">
        <is>
          <t>20:00</t>
        </is>
      </c>
      <c r="G216" t="inlineStr">
        <is>
          <t>22:30</t>
        </is>
      </c>
      <c r="H216" t="inlineStr">
        <is>
          <t>FREQ=WEEKLY;BYDAY=MO,TU,WE,TH,FR</t>
        </is>
      </c>
      <c r="I216" t="inlineStr">
        <is>
          <t>306 Bridge Road, Glen Waverley VIC</t>
        </is>
      </c>
      <c r="J216" t="inlineStr">
        <is>
          <t>Clients/Westend Physiotherapy/Main office - Glen Waverley</t>
        </is>
      </c>
      <c r="K216" t="inlineStr">
        <is>
          <t>Office clean. Checklist: Clients/Westend Physiotherapy/Main office - Glen Waverley/01 Scope &amp; Checklist. Notes: Bins out on Tuesday night. Access details: Clients/Westend Physiotherapy/Main office - Glen Waverley/02 Site Access (office will share).</t>
        </is>
      </c>
      <c r="L216" t="str">
        <f>IF(COUNTIF('Roster Clashes'!$A$5:$A$15,A216)+COUNTIF('Roster Clashes'!$B$5:$B$15,A216)&gt;0,"Yes","No")</f>
        <v>Yes</v>
      </c>
      <c r="M216" t="n">
        <v>0</v>
      </c>
    </row>
    <row r="217">
      <c r="A217" t="inlineStr">
        <is>
          <t>J1213</t>
        </is>
      </c>
      <c r="B217" t="inlineStr">
        <is>
          <t>Wave 4 West</t>
        </is>
      </c>
      <c r="C217" t="inlineStr">
        <is>
          <t>CL04 Dinh A. roster</t>
        </is>
      </c>
      <c r="D217" t="inlineStr">
        <is>
          <t>Office clean - Riverside Podiatry (Point Cook)</t>
        </is>
      </c>
      <c r="E217" s="10" t="n">
        <v>46419</v>
      </c>
      <c r="F217" t="inlineStr">
        <is>
          <t>20:00</t>
        </is>
      </c>
      <c r="G217" t="inlineStr">
        <is>
          <t>22:00</t>
        </is>
      </c>
      <c r="H217" t="inlineStr">
        <is>
          <t>FREQ=WEEKLY;BYDAY=MO,TU,FR</t>
        </is>
      </c>
      <c r="I217" t="inlineStr">
        <is>
          <t>79 Ballarat Street, Point Cook VIC</t>
        </is>
      </c>
      <c r="J217" t="inlineStr">
        <is>
          <t>Clients/Riverside Podiatry/Main office - Point Cook</t>
        </is>
      </c>
      <c r="K217" t="inlineStr">
        <is>
          <t>Office clean. Checklist: Clients/Riverside Podiatry/Main office - Point Cook/01 Scope &amp; Checklist. Notes: -. Access details: Clients/Riverside Podiatry/Main office - Point Cook/02 Site Access (office will share).</t>
        </is>
      </c>
      <c r="L217" t="str">
        <f>IF(COUNTIF('Roster Clashes'!$A$5:$A$15,A217)+COUNTIF('Roster Clashes'!$B$5:$B$15,A217)&gt;0,"Yes","No")</f>
        <v>No</v>
      </c>
      <c r="M217" t="n">
        <v>0</v>
      </c>
    </row>
    <row r="218">
      <c r="A218" t="inlineStr">
        <is>
          <t>J1214</t>
        </is>
      </c>
      <c r="B218" t="inlineStr">
        <is>
          <t>Wave 3 South</t>
        </is>
      </c>
      <c r="C218" t="inlineStr">
        <is>
          <t>CL19 Sione A. roster</t>
        </is>
      </c>
      <c r="D218" t="inlineStr">
        <is>
          <t>Office clean - Riverside Podiatry (Brighton)</t>
        </is>
      </c>
      <c r="E218" s="10" t="n">
        <v>46414</v>
      </c>
      <c r="F218" t="inlineStr">
        <is>
          <t>17:30</t>
        </is>
      </c>
      <c r="G218" t="inlineStr">
        <is>
          <t>19:00</t>
        </is>
      </c>
      <c r="H218" t="inlineStr">
        <is>
          <t>FREQ=WEEKLY;BYDAY=WE</t>
        </is>
      </c>
      <c r="I218" t="inlineStr">
        <is>
          <t>145 Church Avenue, Brighton VIC</t>
        </is>
      </c>
      <c r="J218" t="inlineStr">
        <is>
          <t>Clients/Riverside Podiatry/Clinic - Brighton</t>
        </is>
      </c>
      <c r="K218" t="inlineStr">
        <is>
          <t>Office clean. Checklist: Clients/Riverside Podiatry/Clinic - Brighton/01 Scope &amp; Checklist. Notes: Call 0400 000 000 if the door is locked. Access details: Clients/Riverside Podiatry/Clinic - Brighton/02 Site Access (office will share).</t>
        </is>
      </c>
      <c r="L218" t="str">
        <f>IF(COUNTIF('Roster Clashes'!$A$5:$A$15,A218)+COUNTIF('Roster Clashes'!$B$5:$B$15,A218)&gt;0,"Yes","No")</f>
        <v>No</v>
      </c>
      <c r="M218" t="n">
        <v>0</v>
      </c>
    </row>
    <row r="219">
      <c r="A219" t="inlineStr">
        <is>
          <t>J1215</t>
        </is>
      </c>
      <c r="B219" t="inlineStr">
        <is>
          <t>Wave 2 East</t>
        </is>
      </c>
      <c r="C219" t="inlineStr">
        <is>
          <t>CL02 Bilal A. roster</t>
        </is>
      </c>
      <c r="D219" t="inlineStr">
        <is>
          <t>Office clean - Northside Learning Centre (Camberwell)</t>
        </is>
      </c>
      <c r="E219" s="10" t="n">
        <v>46405</v>
      </c>
      <c r="F219" t="inlineStr">
        <is>
          <t>17:30</t>
        </is>
      </c>
      <c r="G219" t="inlineStr">
        <is>
          <t>18:30</t>
        </is>
      </c>
      <c r="H219" t="inlineStr">
        <is>
          <t>FREQ=WEEKLY;BYDAY=MO,TU,WE,TH,FR</t>
        </is>
      </c>
      <c r="I219" t="inlineStr">
        <is>
          <t>190 Nicholson Avenue, Camberwell VIC</t>
        </is>
      </c>
      <c r="J219" t="inlineStr">
        <is>
          <t>Clients/Northside Learning Centre/Main office - Camberwell</t>
        </is>
      </c>
      <c r="K219" t="inlineStr">
        <is>
          <t>Office clean. Checklist: Clients/Northside Learning Centre/Main office - Camberwell/01 Scope &amp; Checklist. Notes: Kitchen: 2 fridges, empty on Fridays. Access details: Clients/Northside Learning Centre/Main office - Camberwell/02 Site Access (office will share).</t>
        </is>
      </c>
      <c r="L219" t="str">
        <f>IF(COUNTIF('Roster Clashes'!$A$5:$A$15,A219)+COUNTIF('Roster Clashes'!$B$5:$B$15,A219)&gt;0,"Yes","No")</f>
        <v>No</v>
      </c>
      <c r="M219" t="n">
        <v>0</v>
      </c>
    </row>
    <row r="220">
      <c r="A220" t="inlineStr">
        <is>
          <t>J1216</t>
        </is>
      </c>
      <c r="B220" t="inlineStr">
        <is>
          <t>Wave 2 East</t>
        </is>
      </c>
      <c r="C220" t="inlineStr">
        <is>
          <t>CL38 Rosa F. roster</t>
        </is>
      </c>
      <c r="D220" t="inlineStr">
        <is>
          <t>Office clean - Harbourside Logistics Pty Ltd (Hawthorn)</t>
        </is>
      </c>
      <c r="E220" s="10" t="n">
        <v>46405</v>
      </c>
      <c r="F220" t="inlineStr">
        <is>
          <t>17:30</t>
        </is>
      </c>
      <c r="G220" t="inlineStr">
        <is>
          <t>19:00</t>
        </is>
      </c>
      <c r="H220" t="inlineStr">
        <is>
          <t>FREQ=WEEKLY;BYDAY=MO,TU,WE</t>
        </is>
      </c>
      <c r="I220" t="inlineStr">
        <is>
          <t>387 Barkly Highway, Hawthorn VIC</t>
        </is>
      </c>
      <c r="J220" t="inlineStr">
        <is>
          <t>Clients/Harbourside Logistics Pty Ltd/Main office - Hawthorn</t>
        </is>
      </c>
      <c r="K220" t="inlineStr">
        <is>
          <t>Office clean. Checklist: Clients/Harbourside Logistics Pty Ltd/Main office - Hawthorn/01 Scope &amp; Checklist. Notes: Alarm [in 02 Site Access] then press OFF; Vacuum bags in cupboard 2. Access details: Clients/Harbourside Logistics Pty Ltd/Main office - Hawthorn/02 Site Access (office will share).</t>
        </is>
      </c>
      <c r="L220" t="str">
        <f>IF(COUNTIF('Roster Clashes'!$A$5:$A$15,A220)+COUNTIF('Roster Clashes'!$B$5:$B$15,A220)&gt;0,"Yes","No")</f>
        <v>No</v>
      </c>
      <c r="M220" t="n">
        <v>0</v>
      </c>
    </row>
    <row r="221">
      <c r="A221" t="inlineStr">
        <is>
          <t>J1217</t>
        </is>
      </c>
      <c r="B221" t="inlineStr">
        <is>
          <t>Wave 2 East</t>
        </is>
      </c>
      <c r="C221" t="inlineStr">
        <is>
          <t>CL18 Rosa A. roster</t>
        </is>
      </c>
      <c r="D221" t="inlineStr">
        <is>
          <t>Office clean - Harbourside Logistics Pty Ltd (Kew)</t>
        </is>
      </c>
      <c r="E221" s="10" t="n">
        <v>46406</v>
      </c>
      <c r="F221" t="inlineStr">
        <is>
          <t>17:30</t>
        </is>
      </c>
      <c r="G221" t="inlineStr">
        <is>
          <t>18:30</t>
        </is>
      </c>
      <c r="H221" t="inlineStr">
        <is>
          <t>FREQ=WEEKLY;BYDAY=TU,WE</t>
        </is>
      </c>
      <c r="I221" t="inlineStr">
        <is>
          <t>5 Park Highway, Kew VIC</t>
        </is>
      </c>
      <c r="J221" t="inlineStr">
        <is>
          <t>Clients/Harbourside Logistics Pty Ltd/Clinic - Kew</t>
        </is>
      </c>
      <c r="K221" t="inlineStr">
        <is>
          <t>Office clean. Checklist: Clients/Harbourside Logistics Pty Ltd/Clinic - Kew/01 Scope &amp; Checklist. Notes: Key safe at side gate, code [in 02 Site Access]; Park in bay 12 under the building. Access details: Clients/Harbourside Logistics Pty Ltd/Clinic - Kew/02 Site Access (office will share).</t>
        </is>
      </c>
      <c r="L221" t="str">
        <f>IF(COUNTIF('Roster Clashes'!$A$5:$A$15,A221)+COUNTIF('Roster Clashes'!$B$5:$B$15,A221)&gt;0,"Yes","No")</f>
        <v>No</v>
      </c>
      <c r="M221" t="n">
        <v>0</v>
      </c>
    </row>
    <row r="222">
      <c r="A222" t="inlineStr">
        <is>
          <t>J1218</t>
        </is>
      </c>
      <c r="B222" t="inlineStr">
        <is>
          <t>Wave 4 West</t>
        </is>
      </c>
      <c r="C222" t="inlineStr">
        <is>
          <t>CL36 Pita F. roster</t>
        </is>
      </c>
      <c r="D222" t="inlineStr">
        <is>
          <t>Office clean - Redgum Podiatry (Williamstown)</t>
        </is>
      </c>
      <c r="E222" s="10" t="n">
        <v>46419</v>
      </c>
      <c r="F222" t="inlineStr">
        <is>
          <t>07:00</t>
        </is>
      </c>
      <c r="G222" t="inlineStr">
        <is>
          <t>08:30</t>
        </is>
      </c>
      <c r="H222" t="inlineStr">
        <is>
          <t>FREQ=WEEKLY;BYDAY=MO,TH</t>
        </is>
      </c>
      <c r="I222" t="inlineStr">
        <is>
          <t>204 Mason Parade, Williamstown VIC</t>
        </is>
      </c>
      <c r="J222" t="inlineStr">
        <is>
          <t>Clients/Redgum Podiatry/Main office - Williamstown</t>
        </is>
      </c>
      <c r="K222" t="inlineStr">
        <is>
          <t>Office clean. Checklist: Clients/Redgum Podiatry/Main office - Williamstown/01 Scope &amp; Checklist. Notes: Level 3, lift to the left. Access details: Clients/Redgum Podiatry/Main office - Williamstown/02 Site Access (office will share).</t>
        </is>
      </c>
      <c r="L222" t="str">
        <f>IF(COUNTIF('Roster Clashes'!$A$5:$A$15,A222)+COUNTIF('Roster Clashes'!$B$5:$B$15,A222)&gt;0,"Yes","No")</f>
        <v>No</v>
      </c>
      <c r="M222" t="n">
        <v>0</v>
      </c>
    </row>
    <row r="223">
      <c r="A223" t="inlineStr">
        <is>
          <t>J1219</t>
        </is>
      </c>
      <c r="B223" t="inlineStr">
        <is>
          <t>Wave 3 South</t>
        </is>
      </c>
      <c r="C223" t="inlineStr">
        <is>
          <t>CL07 Grace A. roster</t>
        </is>
      </c>
      <c r="D223" t="inlineStr">
        <is>
          <t>Office clean - Redgum Podiatry (Cheltenham)</t>
        </is>
      </c>
      <c r="E223" s="10" t="n">
        <v>46412</v>
      </c>
      <c r="F223" t="inlineStr">
        <is>
          <t>17:30</t>
        </is>
      </c>
      <c r="G223" t="inlineStr">
        <is>
          <t>19:00</t>
        </is>
      </c>
      <c r="H223" t="inlineStr">
        <is>
          <t>FREQ=WEEKLY;BYDAY=MO,TH</t>
        </is>
      </c>
      <c r="I223" t="inlineStr">
        <is>
          <t>445 Barkly Avenue, Cheltenham VIC</t>
        </is>
      </c>
      <c r="J223" t="inlineStr">
        <is>
          <t>Clients/Redgum Podiatry/Clinic - Cheltenham</t>
        </is>
      </c>
      <c r="K223" t="inlineStr">
        <is>
          <t>Office clean. Checklist: Clients/Redgum Podiatry/Clinic - Cheltenham/01 Scope &amp; Checklist. Notes: Do not use bleach on the timber floor. Access details: Clients/Redgum Podiatry/Clinic - Cheltenham/02 Site Access (office will share).</t>
        </is>
      </c>
      <c r="L223" t="str">
        <f>IF(COUNTIF('Roster Clashes'!$A$5:$A$15,A223)+COUNTIF('Roster Clashes'!$B$5:$B$15,A223)&gt;0,"Yes","No")</f>
        <v>No</v>
      </c>
      <c r="M223" t="n">
        <v>0</v>
      </c>
    </row>
    <row r="224">
      <c r="A224" t="inlineStr">
        <is>
          <t>J1220</t>
        </is>
      </c>
      <c r="B224" t="inlineStr">
        <is>
          <t>Wave 3 South</t>
        </is>
      </c>
      <c r="C224" t="inlineStr">
        <is>
          <t>CL54 Nikos L. roster</t>
        </is>
      </c>
      <c r="D224" t="inlineStr">
        <is>
          <t>Window clean - Redgum Podiatry (Cheltenham)</t>
        </is>
      </c>
      <c r="E224" s="10" t="n">
        <v>46419</v>
      </c>
      <c r="F224" t="inlineStr">
        <is>
          <t>09:00</t>
        </is>
      </c>
      <c r="G224" t="inlineStr">
        <is>
          <t>10:30</t>
        </is>
      </c>
      <c r="H224" t="inlineStr">
        <is>
          <t>FREQ=WEEKLY;INTERVAL=4;BYDAY=MO</t>
        </is>
      </c>
      <c r="I224" t="inlineStr">
        <is>
          <t>445 Barkly Avenue, Cheltenham VIC</t>
        </is>
      </c>
      <c r="J224" t="inlineStr">
        <is>
          <t>Clients/Redgum Podiatry/Clinic - Cheltenham</t>
        </is>
      </c>
      <c r="K224" t="inlineStr">
        <is>
          <t>Window clean. Checklist: Clients/Redgum Podiatry/Clinic - Cheltenham/01 Scope &amp; Checklist. Notes: Do not use bleach on the timber floor. Access details: Clients/Redgum Podiatry/Clinic - Cheltenham/02 Site Access (office will share).</t>
        </is>
      </c>
      <c r="L224" t="str">
        <f>IF(COUNTIF('Roster Clashes'!$A$5:$A$15,A224)+COUNTIF('Roster Clashes'!$B$5:$B$15,A224)&gt;0,"Yes","No")</f>
        <v>No</v>
      </c>
      <c r="M224" t="n">
        <v>0</v>
      </c>
    </row>
    <row r="225">
      <c r="A225" t="inlineStr">
        <is>
          <t>J1221</t>
        </is>
      </c>
      <c r="B225" t="inlineStr">
        <is>
          <t>Wave 3 South</t>
        </is>
      </c>
      <c r="C225" t="inlineStr">
        <is>
          <t>CL35 Omar F. roster</t>
        </is>
      </c>
      <c r="D225" t="inlineStr">
        <is>
          <t>Office clean - Harbourside Chiropractic (Oakleigh)</t>
        </is>
      </c>
      <c r="E225" s="10" t="n">
        <v>46412</v>
      </c>
      <c r="F225" t="inlineStr">
        <is>
          <t>20:00</t>
        </is>
      </c>
      <c r="G225" t="inlineStr">
        <is>
          <t>21:30</t>
        </is>
      </c>
      <c r="H225" t="inlineStr">
        <is>
          <t>FREQ=WEEKLY;BYDAY=MO,TU</t>
        </is>
      </c>
      <c r="I225" t="inlineStr">
        <is>
          <t>151 Glenferrie Highway, Oakleigh VIC</t>
        </is>
      </c>
      <c r="J225" t="inlineStr">
        <is>
          <t>Clients/Harbourside Chiropractic/Main office - Oakleigh</t>
        </is>
      </c>
      <c r="K225" t="inlineStr">
        <is>
          <t>Office clean. Checklist: Clients/Harbourside Chiropractic/Main office - Oakleigh/01 Scope &amp; Checklist. Notes: -. Access details: Clients/Harbourside Chiropractic/Main office - Oakleigh/02 Site Access (office will share).</t>
        </is>
      </c>
      <c r="L225" t="str">
        <f>IF(COUNTIF('Roster Clashes'!$A$5:$A$15,A225)+COUNTIF('Roster Clashes'!$B$5:$B$15,A225)&gt;0,"Yes","No")</f>
        <v>Yes</v>
      </c>
      <c r="M225" t="n">
        <v>0</v>
      </c>
    </row>
    <row r="226">
      <c r="A226" t="inlineStr">
        <is>
          <t>J1222</t>
        </is>
      </c>
      <c r="B226" t="inlineStr">
        <is>
          <t>Wave 3 South</t>
        </is>
      </c>
      <c r="C226" t="inlineStr">
        <is>
          <t>CL19 Sione A. roster</t>
        </is>
      </c>
      <c r="D226" t="inlineStr">
        <is>
          <t>Office clean - Harbourside Chiropractic (Moorabbin)</t>
        </is>
      </c>
      <c r="E226" s="10" t="n">
        <v>46413</v>
      </c>
      <c r="F226" t="inlineStr">
        <is>
          <t>19:30</t>
        </is>
      </c>
      <c r="G226" t="inlineStr">
        <is>
          <t>21:30</t>
        </is>
      </c>
      <c r="H226" t="inlineStr">
        <is>
          <t>FREQ=WEEKLY;BYDAY=TU,WE</t>
        </is>
      </c>
      <c r="I226" t="inlineStr">
        <is>
          <t>284 Mason Highway, Moorabbin VIC</t>
        </is>
      </c>
      <c r="J226" t="inlineStr">
        <is>
          <t>Clients/Harbourside Chiropractic/Clinic - Moorabbin</t>
        </is>
      </c>
      <c r="K226" t="inlineStr">
        <is>
          <t>Office clean. Checklist: Clients/Harbourside Chiropractic/Clinic - Moorabbin/01 Scope &amp; Checklist. Notes: Do not use bleach on the timber floor. Access details: Clients/Harbourside Chiropractic/Clinic - Moorabbin/02 Site Access (office will share).</t>
        </is>
      </c>
      <c r="L226" t="str">
        <f>IF(COUNTIF('Roster Clashes'!$A$5:$A$15,A226)+COUNTIF('Roster Clashes'!$B$5:$B$15,A226)&gt;0,"Yes","No")</f>
        <v>No</v>
      </c>
      <c r="M226" t="n">
        <v>0</v>
      </c>
    </row>
    <row r="227">
      <c r="A227" t="inlineStr">
        <is>
          <t>J1223</t>
        </is>
      </c>
      <c r="B227" t="inlineStr">
        <is>
          <t>Wave 3 South</t>
        </is>
      </c>
      <c r="C227" t="inlineStr">
        <is>
          <t>CL54 Nikos L. roster</t>
        </is>
      </c>
      <c r="D227" t="inlineStr">
        <is>
          <t>Carpet steam clean - Harbourside Chiropractic (Moorabbin)</t>
        </is>
      </c>
      <c r="E227" s="10" t="n">
        <v>46423</v>
      </c>
      <c r="F227" t="inlineStr">
        <is>
          <t>09:00</t>
        </is>
      </c>
      <c r="G227" t="inlineStr">
        <is>
          <t>11:00</t>
        </is>
      </c>
      <c r="H227" t="inlineStr">
        <is>
          <t>FREQ=WEEKLY;INTERVAL=4;BYDAY=FR</t>
        </is>
      </c>
      <c r="I227" t="inlineStr">
        <is>
          <t>284 Mason Highway, Moorabbin VIC</t>
        </is>
      </c>
      <c r="J227" t="inlineStr">
        <is>
          <t>Clients/Harbourside Chiropractic/Clinic - Moorabbin</t>
        </is>
      </c>
      <c r="K227" t="inlineStr">
        <is>
          <t>Carpet steam clean. Checklist: Clients/Harbourside Chiropractic/Clinic - Moorabbin/01 Scope &amp; Checklist. Notes: Do not use bleach on the timber floor. Access details: Clients/Harbourside Chiropractic/Clinic - Moorabbin/02 Site Access (office will share).</t>
        </is>
      </c>
      <c r="L227" t="str">
        <f>IF(COUNTIF('Roster Clashes'!$A$5:$A$15,A227)+COUNTIF('Roster Clashes'!$B$5:$B$15,A227)&gt;0,"Yes","No")</f>
        <v>No</v>
      </c>
      <c r="M227" t="n">
        <v>0</v>
      </c>
    </row>
    <row r="228">
      <c r="A228" t="inlineStr">
        <is>
          <t>J1224</t>
        </is>
      </c>
      <c r="B228" t="inlineStr">
        <is>
          <t>Wave 3 South</t>
        </is>
      </c>
      <c r="C228" t="inlineStr">
        <is>
          <t>CL51 Kavya L. roster</t>
        </is>
      </c>
      <c r="D228" t="inlineStr">
        <is>
          <t>Office clean - Harbourside Chiropractic (St Kilda)</t>
        </is>
      </c>
      <c r="E228" s="10" t="n">
        <v>46412</v>
      </c>
      <c r="F228" t="inlineStr">
        <is>
          <t>20:00</t>
        </is>
      </c>
      <c r="G228" t="inlineStr">
        <is>
          <t>22:00</t>
        </is>
      </c>
      <c r="H228" t="inlineStr">
        <is>
          <t>FREQ=WEEKLY;BYDAY=MO,TU,WE,TH,FR</t>
        </is>
      </c>
      <c r="I228" t="inlineStr">
        <is>
          <t>218 Burke Street, St Kilda VIC</t>
        </is>
      </c>
      <c r="J228" t="inlineStr">
        <is>
          <t>Clients/Harbourside Chiropractic/Warehouse - St Kilda</t>
        </is>
      </c>
      <c r="K228" t="inlineStr">
        <is>
          <t>Office clean. Checklist: Clients/Harbourside Chiropractic/Warehouse - St Kilda/01 Scope &amp; Checklist. Notes: Park in bay 12 under the building. Access details: Clients/Harbourside Chiropractic/Warehouse - St Kilda/02 Site Access (office will share).</t>
        </is>
      </c>
      <c r="L228" t="str">
        <f>IF(COUNTIF('Roster Clashes'!$A$5:$A$15,A228)+COUNTIF('Roster Clashes'!$B$5:$B$15,A228)&gt;0,"Yes","No")</f>
        <v>No</v>
      </c>
      <c r="M228" t="n">
        <v>0</v>
      </c>
    </row>
    <row r="229">
      <c r="A229" t="inlineStr">
        <is>
          <t>J1225</t>
        </is>
      </c>
      <c r="B229" t="inlineStr">
        <is>
          <t>Wave 3 South</t>
        </is>
      </c>
      <c r="C229" t="inlineStr">
        <is>
          <t>CL39 Sione F. roster</t>
        </is>
      </c>
      <c r="D229" t="inlineStr">
        <is>
          <t>Office clean - Hillcrest Lawyers (Mentone)</t>
        </is>
      </c>
      <c r="E229" s="10" t="n">
        <v>46414</v>
      </c>
      <c r="F229" t="inlineStr">
        <is>
          <t>07:00</t>
        </is>
      </c>
      <c r="G229" t="inlineStr">
        <is>
          <t>08:00</t>
        </is>
      </c>
      <c r="H229" t="inlineStr">
        <is>
          <t>FREQ=WEEKLY;BYDAY=WE,FR</t>
        </is>
      </c>
      <c r="I229" t="inlineStr">
        <is>
          <t>362 Barkly Avenue, Mentone VIC</t>
        </is>
      </c>
      <c r="J229" t="inlineStr">
        <is>
          <t>Clients/Hillcrest Lawyers/Main office - Mentone</t>
        </is>
      </c>
      <c r="K229" t="inlineStr">
        <is>
          <t>Office clean. Checklist: Clients/Hillcrest Lawyers/Main office - Mentone/01 Scope &amp; Checklist. Notes: -. Access details: Clients/Hillcrest Lawyers/Main office - Mentone/02 Site Access (office will share).</t>
        </is>
      </c>
      <c r="L229" t="str">
        <f>IF(COUNTIF('Roster Clashes'!$A$5:$A$15,A229)+COUNTIF('Roster Clashes'!$B$5:$B$15,A229)&gt;0,"Yes","No")</f>
        <v>No</v>
      </c>
      <c r="M229" t="n">
        <v>0</v>
      </c>
    </row>
    <row r="230">
      <c r="A230" t="inlineStr">
        <is>
          <t>J1226</t>
        </is>
      </c>
      <c r="B230" t="inlineStr">
        <is>
          <t>Wave 1 North</t>
        </is>
      </c>
      <c r="C230" t="inlineStr">
        <is>
          <t>CL01 Ana A. roster</t>
        </is>
      </c>
      <c r="D230" t="inlineStr">
        <is>
          <t>Office clean - Hillcrest Lawyers (Northcote)</t>
        </is>
      </c>
      <c r="E230" s="10" t="n">
        <v>46398</v>
      </c>
      <c r="F230" t="inlineStr">
        <is>
          <t>17:30</t>
        </is>
      </c>
      <c r="G230" t="inlineStr">
        <is>
          <t>19:00</t>
        </is>
      </c>
      <c r="H230" t="inlineStr">
        <is>
          <t>FREQ=WEEKLY;BYDAY=MO,TU,WE,TH,FR</t>
        </is>
      </c>
      <c r="I230" t="inlineStr">
        <is>
          <t>418 Main Avenue, Northcote VIC</t>
        </is>
      </c>
      <c r="J230" t="inlineStr">
        <is>
          <t>Clients/Hillcrest Lawyers/Clinic - Northcote</t>
        </is>
      </c>
      <c r="K230" t="inlineStr">
        <is>
          <t>Office clean. Checklist: Clients/Hillcrest Lawyers/Clinic - Northcote/01 Scope &amp; Checklist. Notes: Do not use bleach on the timber floor. Access details: Clients/Hillcrest Lawyers/Clinic - Northcote/02 Site Access (office will share).</t>
        </is>
      </c>
      <c r="L230" t="str">
        <f>IF(COUNTIF('Roster Clashes'!$A$5:$A$15,A230)+COUNTIF('Roster Clashes'!$B$5:$B$15,A230)&gt;0,"Yes","No")</f>
        <v>No</v>
      </c>
      <c r="M230" t="n">
        <v>0</v>
      </c>
    </row>
    <row r="231">
      <c r="A231" t="inlineStr">
        <is>
          <t>J1227</t>
        </is>
      </c>
      <c r="B231" t="inlineStr">
        <is>
          <t>Wave 1 North</t>
        </is>
      </c>
      <c r="C231" t="inlineStr">
        <is>
          <t>CL05 Eleni A. roster</t>
        </is>
      </c>
      <c r="D231" t="inlineStr">
        <is>
          <t>Kitchen and bathrooms - Silverton Logistics Pty Ltd (Brunswick)</t>
        </is>
      </c>
      <c r="E231" s="10" t="n">
        <v>46398</v>
      </c>
      <c r="F231" t="inlineStr">
        <is>
          <t>17:30</t>
        </is>
      </c>
      <c r="G231" t="inlineStr">
        <is>
          <t>18:30</t>
        </is>
      </c>
      <c r="H231" t="inlineStr">
        <is>
          <t>FREQ=WEEKLY;BYDAY=MO,TU</t>
        </is>
      </c>
      <c r="I231" t="inlineStr">
        <is>
          <t>176 High Highway, Brunswick VIC</t>
        </is>
      </c>
      <c r="J231" t="inlineStr">
        <is>
          <t>Clients/Silverton Logistics Pty Ltd/Main office - Brunswick</t>
        </is>
      </c>
      <c r="K231" t="inlineStr">
        <is>
          <t>Kitchen and bathrooms. Checklist: Clients/Silverton Logistics Pty Ltd/Main office - Brunswick/01 Scope &amp; Checklist. Notes: Back door keypad [in 02 Site Access]*. Access details: Clients/Silverton Logistics Pty Ltd/Main office - Brunswick/02 Site Access (office will share).</t>
        </is>
      </c>
      <c r="L231" t="str">
        <f>IF(COUNTIF('Roster Clashes'!$A$5:$A$15,A231)+COUNTIF('Roster Clashes'!$B$5:$B$15,A231)&gt;0,"Yes","No")</f>
        <v>No</v>
      </c>
      <c r="M231" t="n">
        <v>0</v>
      </c>
    </row>
    <row r="232">
      <c r="A232" t="inlineStr">
        <is>
          <t>J1228</t>
        </is>
      </c>
      <c r="B232" t="inlineStr">
        <is>
          <t>Wave 1 North</t>
        </is>
      </c>
      <c r="C232" t="inlineStr">
        <is>
          <t>CL54 Nikos L. roster</t>
        </is>
      </c>
      <c r="D232" t="inlineStr">
        <is>
          <t>Window clean - Silverton Logistics Pty Ltd (Brunswick)</t>
        </is>
      </c>
      <c r="E232" s="10" t="n">
        <v>46414</v>
      </c>
      <c r="F232" t="inlineStr">
        <is>
          <t>09:00</t>
        </is>
      </c>
      <c r="G232" t="inlineStr">
        <is>
          <t>11:00</t>
        </is>
      </c>
      <c r="H232" t="inlineStr">
        <is>
          <t>FREQ=WEEKLY;INTERVAL=4;BYDAY=WE</t>
        </is>
      </c>
      <c r="I232" t="inlineStr">
        <is>
          <t>176 High Highway, Brunswick VIC</t>
        </is>
      </c>
      <c r="J232" t="inlineStr">
        <is>
          <t>Clients/Silverton Logistics Pty Ltd/Main office - Brunswick</t>
        </is>
      </c>
      <c r="K232" t="inlineStr">
        <is>
          <t>Window clean. Checklist: Clients/Silverton Logistics Pty Ltd/Main office - Brunswick/01 Scope &amp; Checklist. Notes: Back door keypad [in 02 Site Access]*. Access details: Clients/Silverton Logistics Pty Ltd/Main office - Brunswick/02 Site Access (office will share).</t>
        </is>
      </c>
      <c r="L232" t="str">
        <f>IF(COUNTIF('Roster Clashes'!$A$5:$A$15,A232)+COUNTIF('Roster Clashes'!$B$5:$B$15,A232)&gt;0,"Yes","No")</f>
        <v>No</v>
      </c>
      <c r="M232" t="n">
        <v>0</v>
      </c>
    </row>
    <row r="233">
      <c r="A233" t="inlineStr">
        <is>
          <t>J1229</t>
        </is>
      </c>
      <c r="B233" t="inlineStr">
        <is>
          <t>Wave 3 South</t>
        </is>
      </c>
      <c r="C233" t="inlineStr">
        <is>
          <t>CL31 Kavya F. roster</t>
        </is>
      </c>
      <c r="D233" t="inlineStr">
        <is>
          <t>Kitchen and bathrooms - Silverton Logistics Pty Ltd (Frankston)</t>
        </is>
      </c>
      <c r="E233" s="10" t="n">
        <v>46414</v>
      </c>
      <c r="F233" t="inlineStr">
        <is>
          <t>08:00</t>
        </is>
      </c>
      <c r="G233" t="inlineStr">
        <is>
          <t>08:30</t>
        </is>
      </c>
      <c r="H233" t="inlineStr">
        <is>
          <t>FREQ=WEEKLY;BYDAY=WE</t>
        </is>
      </c>
      <c r="I233" t="inlineStr">
        <is>
          <t>356 Glenferrie Parade, Frankston VIC</t>
        </is>
      </c>
      <c r="J233" t="inlineStr">
        <is>
          <t>Clients/Silverton Logistics Pty Ltd/Clinic - Frankston</t>
        </is>
      </c>
      <c r="K233" t="inlineStr">
        <is>
          <t>Kitchen and bathrooms. Checklist: Clients/Silverton Logistics Pty Ltd/Clinic - Frankston/01 Scope &amp; Checklist. Notes: Bins out on Tuesday night. Access details: Clients/Silverton Logistics Pty Ltd/Clinic - Frankston/02 Site Access (office will share).</t>
        </is>
      </c>
      <c r="L233" t="str">
        <f>IF(COUNTIF('Roster Clashes'!$A$5:$A$15,A233)+COUNTIF('Roster Clashes'!$B$5:$B$15,A233)&gt;0,"Yes","No")</f>
        <v>No</v>
      </c>
      <c r="M233" t="n">
        <v>0</v>
      </c>
    </row>
    <row r="234">
      <c r="A234" t="inlineStr">
        <is>
          <t>J1230</t>
        </is>
      </c>
      <c r="B234" t="inlineStr">
        <is>
          <t>Wave 3 South</t>
        </is>
      </c>
      <c r="C234" t="inlineStr">
        <is>
          <t>CL11 Kavya A. roster</t>
        </is>
      </c>
      <c r="D234" t="inlineStr">
        <is>
          <t>Office clean - Hillcrest Motors Pty Ltd (Bentleigh)</t>
        </is>
      </c>
      <c r="E234" s="10" t="n">
        <v>46416</v>
      </c>
      <c r="F234" t="inlineStr">
        <is>
          <t>05:30</t>
        </is>
      </c>
      <c r="G234" t="inlineStr">
        <is>
          <t>07:30</t>
        </is>
      </c>
      <c r="H234" t="inlineStr">
        <is>
          <t>FREQ=WEEKLY;BYDAY=FR</t>
        </is>
      </c>
      <c r="I234" t="inlineStr">
        <is>
          <t>64 Glenferrie Parade, Bentleigh VIC</t>
        </is>
      </c>
      <c r="J234" t="inlineStr">
        <is>
          <t>Clients/Hillcrest Motors Pty Ltd/Main office - Bentleigh</t>
        </is>
      </c>
      <c r="K234" t="inlineStr">
        <is>
          <t>Office clean. Checklist: Clients/Hillcrest Motors Pty Ltd/Main office - Bentleigh/01 Scope &amp; Checklist. Notes: Bins out on Tuesday night. Access details: Clients/Hillcrest Motors Pty Ltd/Main office - Bentleigh/02 Site Access (office will share).</t>
        </is>
      </c>
      <c r="L234" t="str">
        <f>IF(COUNTIF('Roster Clashes'!$A$5:$A$15,A234)+COUNTIF('Roster Clashes'!$B$5:$B$15,A234)&gt;0,"Yes","No")</f>
        <v>No</v>
      </c>
      <c r="M234" t="n">
        <v>0</v>
      </c>
    </row>
    <row r="235">
      <c r="A235" t="inlineStr">
        <is>
          <t>J1231</t>
        </is>
      </c>
      <c r="B235" t="inlineStr">
        <is>
          <t>Wave 3 South</t>
        </is>
      </c>
      <c r="C235" t="inlineStr">
        <is>
          <t>CL54 Nikos L. roster</t>
        </is>
      </c>
      <c r="D235" t="inlineStr">
        <is>
          <t>Carpet steam clean - Hillcrest Motors Pty Ltd (Bentleigh)</t>
        </is>
      </c>
      <c r="E235" s="10" t="n">
        <v>46414</v>
      </c>
      <c r="F235" t="inlineStr">
        <is>
          <t>11:30</t>
        </is>
      </c>
      <c r="G235" t="inlineStr">
        <is>
          <t>14:30</t>
        </is>
      </c>
      <c r="H235" t="inlineStr">
        <is>
          <t>FREQ=WEEKLY;INTERVAL=4;BYDAY=WE</t>
        </is>
      </c>
      <c r="I235" t="inlineStr">
        <is>
          <t>64 Glenferrie Parade, Bentleigh VIC</t>
        </is>
      </c>
      <c r="J235" t="inlineStr">
        <is>
          <t>Clients/Hillcrest Motors Pty Ltd/Main office - Bentleigh</t>
        </is>
      </c>
      <c r="K235" t="inlineStr">
        <is>
          <t>Carpet steam clean. Checklist: Clients/Hillcrest Motors Pty Ltd/Main office - Bentleigh/01 Scope &amp; Checklist. Notes: Bins out on Tuesday night. Access details: Clients/Hillcrest Motors Pty Ltd/Main office - Bentleigh/02 Site Access (office will share).</t>
        </is>
      </c>
      <c r="L235" t="str">
        <f>IF(COUNTIF('Roster Clashes'!$A$5:$A$15,A235)+COUNTIF('Roster Clashes'!$B$5:$B$15,A235)&gt;0,"Yes","No")</f>
        <v>No</v>
      </c>
      <c r="M235" t="n">
        <v>0</v>
      </c>
    </row>
    <row r="236">
      <c r="A236" t="inlineStr">
        <is>
          <t>J1232</t>
        </is>
      </c>
      <c r="B236" t="inlineStr">
        <is>
          <t>Wave 1 North</t>
        </is>
      </c>
      <c r="C236" t="inlineStr">
        <is>
          <t>CL13 Maya A. roster</t>
        </is>
      </c>
      <c r="D236" t="inlineStr">
        <is>
          <t>Office clean - Southgate Pathology (Brunswick)</t>
        </is>
      </c>
      <c r="E236" s="10" t="n">
        <v>46399</v>
      </c>
      <c r="F236" t="inlineStr">
        <is>
          <t>17:30</t>
        </is>
      </c>
      <c r="G236" t="inlineStr">
        <is>
          <t>20:30</t>
        </is>
      </c>
      <c r="H236" t="inlineStr">
        <is>
          <t>FREQ=WEEKLY;BYDAY=TU,WE</t>
        </is>
      </c>
      <c r="I236" t="inlineStr">
        <is>
          <t>433 Mason Parade, Brunswick VIC</t>
        </is>
      </c>
      <c r="J236" t="inlineStr">
        <is>
          <t>Clients/Southgate Pathology/Main office - Brunswick</t>
        </is>
      </c>
      <c r="K236" t="inlineStr">
        <is>
          <t>Office clean. Checklist: Clients/Southgate Pathology/Main office - Brunswick/01 Scope &amp; Checklist. Notes: Alarm [in 02 Site Access] then press OFF; Park in bay 12 under the building. Access details: Clients/Southgate Pathology/Main office - Brunswick/02 Site Access (office will share).</t>
        </is>
      </c>
      <c r="L236" t="str">
        <f>IF(COUNTIF('Roster Clashes'!$A$5:$A$15,A236)+COUNTIF('Roster Clashes'!$B$5:$B$15,A236)&gt;0,"Yes","No")</f>
        <v>No</v>
      </c>
      <c r="M236" t="n">
        <v>0</v>
      </c>
    </row>
    <row r="237">
      <c r="A237" t="inlineStr">
        <is>
          <t>J1233</t>
        </is>
      </c>
      <c r="B237" t="inlineStr">
        <is>
          <t>Wave 2 East</t>
        </is>
      </c>
      <c r="C237" t="inlineStr">
        <is>
          <t>CL42 Bilal L. roster</t>
        </is>
      </c>
      <c r="D237" t="inlineStr">
        <is>
          <t>Office clean - Southgate Pathology (Hawthorn)</t>
        </is>
      </c>
      <c r="E237" s="10" t="n">
        <v>46405</v>
      </c>
      <c r="F237" t="inlineStr">
        <is>
          <t>17:30</t>
        </is>
      </c>
      <c r="G237" t="inlineStr">
        <is>
          <t>20:00</t>
        </is>
      </c>
      <c r="H237" t="inlineStr">
        <is>
          <t>FREQ=WEEKLY;BYDAY=MO,TH</t>
        </is>
      </c>
      <c r="I237" t="inlineStr">
        <is>
          <t>291 Burke Highway, Hawthorn VIC</t>
        </is>
      </c>
      <c r="J237" t="inlineStr">
        <is>
          <t>Clients/Southgate Pathology/Clinic - Hawthorn</t>
        </is>
      </c>
      <c r="K237" t="inlineStr">
        <is>
          <t>Office clean. Checklist: Clients/Southgate Pathology/Clinic - Hawthorn/01 Scope &amp; Checklist. Notes: Alarm code [in 02 Site Access]#, panel behind reception door; Bins out on Tuesday night. Access details: Clients/Southgate Pathology/Clinic - Hawthorn/02 Site Access (office will share).</t>
        </is>
      </c>
      <c r="L237" t="str">
        <f>IF(COUNTIF('Roster Clashes'!$A$5:$A$15,A237)+COUNTIF('Roster Clashes'!$B$5:$B$15,A237)&gt;0,"Yes","No")</f>
        <v>No</v>
      </c>
      <c r="M237" t="n">
        <v>0</v>
      </c>
    </row>
    <row r="238">
      <c r="A238" t="inlineStr">
        <is>
          <t>J1234</t>
        </is>
      </c>
      <c r="B238" t="inlineStr">
        <is>
          <t>Wave 4 West</t>
        </is>
      </c>
      <c r="C238" t="inlineStr">
        <is>
          <t>CL16 Pita A. roster</t>
        </is>
      </c>
      <c r="D238" t="inlineStr">
        <is>
          <t>Kitchen and bathrooms - Southgate Pathology (Altona)</t>
        </is>
      </c>
      <c r="E238" s="10" t="n">
        <v>46421</v>
      </c>
      <c r="F238" t="inlineStr">
        <is>
          <t>20:30</t>
        </is>
      </c>
      <c r="G238" t="inlineStr">
        <is>
          <t>21:30</t>
        </is>
      </c>
      <c r="H238" t="inlineStr">
        <is>
          <t>FREQ=WEEKLY;BYDAY=WE,TH,FR</t>
        </is>
      </c>
      <c r="I238" t="inlineStr">
        <is>
          <t>186 Plenty Street, Altona VIC</t>
        </is>
      </c>
      <c r="J238" t="inlineStr">
        <is>
          <t>Clients/Southgate Pathology/Warehouse - Altona</t>
        </is>
      </c>
      <c r="K238" t="inlineStr">
        <is>
          <t>Kitchen and bathrooms. Checklist: Clients/Southgate Pathology/Warehouse - Altona/01 Scope &amp; Checklist. Notes: Park in bay 12 under the building. Access details: Clients/Southgate Pathology/Warehouse - Altona/02 Site Access (office will share).</t>
        </is>
      </c>
      <c r="L238" t="str">
        <f>IF(COUNTIF('Roster Clashes'!$A$5:$A$15,A238)+COUNTIF('Roster Clashes'!$B$5:$B$15,A238)&gt;0,"Yes","No")</f>
        <v>No</v>
      </c>
      <c r="M238" t="n">
        <v>0</v>
      </c>
    </row>
    <row r="239">
      <c r="A239" t="inlineStr">
        <is>
          <t>J1235</t>
        </is>
      </c>
      <c r="B239" t="inlineStr">
        <is>
          <t>Wave 4 West</t>
        </is>
      </c>
      <c r="C239" t="inlineStr">
        <is>
          <t>CL44 Dinh L. roster</t>
        </is>
      </c>
      <c r="D239" t="inlineStr">
        <is>
          <t>Office clean - Westend Engineering (Deer Park)</t>
        </is>
      </c>
      <c r="E239" s="10" t="n">
        <v>46419</v>
      </c>
      <c r="F239" t="inlineStr">
        <is>
          <t>17:30</t>
        </is>
      </c>
      <c r="G239" t="inlineStr">
        <is>
          <t>19:30</t>
        </is>
      </c>
      <c r="H239" t="inlineStr">
        <is>
          <t>FREQ=WEEKLY;BYDAY=MO,TH</t>
        </is>
      </c>
      <c r="I239" t="inlineStr">
        <is>
          <t>279 Nicholson Avenue, Deer Park VIC</t>
        </is>
      </c>
      <c r="J239" t="inlineStr">
        <is>
          <t>Clients/Westend Engineering/Main office - Deer Park</t>
        </is>
      </c>
      <c r="K239" t="inlineStr">
        <is>
          <t>Office clean. Checklist: Clients/Westend Engineering/Main office - Deer Park/01 Scope &amp; Checklist. Notes: Vacuum bags in cupboard 2. Access details: Clients/Westend Engineering/Main office - Deer Park/02 Site Access (office will share).</t>
        </is>
      </c>
      <c r="L239" t="str">
        <f>IF(COUNTIF('Roster Clashes'!$A$5:$A$15,A239)+COUNTIF('Roster Clashes'!$B$5:$B$15,A239)&gt;0,"Yes","No")</f>
        <v>No</v>
      </c>
      <c r="M239" t="n">
        <v>0</v>
      </c>
    </row>
    <row r="240">
      <c r="A240" t="inlineStr">
        <is>
          <t>J1236</t>
        </is>
      </c>
      <c r="B240" t="inlineStr">
        <is>
          <t>Wave 1 North</t>
        </is>
      </c>
      <c r="C240" t="inlineStr">
        <is>
          <t>CL45 Eleni L. roster</t>
        </is>
      </c>
      <c r="D240" t="inlineStr">
        <is>
          <t>Kitchen and bathrooms - Westend Engineering (Reservoir)</t>
        </is>
      </c>
      <c r="E240" s="10" t="n">
        <v>46399</v>
      </c>
      <c r="F240" t="inlineStr">
        <is>
          <t>17:30</t>
        </is>
      </c>
      <c r="G240" t="inlineStr">
        <is>
          <t>18:30</t>
        </is>
      </c>
      <c r="H240" t="inlineStr">
        <is>
          <t>FREQ=WEEKLY;BYDAY=TU,WE,TH</t>
        </is>
      </c>
      <c r="I240" t="inlineStr">
        <is>
          <t>313 Victoria Road, Reservoir VIC</t>
        </is>
      </c>
      <c r="J240" t="inlineStr">
        <is>
          <t>Clients/Westend Engineering/Clinic - Reservoir</t>
        </is>
      </c>
      <c r="K240" t="inlineStr">
        <is>
          <t>Kitchen and bathrooms. Checklist: Clients/Westend Engineering/Clinic - Reservoir/01 Scope &amp; Checklist. Notes: Call 0400 000 000 if the door is locked. Access details: Clients/Westend Engineering/Clinic - Reservoir/02 Site Access (office will share).</t>
        </is>
      </c>
      <c r="L240" t="str">
        <f>IF(COUNTIF('Roster Clashes'!$A$5:$A$15,A240)+COUNTIF('Roster Clashes'!$B$5:$B$15,A240)&gt;0,"Yes","No")</f>
        <v>No</v>
      </c>
      <c r="M240" t="n">
        <v>0</v>
      </c>
    </row>
    <row r="241">
      <c r="A241" t="inlineStr">
        <is>
          <t>J1237</t>
        </is>
      </c>
      <c r="B241" t="inlineStr">
        <is>
          <t>Wave 1 North</t>
        </is>
      </c>
      <c r="C241" t="inlineStr">
        <is>
          <t>CL53 Maya L. roster</t>
        </is>
      </c>
      <c r="D241" t="inlineStr">
        <is>
          <t>Carpet steam clean - Westend Engineering (Reservoir)</t>
        </is>
      </c>
      <c r="E241" s="10" t="n">
        <v>46414</v>
      </c>
      <c r="F241" t="inlineStr">
        <is>
          <t>09:00</t>
        </is>
      </c>
      <c r="G241" t="inlineStr">
        <is>
          <t>11:00</t>
        </is>
      </c>
      <c r="H241" t="inlineStr">
        <is>
          <t>FREQ=WEEKLY;INTERVAL=4;BYDAY=WE</t>
        </is>
      </c>
      <c r="I241" t="inlineStr">
        <is>
          <t>313 Victoria Road, Reservoir VIC</t>
        </is>
      </c>
      <c r="J241" t="inlineStr">
        <is>
          <t>Clients/Westend Engineering/Clinic - Reservoir</t>
        </is>
      </c>
      <c r="K241" t="inlineStr">
        <is>
          <t>Carpet steam clean. Checklist: Clients/Westend Engineering/Clinic - Reservoir/01 Scope &amp; Checklist. Notes: Call 0400 000 000 if the door is locked. Access details: Clients/Westend Engineering/Clinic - Reservoir/02 Site Access (office will share).</t>
        </is>
      </c>
      <c r="L241" t="str">
        <f>IF(COUNTIF('Roster Clashes'!$A$5:$A$15,A241)+COUNTIF('Roster Clashes'!$B$5:$B$15,A241)&gt;0,"Yes","No")</f>
        <v>No</v>
      </c>
      <c r="M241" t="n">
        <v>0</v>
      </c>
    </row>
    <row r="242">
      <c r="A242" t="inlineStr">
        <is>
          <t>J1238</t>
        </is>
      </c>
      <c r="B242" t="inlineStr">
        <is>
          <t>Wave 1 North</t>
        </is>
      </c>
      <c r="C242" t="inlineStr">
        <is>
          <t>CL21 Ana F. roster</t>
        </is>
      </c>
      <c r="D242" t="inlineStr">
        <is>
          <t>Office clean - Lakeside Real Estate Pty Ltd (Brunswick)</t>
        </is>
      </c>
      <c r="E242" s="10" t="n">
        <v>46398</v>
      </c>
      <c r="F242" t="inlineStr">
        <is>
          <t>17:30</t>
        </is>
      </c>
      <c r="G242" t="inlineStr">
        <is>
          <t>18:30</t>
        </is>
      </c>
      <c r="H242" t="inlineStr">
        <is>
          <t>FREQ=WEEKLY;BYDAY=MO,TH,FR</t>
        </is>
      </c>
      <c r="I242" t="inlineStr">
        <is>
          <t>44 Nepean Parade, Brunswick VIC</t>
        </is>
      </c>
      <c r="J242" t="inlineStr">
        <is>
          <t>Clients/Lakeside Real Estate Pty Ltd/Main office - Brunswick</t>
        </is>
      </c>
      <c r="K242" t="inlineStr">
        <is>
          <t>Office clean. Checklist: Clients/Lakeside Real Estate Pty Ltd/Main office - Brunswick/01 Scope &amp; Checklist. Notes: Sign in at security desk. Access details: Clients/Lakeside Real Estate Pty Ltd/Main office - Brunswick/02 Site Access (office will share).</t>
        </is>
      </c>
      <c r="L242" t="str">
        <f>IF(COUNTIF('Roster Clashes'!$A$5:$A$15,A242)+COUNTIF('Roster Clashes'!$B$5:$B$15,A242)&gt;0,"Yes","No")</f>
        <v>No</v>
      </c>
      <c r="M242" t="n">
        <v>0</v>
      </c>
    </row>
    <row r="243">
      <c r="A243" t="inlineStr">
        <is>
          <t>J1239</t>
        </is>
      </c>
      <c r="B243" t="inlineStr">
        <is>
          <t>Wave 1 North</t>
        </is>
      </c>
      <c r="C243" t="inlineStr">
        <is>
          <t>CL05 Eleni A. roster</t>
        </is>
      </c>
      <c r="D243" t="inlineStr">
        <is>
          <t>Office clean - Lakeside Real Estate Pty Ltd (Preston)</t>
        </is>
      </c>
      <c r="E243" s="10" t="n">
        <v>46399</v>
      </c>
      <c r="F243" t="inlineStr">
        <is>
          <t>19:00</t>
        </is>
      </c>
      <c r="G243" t="inlineStr">
        <is>
          <t>20:30</t>
        </is>
      </c>
      <c r="H243" t="inlineStr">
        <is>
          <t>FREQ=WEEKLY;BYDAY=TU,WE,TH</t>
        </is>
      </c>
      <c r="I243" t="inlineStr">
        <is>
          <t>67 Glenferrie Road, Preston VIC</t>
        </is>
      </c>
      <c r="J243" t="inlineStr">
        <is>
          <t>Clients/Lakeside Real Estate Pty Ltd/Clinic - Preston</t>
        </is>
      </c>
      <c r="K243" t="inlineStr">
        <is>
          <t>Office clean. Checklist: Clients/Lakeside Real Estate Pty Ltd/Clinic - Preston/01 Scope &amp; Checklist. Notes: Level 3, lift to the left. Access details: Clients/Lakeside Real Estate Pty Ltd/Clinic - Preston/02 Site Access (office will share).</t>
        </is>
      </c>
      <c r="L243" t="str">
        <f>IF(COUNTIF('Roster Clashes'!$A$5:$A$15,A243)+COUNTIF('Roster Clashes'!$B$5:$B$15,A243)&gt;0,"Yes","No")</f>
        <v>No</v>
      </c>
      <c r="M243" t="n">
        <v>0</v>
      </c>
    </row>
    <row r="244">
      <c r="A244" t="inlineStr">
        <is>
          <t>J1240</t>
        </is>
      </c>
      <c r="B244" t="inlineStr">
        <is>
          <t>Wave 2 East</t>
        </is>
      </c>
      <c r="C244" t="inlineStr">
        <is>
          <t>CL26 Farid F. roster</t>
        </is>
      </c>
      <c r="D244" t="inlineStr">
        <is>
          <t>Office clean - Lakeside Real Estate Pty Ltd (Mitcham)</t>
        </is>
      </c>
      <c r="E244" s="10" t="n">
        <v>46407</v>
      </c>
      <c r="F244" t="inlineStr">
        <is>
          <t>20:00</t>
        </is>
      </c>
      <c r="G244" t="inlineStr">
        <is>
          <t>21:00</t>
        </is>
      </c>
      <c r="H244" t="inlineStr">
        <is>
          <t>FREQ=WEEKLY;BYDAY=WE,TH</t>
        </is>
      </c>
      <c r="I244" t="inlineStr">
        <is>
          <t>6 Whitehorse Street, Mitcham VIC</t>
        </is>
      </c>
      <c r="J244" t="inlineStr">
        <is>
          <t>Clients/Lakeside Real Estate Pty Ltd/Warehouse - Mitcham</t>
        </is>
      </c>
      <c r="K244" t="inlineStr">
        <is>
          <t>Office clean. Checklist: Clients/Lakeside Real Estate Pty Ltd/Warehouse - Mitcham/01 Scope &amp; Checklist. Notes: Lockbox on meter box, [in 02 Site Access]. Access details: Clients/Lakeside Real Estate Pty Ltd/Warehouse - Mitcham/02 Site Access (office will share).</t>
        </is>
      </c>
      <c r="L244" t="str">
        <f>IF(COUNTIF('Roster Clashes'!$A$5:$A$15,A244)+COUNTIF('Roster Clashes'!$B$5:$B$15,A244)&gt;0,"Yes","No")</f>
        <v>No</v>
      </c>
      <c r="M244" t="n">
        <v>0</v>
      </c>
    </row>
    <row r="245">
      <c r="A245" t="inlineStr">
        <is>
          <t>J1241</t>
        </is>
      </c>
      <c r="B245" t="inlineStr">
        <is>
          <t>Wave 2 East</t>
        </is>
      </c>
      <c r="C245" t="inlineStr">
        <is>
          <t>CL54 Nikos L. roster</t>
        </is>
      </c>
      <c r="D245" t="inlineStr">
        <is>
          <t>Window clean - Lakeside Real Estate Pty Ltd (Mitcham)</t>
        </is>
      </c>
      <c r="E245" s="10" t="n">
        <v>46419</v>
      </c>
      <c r="F245" t="inlineStr">
        <is>
          <t>11:00</t>
        </is>
      </c>
      <c r="G245" t="inlineStr">
        <is>
          <t>13:00</t>
        </is>
      </c>
      <c r="H245" t="inlineStr">
        <is>
          <t>FREQ=WEEKLY;INTERVAL=4;BYDAY=MO</t>
        </is>
      </c>
      <c r="I245" t="inlineStr">
        <is>
          <t>6 Whitehorse Street, Mitcham VIC</t>
        </is>
      </c>
      <c r="J245" t="inlineStr">
        <is>
          <t>Clients/Lakeside Real Estate Pty Ltd/Warehouse - Mitcham</t>
        </is>
      </c>
      <c r="K245" t="inlineStr">
        <is>
          <t>Window clean. Checklist: Clients/Lakeside Real Estate Pty Ltd/Warehouse - Mitcham/01 Scope &amp; Checklist. Notes: Lockbox on meter box, [in 02 Site Access]. Access details: Clients/Lakeside Real Estate Pty Ltd/Warehouse - Mitcham/02 Site Access (office will share).</t>
        </is>
      </c>
      <c r="L245" t="str">
        <f>IF(COUNTIF('Roster Clashes'!$A$5:$A$15,A245)+COUNTIF('Roster Clashes'!$B$5:$B$15,A245)&gt;0,"Yes","No")</f>
        <v>No</v>
      </c>
      <c r="M245" t="n">
        <v>0</v>
      </c>
    </row>
    <row r="246">
      <c r="A246" t="inlineStr">
        <is>
          <t>J1242</t>
        </is>
      </c>
      <c r="B246" t="inlineStr">
        <is>
          <t>Wave 2 East</t>
        </is>
      </c>
      <c r="C246" t="inlineStr">
        <is>
          <t>CL54 Nikos L. roster</t>
        </is>
      </c>
      <c r="D246" t="inlineStr">
        <is>
          <t>Washroom service - Lakeside Real Estate Pty Ltd (Mitcham)</t>
        </is>
      </c>
      <c r="E246" s="10" t="n">
        <v>46420</v>
      </c>
      <c r="F246" t="inlineStr">
        <is>
          <t>12:30</t>
        </is>
      </c>
      <c r="G246" t="inlineStr">
        <is>
          <t>13:00</t>
        </is>
      </c>
      <c r="H246" t="inlineStr">
        <is>
          <t>FREQ=MONTHLY;BYDAY=1TU</t>
        </is>
      </c>
      <c r="I246" t="inlineStr">
        <is>
          <t>6 Whitehorse Street, Mitcham VIC</t>
        </is>
      </c>
      <c r="J246" t="inlineStr">
        <is>
          <t>Clients/Lakeside Real Estate Pty Ltd/Warehouse - Mitcham</t>
        </is>
      </c>
      <c r="K246" t="inlineStr">
        <is>
          <t>Washroom service. Checklist: Clients/Lakeside Real Estate Pty Ltd/Warehouse - Mitcham/01 Scope &amp; Checklist. Notes: Lockbox on meter box, [in 02 Site Access]. Access details: Clients/Lakeside Real Estate Pty Ltd/Warehouse - Mitcham/02 Site Access (office will share).</t>
        </is>
      </c>
      <c r="L246" t="str">
        <f>IF(COUNTIF('Roster Clashes'!$A$5:$A$15,A246)+COUNTIF('Roster Clashes'!$B$5:$B$15,A246)&gt;0,"Yes","No")</f>
        <v>No</v>
      </c>
      <c r="M246" t="n">
        <v>0</v>
      </c>
    </row>
    <row r="247">
      <c r="A247" t="inlineStr">
        <is>
          <t>J1243</t>
        </is>
      </c>
      <c r="B247" t="inlineStr">
        <is>
          <t>Wave 4 West</t>
        </is>
      </c>
      <c r="C247" t="inlineStr">
        <is>
          <t>CL32 Luis F. roster</t>
        </is>
      </c>
      <c r="D247" t="inlineStr">
        <is>
          <t>Office clean - Harbourside Pharmacy Pty Ltd (Yarraville)</t>
        </is>
      </c>
      <c r="E247" s="10" t="n">
        <v>46419</v>
      </c>
      <c r="F247" t="inlineStr">
        <is>
          <t>19:00</t>
        </is>
      </c>
      <c r="G247" t="inlineStr">
        <is>
          <t>21:00</t>
        </is>
      </c>
      <c r="H247" t="inlineStr">
        <is>
          <t>FREQ=WEEKLY;BYDAY=MO,TU</t>
        </is>
      </c>
      <c r="I247" t="inlineStr">
        <is>
          <t>267 Nepean Street, Yarraville VIC</t>
        </is>
      </c>
      <c r="J247" t="inlineStr">
        <is>
          <t>Clients/Harbourside Pharmacy Pty Ltd/Main office - Yarraville</t>
        </is>
      </c>
      <c r="K247" t="inlineStr">
        <is>
          <t>Office clean. Checklist: Clients/Harbourside Pharmacy Pty Ltd/Main office - Yarraville/01 Scope &amp; Checklist. Notes: Alarm [in 02 Site Access] then press OFF. Access details: Clients/Harbourside Pharmacy Pty Ltd/Main office - Yarraville/02 Site Access (office will share).</t>
        </is>
      </c>
      <c r="L247" t="str">
        <f>IF(COUNTIF('Roster Clashes'!$A$5:$A$15,A247)+COUNTIF('Roster Clashes'!$B$5:$B$15,A247)&gt;0,"Yes","No")</f>
        <v>No</v>
      </c>
      <c r="M247" t="n">
        <v>0</v>
      </c>
    </row>
    <row r="248">
      <c r="A248" t="inlineStr">
        <is>
          <t>J1244</t>
        </is>
      </c>
      <c r="B248" t="inlineStr">
        <is>
          <t>Wave 4 West</t>
        </is>
      </c>
      <c r="C248" t="inlineStr">
        <is>
          <t>CL28 Hamid F. roster</t>
        </is>
      </c>
      <c r="D248" t="inlineStr">
        <is>
          <t>Office clean - Harbourside Pharmacy Pty Ltd (Williamstown)</t>
        </is>
      </c>
      <c r="E248" s="10" t="n">
        <v>46420</v>
      </c>
      <c r="F248" t="inlineStr">
        <is>
          <t>19:30</t>
        </is>
      </c>
      <c r="G248" t="inlineStr">
        <is>
          <t>21:00</t>
        </is>
      </c>
      <c r="H248" t="inlineStr">
        <is>
          <t>FREQ=WEEKLY;BYDAY=TU,FR</t>
        </is>
      </c>
      <c r="I248" t="inlineStr">
        <is>
          <t>266 Park Road, Williamstown VIC</t>
        </is>
      </c>
      <c r="J248" t="inlineStr">
        <is>
          <t>Clients/Harbourside Pharmacy Pty Ltd/Clinic - Williamstown</t>
        </is>
      </c>
      <c r="K248" t="inlineStr">
        <is>
          <t>Office clean. Checklist: Clients/Harbourside Pharmacy Pty Ltd/Clinic - Williamstown/01 Scope &amp; Checklist. Notes: Store room on level 1, room 104. Access details: Clients/Harbourside Pharmacy Pty Ltd/Clinic - Williamstown/02 Site Access (office will share).</t>
        </is>
      </c>
      <c r="L248" t="str">
        <f>IF(COUNTIF('Roster Clashes'!$A$5:$A$15,A248)+COUNTIF('Roster Clashes'!$B$5:$B$15,A248)&gt;0,"Yes","No")</f>
        <v>No</v>
      </c>
      <c r="M248" t="n">
        <v>0</v>
      </c>
    </row>
    <row r="249">
      <c r="A249" t="inlineStr">
        <is>
          <t>J1245</t>
        </is>
      </c>
      <c r="B249" t="inlineStr">
        <is>
          <t>Wave 4 West</t>
        </is>
      </c>
      <c r="C249" t="inlineStr">
        <is>
          <t>CL12 Luis A. roster</t>
        </is>
      </c>
      <c r="D249" t="inlineStr">
        <is>
          <t>Office clean - Brightside Early Learning Pty Ltd (Footscray)</t>
        </is>
      </c>
      <c r="E249" s="10" t="n">
        <v>46419</v>
      </c>
      <c r="F249" t="inlineStr">
        <is>
          <t>21:00</t>
        </is>
      </c>
      <c r="G249" t="inlineStr">
        <is>
          <t>22:30</t>
        </is>
      </c>
      <c r="H249" t="inlineStr">
        <is>
          <t>FREQ=WEEKLY;BYDAY=MO,TU,WE,TH,FR</t>
        </is>
      </c>
      <c r="I249" t="inlineStr">
        <is>
          <t>158 Nepean Avenue, Footscray VIC</t>
        </is>
      </c>
      <c r="J249" t="inlineStr">
        <is>
          <t>Clients/Brightside Early Learning Pty Ltd/Main office - Footscray</t>
        </is>
      </c>
      <c r="K249" t="inlineStr">
        <is>
          <t>Office clean. Checklist: Clients/Brightside Early Learning Pty Ltd/Main office - Footscray/01 Scope &amp; Checklist. Notes: Level 3, lift to the left. Access details: Clients/Brightside Early Learning Pty Ltd/Main office - Footscray/02 Site Access (office will share).</t>
        </is>
      </c>
      <c r="L249" t="str">
        <f>IF(COUNTIF('Roster Clashes'!$A$5:$A$15,A249)+COUNTIF('Roster Clashes'!$B$5:$B$15,A249)&gt;0,"Yes","No")</f>
        <v>Yes</v>
      </c>
      <c r="M249" t="n">
        <v>0</v>
      </c>
    </row>
    <row r="250">
      <c r="A250" t="inlineStr">
        <is>
          <t>J1246</t>
        </is>
      </c>
      <c r="B250" t="inlineStr">
        <is>
          <t>Wave 3 South</t>
        </is>
      </c>
      <c r="C250" t="inlineStr">
        <is>
          <t>CL43 Carmen L. roster</t>
        </is>
      </c>
      <c r="D250" t="inlineStr">
        <is>
          <t>Office clean - Southgate Engineering (Frankston)</t>
        </is>
      </c>
      <c r="E250" s="10" t="n">
        <v>46412</v>
      </c>
      <c r="F250" t="inlineStr">
        <is>
          <t>17:30</t>
        </is>
      </c>
      <c r="G250" t="inlineStr">
        <is>
          <t>19:30</t>
        </is>
      </c>
      <c r="H250" t="inlineStr">
        <is>
          <t>FREQ=WEEKLY;BYDAY=MO,WE</t>
        </is>
      </c>
      <c r="I250" t="inlineStr">
        <is>
          <t>135 Main Avenue, Frankston VIC</t>
        </is>
      </c>
      <c r="J250" t="inlineStr">
        <is>
          <t>Clients/Southgate Engineering/Main office - Frankston</t>
        </is>
      </c>
      <c r="K250" t="inlineStr">
        <is>
          <t>Office clean. Checklist: Clients/Southgate Engineering/Main office - Frankston/01 Scope &amp; Checklist. Notes: Alarm [in 02 Site Access] then press OFF. Access details: Clients/Southgate Engineering/Main office - Frankston/02 Site Access (office will share).</t>
        </is>
      </c>
      <c r="L250" t="str">
        <f>IF(COUNTIF('Roster Clashes'!$A$5:$A$15,A250)+COUNTIF('Roster Clashes'!$B$5:$B$15,A250)&gt;0,"Yes","No")</f>
        <v>No</v>
      </c>
      <c r="M250" t="n">
        <v>0</v>
      </c>
    </row>
    <row r="251">
      <c r="A251" t="inlineStr">
        <is>
          <t>J1247</t>
        </is>
      </c>
      <c r="B251" t="inlineStr">
        <is>
          <t>Wave 1 North</t>
        </is>
      </c>
      <c r="C251" t="inlineStr">
        <is>
          <t>CL17 Quynh A. roster</t>
        </is>
      </c>
      <c r="D251" t="inlineStr">
        <is>
          <t>Kitchen and bathrooms - Riverside Dental Pty Ltd (Northcote)</t>
        </is>
      </c>
      <c r="E251" s="10" t="n">
        <v>46402</v>
      </c>
      <c r="F251" t="inlineStr">
        <is>
          <t>05:30</t>
        </is>
      </c>
      <c r="G251" t="inlineStr">
        <is>
          <t>06:30</t>
        </is>
      </c>
      <c r="H251" t="inlineStr">
        <is>
          <t>FREQ=WEEKLY;BYDAY=FR</t>
        </is>
      </c>
      <c r="I251" t="inlineStr">
        <is>
          <t>256 Albert Parade, Northcote VIC</t>
        </is>
      </c>
      <c r="J251" t="inlineStr">
        <is>
          <t>Clients/Riverside Dental Pty Ltd/Main office - Northcote</t>
        </is>
      </c>
      <c r="K251" t="inlineStr">
        <is>
          <t>Kitchen and bathrooms. Checklist: Clients/Riverside Dental Pty Ltd/Main office - Northcote/01 Scope &amp; Checklist. Notes: Do not use bleach on the timber floor. Access details: Clients/Riverside Dental Pty Ltd/Main office - Northcote/02 Site Access (office will share).</t>
        </is>
      </c>
      <c r="L251" t="str">
        <f>IF(COUNTIF('Roster Clashes'!$A$5:$A$15,A251)+COUNTIF('Roster Clashes'!$B$5:$B$15,A251)&gt;0,"Yes","No")</f>
        <v>No</v>
      </c>
      <c r="M251" t="n">
        <v>0</v>
      </c>
    </row>
    <row r="252">
      <c r="A252" t="inlineStr">
        <is>
          <t>J1248</t>
        </is>
      </c>
      <c r="B252" t="inlineStr">
        <is>
          <t>Wave 4 West</t>
        </is>
      </c>
      <c r="C252" t="inlineStr">
        <is>
          <t>CL24 Dinh F. roster</t>
        </is>
      </c>
      <c r="D252" t="inlineStr">
        <is>
          <t>Office clean - Bayview Early Learning (Laverton)</t>
        </is>
      </c>
      <c r="E252" s="10" t="n">
        <v>46422</v>
      </c>
      <c r="F252" t="inlineStr">
        <is>
          <t>07:00</t>
        </is>
      </c>
      <c r="G252" t="inlineStr">
        <is>
          <t>08:30</t>
        </is>
      </c>
      <c r="H252" t="inlineStr">
        <is>
          <t>FREQ=WEEKLY;BYDAY=TH</t>
        </is>
      </c>
      <c r="I252" t="inlineStr">
        <is>
          <t>215 Barkly Street, Laverton VIC</t>
        </is>
      </c>
      <c r="J252" t="inlineStr">
        <is>
          <t>Clients/Bayview Early Learning/Main office - Laverton</t>
        </is>
      </c>
      <c r="K252" t="inlineStr">
        <is>
          <t>Office clean. Checklist: Clients/Bayview Early Learning/Main office - Laverton/01 Scope &amp; Checklist. Notes: Key safe at side gate, code [in 02 Site Access]. Access details: Clients/Bayview Early Learning/Main office - Laverton/02 Site Access (office will share).</t>
        </is>
      </c>
      <c r="L252" t="str">
        <f>IF(COUNTIF('Roster Clashes'!$A$5:$A$15,A252)+COUNTIF('Roster Clashes'!$B$5:$B$15,A252)&gt;0,"Yes","No")</f>
        <v>No</v>
      </c>
      <c r="M252" t="n">
        <v>0</v>
      </c>
    </row>
    <row r="253">
      <c r="A253" t="inlineStr">
        <is>
          <t>J1249</t>
        </is>
      </c>
      <c r="B253" t="inlineStr">
        <is>
          <t>Wave 4 West</t>
        </is>
      </c>
      <c r="C253" t="inlineStr">
        <is>
          <t>CL54 Nikos L. roster</t>
        </is>
      </c>
      <c r="D253" t="inlineStr">
        <is>
          <t>Window clean - Bayview Early Learning (Laverton)</t>
        </is>
      </c>
      <c r="E253" s="10" t="n">
        <v>46422</v>
      </c>
      <c r="F253" t="inlineStr">
        <is>
          <t>09:00</t>
        </is>
      </c>
      <c r="G253" t="inlineStr">
        <is>
          <t>10:30</t>
        </is>
      </c>
      <c r="H253" t="inlineStr">
        <is>
          <t>FREQ=WEEKLY;INTERVAL=4;BYDAY=TH</t>
        </is>
      </c>
      <c r="I253" t="inlineStr">
        <is>
          <t>215 Barkly Street, Laverton VIC</t>
        </is>
      </c>
      <c r="J253" t="inlineStr">
        <is>
          <t>Clients/Bayview Early Learning/Main office - Laverton</t>
        </is>
      </c>
      <c r="K253" t="inlineStr">
        <is>
          <t>Window clean. Checklist: Clients/Bayview Early Learning/Main office - Laverton/01 Scope &amp; Checklist. Notes: Key safe at side gate, code [in 02 Site Access]. Access details: Clients/Bayview Early Learning/Main office - Laverton/02 Site Access (office will share).</t>
        </is>
      </c>
      <c r="L253" t="str">
        <f>IF(COUNTIF('Roster Clashes'!$A$5:$A$15,A253)+COUNTIF('Roster Clashes'!$B$5:$B$15,A253)&gt;0,"Yes","No")</f>
        <v>No</v>
      </c>
      <c r="M253" t="n">
        <v>0</v>
      </c>
    </row>
    <row r="254">
      <c r="A254" t="inlineStr">
        <is>
          <t>J1250</t>
        </is>
      </c>
      <c r="B254" t="inlineStr">
        <is>
          <t>Wave 3 South</t>
        </is>
      </c>
      <c r="C254" t="inlineStr">
        <is>
          <t>CL31 Kavya F. roster</t>
        </is>
      </c>
      <c r="D254" t="inlineStr">
        <is>
          <t>Office clean - Bayview Early Learning (Brighton)</t>
        </is>
      </c>
      <c r="E254" s="10" t="n">
        <v>46412</v>
      </c>
      <c r="F254" t="inlineStr">
        <is>
          <t>17:30</t>
        </is>
      </c>
      <c r="G254" t="inlineStr">
        <is>
          <t>18:30</t>
        </is>
      </c>
      <c r="H254" t="inlineStr">
        <is>
          <t>FREQ=WEEKLY;BYDAY=MO</t>
        </is>
      </c>
      <c r="I254" t="inlineStr">
        <is>
          <t>329 Station Avenue, Brighton VIC</t>
        </is>
      </c>
      <c r="J254" t="inlineStr">
        <is>
          <t>Clients/Bayview Early Learning/Clinic - Brighton</t>
        </is>
      </c>
      <c r="K254" t="inlineStr">
        <is>
          <t>Office clean. Checklist: Clients/Bayview Early Learning/Clinic - Brighton/01 Scope &amp; Checklist. Notes: Call 0400 000 000 if the door is locked. Access details: Clients/Bayview Early Learning/Clinic - Brighton/02 Site Access (office will share).</t>
        </is>
      </c>
      <c r="L254" t="str">
        <f>IF(COUNTIF('Roster Clashes'!$A$5:$A$15,A254)+COUNTIF('Roster Clashes'!$B$5:$B$15,A254)&gt;0,"Yes","No")</f>
        <v>No</v>
      </c>
      <c r="M254" t="n">
        <v>0</v>
      </c>
    </row>
    <row r="255">
      <c r="A255" t="inlineStr">
        <is>
          <t>J1251</t>
        </is>
      </c>
      <c r="B255" t="inlineStr">
        <is>
          <t>Wave 4 West</t>
        </is>
      </c>
      <c r="C255" t="inlineStr">
        <is>
          <t>CL20 Tara A. roster</t>
        </is>
      </c>
      <c r="D255" t="inlineStr">
        <is>
          <t>Kitchen and bathrooms - Elm Street Financial Planning Pty Ltd (Yarraville)</t>
        </is>
      </c>
      <c r="E255" s="10" t="n">
        <v>46422</v>
      </c>
      <c r="F255" t="inlineStr">
        <is>
          <t>05:30</t>
        </is>
      </c>
      <c r="G255" t="inlineStr">
        <is>
          <t>06:30</t>
        </is>
      </c>
      <c r="H255" t="inlineStr">
        <is>
          <t>FREQ=WEEKLY;BYDAY=TH,FR</t>
        </is>
      </c>
      <c r="I255" t="inlineStr">
        <is>
          <t>462A Victoria Road, Yarraville VIC</t>
        </is>
      </c>
      <c r="J255" t="inlineStr">
        <is>
          <t>Clients/Elm Street Financial Planning Pty Ltd/Main office - Yarraville</t>
        </is>
      </c>
      <c r="K255" t="inlineStr">
        <is>
          <t>Kitchen and bathrooms. Checklist: Clients/Elm Street Financial Planning Pty Ltd/Main office - Yarraville/01 Scope &amp; Checklist. Notes: Reception closes 5:30 pm, use the side entry. Access details: Clients/Elm Street Financial Planning Pty Ltd/Main office - Yarraville/02 Site Access (office will share).</t>
        </is>
      </c>
      <c r="L255" t="str">
        <f>IF(COUNTIF('Roster Clashes'!$A$5:$A$15,A255)+COUNTIF('Roster Clashes'!$B$5:$B$15,A255)&gt;0,"Yes","No")</f>
        <v>No</v>
      </c>
      <c r="M255" t="n">
        <v>0</v>
      </c>
    </row>
    <row r="256">
      <c r="A256" t="inlineStr">
        <is>
          <t>J1252</t>
        </is>
      </c>
      <c r="B256" t="inlineStr">
        <is>
          <t>Wave 3 South</t>
        </is>
      </c>
      <c r="C256" t="inlineStr">
        <is>
          <t>CL27 Grace F. roster</t>
        </is>
      </c>
      <c r="D256" t="inlineStr">
        <is>
          <t>Kitchen and bathrooms - Ashwood Property Group (Cheltenham)</t>
        </is>
      </c>
      <c r="E256" s="10" t="n">
        <v>46412</v>
      </c>
      <c r="F256" t="inlineStr">
        <is>
          <t>17:30</t>
        </is>
      </c>
      <c r="G256" t="inlineStr">
        <is>
          <t>18:00</t>
        </is>
      </c>
      <c r="H256" t="inlineStr">
        <is>
          <t>FREQ=WEEKLY;BYDAY=MO</t>
        </is>
      </c>
      <c r="I256" t="inlineStr">
        <is>
          <t>248 Sydney Street, Cheltenham VIC</t>
        </is>
      </c>
      <c r="J256" t="inlineStr">
        <is>
          <t>Clients/Ashwood Property Group/Main office - Cheltenham</t>
        </is>
      </c>
      <c r="K256" t="inlineStr">
        <is>
          <t>Kitchen and bathrooms. Checklist: Clients/Ashwood Property Group/Main office - Cheltenham/01 Scope &amp; Checklist. Notes: -. Access details: Clients/Ashwood Property Group/Main office - Cheltenham/02 Site Access (office will share).</t>
        </is>
      </c>
      <c r="L256" t="str">
        <f>IF(COUNTIF('Roster Clashes'!$A$5:$A$15,A256)+COUNTIF('Roster Clashes'!$B$5:$B$15,A256)&gt;0,"Yes","No")</f>
        <v>No</v>
      </c>
      <c r="M256" t="n">
        <v>0</v>
      </c>
    </row>
    <row r="257">
      <c r="A257" t="inlineStr">
        <is>
          <t>J1253</t>
        </is>
      </c>
      <c r="B257" t="inlineStr">
        <is>
          <t>Wave 3 South</t>
        </is>
      </c>
      <c r="C257" t="inlineStr">
        <is>
          <t>CL53 Maya L. roster</t>
        </is>
      </c>
      <c r="D257" t="inlineStr">
        <is>
          <t>Carpet steam clean - Ashwood Property Group (Cheltenham)</t>
        </is>
      </c>
      <c r="E257" s="10" t="n">
        <v>46413</v>
      </c>
      <c r="F257" t="inlineStr">
        <is>
          <t>09:00</t>
        </is>
      </c>
      <c r="G257" t="inlineStr">
        <is>
          <t>10:30</t>
        </is>
      </c>
      <c r="H257" t="inlineStr">
        <is>
          <t>FREQ=WEEKLY;INTERVAL=4;BYDAY=TU</t>
        </is>
      </c>
      <c r="I257" t="inlineStr">
        <is>
          <t>248 Sydney Street, Cheltenham VIC</t>
        </is>
      </c>
      <c r="J257" t="inlineStr">
        <is>
          <t>Clients/Ashwood Property Group/Main office - Cheltenham</t>
        </is>
      </c>
      <c r="K257" t="inlineStr">
        <is>
          <t>Carpet steam clean. Checklist: Clients/Ashwood Property Group/Main office - Cheltenham/01 Scope &amp; Checklist. Notes: -. Access details: Clients/Ashwood Property Group/Main office - Cheltenham/02 Site Access (office will share).</t>
        </is>
      </c>
      <c r="L257" t="str">
        <f>IF(COUNTIF('Roster Clashes'!$A$5:$A$15,A257)+COUNTIF('Roster Clashes'!$B$5:$B$15,A257)&gt;0,"Yes","No")</f>
        <v>No</v>
      </c>
      <c r="M257" t="n">
        <v>0</v>
      </c>
    </row>
    <row r="258">
      <c r="A258" t="inlineStr">
        <is>
          <t>J1254</t>
        </is>
      </c>
      <c r="B258" t="inlineStr">
        <is>
          <t>Wave 3 South</t>
        </is>
      </c>
      <c r="C258" t="inlineStr">
        <is>
          <t>CL35 Omar F. roster</t>
        </is>
      </c>
      <c r="D258" t="inlineStr">
        <is>
          <t>Kitchen and bathrooms - Northside Early Learning Pty Ltd (Bentleigh)</t>
        </is>
      </c>
      <c r="E258" s="10" t="n">
        <v>46412</v>
      </c>
      <c r="F258" t="inlineStr">
        <is>
          <t>19:30</t>
        </is>
      </c>
      <c r="G258" t="inlineStr">
        <is>
          <t>20:30</t>
        </is>
      </c>
      <c r="H258" t="inlineStr">
        <is>
          <t>FREQ=WEEKLY;BYDAY=MO,TU</t>
        </is>
      </c>
      <c r="I258" t="inlineStr">
        <is>
          <t>251 Plenty Highway, Bentleigh VIC</t>
        </is>
      </c>
      <c r="J258" t="inlineStr">
        <is>
          <t>Clients/Northside Early Learning Pty Ltd/Main office - Bentleigh</t>
        </is>
      </c>
      <c r="K258" t="inlineStr">
        <is>
          <t>Kitchen and bathrooms. Checklist: Clients/Northside Early Learning Pty Ltd/Main office - Bentleigh/01 Scope &amp; Checklist. Notes: Do not use bleach on the timber floor. Access details: Clients/Northside Early Learning Pty Ltd/Main office - Bentleigh/02 Site Access (office will share).</t>
        </is>
      </c>
      <c r="L258" t="str">
        <f>IF(COUNTIF('Roster Clashes'!$A$5:$A$15,A258)+COUNTIF('Roster Clashes'!$B$5:$B$15,A258)&gt;0,"Yes","No")</f>
        <v>Yes</v>
      </c>
      <c r="M258" t="n">
        <v>0</v>
      </c>
    </row>
    <row r="259">
      <c r="A259" t="inlineStr">
        <is>
          <t>J1255</t>
        </is>
      </c>
      <c r="B259" t="inlineStr">
        <is>
          <t>Wave 3 South</t>
        </is>
      </c>
      <c r="C259" t="inlineStr">
        <is>
          <t>CL31 Kavya F. roster</t>
        </is>
      </c>
      <c r="D259" t="inlineStr">
        <is>
          <t>Office clean - Brightside Logistics Pty Ltd (Bentleigh)</t>
        </is>
      </c>
      <c r="E259" s="10" t="n">
        <v>46413</v>
      </c>
      <c r="F259" t="inlineStr">
        <is>
          <t>17:30</t>
        </is>
      </c>
      <c r="G259" t="inlineStr">
        <is>
          <t>19:00</t>
        </is>
      </c>
      <c r="H259" t="inlineStr">
        <is>
          <t>FREQ=WEEKLY;BYDAY=TU,WE</t>
        </is>
      </c>
      <c r="I259" t="inlineStr">
        <is>
          <t>148 Nepean Street, Bentleigh VIC</t>
        </is>
      </c>
      <c r="J259" t="inlineStr">
        <is>
          <t>Clients/Brightside Logistics Pty Ltd/Main office - Bentleigh</t>
        </is>
      </c>
      <c r="K259" t="inlineStr">
        <is>
          <t>Office clean. Checklist: Clients/Brightside Logistics Pty Ltd/Main office - Bentleigh/01 Scope &amp; Checklist. Notes: Alarm [in 02 Site Access] then press OFF; Park in bay 12 under the building. Access details: Clients/Brightside Logistics Pty Ltd/Main office - Bentleigh/02 Site Access (office will share).</t>
        </is>
      </c>
      <c r="L259" t="str">
        <f>IF(COUNTIF('Roster Clashes'!$A$5:$A$15,A259)+COUNTIF('Roster Clashes'!$B$5:$B$15,A259)&gt;0,"Yes","No")</f>
        <v>No</v>
      </c>
      <c r="M259" t="n">
        <v>0</v>
      </c>
    </row>
    <row r="260">
      <c r="A260" t="inlineStr">
        <is>
          <t>J1256</t>
        </is>
      </c>
      <c r="B260" t="inlineStr">
        <is>
          <t>Wave 2 East</t>
        </is>
      </c>
      <c r="C260" t="inlineStr">
        <is>
          <t>CL18 Rosa A. roster</t>
        </is>
      </c>
      <c r="D260" t="inlineStr">
        <is>
          <t>Office clean - Elm Street Early Learning (Hawthorn)</t>
        </is>
      </c>
      <c r="E260" s="10" t="n">
        <v>46405</v>
      </c>
      <c r="F260" t="inlineStr">
        <is>
          <t>20:00</t>
        </is>
      </c>
      <c r="G260" t="inlineStr">
        <is>
          <t>21:00</t>
        </is>
      </c>
      <c r="H260" t="inlineStr">
        <is>
          <t>FREQ=WEEKLY;BYDAY=MO,TU,WE,TH,FR</t>
        </is>
      </c>
      <c r="I260" t="inlineStr">
        <is>
          <t>431 Union Avenue, Hawthorn VIC</t>
        </is>
      </c>
      <c r="J260" t="inlineStr">
        <is>
          <t>Clients/Elm Street Early Learning/Main office - Hawthorn</t>
        </is>
      </c>
      <c r="K260" t="inlineStr">
        <is>
          <t>Office clean. Checklist: Clients/Elm Street Early Learning/Main office - Hawthorn/01 Scope &amp; Checklist. Notes: Vacuum bags in cupboard 2. Access details: Clients/Elm Street Early Learning/Main office - Hawthorn/02 Site Access (office will share).</t>
        </is>
      </c>
      <c r="L260" t="str">
        <f>IF(COUNTIF('Roster Clashes'!$A$5:$A$15,A260)+COUNTIF('Roster Clashes'!$B$5:$B$15,A260)&gt;0,"Yes","No")</f>
        <v>No</v>
      </c>
      <c r="M260" t="n">
        <v>0</v>
      </c>
    </row>
    <row r="261">
      <c r="A261" t="inlineStr">
        <is>
          <t>J1257</t>
        </is>
      </c>
      <c r="B261" t="inlineStr">
        <is>
          <t>Wave 2 East</t>
        </is>
      </c>
      <c r="C261" t="inlineStr">
        <is>
          <t>CL22 Bilal F. roster</t>
        </is>
      </c>
      <c r="D261" t="inlineStr">
        <is>
          <t>Office clean - Elm Street Early Learning (Camberwell)</t>
        </is>
      </c>
      <c r="E261" s="10" t="n">
        <v>46405</v>
      </c>
      <c r="F261" t="inlineStr">
        <is>
          <t>17:30</t>
        </is>
      </c>
      <c r="G261" t="inlineStr">
        <is>
          <t>18:30</t>
        </is>
      </c>
      <c r="H261" t="inlineStr">
        <is>
          <t>FREQ=WEEKLY;BYDAY=MO</t>
        </is>
      </c>
      <c r="I261" t="inlineStr">
        <is>
          <t>356 Main Road, Camberwell VIC</t>
        </is>
      </c>
      <c r="J261" t="inlineStr">
        <is>
          <t>Clients/Elm Street Early Learning/Clinic - Camberwell</t>
        </is>
      </c>
      <c r="K261" t="inlineStr">
        <is>
          <t>Office clean. Checklist: Clients/Elm Street Early Learning/Clinic - Camberwell/01 Scope &amp; Checklist. Notes: Do not use bleach on the timber floor. Access details: Clients/Elm Street Early Learning/Clinic - Camberwell/02 Site Access (office will share).</t>
        </is>
      </c>
      <c r="L261" t="str">
        <f>IF(COUNTIF('Roster Clashes'!$A$5:$A$15,A261)+COUNTIF('Roster Clashes'!$B$5:$B$15,A261)&gt;0,"Yes","No")</f>
        <v>No</v>
      </c>
      <c r="M261" t="n">
        <v>0</v>
      </c>
    </row>
    <row r="262">
      <c r="A262" t="inlineStr">
        <is>
          <t>J1258</t>
        </is>
      </c>
      <c r="B262" t="inlineStr">
        <is>
          <t>Wave 2 East</t>
        </is>
      </c>
      <c r="C262" t="inlineStr">
        <is>
          <t>CL34 Nikos F. roster</t>
        </is>
      </c>
      <c r="D262" t="inlineStr">
        <is>
          <t>Office clean - Elm Street Early Learning (Glen Waverley)</t>
        </is>
      </c>
      <c r="E262" s="10" t="n">
        <v>46405</v>
      </c>
      <c r="F262" t="inlineStr">
        <is>
          <t>07:00</t>
        </is>
      </c>
      <c r="G262" t="inlineStr">
        <is>
          <t>08:30</t>
        </is>
      </c>
      <c r="H262" t="inlineStr">
        <is>
          <t>FREQ=WEEKLY;BYDAY=MO,WE</t>
        </is>
      </c>
      <c r="I262" t="inlineStr">
        <is>
          <t>422 Nicholson Parade, Glen Waverley VIC</t>
        </is>
      </c>
      <c r="J262" t="inlineStr">
        <is>
          <t>Clients/Elm Street Early Learning/Warehouse - Glen Waverley</t>
        </is>
      </c>
      <c r="K262" t="inlineStr">
        <is>
          <t>Office clean. Checklist: Clients/Elm Street Early Learning/Warehouse - Glen Waverley/01 Scope &amp; Checklist. Notes: Alarm [in 02 Site Access] then press OFF; Reception closes 5:30 pm, use the side entry. Access details: Clients/Elm Street Early Learning/Warehouse - Glen Waverley/02 Site Access (office will share).</t>
        </is>
      </c>
      <c r="L262" t="str">
        <f>IF(COUNTIF('Roster Clashes'!$A$5:$A$15,A262)+COUNTIF('Roster Clashes'!$B$5:$B$15,A262)&gt;0,"Yes","No")</f>
        <v>No</v>
      </c>
      <c r="M262" t="n">
        <v>0</v>
      </c>
    </row>
    <row r="263">
      <c r="A263" t="inlineStr">
        <is>
          <t>J1259</t>
        </is>
      </c>
      <c r="B263" t="inlineStr">
        <is>
          <t>Wave 2 East</t>
        </is>
      </c>
      <c r="C263" t="inlineStr">
        <is>
          <t>CL53 Maya L. roster</t>
        </is>
      </c>
      <c r="D263" t="inlineStr">
        <is>
          <t>Window clean - Elm Street Early Learning (Glen Waverley)</t>
        </is>
      </c>
      <c r="E263" s="10" t="n">
        <v>46426</v>
      </c>
      <c r="F263" t="inlineStr">
        <is>
          <t>09:00</t>
        </is>
      </c>
      <c r="G263" t="inlineStr">
        <is>
          <t>12:00</t>
        </is>
      </c>
      <c r="H263" t="inlineStr">
        <is>
          <t>FREQ=WEEKLY;INTERVAL=4;BYDAY=MO</t>
        </is>
      </c>
      <c r="I263" t="inlineStr">
        <is>
          <t>422 Nicholson Parade, Glen Waverley VIC</t>
        </is>
      </c>
      <c r="J263" t="inlineStr">
        <is>
          <t>Clients/Elm Street Early Learning/Warehouse - Glen Waverley</t>
        </is>
      </c>
      <c r="K263" t="inlineStr">
        <is>
          <t>Window clean. Checklist: Clients/Elm Street Early Learning/Warehouse - Glen Waverley/01 Scope &amp; Checklist. Notes: Alarm [in 02 Site Access] then press OFF; Reception closes 5:30 pm, use the side entry. Access details: Clients/Elm Street Early Learning/Warehouse - Glen Waverley/02 Site Access (office will share).</t>
        </is>
      </c>
      <c r="L263" t="str">
        <f>IF(COUNTIF('Roster Clashes'!$A$5:$A$15,A263)+COUNTIF('Roster Clashes'!$B$5:$B$15,A263)&gt;0,"Yes","No")</f>
        <v>No</v>
      </c>
      <c r="M263" t="n">
        <v>0</v>
      </c>
    </row>
    <row r="264">
      <c r="A264" t="inlineStr">
        <is>
          <t>J1260</t>
        </is>
      </c>
      <c r="B264" t="inlineStr">
        <is>
          <t>Wave 2 East</t>
        </is>
      </c>
      <c r="C264" t="inlineStr">
        <is>
          <t>CL54 Nikos L. roster</t>
        </is>
      </c>
      <c r="D264" t="inlineStr">
        <is>
          <t>Washroom service - Elm Street Early Learning (Glen Waverley)</t>
        </is>
      </c>
      <c r="E264" s="10" t="n">
        <v>46423</v>
      </c>
      <c r="F264" t="inlineStr">
        <is>
          <t>09:00</t>
        </is>
      </c>
      <c r="G264" t="inlineStr">
        <is>
          <t>09:30</t>
        </is>
      </c>
      <c r="H264" t="inlineStr">
        <is>
          <t>FREQ=MONTHLY;BYDAY=1FR</t>
        </is>
      </c>
      <c r="I264" t="inlineStr">
        <is>
          <t>422 Nicholson Parade, Glen Waverley VIC</t>
        </is>
      </c>
      <c r="J264" t="inlineStr">
        <is>
          <t>Clients/Elm Street Early Learning/Warehouse - Glen Waverley</t>
        </is>
      </c>
      <c r="K264" t="inlineStr">
        <is>
          <t>Washroom service. Checklist: Clients/Elm Street Early Learning/Warehouse - Glen Waverley/01 Scope &amp; Checklist. Notes: Alarm [in 02 Site Access] then press OFF; Reception closes 5:30 pm, use the side entry. Access details: Clients/Elm Street Early Learning/Warehouse - Glen Waverley/02 Site Access (office will share).</t>
        </is>
      </c>
      <c r="L264" t="str">
        <f>IF(COUNTIF('Roster Clashes'!$A$5:$A$15,A264)+COUNTIF('Roster Clashes'!$B$5:$B$15,A264)&gt;0,"Yes","No")</f>
        <v>No</v>
      </c>
      <c r="M264" t="n">
        <v>0</v>
      </c>
    </row>
    <row r="265">
      <c r="A265" t="inlineStr">
        <is>
          <t>J1261</t>
        </is>
      </c>
      <c r="B265" t="inlineStr">
        <is>
          <t>Wave 4 West</t>
        </is>
      </c>
      <c r="C265" t="inlineStr">
        <is>
          <t>CL36 Pita F. roster</t>
        </is>
      </c>
      <c r="D265" t="inlineStr">
        <is>
          <t>Office clean - Redgum Financial Planning (Williamstown)</t>
        </is>
      </c>
      <c r="E265" s="10" t="n">
        <v>46420</v>
      </c>
      <c r="F265" t="inlineStr">
        <is>
          <t>05:30</t>
        </is>
      </c>
      <c r="G265" t="inlineStr">
        <is>
          <t>07:00</t>
        </is>
      </c>
      <c r="H265" t="inlineStr">
        <is>
          <t>FREQ=WEEKLY;BYDAY=TU,FR</t>
        </is>
      </c>
      <c r="I265" t="inlineStr">
        <is>
          <t>455 Railway Road, Williamstown VIC</t>
        </is>
      </c>
      <c r="J265" t="inlineStr">
        <is>
          <t>Clients/Redgum Financial Planning/Main office - Williamstown</t>
        </is>
      </c>
      <c r="K265" t="inlineStr">
        <is>
          <t>Office clean. Checklist: Clients/Redgum Financial Planning/Main office - Williamstown/01 Scope &amp; Checklist. Notes: Level 3, lift to the left. Access details: Clients/Redgum Financial Planning/Main office - Williamstown/02 Site Access (office will share).</t>
        </is>
      </c>
      <c r="L265" t="str">
        <f>IF(COUNTIF('Roster Clashes'!$A$5:$A$15,A265)+COUNTIF('Roster Clashes'!$B$5:$B$15,A265)&gt;0,"Yes","No")</f>
        <v>No</v>
      </c>
      <c r="M265" t="n">
        <v>0</v>
      </c>
    </row>
    <row r="266">
      <c r="A266" t="inlineStr">
        <is>
          <t>J1262</t>
        </is>
      </c>
      <c r="B266" t="inlineStr">
        <is>
          <t>Pilot</t>
        </is>
      </c>
      <c r="C266" t="inlineStr">
        <is>
          <t>CL09 Ines A. roster</t>
        </is>
      </c>
      <c r="D266" t="inlineStr">
        <is>
          <t>Office clean - Redgum Financial Planning (Epping)</t>
        </is>
      </c>
      <c r="E266" s="10" t="n">
        <v>46364</v>
      </c>
      <c r="F266" t="inlineStr">
        <is>
          <t>06:30</t>
        </is>
      </c>
      <c r="G266" t="inlineStr">
        <is>
          <t>08:00</t>
        </is>
      </c>
      <c r="H266" t="inlineStr">
        <is>
          <t>FREQ=WEEKLY;BYDAY=TU,WE</t>
        </is>
      </c>
      <c r="I266" t="inlineStr">
        <is>
          <t>217 King Street, Epping VIC</t>
        </is>
      </c>
      <c r="J266" t="inlineStr">
        <is>
          <t>Clients/Redgum Financial Planning/Clinic - Epping</t>
        </is>
      </c>
      <c r="K266" t="inlineStr">
        <is>
          <t>Office clean. Checklist: Clients/Redgum Financial Planning/Clinic - Epping/01 Scope &amp; Checklist. Notes: Park in bay 12 under the building. Access details: Clients/Redgum Financial Planning/Clinic - Epping/02 Site Access (office will share).</t>
        </is>
      </c>
      <c r="L266" t="str">
        <f>IF(COUNTIF('Roster Clashes'!$A$5:$A$15,A266)+COUNTIF('Roster Clashes'!$B$5:$B$15,A266)&gt;0,"Yes","No")</f>
        <v>No</v>
      </c>
      <c r="M266" t="n">
        <v>0</v>
      </c>
    </row>
    <row r="267">
      <c r="A267" t="inlineStr">
        <is>
          <t>J1263</t>
        </is>
      </c>
      <c r="B267" t="inlineStr">
        <is>
          <t>Wave 2 East</t>
        </is>
      </c>
      <c r="C267" t="inlineStr">
        <is>
          <t>CL46 Farid L. roster</t>
        </is>
      </c>
      <c r="D267" t="inlineStr">
        <is>
          <t>Office clean - Lakeside Fitness Pty Ltd (Mitcham)</t>
        </is>
      </c>
      <c r="E267" s="10" t="n">
        <v>46406</v>
      </c>
      <c r="F267" t="inlineStr">
        <is>
          <t>06:00</t>
        </is>
      </c>
      <c r="G267" t="inlineStr">
        <is>
          <t>07:30</t>
        </is>
      </c>
      <c r="H267" t="inlineStr">
        <is>
          <t>FREQ=WEEKLY;BYDAY=TU,TH</t>
        </is>
      </c>
      <c r="I267" t="inlineStr">
        <is>
          <t>58 Station Road, Mitcham VIC</t>
        </is>
      </c>
      <c r="J267" t="inlineStr">
        <is>
          <t>Clients/Lakeside Fitness Pty Ltd/Main office - Mitcham</t>
        </is>
      </c>
      <c r="K267" t="inlineStr">
        <is>
          <t>Office clean. Checklist: Clients/Lakeside Fitness Pty Ltd/Main office - Mitcham/01 Scope &amp; Checklist. Notes: -. Access details: Clients/Lakeside Fitness Pty Ltd/Main office - Mitcham/02 Site Access (office will share).</t>
        </is>
      </c>
      <c r="L267" t="str">
        <f>IF(COUNTIF('Roster Clashes'!$A$5:$A$15,A267)+COUNTIF('Roster Clashes'!$B$5:$B$15,A267)&gt;0,"Yes","No")</f>
        <v>Yes</v>
      </c>
      <c r="M267" t="n">
        <v>0</v>
      </c>
    </row>
    <row r="268">
      <c r="A268" t="inlineStr">
        <is>
          <t>J1264</t>
        </is>
      </c>
      <c r="B268" t="inlineStr">
        <is>
          <t>Wave 2 East</t>
        </is>
      </c>
      <c r="C268" t="inlineStr">
        <is>
          <t>CL10 Jun A. roster</t>
        </is>
      </c>
      <c r="D268" t="inlineStr">
        <is>
          <t>Office clean - Elm Street Logistics Pty Ltd (Kew)</t>
        </is>
      </c>
      <c r="E268" s="10" t="n">
        <v>46405</v>
      </c>
      <c r="F268" t="inlineStr">
        <is>
          <t>20:30</t>
        </is>
      </c>
      <c r="G268" t="inlineStr">
        <is>
          <t>22:00</t>
        </is>
      </c>
      <c r="H268" t="inlineStr">
        <is>
          <t>FREQ=WEEKLY;BYDAY=MO,TU,WE,TH,FR</t>
        </is>
      </c>
      <c r="I268" t="inlineStr">
        <is>
          <t>343 Sydney Street, Kew VIC</t>
        </is>
      </c>
      <c r="J268" t="inlineStr">
        <is>
          <t>Clients/Elm Street Logistics Pty Ltd/Main office - Kew</t>
        </is>
      </c>
      <c r="K268" t="inlineStr">
        <is>
          <t>Office clean. Checklist: Clients/Elm Street Logistics Pty Ltd/Main office - Kew/01 Scope &amp; Checklist. Notes: Kitchen: 2 fridges, empty on Fridays. Access details: Clients/Elm Street Logistics Pty Ltd/Main office - Kew/02 Site Access (office will share).</t>
        </is>
      </c>
      <c r="L268" t="str">
        <f>IF(COUNTIF('Roster Clashes'!$A$5:$A$15,A268)+COUNTIF('Roster Clashes'!$B$5:$B$15,A268)&gt;0,"Yes","No")</f>
        <v>No</v>
      </c>
      <c r="M268" t="n">
        <v>0</v>
      </c>
    </row>
    <row r="269">
      <c r="A269" t="inlineStr">
        <is>
          <t>J1265</t>
        </is>
      </c>
      <c r="B269" t="inlineStr">
        <is>
          <t>Wave 2 East</t>
        </is>
      </c>
      <c r="C269" t="inlineStr">
        <is>
          <t>CL46 Farid L. roster</t>
        </is>
      </c>
      <c r="D269" t="inlineStr">
        <is>
          <t>Office clean - Elm Street Logistics Pty Ltd (Ringwood)</t>
        </is>
      </c>
      <c r="E269" s="10" t="n">
        <v>46405</v>
      </c>
      <c r="F269" t="inlineStr">
        <is>
          <t>22:00</t>
        </is>
      </c>
      <c r="G269" t="inlineStr">
        <is>
          <t>23:00</t>
        </is>
      </c>
      <c r="H269" t="inlineStr">
        <is>
          <t>FREQ=WEEKLY;BYDAY=MO,WE</t>
        </is>
      </c>
      <c r="I269" t="inlineStr">
        <is>
          <t>399 Plenty Avenue, Ringwood VIC</t>
        </is>
      </c>
      <c r="J269" t="inlineStr">
        <is>
          <t>Clients/Elm Street Logistics Pty Ltd/Clinic - Ringwood</t>
        </is>
      </c>
      <c r="K269" t="inlineStr">
        <is>
          <t>Office clean. Checklist: Clients/Elm Street Logistics Pty Ltd/Clinic - Ringwood/01 Scope &amp; Checklist. Notes: Bins out on Tuesday night. Access details: Clients/Elm Street Logistics Pty Ltd/Clinic - Ringwood/02 Site Access (office will share).</t>
        </is>
      </c>
      <c r="L269" t="str">
        <f>IF(COUNTIF('Roster Clashes'!$A$5:$A$15,A269)+COUNTIF('Roster Clashes'!$B$5:$B$15,A269)&gt;0,"Yes","No")</f>
        <v>No</v>
      </c>
      <c r="M269" t="n">
        <v>0</v>
      </c>
    </row>
    <row r="270">
      <c r="A270" t="inlineStr">
        <is>
          <t>J1266</t>
        </is>
      </c>
      <c r="B270" t="inlineStr">
        <is>
          <t>Wave 2 East</t>
        </is>
      </c>
      <c r="C270" t="inlineStr">
        <is>
          <t>CL26 Farid F. roster</t>
        </is>
      </c>
      <c r="D270" t="inlineStr">
        <is>
          <t>Office clean - Elm Street Logistics Pty Ltd (Blackburn)</t>
        </is>
      </c>
      <c r="E270" s="10" t="n">
        <v>46405</v>
      </c>
      <c r="F270" t="inlineStr">
        <is>
          <t>21:30</t>
        </is>
      </c>
      <c r="G270" t="inlineStr">
        <is>
          <t>22:30</t>
        </is>
      </c>
      <c r="H270" t="inlineStr">
        <is>
          <t>FREQ=WEEKLY;BYDAY=MO,TU,WE,TH,FR</t>
        </is>
      </c>
      <c r="I270" t="inlineStr">
        <is>
          <t>256 Station Street, Blackburn VIC</t>
        </is>
      </c>
      <c r="J270" t="inlineStr">
        <is>
          <t>Clients/Elm Street Logistics Pty Ltd/Warehouse - Blackburn</t>
        </is>
      </c>
      <c r="K270" t="inlineStr">
        <is>
          <t>Office clean. Checklist: Clients/Elm Street Logistics Pty Ltd/Warehouse - Blackburn/01 Scope &amp; Checklist. Notes: -. Access details: Clients/Elm Street Logistics Pty Ltd/Warehouse - Blackburn/02 Site Access (office will share).</t>
        </is>
      </c>
      <c r="L270" t="str">
        <f>IF(COUNTIF('Roster Clashes'!$A$5:$A$15,A270)+COUNTIF('Roster Clashes'!$B$5:$B$15,A270)&gt;0,"Yes","No")</f>
        <v>No</v>
      </c>
      <c r="M270" t="n">
        <v>0</v>
      </c>
    </row>
    <row r="271">
      <c r="A271" t="inlineStr">
        <is>
          <t>J1267</t>
        </is>
      </c>
      <c r="B271" t="inlineStr">
        <is>
          <t>Wave 2 East</t>
        </is>
      </c>
      <c r="C271" t="inlineStr">
        <is>
          <t>CL57 Quynh L. roster</t>
        </is>
      </c>
      <c r="D271" t="inlineStr">
        <is>
          <t>Window clean - Elm Street Logistics Pty Ltd (Blackburn)</t>
        </is>
      </c>
      <c r="E271" s="10" t="n">
        <v>46423</v>
      </c>
      <c r="F271" t="inlineStr">
        <is>
          <t>09:00</t>
        </is>
      </c>
      <c r="G271" t="inlineStr">
        <is>
          <t>12:00</t>
        </is>
      </c>
      <c r="H271" t="inlineStr">
        <is>
          <t>FREQ=WEEKLY;INTERVAL=4;BYDAY=FR</t>
        </is>
      </c>
      <c r="I271" t="inlineStr">
        <is>
          <t>256 Station Street, Blackburn VIC</t>
        </is>
      </c>
      <c r="J271" t="inlineStr">
        <is>
          <t>Clients/Elm Street Logistics Pty Ltd/Warehouse - Blackburn</t>
        </is>
      </c>
      <c r="K271" t="inlineStr">
        <is>
          <t>Window clean. Checklist: Clients/Elm Street Logistics Pty Ltd/Warehouse - Blackburn/01 Scope &amp; Checklist. Notes: -. Access details: Clients/Elm Street Logistics Pty Ltd/Warehouse - Blackburn/02 Site Access (office will share).</t>
        </is>
      </c>
      <c r="L271" t="str">
        <f>IF(COUNTIF('Roster Clashes'!$A$5:$A$15,A271)+COUNTIF('Roster Clashes'!$B$5:$B$15,A271)&gt;0,"Yes","No")</f>
        <v>No</v>
      </c>
      <c r="M271" t="n">
        <v>0</v>
      </c>
    </row>
    <row r="272">
      <c r="A272" t="inlineStr">
        <is>
          <t>J1268</t>
        </is>
      </c>
      <c r="B272" t="inlineStr">
        <is>
          <t>Wave 4 West</t>
        </is>
      </c>
      <c r="C272" t="inlineStr">
        <is>
          <t>CL16 Pita A. roster</t>
        </is>
      </c>
      <c r="D272" t="inlineStr">
        <is>
          <t>Kitchen and bathrooms - Lakeside Insurance Brokers (Sunshine)</t>
        </is>
      </c>
      <c r="E272" s="10" t="n">
        <v>46419</v>
      </c>
      <c r="F272" t="inlineStr">
        <is>
          <t>22:00</t>
        </is>
      </c>
      <c r="G272" t="inlineStr">
        <is>
          <t>23:00</t>
        </is>
      </c>
      <c r="H272" t="inlineStr">
        <is>
          <t>FREQ=WEEKLY;BYDAY=MO,WE,FR</t>
        </is>
      </c>
      <c r="I272" t="inlineStr">
        <is>
          <t>459 Whitehorse Parade, Sunshine VIC</t>
        </is>
      </c>
      <c r="J272" t="inlineStr">
        <is>
          <t>Clients/Lakeside Insurance Brokers/Main office - Sunshine</t>
        </is>
      </c>
      <c r="K272" t="inlineStr">
        <is>
          <t>Kitchen and bathrooms. Checklist: Clients/Lakeside Insurance Brokers/Main office - Sunshine/01 Scope &amp; Checklist. Notes: Vacuum bags in cupboard 2. Access details: Clients/Lakeside Insurance Brokers/Main office - Sunshine/02 Site Access (office will share).</t>
        </is>
      </c>
      <c r="L272" t="str">
        <f>IF(COUNTIF('Roster Clashes'!$A$5:$A$15,A272)+COUNTIF('Roster Clashes'!$B$5:$B$15,A272)&gt;0,"Yes","No")</f>
        <v>No</v>
      </c>
      <c r="M272" t="n">
        <v>0</v>
      </c>
    </row>
    <row r="273">
      <c r="A273" t="inlineStr">
        <is>
          <t>J1269</t>
        </is>
      </c>
      <c r="B273" t="inlineStr">
        <is>
          <t>Wave 4 West</t>
        </is>
      </c>
      <c r="C273" t="inlineStr">
        <is>
          <t>CL57 Quynh L. roster</t>
        </is>
      </c>
      <c r="D273" t="inlineStr">
        <is>
          <t>Carpet steam clean - Lakeside Insurance Brokers (Sunshine)</t>
        </is>
      </c>
      <c r="E273" s="10" t="n">
        <v>46441</v>
      </c>
      <c r="F273" t="inlineStr">
        <is>
          <t>09:00</t>
        </is>
      </c>
      <c r="G273" t="inlineStr">
        <is>
          <t>11:00</t>
        </is>
      </c>
      <c r="H273" t="inlineStr">
        <is>
          <t>FREQ=WEEKLY;INTERVAL=4;BYDAY=TU</t>
        </is>
      </c>
      <c r="I273" t="inlineStr">
        <is>
          <t>459 Whitehorse Parade, Sunshine VIC</t>
        </is>
      </c>
      <c r="J273" t="inlineStr">
        <is>
          <t>Clients/Lakeside Insurance Brokers/Main office - Sunshine</t>
        </is>
      </c>
      <c r="K273" t="inlineStr">
        <is>
          <t>Carpet steam clean. Checklist: Clients/Lakeside Insurance Brokers/Main office - Sunshine/01 Scope &amp; Checklist. Notes: Vacuum bags in cupboard 2. Access details: Clients/Lakeside Insurance Brokers/Main office - Sunshine/02 Site Access (office will share).</t>
        </is>
      </c>
      <c r="L273" t="str">
        <f>IF(COUNTIF('Roster Clashes'!$A$5:$A$15,A273)+COUNTIF('Roster Clashes'!$B$5:$B$15,A273)&gt;0,"Yes","No")</f>
        <v>No</v>
      </c>
      <c r="M273" t="n">
        <v>0</v>
      </c>
    </row>
    <row r="274">
      <c r="A274" t="inlineStr">
        <is>
          <t>J1270</t>
        </is>
      </c>
      <c r="B274" t="inlineStr">
        <is>
          <t>Wave 4 West</t>
        </is>
      </c>
      <c r="C274" t="inlineStr">
        <is>
          <t>CL24 Dinh F. roster</t>
        </is>
      </c>
      <c r="D274" t="inlineStr">
        <is>
          <t>Kitchen and bathrooms - Elm Street Pathology Pty Ltd (Maribyrnong)</t>
        </is>
      </c>
      <c r="E274" s="10" t="n">
        <v>46419</v>
      </c>
      <c r="F274" t="inlineStr">
        <is>
          <t>21:00</t>
        </is>
      </c>
      <c r="G274" t="inlineStr">
        <is>
          <t>22:00</t>
        </is>
      </c>
      <c r="H274" t="inlineStr">
        <is>
          <t>FREQ=WEEKLY;BYDAY=MO,TU,WE,TH,FR</t>
        </is>
      </c>
      <c r="I274" t="inlineStr">
        <is>
          <t>87 Main Avenue, Maribyrnong VIC</t>
        </is>
      </c>
      <c r="J274" t="inlineStr">
        <is>
          <t>Clients/Elm Street Pathology Pty Ltd/Main office - Maribyrnong</t>
        </is>
      </c>
      <c r="K274" t="inlineStr">
        <is>
          <t>Kitchen and bathrooms. Checklist: Clients/Elm Street Pathology Pty Ltd/Main office - Maribyrnong/01 Scope &amp; Checklist. Notes: Store room on level 1, room 104. Access details: Clients/Elm Street Pathology Pty Ltd/Main office - Maribyrnong/02 Site Access (office will share).</t>
        </is>
      </c>
      <c r="L274" t="str">
        <f>IF(COUNTIF('Roster Clashes'!$A$5:$A$15,A274)+COUNTIF('Roster Clashes'!$B$5:$B$15,A274)&gt;0,"Yes","No")</f>
        <v>No</v>
      </c>
      <c r="M274" t="n">
        <v>0</v>
      </c>
    </row>
    <row r="275">
      <c r="A275" t="inlineStr">
        <is>
          <t>J1271</t>
        </is>
      </c>
      <c r="B275" t="inlineStr">
        <is>
          <t>Wave 3 South</t>
        </is>
      </c>
      <c r="C275" t="inlineStr">
        <is>
          <t>CL27 Grace F. roster</t>
        </is>
      </c>
      <c r="D275" t="inlineStr">
        <is>
          <t>Office clean - Fairfield Accountants Pty Ltd (Dandenong)</t>
        </is>
      </c>
      <c r="E275" s="10" t="n">
        <v>46412</v>
      </c>
      <c r="F275" t="inlineStr">
        <is>
          <t>18:30</t>
        </is>
      </c>
      <c r="G275" t="inlineStr">
        <is>
          <t>21:00</t>
        </is>
      </c>
      <c r="H275" t="inlineStr">
        <is>
          <t>FREQ=WEEKLY;BYDAY=MO,TU,WE,TH,FR</t>
        </is>
      </c>
      <c r="I275" t="inlineStr">
        <is>
          <t>313/12 Union Avenue, Dandenong VIC</t>
        </is>
      </c>
      <c r="J275" t="inlineStr">
        <is>
          <t>Clients/Fairfield Accountants Pty Ltd/Main office - Dandenong</t>
        </is>
      </c>
      <c r="K275" t="inlineStr">
        <is>
          <t>Office clean. Checklist: Clients/Fairfield Accountants Pty Ltd/Main office - Dandenong/01 Scope &amp; Checklist. Notes: -. Access details: Clients/Fairfield Accountants Pty Ltd/Main office - Dandenong/02 Site Access (office will share).</t>
        </is>
      </c>
      <c r="L275" t="str">
        <f>IF(COUNTIF('Roster Clashes'!$A$5:$A$15,A275)+COUNTIF('Roster Clashes'!$B$5:$B$15,A275)&gt;0,"Yes","No")</f>
        <v>No</v>
      </c>
      <c r="M275" t="n">
        <v>0</v>
      </c>
    </row>
    <row r="276">
      <c r="A276" t="inlineStr">
        <is>
          <t>J1272</t>
        </is>
      </c>
      <c r="B276" t="inlineStr">
        <is>
          <t>Wave 3 South</t>
        </is>
      </c>
      <c r="C276" t="inlineStr">
        <is>
          <t>CL39 Sione F. roster</t>
        </is>
      </c>
      <c r="D276" t="inlineStr">
        <is>
          <t>Office clean - Fairfield Accountants Pty Ltd (Moorabbin)</t>
        </is>
      </c>
      <c r="E276" s="10" t="n">
        <v>46414</v>
      </c>
      <c r="F276" t="inlineStr">
        <is>
          <t>17:30</t>
        </is>
      </c>
      <c r="G276" t="inlineStr">
        <is>
          <t>19:00</t>
        </is>
      </c>
      <c r="H276" t="inlineStr">
        <is>
          <t>FREQ=WEEKLY;BYDAY=WE,FR</t>
        </is>
      </c>
      <c r="I276" t="inlineStr">
        <is>
          <t>354 King Avenue, Moorabbin VIC</t>
        </is>
      </c>
      <c r="J276" t="inlineStr">
        <is>
          <t>Clients/Fairfield Accountants Pty Ltd/Clinic - Moorabbin</t>
        </is>
      </c>
      <c r="K276" t="inlineStr">
        <is>
          <t>Office clean. Checklist: Clients/Fairfield Accountants Pty Ltd/Clinic - Moorabbin/01 Scope &amp; Checklist. Notes: -. Access details: Clients/Fairfield Accountants Pty Ltd/Clinic - Moorabbin/02 Site Access (office will share).</t>
        </is>
      </c>
      <c r="L276" t="str">
        <f>IF(COUNTIF('Roster Clashes'!$A$5:$A$15,A276)+COUNTIF('Roster Clashes'!$B$5:$B$15,A276)&gt;0,"Yes","No")</f>
        <v>No</v>
      </c>
      <c r="M276" t="n">
        <v>0</v>
      </c>
    </row>
    <row r="277">
      <c r="A277" t="inlineStr">
        <is>
          <t>J1273</t>
        </is>
      </c>
      <c r="B277" t="inlineStr">
        <is>
          <t>Wave 3 South</t>
        </is>
      </c>
      <c r="C277" t="inlineStr">
        <is>
          <t>CL57 Quynh L. roster</t>
        </is>
      </c>
      <c r="D277" t="inlineStr">
        <is>
          <t>Window clean - Fairfield Accountants Pty Ltd (Moorabbin)</t>
        </is>
      </c>
      <c r="E277" s="10" t="n">
        <v>46436</v>
      </c>
      <c r="F277" t="inlineStr">
        <is>
          <t>09:00</t>
        </is>
      </c>
      <c r="G277" t="inlineStr">
        <is>
          <t>10:30</t>
        </is>
      </c>
      <c r="H277" t="inlineStr">
        <is>
          <t>FREQ=WEEKLY;INTERVAL=4;BYDAY=TH</t>
        </is>
      </c>
      <c r="I277" t="inlineStr">
        <is>
          <t>354 King Avenue, Moorabbin VIC</t>
        </is>
      </c>
      <c r="J277" t="inlineStr">
        <is>
          <t>Clients/Fairfield Accountants Pty Ltd/Clinic - Moorabbin</t>
        </is>
      </c>
      <c r="K277" t="inlineStr">
        <is>
          <t>Window clean. Checklist: Clients/Fairfield Accountants Pty Ltd/Clinic - Moorabbin/01 Scope &amp; Checklist. Notes: -. Access details: Clients/Fairfield Accountants Pty Ltd/Clinic - Moorabbin/02 Site Access (office will share).</t>
        </is>
      </c>
      <c r="L277" t="str">
        <f>IF(COUNTIF('Roster Clashes'!$A$5:$A$15,A277)+COUNTIF('Roster Clashes'!$B$5:$B$15,A277)&gt;0,"Yes","No")</f>
        <v>No</v>
      </c>
      <c r="M277" t="n">
        <v>0</v>
      </c>
    </row>
    <row r="278">
      <c r="A278" t="inlineStr">
        <is>
          <t>J1274</t>
        </is>
      </c>
      <c r="B278" t="inlineStr">
        <is>
          <t>Wave 2 East</t>
        </is>
      </c>
      <c r="C278" t="inlineStr">
        <is>
          <t>CL22 Bilal F. roster</t>
        </is>
      </c>
      <c r="D278" t="inlineStr">
        <is>
          <t>Office clean - Fairfield Dental (Box Hill)</t>
        </is>
      </c>
      <c r="E278" s="10" t="n">
        <v>46405</v>
      </c>
      <c r="F278" t="inlineStr">
        <is>
          <t>19:00</t>
        </is>
      </c>
      <c r="G278" t="inlineStr">
        <is>
          <t>21:30</t>
        </is>
      </c>
      <c r="H278" t="inlineStr">
        <is>
          <t>FREQ=WEEKLY;BYDAY=MO,WE</t>
        </is>
      </c>
      <c r="I278" t="inlineStr">
        <is>
          <t>122 Main Avenue, Box Hill VIC</t>
        </is>
      </c>
      <c r="J278" t="inlineStr">
        <is>
          <t>Clients/Fairfield Dental/Main office - Box Hill</t>
        </is>
      </c>
      <c r="K278" t="inlineStr">
        <is>
          <t>Office clean. Checklist: Clients/Fairfield Dental/Main office - Box Hill/01 Scope &amp; Checklist. Notes: Sign in at security desk. Access details: Clients/Fairfield Dental/Main office - Box Hill/02 Site Access (office will share).</t>
        </is>
      </c>
      <c r="L278" t="str">
        <f>IF(COUNTIF('Roster Clashes'!$A$5:$A$15,A278)+COUNTIF('Roster Clashes'!$B$5:$B$15,A278)&gt;0,"Yes","No")</f>
        <v>No</v>
      </c>
      <c r="M278" t="n">
        <v>0</v>
      </c>
    </row>
    <row r="279">
      <c r="A279" t="inlineStr">
        <is>
          <t>J1275</t>
        </is>
      </c>
      <c r="B279" t="inlineStr">
        <is>
          <t>Wave 1 North</t>
        </is>
      </c>
      <c r="C279" t="inlineStr">
        <is>
          <t>CL37 Quynh F. roster</t>
        </is>
      </c>
      <c r="D279" t="inlineStr">
        <is>
          <t>Office clean - Oakwood Medical Centre Pty Ltd (Coburg)</t>
        </is>
      </c>
      <c r="E279" s="10" t="n">
        <v>46398</v>
      </c>
      <c r="F279" t="inlineStr">
        <is>
          <t>17:30</t>
        </is>
      </c>
      <c r="G279" t="inlineStr">
        <is>
          <t>19:00</t>
        </is>
      </c>
      <c r="H279" t="inlineStr">
        <is>
          <t>FREQ=WEEKLY;BYDAY=MO,TU,TH</t>
        </is>
      </c>
      <c r="I279" t="inlineStr">
        <is>
          <t>64 Bridge Street, Coburg VIC</t>
        </is>
      </c>
      <c r="J279" t="inlineStr">
        <is>
          <t>Clients/Oakwood Medical Centre Pty Ltd/Main office - Coburg</t>
        </is>
      </c>
      <c r="K279" t="inlineStr">
        <is>
          <t>Office clean. Checklist: Clients/Oakwood Medical Centre Pty Ltd/Main office - Coburg/01 Scope &amp; Checklist. Notes: Code for roller door: [in 02 Site Access]. Access details: Clients/Oakwood Medical Centre Pty Ltd/Main office - Coburg/02 Site Access (office will share).</t>
        </is>
      </c>
      <c r="L279" t="str">
        <f>IF(COUNTIF('Roster Clashes'!$A$5:$A$15,A279)+COUNTIF('Roster Clashes'!$B$5:$B$15,A279)&gt;0,"Yes","No")</f>
        <v>No</v>
      </c>
      <c r="M279" t="n">
        <v>0</v>
      </c>
    </row>
    <row r="280">
      <c r="A280" t="inlineStr">
        <is>
          <t>J1276</t>
        </is>
      </c>
      <c r="B280" t="inlineStr">
        <is>
          <t>Wave 3 South</t>
        </is>
      </c>
      <c r="C280" t="inlineStr">
        <is>
          <t>CL07 Grace A. roster</t>
        </is>
      </c>
      <c r="D280" t="inlineStr">
        <is>
          <t>Office clean - Banksia Architects Pty Ltd (Frankston)</t>
        </is>
      </c>
      <c r="E280" s="10" t="n">
        <v>46412</v>
      </c>
      <c r="F280" t="inlineStr">
        <is>
          <t>19:30</t>
        </is>
      </c>
      <c r="G280" t="inlineStr">
        <is>
          <t>22:30</t>
        </is>
      </c>
      <c r="H280" t="inlineStr">
        <is>
          <t>FREQ=WEEKLY;BYDAY=MO,TU,TH</t>
        </is>
      </c>
      <c r="I280" t="inlineStr">
        <is>
          <t>213 Church Parade, Frankston VIC</t>
        </is>
      </c>
      <c r="J280" t="inlineStr">
        <is>
          <t>Clients/Banksia Architects Pty Ltd/Main office - Frankston</t>
        </is>
      </c>
      <c r="K280" t="inlineStr">
        <is>
          <t>Office clean. Checklist: Clients/Banksia Architects Pty Ltd/Main office - Frankston/01 Scope &amp; Checklist. Notes: Lockbox on meter box, [in 02 Site Access]; Do not use bleach on the timber floor. Access details: Clients/Banksia Architects Pty Ltd/Main office - Frankston/02 Site Access (office will share).</t>
        </is>
      </c>
      <c r="L280" t="str">
        <f>IF(COUNTIF('Roster Clashes'!$A$5:$A$15,A280)+COUNTIF('Roster Clashes'!$B$5:$B$15,A280)&gt;0,"Yes","No")</f>
        <v>No</v>
      </c>
      <c r="M280" t="n">
        <v>0</v>
      </c>
    </row>
    <row r="281">
      <c r="A281" t="inlineStr">
        <is>
          <t>J1277</t>
        </is>
      </c>
      <c r="B281" t="inlineStr">
        <is>
          <t>Pilot</t>
        </is>
      </c>
      <c r="C281" t="inlineStr">
        <is>
          <t>CL33 Maya F. roster</t>
        </is>
      </c>
      <c r="D281" t="inlineStr">
        <is>
          <t>Office clean - Ironbark Engineering Pty Ltd (Preston)</t>
        </is>
      </c>
      <c r="E281" s="10" t="n">
        <v>46363</v>
      </c>
      <c r="F281" t="inlineStr">
        <is>
          <t>20:30</t>
        </is>
      </c>
      <c r="G281" t="inlineStr">
        <is>
          <t>22:00</t>
        </is>
      </c>
      <c r="H281" t="inlineStr">
        <is>
          <t>FREQ=WEEKLY;BYDAY=MO,TU,WE</t>
        </is>
      </c>
      <c r="I281" t="inlineStr">
        <is>
          <t>420 Railway Parade, Preston VIC</t>
        </is>
      </c>
      <c r="J281" t="inlineStr">
        <is>
          <t>Clients/Ironbark Engineering Pty Ltd/Main office - Preston</t>
        </is>
      </c>
      <c r="K281" t="inlineStr">
        <is>
          <t>Office clean. Checklist: Clients/Ironbark Engineering Pty Ltd/Main office - Preston/01 Scope &amp; Checklist. Notes: Bins out on Tuesday night. Access details: Clients/Ironbark Engineering Pty Ltd/Main office - Preston/02 Site Access (office will share).</t>
        </is>
      </c>
      <c r="L281" t="str">
        <f>IF(COUNTIF('Roster Clashes'!$A$5:$A$15,A281)+COUNTIF('Roster Clashes'!$B$5:$B$15,A281)&gt;0,"Yes","No")</f>
        <v>No</v>
      </c>
      <c r="M281" t="n">
        <v>0</v>
      </c>
    </row>
    <row r="282">
      <c r="A282" t="inlineStr">
        <is>
          <t>J1278</t>
        </is>
      </c>
      <c r="B282" t="inlineStr">
        <is>
          <t>Wave 1 North</t>
        </is>
      </c>
      <c r="C282" t="inlineStr">
        <is>
          <t>CL17 Quynh A. roster</t>
        </is>
      </c>
      <c r="D282" t="inlineStr">
        <is>
          <t>Office clean - Ironbark Engineering Pty Ltd (Thornbury)</t>
        </is>
      </c>
      <c r="E282" s="10" t="n">
        <v>46398</v>
      </c>
      <c r="F282" t="inlineStr">
        <is>
          <t>21:00</t>
        </is>
      </c>
      <c r="G282" t="inlineStr">
        <is>
          <t>23:00</t>
        </is>
      </c>
      <c r="H282" t="inlineStr">
        <is>
          <t>FREQ=WEEKLY;BYDAY=MO,TU,WE,TH,FR</t>
        </is>
      </c>
      <c r="I282" t="inlineStr">
        <is>
          <t>301 Whitehorse Highway, Thornbury VIC</t>
        </is>
      </c>
      <c r="J282" t="inlineStr">
        <is>
          <t>Clients/Ironbark Engineering Pty Ltd/Clinic - Thornbury</t>
        </is>
      </c>
      <c r="K282" t="inlineStr">
        <is>
          <t>Office clean. Checklist: Clients/Ironbark Engineering Pty Ltd/Clinic - Thornbury/01 Scope &amp; Checklist. Notes: -. Access details: Clients/Ironbark Engineering Pty Ltd/Clinic - Thornbury/02 Site Access (office will share).</t>
        </is>
      </c>
      <c r="L282" t="str">
        <f>IF(COUNTIF('Roster Clashes'!$A$5:$A$15,A282)+COUNTIF('Roster Clashes'!$B$5:$B$15,A282)&gt;0,"Yes","No")</f>
        <v>No</v>
      </c>
      <c r="M282" t="n">
        <v>0</v>
      </c>
    </row>
    <row r="283">
      <c r="A283" t="inlineStr">
        <is>
          <t>J1279</t>
        </is>
      </c>
      <c r="B283" t="inlineStr">
        <is>
          <t>Wave 1 North</t>
        </is>
      </c>
      <c r="C283" t="inlineStr">
        <is>
          <t>CL25 Eleni F. roster</t>
        </is>
      </c>
      <c r="D283" t="inlineStr">
        <is>
          <t>Office clean - Wattle Grove Financial Planning (Northcote)</t>
        </is>
      </c>
      <c r="E283" s="10" t="n">
        <v>46401</v>
      </c>
      <c r="F283" t="inlineStr">
        <is>
          <t>05:30</t>
        </is>
      </c>
      <c r="G283" t="inlineStr">
        <is>
          <t>07:30</t>
        </is>
      </c>
      <c r="H283" t="inlineStr">
        <is>
          <t>FREQ=WEEKLY;BYDAY=TH,FR</t>
        </is>
      </c>
      <c r="I283" t="inlineStr">
        <is>
          <t>294 Victoria Avenue, Northcote VIC</t>
        </is>
      </c>
      <c r="J283" t="inlineStr">
        <is>
          <t>Clients/Wattle Grove Financial Planning/Main office - Northcote</t>
        </is>
      </c>
      <c r="K283" t="inlineStr">
        <is>
          <t>Office clean. Checklist: Clients/Wattle Grove Financial Planning/Main office - Northcote/01 Scope &amp; Checklist. Notes: Back door keypad [in 02 Site Access]*; Store room on level 1, room 104. Access details: Clients/Wattle Grove Financial Planning/Main office - Northcote/02 Site Access (office will share).</t>
        </is>
      </c>
      <c r="L283" t="str">
        <f>IF(COUNTIF('Roster Clashes'!$A$5:$A$15,A283)+COUNTIF('Roster Clashes'!$B$5:$B$15,A283)&gt;0,"Yes","No")</f>
        <v>No</v>
      </c>
      <c r="M283" t="n">
        <v>0</v>
      </c>
    </row>
    <row r="284">
      <c r="A284" t="inlineStr">
        <is>
          <t>J1280</t>
        </is>
      </c>
      <c r="B284" t="inlineStr">
        <is>
          <t>Wave 2 East</t>
        </is>
      </c>
      <c r="C284" t="inlineStr">
        <is>
          <t>CL50 Jun L. roster</t>
        </is>
      </c>
      <c r="D284" t="inlineStr">
        <is>
          <t>Office clean - Parkside Fitness Pty Ltd (Burwood)</t>
        </is>
      </c>
      <c r="E284" s="10" t="n">
        <v>46405</v>
      </c>
      <c r="F284" t="inlineStr">
        <is>
          <t>19:30</t>
        </is>
      </c>
      <c r="G284" t="inlineStr">
        <is>
          <t>21:00</t>
        </is>
      </c>
      <c r="H284" t="inlineStr">
        <is>
          <t>FREQ=WEEKLY;BYDAY=MO,TU</t>
        </is>
      </c>
      <c r="I284" t="inlineStr">
        <is>
          <t>81 Nepean Road, Burwood VIC</t>
        </is>
      </c>
      <c r="J284" t="inlineStr">
        <is>
          <t>Clients/Parkside Fitness Pty Ltd/Main office - Burwood</t>
        </is>
      </c>
      <c r="K284" t="inlineStr">
        <is>
          <t>Office clean. Checklist: Clients/Parkside Fitness Pty Ltd/Main office - Burwood/01 Scope &amp; Checklist. Notes: Park in bay 12 under the building. Access details: Clients/Parkside Fitness Pty Ltd/Main office - Burwood/02 Site Access (office will share).</t>
        </is>
      </c>
      <c r="L284" t="str">
        <f>IF(COUNTIF('Roster Clashes'!$A$5:$A$15,A284)+COUNTIF('Roster Clashes'!$B$5:$B$15,A284)&gt;0,"Yes","No")</f>
        <v>No</v>
      </c>
      <c r="M284" t="n">
        <v>0</v>
      </c>
    </row>
    <row r="285">
      <c r="A285" t="inlineStr">
        <is>
          <t>J1281</t>
        </is>
      </c>
      <c r="B285" t="inlineStr">
        <is>
          <t>Wave 4 West</t>
        </is>
      </c>
      <c r="C285" t="inlineStr">
        <is>
          <t>CL20 Tara A. roster</t>
        </is>
      </c>
      <c r="D285" t="inlineStr">
        <is>
          <t>Office clean - Parkside Fitness Pty Ltd (Maribyrnong)</t>
        </is>
      </c>
      <c r="E285" s="10" t="n">
        <v>46423</v>
      </c>
      <c r="F285" t="inlineStr">
        <is>
          <t>07:00</t>
        </is>
      </c>
      <c r="G285" t="inlineStr">
        <is>
          <t>08:00</t>
        </is>
      </c>
      <c r="H285" t="inlineStr">
        <is>
          <t>FREQ=WEEKLY;BYDAY=FR</t>
        </is>
      </c>
      <c r="I285" t="inlineStr">
        <is>
          <t>440 Bridge Street, Maribyrnong VIC</t>
        </is>
      </c>
      <c r="J285" t="inlineStr">
        <is>
          <t>Clients/Parkside Fitness Pty Ltd/Clinic - Maribyrnong</t>
        </is>
      </c>
      <c r="K285" t="inlineStr">
        <is>
          <t>Office clean. Checklist: Clients/Parkside Fitness Pty Ltd/Clinic - Maribyrnong/01 Scope &amp; Checklist. Notes: Store room on level 1, room 104. Access details: Clients/Parkside Fitness Pty Ltd/Clinic - Maribyrnong/02 Site Access (office will share).</t>
        </is>
      </c>
      <c r="L285" t="str">
        <f>IF(COUNTIF('Roster Clashes'!$A$5:$A$15,A285)+COUNTIF('Roster Clashes'!$B$5:$B$15,A285)&gt;0,"Yes","No")</f>
        <v>Yes</v>
      </c>
      <c r="M285" t="n">
        <v>0</v>
      </c>
    </row>
    <row r="286">
      <c r="A286" t="inlineStr">
        <is>
          <t>J1282</t>
        </is>
      </c>
      <c r="B286" t="inlineStr">
        <is>
          <t>Wave 4 West</t>
        </is>
      </c>
      <c r="C286" t="inlineStr">
        <is>
          <t>CL57 Quynh L. roster</t>
        </is>
      </c>
      <c r="D286" t="inlineStr">
        <is>
          <t>Window clean - Parkside Fitness Pty Ltd (Maribyrnong)</t>
        </is>
      </c>
      <c r="E286" s="10" t="n">
        <v>46427</v>
      </c>
      <c r="F286" t="inlineStr">
        <is>
          <t>11:00</t>
        </is>
      </c>
      <c r="G286" t="inlineStr">
        <is>
          <t>13:00</t>
        </is>
      </c>
      <c r="H286" t="inlineStr">
        <is>
          <t>FREQ=WEEKLY;INTERVAL=4;BYDAY=TU</t>
        </is>
      </c>
      <c r="I286" t="inlineStr">
        <is>
          <t>440 Bridge Street, Maribyrnong VIC</t>
        </is>
      </c>
      <c r="J286" t="inlineStr">
        <is>
          <t>Clients/Parkside Fitness Pty Ltd/Clinic - Maribyrnong</t>
        </is>
      </c>
      <c r="K286" t="inlineStr">
        <is>
          <t>Window clean. Checklist: Clients/Parkside Fitness Pty Ltd/Clinic - Maribyrnong/01 Scope &amp; Checklist. Notes: Store room on level 1, room 104. Access details: Clients/Parkside Fitness Pty Ltd/Clinic - Maribyrnong/02 Site Access (office will share).</t>
        </is>
      </c>
      <c r="L286" t="str">
        <f>IF(COUNTIF('Roster Clashes'!$A$5:$A$15,A286)+COUNTIF('Roster Clashes'!$B$5:$B$15,A286)&gt;0,"Yes","No")</f>
        <v>No</v>
      </c>
      <c r="M286" t="n">
        <v>0</v>
      </c>
    </row>
    <row r="287">
      <c r="A287" t="inlineStr">
        <is>
          <t>J1283</t>
        </is>
      </c>
      <c r="B287" t="inlineStr">
        <is>
          <t>Wave 2 East</t>
        </is>
      </c>
      <c r="C287" t="inlineStr">
        <is>
          <t>CL06 Farid A. roster</t>
        </is>
      </c>
      <c r="D287" t="inlineStr">
        <is>
          <t>Office clean - Greenway Chiropractic Pty Ltd (Ringwood)</t>
        </is>
      </c>
      <c r="E287" s="10" t="n">
        <v>46405</v>
      </c>
      <c r="F287" t="inlineStr">
        <is>
          <t>20:30</t>
        </is>
      </c>
      <c r="G287" t="inlineStr">
        <is>
          <t>22:00</t>
        </is>
      </c>
      <c r="H287" t="inlineStr">
        <is>
          <t>FREQ=WEEKLY;BYDAY=MO,TU,WE,TH,FR</t>
        </is>
      </c>
      <c r="I287" t="inlineStr">
        <is>
          <t>347 High Highway, Ringwood VIC</t>
        </is>
      </c>
      <c r="J287" t="inlineStr">
        <is>
          <t>Clients/Greenway Chiropractic Pty Ltd/Main office - Ringwood</t>
        </is>
      </c>
      <c r="K287" t="inlineStr">
        <is>
          <t>Office clean. Checklist: Clients/Greenway Chiropractic Pty Ltd/Main office - Ringwood/01 Scope &amp; Checklist. Notes: Back door keypad [in 02 Site Access]*; Kitchen: 2 fridges, empty on Fridays. Access details: Clients/Greenway Chiropractic Pty Ltd/Main office - Ringwood/02 Site Access (office will share).</t>
        </is>
      </c>
      <c r="L287" t="str">
        <f>IF(COUNTIF('Roster Clashes'!$A$5:$A$15,A287)+COUNTIF('Roster Clashes'!$B$5:$B$15,A287)&gt;0,"Yes","No")</f>
        <v>No</v>
      </c>
      <c r="M287" t="n">
        <v>0</v>
      </c>
    </row>
    <row r="288">
      <c r="A288" t="inlineStr">
        <is>
          <t>J1284</t>
        </is>
      </c>
      <c r="B288" t="inlineStr">
        <is>
          <t>Wave 2 East</t>
        </is>
      </c>
      <c r="C288" t="inlineStr">
        <is>
          <t>CL54 Nikos L. roster</t>
        </is>
      </c>
      <c r="D288" t="inlineStr">
        <is>
          <t>Window clean - Greenway Chiropractic Pty Ltd (Ringwood)</t>
        </is>
      </c>
      <c r="E288" s="10" t="n">
        <v>46409</v>
      </c>
      <c r="F288" t="inlineStr">
        <is>
          <t>09:00</t>
        </is>
      </c>
      <c r="G288" t="inlineStr">
        <is>
          <t>12:00</t>
        </is>
      </c>
      <c r="H288" t="inlineStr">
        <is>
          <t>FREQ=WEEKLY;INTERVAL=4;BYDAY=FR</t>
        </is>
      </c>
      <c r="I288" t="inlineStr">
        <is>
          <t>347 High Highway, Ringwood VIC</t>
        </is>
      </c>
      <c r="J288" t="inlineStr">
        <is>
          <t>Clients/Greenway Chiropractic Pty Ltd/Main office - Ringwood</t>
        </is>
      </c>
      <c r="K288" t="inlineStr">
        <is>
          <t>Window clean. Checklist: Clients/Greenway Chiropractic Pty Ltd/Main office - Ringwood/01 Scope &amp; Checklist. Notes: Back door keypad [in 02 Site Access]*; Kitchen: 2 fridges, empty on Fridays. Access details: Clients/Greenway Chiropractic Pty Ltd/Main office - Ringwood/02 Site Access (office will share).</t>
        </is>
      </c>
      <c r="L288" t="str">
        <f>IF(COUNTIF('Roster Clashes'!$A$5:$A$15,A288)+COUNTIF('Roster Clashes'!$B$5:$B$15,A288)&gt;0,"Yes","No")</f>
        <v>No</v>
      </c>
      <c r="M288" t="n">
        <v>0</v>
      </c>
    </row>
    <row r="289">
      <c r="A289" t="inlineStr">
        <is>
          <t>J1285</t>
        </is>
      </c>
      <c r="B289" t="inlineStr">
        <is>
          <t>Wave 2 East</t>
        </is>
      </c>
      <c r="C289" t="inlineStr">
        <is>
          <t>CL38 Rosa F. roster</t>
        </is>
      </c>
      <c r="D289" t="inlineStr">
        <is>
          <t>Office clean - Greenway Chiropractic Pty Ltd (Kew)</t>
        </is>
      </c>
      <c r="E289" s="10" t="n">
        <v>46405</v>
      </c>
      <c r="F289" t="inlineStr">
        <is>
          <t>19:30</t>
        </is>
      </c>
      <c r="G289" t="inlineStr">
        <is>
          <t>22:30</t>
        </is>
      </c>
      <c r="H289" t="inlineStr">
        <is>
          <t>FREQ=WEEKLY;BYDAY=MO,TU,WE,TH,FR</t>
        </is>
      </c>
      <c r="I289" t="inlineStr">
        <is>
          <t>250 Hopkins Highway, Kew VIC</t>
        </is>
      </c>
      <c r="J289" t="inlineStr">
        <is>
          <t>Clients/Greenway Chiropractic Pty Ltd/Clinic - Kew</t>
        </is>
      </c>
      <c r="K289" t="inlineStr">
        <is>
          <t>Office clean. Checklist: Clients/Greenway Chiropractic Pty Ltd/Clinic - Kew/01 Scope &amp; Checklist. Notes: -. Access details: Clients/Greenway Chiropractic Pty Ltd/Clinic - Kew/02 Site Access (office will share).</t>
        </is>
      </c>
      <c r="L289" t="str">
        <f>IF(COUNTIF('Roster Clashes'!$A$5:$A$15,A289)+COUNTIF('Roster Clashes'!$B$5:$B$15,A289)&gt;0,"Yes","No")</f>
        <v>No</v>
      </c>
      <c r="M289" t="n">
        <v>0</v>
      </c>
    </row>
    <row r="290">
      <c r="A290" t="inlineStr">
        <is>
          <t>J1286</t>
        </is>
      </c>
      <c r="B290" t="inlineStr">
        <is>
          <t>Wave 2 East</t>
        </is>
      </c>
      <c r="C290" t="inlineStr">
        <is>
          <t>CL02 Bilal A. roster</t>
        </is>
      </c>
      <c r="D290" t="inlineStr">
        <is>
          <t>Office clean - Greenway Chiropractic Pty Ltd (Burwood)</t>
        </is>
      </c>
      <c r="E290" s="10" t="n">
        <v>46405</v>
      </c>
      <c r="F290" t="inlineStr">
        <is>
          <t>19:00</t>
        </is>
      </c>
      <c r="G290" t="inlineStr">
        <is>
          <t>21:00</t>
        </is>
      </c>
      <c r="H290" t="inlineStr">
        <is>
          <t>FREQ=WEEKLY;BYDAY=MO,TU,WE,TH,FR</t>
        </is>
      </c>
      <c r="I290" t="inlineStr">
        <is>
          <t>191 Albert Avenue, Burwood VIC</t>
        </is>
      </c>
      <c r="J290" t="inlineStr">
        <is>
          <t>Clients/Greenway Chiropractic Pty Ltd/Warehouse - Burwood</t>
        </is>
      </c>
      <c r="K290" t="inlineStr">
        <is>
          <t>Office clean. Checklist: Clients/Greenway Chiropractic Pty Ltd/Warehouse - Burwood/01 Scope &amp; Checklist. Notes: -. Access details: Clients/Greenway Chiropractic Pty Ltd/Warehouse - Burwood/02 Site Access (office will share).</t>
        </is>
      </c>
      <c r="L290" t="str">
        <f>IF(COUNTIF('Roster Clashes'!$A$5:$A$15,A290)+COUNTIF('Roster Clashes'!$B$5:$B$15,A290)&gt;0,"Yes","No")</f>
        <v>No</v>
      </c>
      <c r="M290" t="n">
        <v>0</v>
      </c>
    </row>
    <row r="291">
      <c r="A291" t="inlineStr">
        <is>
          <t>J1287</t>
        </is>
      </c>
      <c r="B291" t="inlineStr">
        <is>
          <t>Wave 3 South</t>
        </is>
      </c>
      <c r="C291" t="inlineStr">
        <is>
          <t>CL11 Kavya A. roster</t>
        </is>
      </c>
      <c r="D291" t="inlineStr">
        <is>
          <t>Office clean - Bayview Real Estate Pty Ltd (Brighton)</t>
        </is>
      </c>
      <c r="E291" s="10" t="n">
        <v>46412</v>
      </c>
      <c r="F291" t="inlineStr">
        <is>
          <t>19:00</t>
        </is>
      </c>
      <c r="G291" t="inlineStr">
        <is>
          <t>20:30</t>
        </is>
      </c>
      <c r="H291" t="inlineStr">
        <is>
          <t>FREQ=WEEKLY;BYDAY=MO,TU,WE</t>
        </is>
      </c>
      <c r="I291" t="inlineStr">
        <is>
          <t>414 Sydney Avenue, Brighton VIC</t>
        </is>
      </c>
      <c r="J291" t="inlineStr">
        <is>
          <t>Clients/Bayview Real Estate Pty Ltd/Main office - Brighton</t>
        </is>
      </c>
      <c r="K291" t="inlineStr">
        <is>
          <t>Office clean. Checklist: Clients/Bayview Real Estate Pty Ltd/Main office - Brighton/01 Scope &amp; Checklist. Notes: Reception closes 5:30 pm, use the side entry. Access details: Clients/Bayview Real Estate Pty Ltd/Main office - Brighton/02 Site Access (office will share).</t>
        </is>
      </c>
      <c r="L291" t="str">
        <f>IF(COUNTIF('Roster Clashes'!$A$5:$A$15,A291)+COUNTIF('Roster Clashes'!$B$5:$B$15,A291)&gt;0,"Yes","No")</f>
        <v>No</v>
      </c>
      <c r="M291" t="n">
        <v>0</v>
      </c>
    </row>
    <row r="292">
      <c r="A292" t="inlineStr">
        <is>
          <t>J1288</t>
        </is>
      </c>
      <c r="B292" t="inlineStr">
        <is>
          <t>Wave 2 East</t>
        </is>
      </c>
      <c r="C292" t="inlineStr">
        <is>
          <t>CL34 Nikos F. roster</t>
        </is>
      </c>
      <c r="D292" t="inlineStr">
        <is>
          <t>Kitchen and bathrooms - Riverside Pharmacy (Box Hill)</t>
        </is>
      </c>
      <c r="E292" s="10" t="n">
        <v>46407</v>
      </c>
      <c r="F292" t="inlineStr">
        <is>
          <t>19:00</t>
        </is>
      </c>
      <c r="G292" t="inlineStr">
        <is>
          <t>20:00</t>
        </is>
      </c>
      <c r="H292" t="inlineStr">
        <is>
          <t>FREQ=WEEKLY;BYDAY=WE,TH</t>
        </is>
      </c>
      <c r="I292" t="inlineStr">
        <is>
          <t>472 Hopkins Highway, Box Hill VIC</t>
        </is>
      </c>
      <c r="J292" t="inlineStr">
        <is>
          <t>Clients/Riverside Pharmacy/Main office - Box Hill</t>
        </is>
      </c>
      <c r="K292" t="inlineStr">
        <is>
          <t>Kitchen and bathrooms. Checklist: Clients/Riverside Pharmacy/Main office - Box Hill/01 Scope &amp; Checklist. Notes: Park in bay 12 under the building. Access details: Clients/Riverside Pharmacy/Main office - Box Hill/02 Site Access (office will share).</t>
        </is>
      </c>
      <c r="L292" t="str">
        <f>IF(COUNTIF('Roster Clashes'!$A$5:$A$15,A292)+COUNTIF('Roster Clashes'!$B$5:$B$15,A292)&gt;0,"Yes","No")</f>
        <v>No</v>
      </c>
      <c r="M292" t="n">
        <v>0</v>
      </c>
    </row>
    <row r="293">
      <c r="A293" t="inlineStr">
        <is>
          <t>J1289</t>
        </is>
      </c>
      <c r="B293" t="inlineStr">
        <is>
          <t>Wave 2 East</t>
        </is>
      </c>
      <c r="C293" t="inlineStr">
        <is>
          <t>CL30 Jun F. roster</t>
        </is>
      </c>
      <c r="D293" t="inlineStr">
        <is>
          <t>Office clean - Riverside Pharmacy (Glen Waverley)</t>
        </is>
      </c>
      <c r="E293" s="10" t="n">
        <v>46405</v>
      </c>
      <c r="F293" t="inlineStr">
        <is>
          <t>20:00</t>
        </is>
      </c>
      <c r="G293" t="inlineStr">
        <is>
          <t>22:00</t>
        </is>
      </c>
      <c r="H293" t="inlineStr">
        <is>
          <t>FREQ=WEEKLY;BYDAY=MO,TU,WE,TH,FR</t>
        </is>
      </c>
      <c r="I293" t="inlineStr">
        <is>
          <t>410 Queen Highway, Glen Waverley VIC</t>
        </is>
      </c>
      <c r="J293" t="inlineStr">
        <is>
          <t>Clients/Riverside Pharmacy/Clinic - Glen Waverley</t>
        </is>
      </c>
      <c r="K293" t="inlineStr">
        <is>
          <t>Office clean. Checklist: Clients/Riverside Pharmacy/Clinic - Glen Waverley/01 Scope &amp; Checklist. Notes: Level 3, lift to the left. Access details: Clients/Riverside Pharmacy/Clinic - Glen Waverley/02 Site Access (office will share).</t>
        </is>
      </c>
      <c r="L293" t="str">
        <f>IF(COUNTIF('Roster Clashes'!$A$5:$A$15,A293)+COUNTIF('Roster Clashes'!$B$5:$B$15,A293)&gt;0,"Yes","No")</f>
        <v>No</v>
      </c>
      <c r="M293" t="n">
        <v>0</v>
      </c>
    </row>
    <row r="294">
      <c r="A294" t="inlineStr">
        <is>
          <t>J1290</t>
        </is>
      </c>
      <c r="B294" t="inlineStr">
        <is>
          <t>Wave 2 East</t>
        </is>
      </c>
      <c r="C294" t="inlineStr">
        <is>
          <t>CL54 Nikos L. roster</t>
        </is>
      </c>
      <c r="D294" t="inlineStr">
        <is>
          <t>Window clean - Riverside Pharmacy (Glen Waverley)</t>
        </is>
      </c>
      <c r="E294" s="10" t="n">
        <v>46412</v>
      </c>
      <c r="F294" t="inlineStr">
        <is>
          <t>09:00</t>
        </is>
      </c>
      <c r="G294" t="inlineStr">
        <is>
          <t>12:00</t>
        </is>
      </c>
      <c r="H294" t="inlineStr">
        <is>
          <t>FREQ=WEEKLY;INTERVAL=4;BYDAY=MO</t>
        </is>
      </c>
      <c r="I294" t="inlineStr">
        <is>
          <t>410 Queen Highway, Glen Waverley VIC</t>
        </is>
      </c>
      <c r="J294" t="inlineStr">
        <is>
          <t>Clients/Riverside Pharmacy/Clinic - Glen Waverley</t>
        </is>
      </c>
      <c r="K294" t="inlineStr">
        <is>
          <t>Window clean. Checklist: Clients/Riverside Pharmacy/Clinic - Glen Waverley/01 Scope &amp; Checklist. Notes: Level 3, lift to the left. Access details: Clients/Riverside Pharmacy/Clinic - Glen Waverley/02 Site Access (office will share).</t>
        </is>
      </c>
      <c r="L294" t="str">
        <f>IF(COUNTIF('Roster Clashes'!$A$5:$A$15,A294)+COUNTIF('Roster Clashes'!$B$5:$B$15,A294)&gt;0,"Yes","No")</f>
        <v>No</v>
      </c>
      <c r="M294" t="n">
        <v>0</v>
      </c>
    </row>
    <row r="295">
      <c r="A295" t="inlineStr">
        <is>
          <t>J1291</t>
        </is>
      </c>
      <c r="B295" t="inlineStr">
        <is>
          <t>Wave 2 East</t>
        </is>
      </c>
      <c r="C295" t="inlineStr">
        <is>
          <t>CL54 Nikos L. roster</t>
        </is>
      </c>
      <c r="D295" t="inlineStr">
        <is>
          <t>Washroom service - Riverside Pharmacy (Glen Waverley)</t>
        </is>
      </c>
      <c r="E295" s="10" t="n">
        <v>46423</v>
      </c>
      <c r="F295" t="inlineStr">
        <is>
          <t>10:00</t>
        </is>
      </c>
      <c r="G295" t="inlineStr">
        <is>
          <t>10:30</t>
        </is>
      </c>
      <c r="H295" t="inlineStr">
        <is>
          <t>FREQ=MONTHLY;BYDAY=1FR</t>
        </is>
      </c>
      <c r="I295" t="inlineStr">
        <is>
          <t>410 Queen Highway, Glen Waverley VIC</t>
        </is>
      </c>
      <c r="J295" t="inlineStr">
        <is>
          <t>Clients/Riverside Pharmacy/Clinic - Glen Waverley</t>
        </is>
      </c>
      <c r="K295" t="inlineStr">
        <is>
          <t>Washroom service. Checklist: Clients/Riverside Pharmacy/Clinic - Glen Waverley/01 Scope &amp; Checklist. Notes: Level 3, lift to the left. Access details: Clients/Riverside Pharmacy/Clinic - Glen Waverley/02 Site Access (office will share).</t>
        </is>
      </c>
      <c r="L295" t="str">
        <f>IF(COUNTIF('Roster Clashes'!$A$5:$A$15,A295)+COUNTIF('Roster Clashes'!$B$5:$B$15,A295)&gt;0,"Yes","No")</f>
        <v>No</v>
      </c>
      <c r="M295" t="n">
        <v>0</v>
      </c>
    </row>
    <row r="296">
      <c r="A296" t="inlineStr">
        <is>
          <t>J1292</t>
        </is>
      </c>
      <c r="B296" t="inlineStr">
        <is>
          <t>Wave 3 South</t>
        </is>
      </c>
      <c r="C296" t="inlineStr">
        <is>
          <t>CL23 Carmen F. roster</t>
        </is>
      </c>
      <c r="D296" t="inlineStr">
        <is>
          <t>Office clean - Elm Street Chiropractic Pty Ltd (Mentone)</t>
        </is>
      </c>
      <c r="E296" s="10" t="n">
        <v>46412</v>
      </c>
      <c r="F296" t="inlineStr">
        <is>
          <t>17:30</t>
        </is>
      </c>
      <c r="G296" t="inlineStr">
        <is>
          <t>19:30</t>
        </is>
      </c>
      <c r="H296" t="inlineStr">
        <is>
          <t>FREQ=WEEKLY;BYDAY=MO,TH</t>
        </is>
      </c>
      <c r="I296" t="inlineStr">
        <is>
          <t>348 Railway Street, Mentone VIC</t>
        </is>
      </c>
      <c r="J296" t="inlineStr">
        <is>
          <t>Clients/Elm Street Chiropractic Pty Ltd/Main office - Mentone</t>
        </is>
      </c>
      <c r="K296" t="inlineStr">
        <is>
          <t>Office clean. Checklist: Clients/Elm Street Chiropractic Pty Ltd/Main office - Mentone/01 Scope &amp; Checklist. Notes: Park in bay 12 under the building. Access details: Clients/Elm Street Chiropractic Pty Ltd/Main office - Mentone/02 Site Access (office will share).</t>
        </is>
      </c>
      <c r="L296" t="str">
        <f>IF(COUNTIF('Roster Clashes'!$A$5:$A$15,A296)+COUNTIF('Roster Clashes'!$B$5:$B$15,A296)&gt;0,"Yes","No")</f>
        <v>No</v>
      </c>
      <c r="M296" t="n">
        <v>0</v>
      </c>
    </row>
    <row r="297">
      <c r="A297" t="inlineStr">
        <is>
          <t>J1293</t>
        </is>
      </c>
      <c r="B297" t="inlineStr">
        <is>
          <t>Wave 3 South</t>
        </is>
      </c>
      <c r="C297" t="inlineStr">
        <is>
          <t>CL55 Omar L. roster</t>
        </is>
      </c>
      <c r="D297" t="inlineStr">
        <is>
          <t>Window clean - Elm Street Chiropractic Pty Ltd (Mentone)</t>
        </is>
      </c>
      <c r="E297" s="10" t="n">
        <v>46422</v>
      </c>
      <c r="F297" t="inlineStr">
        <is>
          <t>09:00</t>
        </is>
      </c>
      <c r="G297" t="inlineStr">
        <is>
          <t>10:30</t>
        </is>
      </c>
      <c r="H297" t="inlineStr">
        <is>
          <t>FREQ=WEEKLY;INTERVAL=4;BYDAY=TH</t>
        </is>
      </c>
      <c r="I297" t="inlineStr">
        <is>
          <t>348 Railway Street, Mentone VIC</t>
        </is>
      </c>
      <c r="J297" t="inlineStr">
        <is>
          <t>Clients/Elm Street Chiropractic Pty Ltd/Main office - Mentone</t>
        </is>
      </c>
      <c r="K297" t="inlineStr">
        <is>
          <t>Window clean. Checklist: Clients/Elm Street Chiropractic Pty Ltd/Main office - Mentone/01 Scope &amp; Checklist. Notes: Park in bay 12 under the building. Access details: Clients/Elm Street Chiropractic Pty Ltd/Main office - Mentone/02 Site Access (office will share).</t>
        </is>
      </c>
      <c r="L297" t="str">
        <f>IF(COUNTIF('Roster Clashes'!$A$5:$A$15,A297)+COUNTIF('Roster Clashes'!$B$5:$B$15,A297)&gt;0,"Yes","No")</f>
        <v>No</v>
      </c>
      <c r="M297" t="n">
        <v>0</v>
      </c>
    </row>
    <row r="298">
      <c r="A298" t="inlineStr">
        <is>
          <t>J1294</t>
        </is>
      </c>
      <c r="B298" t="inlineStr">
        <is>
          <t>Wave 3 South</t>
        </is>
      </c>
      <c r="C298" t="inlineStr">
        <is>
          <t>CL47 Grace L. roster</t>
        </is>
      </c>
      <c r="D298" t="inlineStr">
        <is>
          <t>Office clean - Elm Street Chiropractic Pty Ltd (Cheltenham)</t>
        </is>
      </c>
      <c r="E298" s="10" t="n">
        <v>46416</v>
      </c>
      <c r="F298" t="inlineStr">
        <is>
          <t>05:30</t>
        </is>
      </c>
      <c r="G298" t="inlineStr">
        <is>
          <t>08:00</t>
        </is>
      </c>
      <c r="H298" t="inlineStr">
        <is>
          <t>FREQ=WEEKLY;BYDAY=FR</t>
        </is>
      </c>
      <c r="I298" t="inlineStr">
        <is>
          <t>4 Sydney Highway, Cheltenham VIC</t>
        </is>
      </c>
      <c r="J298" t="inlineStr">
        <is>
          <t>Clients/Elm Street Chiropractic Pty Ltd/Clinic - Cheltenham</t>
        </is>
      </c>
      <c r="K298" t="inlineStr">
        <is>
          <t>Office clean. Checklist: Clients/Elm Street Chiropractic Pty Ltd/Clinic - Cheltenham/01 Scope &amp; Checklist. Notes: Park in bay 12 under the building. Access details: Clients/Elm Street Chiropractic Pty Ltd/Clinic - Cheltenham/02 Site Access (office will share).</t>
        </is>
      </c>
      <c r="L298" t="str">
        <f>IF(COUNTIF('Roster Clashes'!$A$5:$A$15,A298)+COUNTIF('Roster Clashes'!$B$5:$B$15,A298)&gt;0,"Yes","No")</f>
        <v>No</v>
      </c>
      <c r="M298" t="n">
        <v>0</v>
      </c>
    </row>
    <row r="299">
      <c r="A299" t="inlineStr">
        <is>
          <t>J1295</t>
        </is>
      </c>
      <c r="B299" t="inlineStr">
        <is>
          <t>Wave 3 South</t>
        </is>
      </c>
      <c r="C299" t="inlineStr">
        <is>
          <t>CL55 Omar L. roster</t>
        </is>
      </c>
      <c r="D299" t="inlineStr">
        <is>
          <t>Washroom service - Elm Street Chiropractic Pty Ltd (Cheltenham)</t>
        </is>
      </c>
      <c r="E299" s="10" t="n">
        <v>46420</v>
      </c>
      <c r="F299" t="inlineStr">
        <is>
          <t>09:00</t>
        </is>
      </c>
      <c r="G299" t="inlineStr">
        <is>
          <t>09:30</t>
        </is>
      </c>
      <c r="H299" t="inlineStr">
        <is>
          <t>FREQ=MONTHLY;BYDAY=1TU</t>
        </is>
      </c>
      <c r="I299" t="inlineStr">
        <is>
          <t>4 Sydney Highway, Cheltenham VIC</t>
        </is>
      </c>
      <c r="J299" t="inlineStr">
        <is>
          <t>Clients/Elm Street Chiropractic Pty Ltd/Clinic - Cheltenham</t>
        </is>
      </c>
      <c r="K299" t="inlineStr">
        <is>
          <t>Washroom service. Checklist: Clients/Elm Street Chiropractic Pty Ltd/Clinic - Cheltenham/01 Scope &amp; Checklist. Notes: Park in bay 12 under the building. Access details: Clients/Elm Street Chiropractic Pty Ltd/Clinic - Cheltenham/02 Site Access (office will share).</t>
        </is>
      </c>
      <c r="L299" t="str">
        <f>IF(COUNTIF('Roster Clashes'!$A$5:$A$15,A299)+COUNTIF('Roster Clashes'!$B$5:$B$15,A299)&gt;0,"Yes","No")</f>
        <v>No</v>
      </c>
      <c r="M299" t="n">
        <v>0</v>
      </c>
    </row>
    <row r="300">
      <c r="A300" t="inlineStr">
        <is>
          <t>J1296</t>
        </is>
      </c>
      <c r="B300" t="inlineStr">
        <is>
          <t>Wave 3 South</t>
        </is>
      </c>
      <c r="C300" t="inlineStr">
        <is>
          <t>CL35 Omar F. roster</t>
        </is>
      </c>
      <c r="D300" t="inlineStr">
        <is>
          <t>Office clean - Ironbark Real Estate Pty Ltd (Oakleigh)</t>
        </is>
      </c>
      <c r="E300" s="10" t="n">
        <v>46415</v>
      </c>
      <c r="F300" t="inlineStr">
        <is>
          <t>19:30</t>
        </is>
      </c>
      <c r="G300" t="inlineStr">
        <is>
          <t>20:30</t>
        </is>
      </c>
      <c r="H300" t="inlineStr">
        <is>
          <t>FREQ=WEEKLY;BYDAY=TH</t>
        </is>
      </c>
      <c r="I300" t="inlineStr">
        <is>
          <t>395 Plenty Avenue, Oakleigh VIC</t>
        </is>
      </c>
      <c r="J300" t="inlineStr">
        <is>
          <t>Clients/Ironbark Real Estate Pty Ltd/Main office - Oakleigh</t>
        </is>
      </c>
      <c r="K300" t="inlineStr">
        <is>
          <t>Office clean. Checklist: Clients/Ironbark Real Estate Pty Ltd/Main office - Oakleigh/01 Scope &amp; Checklist. Notes: -. Access details: Clients/Ironbark Real Estate Pty Ltd/Main office - Oakleigh/02 Site Access (office will share).</t>
        </is>
      </c>
      <c r="L300" t="str">
        <f>IF(COUNTIF('Roster Clashes'!$A$5:$A$15,A300)+COUNTIF('Roster Clashes'!$B$5:$B$15,A300)&gt;0,"Yes","No")</f>
        <v>No</v>
      </c>
      <c r="M300" t="n">
        <v>0</v>
      </c>
    </row>
    <row r="301">
      <c r="A301" t="inlineStr">
        <is>
          <t>J1297</t>
        </is>
      </c>
      <c r="B301" t="inlineStr">
        <is>
          <t>Wave 3 South</t>
        </is>
      </c>
      <c r="C301" t="inlineStr">
        <is>
          <t>CL03 Carmen A. roster</t>
        </is>
      </c>
      <c r="D301" t="inlineStr">
        <is>
          <t>Office clean - Ironbark Real Estate Pty Ltd (Oakleigh)</t>
        </is>
      </c>
      <c r="E301" s="10" t="n">
        <v>46413</v>
      </c>
      <c r="F301" t="inlineStr">
        <is>
          <t>05:30</t>
        </is>
      </c>
      <c r="G301" t="inlineStr">
        <is>
          <t>07:30</t>
        </is>
      </c>
      <c r="H301" t="inlineStr">
        <is>
          <t>FREQ=WEEKLY;BYDAY=TU,WE</t>
        </is>
      </c>
      <c r="I301" t="inlineStr">
        <is>
          <t>32 Park Avenue, Oakleigh VIC</t>
        </is>
      </c>
      <c r="J301" t="inlineStr">
        <is>
          <t>Clients/Ironbark Real Estate Pty Ltd/Clinic - Oakleigh</t>
        </is>
      </c>
      <c r="K301" t="inlineStr">
        <is>
          <t>Office clean. Checklist: Clients/Ironbark Real Estate Pty Ltd/Clinic - Oakleigh/01 Scope &amp; Checklist. Notes: Code for roller door: [in 02 Site Access]; Level 3, lift to the left. Access details: Clients/Ironbark Real Estate Pty Ltd/Clinic - Oakleigh/02 Site Access (office will share).</t>
        </is>
      </c>
      <c r="L301" t="str">
        <f>IF(COUNTIF('Roster Clashes'!$A$5:$A$15,A301)+COUNTIF('Roster Clashes'!$B$5:$B$15,A301)&gt;0,"Yes","No")</f>
        <v>No</v>
      </c>
      <c r="M301" t="n">
        <v>0</v>
      </c>
    </row>
    <row r="302">
      <c r="A302" t="inlineStr">
        <is>
          <t>J1298</t>
        </is>
      </c>
      <c r="B302" t="inlineStr">
        <is>
          <t>Wave 3 South</t>
        </is>
      </c>
      <c r="C302" t="inlineStr">
        <is>
          <t>CL19 Sione A. roster</t>
        </is>
      </c>
      <c r="D302" t="inlineStr">
        <is>
          <t>Office clean - Elm Street Motors (Brighton)</t>
        </is>
      </c>
      <c r="E302" s="10" t="n">
        <v>46413</v>
      </c>
      <c r="F302" t="inlineStr">
        <is>
          <t>05:30</t>
        </is>
      </c>
      <c r="G302" t="inlineStr">
        <is>
          <t>08:30</t>
        </is>
      </c>
      <c r="H302" t="inlineStr">
        <is>
          <t>FREQ=WEEKLY;BYDAY=TU</t>
        </is>
      </c>
      <c r="I302" t="inlineStr">
        <is>
          <t>333 Albert Parade, Brighton VIC</t>
        </is>
      </c>
      <c r="J302" t="inlineStr">
        <is>
          <t>Clients/Elm Street Motors/Main office - Brighton</t>
        </is>
      </c>
      <c r="K302" t="inlineStr">
        <is>
          <t>Office clean. Checklist: Clients/Elm Street Motors/Main office - Brighton/01 Scope &amp; Checklist. Notes: Call 0400 000 000 if the door is locked. Access details: Clients/Elm Street Motors/Main office - Brighton/02 Site Access (office will share).</t>
        </is>
      </c>
      <c r="L302" t="str">
        <f>IF(COUNTIF('Roster Clashes'!$A$5:$A$15,A302)+COUNTIF('Roster Clashes'!$B$5:$B$15,A302)&gt;0,"Yes","No")</f>
        <v>No</v>
      </c>
      <c r="M302" t="n">
        <v>0</v>
      </c>
    </row>
    <row r="303">
      <c r="A303" t="inlineStr">
        <is>
          <t>J1299</t>
        </is>
      </c>
      <c r="B303" t="inlineStr">
        <is>
          <t>Wave 3 South</t>
        </is>
      </c>
      <c r="C303" t="inlineStr">
        <is>
          <t>CL43 Carmen L. roster</t>
        </is>
      </c>
      <c r="D303" t="inlineStr">
        <is>
          <t>Kitchen and bathrooms - Elm Street Motors (Oakleigh)</t>
        </is>
      </c>
      <c r="E303" s="10" t="n">
        <v>46413</v>
      </c>
      <c r="F303" t="inlineStr">
        <is>
          <t>08:00</t>
        </is>
      </c>
      <c r="G303" t="inlineStr">
        <is>
          <t>08:30</t>
        </is>
      </c>
      <c r="H303" t="inlineStr">
        <is>
          <t>FREQ=WEEKLY;BYDAY=TU</t>
        </is>
      </c>
      <c r="I303" t="inlineStr">
        <is>
          <t>280 Station Street, Oakleigh VIC</t>
        </is>
      </c>
      <c r="J303" t="inlineStr">
        <is>
          <t>Clients/Elm Street Motors/Clinic - Oakleigh</t>
        </is>
      </c>
      <c r="K303" t="inlineStr">
        <is>
          <t>Kitchen and bathrooms. Checklist: Clients/Elm Street Motors/Clinic - Oakleigh/01 Scope &amp; Checklist. Notes: Bins out on Tuesday night. Access details: Clients/Elm Street Motors/Clinic - Oakleigh/02 Site Access (office will share).</t>
        </is>
      </c>
      <c r="L303" t="str">
        <f>IF(COUNTIF('Roster Clashes'!$A$5:$A$15,A303)+COUNTIF('Roster Clashes'!$B$5:$B$15,A303)&gt;0,"Yes","No")</f>
        <v>No</v>
      </c>
      <c r="M303" t="n">
        <v>0</v>
      </c>
    </row>
    <row r="304">
      <c r="A304" t="inlineStr">
        <is>
          <t>J1300</t>
        </is>
      </c>
      <c r="B304" t="inlineStr">
        <is>
          <t>Wave 4 West</t>
        </is>
      </c>
      <c r="C304" t="inlineStr">
        <is>
          <t>CL40 Tara F. roster</t>
        </is>
      </c>
      <c r="D304" t="inlineStr">
        <is>
          <t>Office clean - Sunbury Engineering (Point Cook)</t>
        </is>
      </c>
      <c r="E304" s="10" t="n">
        <v>46419</v>
      </c>
      <c r="F304" t="inlineStr">
        <is>
          <t>21:00</t>
        </is>
      </c>
      <c r="G304" t="inlineStr">
        <is>
          <t>22:00</t>
        </is>
      </c>
      <c r="H304" t="inlineStr">
        <is>
          <t>FREQ=WEEKLY;BYDAY=MO,WE,FR</t>
        </is>
      </c>
      <c r="I304" t="inlineStr">
        <is>
          <t>87/12 Victoria Road, Point Cook VIC</t>
        </is>
      </c>
      <c r="J304" t="inlineStr">
        <is>
          <t>Clients/Sunbury Engineering/Main office - Point Cook</t>
        </is>
      </c>
      <c r="K304" t="inlineStr">
        <is>
          <t>Office clean. Checklist: Clients/Sunbury Engineering/Main office - Point Cook/01 Scope &amp; Checklist. Notes: Back door keypad [in 02 Site Access]*. Access details: Clients/Sunbury Engineering/Main office - Point Cook/02 Site Access (office will share).</t>
        </is>
      </c>
      <c r="L304" t="str">
        <f>IF(COUNTIF('Roster Clashes'!$A$5:$A$15,A304)+COUNTIF('Roster Clashes'!$B$5:$B$15,A304)&gt;0,"Yes","No")</f>
        <v>No</v>
      </c>
      <c r="M304" t="n">
        <v>0</v>
      </c>
    </row>
    <row r="305">
      <c r="A305" t="inlineStr">
        <is>
          <t>J1301</t>
        </is>
      </c>
      <c r="B305" t="inlineStr">
        <is>
          <t>Wave 1 North</t>
        </is>
      </c>
      <c r="C305" t="inlineStr">
        <is>
          <t>CL29 Ines F. roster</t>
        </is>
      </c>
      <c r="D305" t="inlineStr">
        <is>
          <t>Office clean - Ashwood Dental Pty Ltd (Northcote)</t>
        </is>
      </c>
      <c r="E305" s="10" t="n">
        <v>46399</v>
      </c>
      <c r="F305" t="inlineStr">
        <is>
          <t>07:30</t>
        </is>
      </c>
      <c r="G305" t="inlineStr">
        <is>
          <t>08:30</t>
        </is>
      </c>
      <c r="H305" t="inlineStr">
        <is>
          <t>FREQ=WEEKLY;BYDAY=TU,TH</t>
        </is>
      </c>
      <c r="I305" t="inlineStr">
        <is>
          <t>241 Mason Road, Northcote VIC</t>
        </is>
      </c>
      <c r="J305" t="inlineStr">
        <is>
          <t>Clients/Ashwood Dental Pty Ltd/Main office - Northcote</t>
        </is>
      </c>
      <c r="K305" t="inlineStr">
        <is>
          <t>Office clean. Checklist: Clients/Ashwood Dental Pty Ltd/Main office - Northcote/01 Scope &amp; Checklist. Notes: Reception closes 5:30 pm, use the side entry. Access details: Clients/Ashwood Dental Pty Ltd/Main office - Northcote/02 Site Access (office will share).</t>
        </is>
      </c>
      <c r="L305" t="str">
        <f>IF(COUNTIF('Roster Clashes'!$A$5:$A$15,A305)+COUNTIF('Roster Clashes'!$B$5:$B$15,A305)&gt;0,"Yes","No")</f>
        <v>Yes</v>
      </c>
      <c r="M305" t="n">
        <v>0</v>
      </c>
    </row>
    <row r="306">
      <c r="A306" t="inlineStr">
        <is>
          <t>J1302</t>
        </is>
      </c>
      <c r="B306" t="inlineStr">
        <is>
          <t>Wave 3 South</t>
        </is>
      </c>
      <c r="C306" t="inlineStr">
        <is>
          <t>CL35 Omar F. roster</t>
        </is>
      </c>
      <c r="D306" t="inlineStr">
        <is>
          <t>Kitchen and bathrooms - Ashwood Dental Pty Ltd (Mentone)</t>
        </is>
      </c>
      <c r="E306" s="10" t="n">
        <v>46416</v>
      </c>
      <c r="F306" t="inlineStr">
        <is>
          <t>05:30</t>
        </is>
      </c>
      <c r="G306" t="inlineStr">
        <is>
          <t>06:00</t>
        </is>
      </c>
      <c r="H306" t="inlineStr">
        <is>
          <t>FREQ=WEEKLY;BYDAY=FR</t>
        </is>
      </c>
      <c r="I306" t="inlineStr">
        <is>
          <t>448 Barkly Avenue, Mentone VIC</t>
        </is>
      </c>
      <c r="J306" t="inlineStr">
        <is>
          <t>Clients/Ashwood Dental Pty Ltd/Clinic - Mentone</t>
        </is>
      </c>
      <c r="K306" t="inlineStr">
        <is>
          <t>Kitchen and bathrooms. Checklist: Clients/Ashwood Dental Pty Ltd/Clinic - Mentone/01 Scope &amp; Checklist. Notes: -. Access details: Clients/Ashwood Dental Pty Ltd/Clinic - Mentone/02 Site Access (office will share).</t>
        </is>
      </c>
      <c r="L306" t="str">
        <f>IF(COUNTIF('Roster Clashes'!$A$5:$A$15,A306)+COUNTIF('Roster Clashes'!$B$5:$B$15,A306)&gt;0,"Yes","No")</f>
        <v>No</v>
      </c>
      <c r="M306" t="n">
        <v>0</v>
      </c>
    </row>
    <row r="307">
      <c r="A307" t="inlineStr">
        <is>
          <t>J1303</t>
        </is>
      </c>
      <c r="B307" t="inlineStr">
        <is>
          <t>Wave 4 West</t>
        </is>
      </c>
      <c r="C307" t="inlineStr">
        <is>
          <t>CL48 Hamid L. roster</t>
        </is>
      </c>
      <c r="D307" t="inlineStr">
        <is>
          <t>Office clean - Bluestone Early Learning Pty Ltd (Altona)</t>
        </is>
      </c>
      <c r="E307" s="10" t="n">
        <v>46419</v>
      </c>
      <c r="F307" t="inlineStr">
        <is>
          <t>19:00</t>
        </is>
      </c>
      <c r="G307" t="inlineStr">
        <is>
          <t>20:30</t>
        </is>
      </c>
      <c r="H307" t="inlineStr">
        <is>
          <t>FREQ=WEEKLY;BYDAY=MO,TU,WE,TH,FR</t>
        </is>
      </c>
      <c r="I307" t="inlineStr">
        <is>
          <t>351 High Street, Altona VIC</t>
        </is>
      </c>
      <c r="J307" t="inlineStr">
        <is>
          <t>Clients/Bluestone Early Learning Pty Ltd/Main office - Altona</t>
        </is>
      </c>
      <c r="K307" t="inlineStr">
        <is>
          <t>Office clean. Checklist: Clients/Bluestone Early Learning Pty Ltd/Main office - Altona/01 Scope &amp; Checklist. Notes: Alarm code [in 02 Site Access]#, panel behind reception door; Store room on level 1, room 104. Access details: Clients/Bluestone Early Learning Pty Ltd/Main office - Altona/02 Site Access (office will share).</t>
        </is>
      </c>
      <c r="L307" t="str">
        <f>IF(COUNTIF('Roster Clashes'!$A$5:$A$15,A307)+COUNTIF('Roster Clashes'!$B$5:$B$15,A307)&gt;0,"Yes","No")</f>
        <v>No</v>
      </c>
      <c r="M307" t="n">
        <v>0</v>
      </c>
    </row>
    <row r="308">
      <c r="A308" t="inlineStr">
        <is>
          <t>J1304</t>
        </is>
      </c>
      <c r="B308" t="inlineStr">
        <is>
          <t>Wave 4 West</t>
        </is>
      </c>
      <c r="C308" t="inlineStr">
        <is>
          <t>CL55 Omar L. roster</t>
        </is>
      </c>
      <c r="D308" t="inlineStr">
        <is>
          <t>Window clean - Bluestone Early Learning Pty Ltd (Altona)</t>
        </is>
      </c>
      <c r="E308" s="10" t="n">
        <v>46441</v>
      </c>
      <c r="F308" t="inlineStr">
        <is>
          <t>09:00</t>
        </is>
      </c>
      <c r="G308" t="inlineStr">
        <is>
          <t>11:00</t>
        </is>
      </c>
      <c r="H308" t="inlineStr">
        <is>
          <t>FREQ=WEEKLY;INTERVAL=4;BYDAY=TU</t>
        </is>
      </c>
      <c r="I308" t="inlineStr">
        <is>
          <t>351 High Street, Altona VIC</t>
        </is>
      </c>
      <c r="J308" t="inlineStr">
        <is>
          <t>Clients/Bluestone Early Learning Pty Ltd/Main office - Altona</t>
        </is>
      </c>
      <c r="K308" t="inlineStr">
        <is>
          <t>Window clean. Checklist: Clients/Bluestone Early Learning Pty Ltd/Main office - Altona/01 Scope &amp; Checklist. Notes: Alarm code [in 02 Site Access]#, panel behind reception door; Store room on level 1, room 104. Access details: Clients/Bluestone Early Learning Pty Ltd/Main office - Altona/02 Site Access (office will share).</t>
        </is>
      </c>
      <c r="L308" t="str">
        <f>IF(COUNTIF('Roster Clashes'!$A$5:$A$15,A308)+COUNTIF('Roster Clashes'!$B$5:$B$15,A308)&gt;0,"Yes","No")</f>
        <v>No</v>
      </c>
      <c r="M308" t="n">
        <v>0</v>
      </c>
    </row>
    <row r="309">
      <c r="A309" t="inlineStr">
        <is>
          <t>J1305</t>
        </is>
      </c>
      <c r="B309" t="inlineStr">
        <is>
          <t>Wave 2 East</t>
        </is>
      </c>
      <c r="C309" t="inlineStr">
        <is>
          <t>CL42 Bilal L. roster</t>
        </is>
      </c>
      <c r="D309" t="inlineStr">
        <is>
          <t>Office clean - Bluestone Early Learning Pty Ltd (Hawthorn)</t>
        </is>
      </c>
      <c r="E309" s="10" t="n">
        <v>46405</v>
      </c>
      <c r="F309" t="inlineStr">
        <is>
          <t>20:30</t>
        </is>
      </c>
      <c r="G309" t="inlineStr">
        <is>
          <t>22:00</t>
        </is>
      </c>
      <c r="H309" t="inlineStr">
        <is>
          <t>FREQ=WEEKLY;BYDAY=MO,TU,WE,TH,FR</t>
        </is>
      </c>
      <c r="I309" t="inlineStr">
        <is>
          <t>477 Hopkins Avenue, Hawthorn VIC</t>
        </is>
      </c>
      <c r="J309" t="inlineStr">
        <is>
          <t>Clients/Bluestone Early Learning Pty Ltd/Clinic - Hawthorn</t>
        </is>
      </c>
      <c r="K309" t="inlineStr">
        <is>
          <t>Office clean. Checklist: Clients/Bluestone Early Learning Pty Ltd/Clinic - Hawthorn/01 Scope &amp; Checklist. Notes: Lockbox on meter box, [in 02 Site Access]; Do not use bleach on the timber floor. Access details: Clients/Bluestone Early Learning Pty Ltd/Clinic - Hawthorn/02 Site Access (office will share).</t>
        </is>
      </c>
      <c r="L309" t="str">
        <f>IF(COUNTIF('Roster Clashes'!$A$5:$A$15,A309)+COUNTIF('Roster Clashes'!$B$5:$B$15,A309)&gt;0,"Yes","No")</f>
        <v>No</v>
      </c>
      <c r="M309" t="n">
        <v>0</v>
      </c>
    </row>
    <row r="310">
      <c r="A310" t="inlineStr">
        <is>
          <t>J1306</t>
        </is>
      </c>
      <c r="B310" t="inlineStr">
        <is>
          <t>Wave 2 East</t>
        </is>
      </c>
      <c r="C310" t="inlineStr">
        <is>
          <t>CL55 Omar L. roster</t>
        </is>
      </c>
      <c r="D310" t="inlineStr">
        <is>
          <t>Window clean - Bluestone Early Learning Pty Ltd (Hawthorn)</t>
        </is>
      </c>
      <c r="E310" s="10" t="n">
        <v>46408</v>
      </c>
      <c r="F310" t="inlineStr">
        <is>
          <t>09:00</t>
        </is>
      </c>
      <c r="G310" t="inlineStr">
        <is>
          <t>11:00</t>
        </is>
      </c>
      <c r="H310" t="inlineStr">
        <is>
          <t>FREQ=WEEKLY;INTERVAL=4;BYDAY=TH</t>
        </is>
      </c>
      <c r="I310" t="inlineStr">
        <is>
          <t>477 Hopkins Avenue, Hawthorn VIC</t>
        </is>
      </c>
      <c r="J310" t="inlineStr">
        <is>
          <t>Clients/Bluestone Early Learning Pty Ltd/Clinic - Hawthorn</t>
        </is>
      </c>
      <c r="K310" t="inlineStr">
        <is>
          <t>Window clean. Checklist: Clients/Bluestone Early Learning Pty Ltd/Clinic - Hawthorn/01 Scope &amp; Checklist. Notes: Lockbox on meter box, [in 02 Site Access]; Do not use bleach on the timber floor. Access details: Clients/Bluestone Early Learning Pty Ltd/Clinic - Hawthorn/02 Site Access (office will share).</t>
        </is>
      </c>
      <c r="L310" t="str">
        <f>IF(COUNTIF('Roster Clashes'!$A$5:$A$15,A310)+COUNTIF('Roster Clashes'!$B$5:$B$15,A310)&gt;0,"Yes","No")</f>
        <v>No</v>
      </c>
      <c r="M310" t="n">
        <v>0</v>
      </c>
    </row>
    <row r="311">
      <c r="A311" t="inlineStr">
        <is>
          <t>J1307</t>
        </is>
      </c>
      <c r="B311" t="inlineStr">
        <is>
          <t>Wave 2 East</t>
        </is>
      </c>
      <c r="C311" t="inlineStr">
        <is>
          <t>CL56 Pita L. roster</t>
        </is>
      </c>
      <c r="D311" t="inlineStr">
        <is>
          <t>Washroom service - Bluestone Early Learning Pty Ltd (Hawthorn)</t>
        </is>
      </c>
      <c r="E311" s="10" t="n">
        <v>46422</v>
      </c>
      <c r="F311" t="inlineStr">
        <is>
          <t>10:00</t>
        </is>
      </c>
      <c r="G311" t="inlineStr">
        <is>
          <t>10:30</t>
        </is>
      </c>
      <c r="H311" t="inlineStr">
        <is>
          <t>FREQ=MONTHLY;BYDAY=1TH</t>
        </is>
      </c>
      <c r="I311" t="inlineStr">
        <is>
          <t>477 Hopkins Avenue, Hawthorn VIC</t>
        </is>
      </c>
      <c r="J311" t="inlineStr">
        <is>
          <t>Clients/Bluestone Early Learning Pty Ltd/Clinic - Hawthorn</t>
        </is>
      </c>
      <c r="K311" t="inlineStr">
        <is>
          <t>Washroom service. Checklist: Clients/Bluestone Early Learning Pty Ltd/Clinic - Hawthorn/01 Scope &amp; Checklist. Notes: Lockbox on meter box, [in 02 Site Access]; Do not use bleach on the timber floor. Access details: Clients/Bluestone Early Learning Pty Ltd/Clinic - Hawthorn/02 Site Access (office will share).</t>
        </is>
      </c>
      <c r="L311" t="str">
        <f>IF(COUNTIF('Roster Clashes'!$A$5:$A$15,A311)+COUNTIF('Roster Clashes'!$B$5:$B$15,A311)&gt;0,"Yes","No")</f>
        <v>No</v>
      </c>
      <c r="M311" t="n">
        <v>0</v>
      </c>
    </row>
    <row r="312">
      <c r="A312" t="inlineStr">
        <is>
          <t>J1308</t>
        </is>
      </c>
      <c r="B312" t="inlineStr">
        <is>
          <t>Wave 4 West</t>
        </is>
      </c>
      <c r="C312" t="inlineStr">
        <is>
          <t>CL28 Hamid F. roster</t>
        </is>
      </c>
      <c r="D312" t="inlineStr">
        <is>
          <t>Office clean - Harbourside Property Group (Maribyrnong)</t>
        </is>
      </c>
      <c r="E312" s="10" t="n">
        <v>46419</v>
      </c>
      <c r="F312" t="inlineStr">
        <is>
          <t>07:00</t>
        </is>
      </c>
      <c r="G312" t="inlineStr">
        <is>
          <t>08:30</t>
        </is>
      </c>
      <c r="H312" t="inlineStr">
        <is>
          <t>FREQ=WEEKLY;BYDAY=MO</t>
        </is>
      </c>
      <c r="I312" t="inlineStr">
        <is>
          <t>428 Church Parade, Maribyrnong VIC</t>
        </is>
      </c>
      <c r="J312" t="inlineStr">
        <is>
          <t>Clients/Harbourside Property Group/Main office - Maribyrnong</t>
        </is>
      </c>
      <c r="K312" t="inlineStr">
        <is>
          <t>Office clean. Checklist: Clients/Harbourside Property Group/Main office - Maribyrnong/01 Scope &amp; Checklist. Notes: Sign in at security desk. Access details: Clients/Harbourside Property Group/Main office - Maribyrnong/02 Site Access (office will share).</t>
        </is>
      </c>
      <c r="L312" t="str">
        <f>IF(COUNTIF('Roster Clashes'!$A$5:$A$15,A312)+COUNTIF('Roster Clashes'!$B$5:$B$15,A312)&gt;0,"Yes","No")</f>
        <v>No</v>
      </c>
      <c r="M312" t="n">
        <v>0</v>
      </c>
    </row>
    <row r="313">
      <c r="A313" t="inlineStr">
        <is>
          <t>J1309</t>
        </is>
      </c>
      <c r="B313" t="inlineStr">
        <is>
          <t>Wave 4 West</t>
        </is>
      </c>
      <c r="C313" t="inlineStr">
        <is>
          <t>CL54 Nikos L. roster</t>
        </is>
      </c>
      <c r="D313" t="inlineStr">
        <is>
          <t>Carpet steam clean - Harbourside Property Group (Maribyrnong)</t>
        </is>
      </c>
      <c r="E313" s="10" t="n">
        <v>46433</v>
      </c>
      <c r="F313" t="inlineStr">
        <is>
          <t>09:00</t>
        </is>
      </c>
      <c r="G313" t="inlineStr">
        <is>
          <t>11:00</t>
        </is>
      </c>
      <c r="H313" t="inlineStr">
        <is>
          <t>FREQ=WEEKLY;INTERVAL=4;BYDAY=MO</t>
        </is>
      </c>
      <c r="I313" t="inlineStr">
        <is>
          <t>428 Church Parade, Maribyrnong VIC</t>
        </is>
      </c>
      <c r="J313" t="inlineStr">
        <is>
          <t>Clients/Harbourside Property Group/Main office - Maribyrnong</t>
        </is>
      </c>
      <c r="K313" t="inlineStr">
        <is>
          <t>Carpet steam clean. Checklist: Clients/Harbourside Property Group/Main office - Maribyrnong/01 Scope &amp; Checklist. Notes: Sign in at security desk. Access details: Clients/Harbourside Property Group/Main office - Maribyrnong/02 Site Access (office will share).</t>
        </is>
      </c>
      <c r="L313" t="str">
        <f>IF(COUNTIF('Roster Clashes'!$A$5:$A$15,A313)+COUNTIF('Roster Clashes'!$B$5:$B$15,A313)&gt;0,"Yes","No")</f>
        <v>No</v>
      </c>
      <c r="M313" t="n">
        <v>0</v>
      </c>
    </row>
    <row r="314">
      <c r="A314" t="inlineStr">
        <is>
          <t>J1310</t>
        </is>
      </c>
      <c r="B314" t="inlineStr">
        <is>
          <t>Wave 4 West</t>
        </is>
      </c>
      <c r="C314" t="inlineStr">
        <is>
          <t>CL54 Nikos L. roster</t>
        </is>
      </c>
      <c r="D314" t="inlineStr">
        <is>
          <t>Washroom service - Harbourside Property Group (Maribyrnong)</t>
        </is>
      </c>
      <c r="E314" s="10" t="n">
        <v>46422</v>
      </c>
      <c r="F314" t="inlineStr">
        <is>
          <t>09:00</t>
        </is>
      </c>
      <c r="G314" t="inlineStr">
        <is>
          <t>09:30</t>
        </is>
      </c>
      <c r="H314" t="inlineStr">
        <is>
          <t>FREQ=MONTHLY;BYDAY=1TH</t>
        </is>
      </c>
      <c r="I314" t="inlineStr">
        <is>
          <t>428 Church Parade, Maribyrnong VIC</t>
        </is>
      </c>
      <c r="J314" t="inlineStr">
        <is>
          <t>Clients/Harbourside Property Group/Main office - Maribyrnong</t>
        </is>
      </c>
      <c r="K314" t="inlineStr">
        <is>
          <t>Washroom service. Checklist: Clients/Harbourside Property Group/Main office - Maribyrnong/01 Scope &amp; Checklist. Notes: Sign in at security desk. Access details: Clients/Harbourside Property Group/Main office - Maribyrnong/02 Site Access (office will share).</t>
        </is>
      </c>
      <c r="L314" t="str">
        <f>IF(COUNTIF('Roster Clashes'!$A$5:$A$15,A314)+COUNTIF('Roster Clashes'!$B$5:$B$15,A314)&gt;0,"Yes","No")</f>
        <v>No</v>
      </c>
      <c r="M314" t="n">
        <v>0</v>
      </c>
    </row>
    <row r="315">
      <c r="A315" t="inlineStr">
        <is>
          <t>J1311</t>
        </is>
      </c>
      <c r="B315" t="inlineStr">
        <is>
          <t>Wave 1 North</t>
        </is>
      </c>
      <c r="C315" t="inlineStr">
        <is>
          <t>CL21 Ana F. roster</t>
        </is>
      </c>
      <c r="D315" t="inlineStr">
        <is>
          <t>Office clean - Riverside Engineering Pty Ltd (Bundoora)</t>
        </is>
      </c>
      <c r="E315" s="10" t="n">
        <v>46398</v>
      </c>
      <c r="F315" t="inlineStr">
        <is>
          <t>05:30</t>
        </is>
      </c>
      <c r="G315" t="inlineStr">
        <is>
          <t>06:30</t>
        </is>
      </c>
      <c r="H315" t="inlineStr">
        <is>
          <t>FREQ=WEEKLY;BYDAY=MO</t>
        </is>
      </c>
      <c r="I315" t="inlineStr">
        <is>
          <t>253A Glenferrie Street, Bundoora VIC</t>
        </is>
      </c>
      <c r="J315" t="inlineStr">
        <is>
          <t>Clients/Riverside Engineering Pty Ltd/Main office - Bundoora</t>
        </is>
      </c>
      <c r="K315" t="inlineStr">
        <is>
          <t>Office clean. Checklist: Clients/Riverside Engineering Pty Ltd/Main office - Bundoora/01 Scope &amp; Checklist. Notes: -. Access details: Clients/Riverside Engineering Pty Ltd/Main office - Bundoora/02 Site Access (office will share).</t>
        </is>
      </c>
      <c r="L315" t="str">
        <f>IF(COUNTIF('Roster Clashes'!$A$5:$A$15,A315)+COUNTIF('Roster Clashes'!$B$5:$B$15,A315)&gt;0,"Yes","No")</f>
        <v>No</v>
      </c>
      <c r="M315" t="n">
        <v>0</v>
      </c>
    </row>
    <row r="316">
      <c r="A316" t="inlineStr">
        <is>
          <t>J1312</t>
        </is>
      </c>
      <c r="B316" t="inlineStr">
        <is>
          <t>Wave 4 West</t>
        </is>
      </c>
      <c r="C316" t="inlineStr">
        <is>
          <t>CL44 Dinh L. roster</t>
        </is>
      </c>
      <c r="D316" t="inlineStr">
        <is>
          <t>Kitchen and bathrooms - Ashwood Lawyers (Werribee)</t>
        </is>
      </c>
      <c r="E316" s="10" t="n">
        <v>46421</v>
      </c>
      <c r="F316" t="inlineStr">
        <is>
          <t>17:30</t>
        </is>
      </c>
      <c r="G316" t="inlineStr">
        <is>
          <t>18:30</t>
        </is>
      </c>
      <c r="H316" t="inlineStr">
        <is>
          <t>FREQ=WEEKLY;BYDAY=WE,FR</t>
        </is>
      </c>
      <c r="I316" t="inlineStr">
        <is>
          <t>466 Main Street, Werribee VIC</t>
        </is>
      </c>
      <c r="J316" t="inlineStr">
        <is>
          <t>Clients/Ashwood Lawyers/Main office - Werribee</t>
        </is>
      </c>
      <c r="K316" t="inlineStr">
        <is>
          <t>Kitchen and bathrooms. Checklist: Clients/Ashwood Lawyers/Main office - Werribee/01 Scope &amp; Checklist. Notes: Store room on level 1, room 104. Access details: Clients/Ashwood Lawyers/Main office - Werribee/02 Site Access (office will share).</t>
        </is>
      </c>
      <c r="L316" t="str">
        <f>IF(COUNTIF('Roster Clashes'!$A$5:$A$15,A316)+COUNTIF('Roster Clashes'!$B$5:$B$15,A316)&gt;0,"Yes","No")</f>
        <v>No</v>
      </c>
      <c r="M316" t="n">
        <v>0</v>
      </c>
    </row>
    <row r="317">
      <c r="A317" t="inlineStr">
        <is>
          <t>J1313</t>
        </is>
      </c>
      <c r="B317" t="inlineStr">
        <is>
          <t>Wave 1 North</t>
        </is>
      </c>
      <c r="C317" t="inlineStr">
        <is>
          <t>CL41 Ana L. roster</t>
        </is>
      </c>
      <c r="D317" t="inlineStr">
        <is>
          <t>Office clean - Bayview Fitness Pty Ltd (Thornbury)</t>
        </is>
      </c>
      <c r="E317" s="10" t="n">
        <v>46400</v>
      </c>
      <c r="F317" t="inlineStr">
        <is>
          <t>17:30</t>
        </is>
      </c>
      <c r="G317" t="inlineStr">
        <is>
          <t>19:00</t>
        </is>
      </c>
      <c r="H317" t="inlineStr">
        <is>
          <t>FREQ=WEEKLY;BYDAY=WE</t>
        </is>
      </c>
      <c r="I317" t="inlineStr">
        <is>
          <t>367 Station Parade, Thornbury VIC</t>
        </is>
      </c>
      <c r="J317" t="inlineStr">
        <is>
          <t>Clients/Bayview Fitness Pty Ltd/Main office - Thornbury</t>
        </is>
      </c>
      <c r="K317" t="inlineStr">
        <is>
          <t>Office clean. Checklist: Clients/Bayview Fitness Pty Ltd/Main office - Thornbury/01 Scope &amp; Checklist. Notes: Lockbox on meter box, [in 02 Site Access]; Kitchen: 2 fridges, empty on Fridays. Access details: Clients/Bayview Fitness Pty Ltd/Main office - Thornbury/02 Site Access (office will share).</t>
        </is>
      </c>
      <c r="L317" t="str">
        <f>IF(COUNTIF('Roster Clashes'!$A$5:$A$15,A317)+COUNTIF('Roster Clashes'!$B$5:$B$15,A317)&gt;0,"Yes","No")</f>
        <v>No</v>
      </c>
      <c r="M317" t="n">
        <v>0</v>
      </c>
    </row>
    <row r="318">
      <c r="A318" t="inlineStr">
        <is>
          <t>J1314</t>
        </is>
      </c>
      <c r="B318" t="inlineStr">
        <is>
          <t>Wave 2 East</t>
        </is>
      </c>
      <c r="C318" t="inlineStr">
        <is>
          <t>CL46 Farid L. roster</t>
        </is>
      </c>
      <c r="D318" t="inlineStr">
        <is>
          <t>Kitchen and bathrooms - Ironbark Property Group Pty Ltd (Mitcham)</t>
        </is>
      </c>
      <c r="E318" s="10" t="n">
        <v>46408</v>
      </c>
      <c r="F318" t="inlineStr">
        <is>
          <t>19:30</t>
        </is>
      </c>
      <c r="G318" t="inlineStr">
        <is>
          <t>20:00</t>
        </is>
      </c>
      <c r="H318" t="inlineStr">
        <is>
          <t>FREQ=WEEKLY;BYDAY=TH,FR</t>
        </is>
      </c>
      <c r="I318" t="inlineStr">
        <is>
          <t>266/12 Albert Avenue, Mitcham VIC</t>
        </is>
      </c>
      <c r="J318" t="inlineStr">
        <is>
          <t>Clients/Ironbark Property Group Pty Ltd/Main office - Mitcham</t>
        </is>
      </c>
      <c r="K318" t="inlineStr">
        <is>
          <t>Kitchen and bathrooms. Checklist: Clients/Ironbark Property Group Pty Ltd/Main office - Mitcham/01 Scope &amp; Checklist. Notes: Code for roller door: [in 02 Site Access]; Bins out on Tuesday night. Access details: Clients/Ironbark Property Group Pty Ltd/Main office - Mitcham/02 Site Access (office will share).</t>
        </is>
      </c>
      <c r="L318" t="str">
        <f>IF(COUNTIF('Roster Clashes'!$A$5:$A$15,A318)+COUNTIF('Roster Clashes'!$B$5:$B$15,A318)&gt;0,"Yes","No")</f>
        <v>No</v>
      </c>
      <c r="M318" t="n">
        <v>0</v>
      </c>
    </row>
    <row r="319">
      <c r="A319" t="inlineStr">
        <is>
          <t>J1315</t>
        </is>
      </c>
      <c r="B319" t="inlineStr">
        <is>
          <t>Wave 1 North</t>
        </is>
      </c>
      <c r="C319" t="inlineStr">
        <is>
          <t>CL49 Ines L. roster</t>
        </is>
      </c>
      <c r="D319" t="inlineStr">
        <is>
          <t>Office clean - Ironbark Property Group Pty Ltd (Reservoir)</t>
        </is>
      </c>
      <c r="E319" s="10" t="n">
        <v>46398</v>
      </c>
      <c r="F319" t="inlineStr">
        <is>
          <t>19:00</t>
        </is>
      </c>
      <c r="G319" t="inlineStr">
        <is>
          <t>21:00</t>
        </is>
      </c>
      <c r="H319" t="inlineStr">
        <is>
          <t>FREQ=WEEKLY;BYDAY=MO,TU,WE,TH,FR</t>
        </is>
      </c>
      <c r="I319" t="inlineStr">
        <is>
          <t>479 Burke Road, Reservoir VIC</t>
        </is>
      </c>
      <c r="J319" t="inlineStr">
        <is>
          <t>Clients/Ironbark Property Group Pty Ltd/Clinic - Reservoir</t>
        </is>
      </c>
      <c r="K319" t="inlineStr">
        <is>
          <t>Office clean. Checklist: Clients/Ironbark Property Group Pty Ltd/Clinic - Reservoir/01 Scope &amp; Checklist. Notes: Do not use bleach on the timber floor. Access details: Clients/Ironbark Property Group Pty Ltd/Clinic - Reservoir/02 Site Access (office will share).</t>
        </is>
      </c>
      <c r="L319" t="str">
        <f>IF(COUNTIF('Roster Clashes'!$A$5:$A$15,A319)+COUNTIF('Roster Clashes'!$B$5:$B$15,A319)&gt;0,"Yes","No")</f>
        <v>No</v>
      </c>
      <c r="M319" t="n">
        <v>0</v>
      </c>
    </row>
    <row r="320">
      <c r="A320" t="inlineStr">
        <is>
          <t>J1316</t>
        </is>
      </c>
      <c r="B320" t="inlineStr">
        <is>
          <t>Wave 1 North</t>
        </is>
      </c>
      <c r="C320" t="inlineStr">
        <is>
          <t>CL55 Omar L. roster</t>
        </is>
      </c>
      <c r="D320" t="inlineStr">
        <is>
          <t>Washroom service - Ironbark Property Group Pty Ltd (Reservoir)</t>
        </is>
      </c>
      <c r="E320" s="10" t="n">
        <v>46422</v>
      </c>
      <c r="F320" t="inlineStr">
        <is>
          <t>11:00</t>
        </is>
      </c>
      <c r="G320" t="inlineStr">
        <is>
          <t>11:30</t>
        </is>
      </c>
      <c r="H320" t="inlineStr">
        <is>
          <t>FREQ=MONTHLY;BYDAY=1TH</t>
        </is>
      </c>
      <c r="I320" t="inlineStr">
        <is>
          <t>479 Burke Road, Reservoir VIC</t>
        </is>
      </c>
      <c r="J320" t="inlineStr">
        <is>
          <t>Clients/Ironbark Property Group Pty Ltd/Clinic - Reservoir</t>
        </is>
      </c>
      <c r="K320" t="inlineStr">
        <is>
          <t>Washroom service. Checklist: Clients/Ironbark Property Group Pty Ltd/Clinic - Reservoir/01 Scope &amp; Checklist. Notes: Do not use bleach on the timber floor. Access details: Clients/Ironbark Property Group Pty Ltd/Clinic - Reservoir/02 Site Access (office will share).</t>
        </is>
      </c>
      <c r="L320" t="str">
        <f>IF(COUNTIF('Roster Clashes'!$A$5:$A$15,A320)+COUNTIF('Roster Clashes'!$B$5:$B$15,A320)&gt;0,"Yes","No")</f>
        <v>No</v>
      </c>
      <c r="M320" t="n">
        <v>0</v>
      </c>
    </row>
    <row r="321">
      <c r="A321" t="inlineStr">
        <is>
          <t>J1317</t>
        </is>
      </c>
      <c r="B321" t="inlineStr">
        <is>
          <t>Wave 2 East</t>
        </is>
      </c>
      <c r="C321" t="inlineStr">
        <is>
          <t>CL46 Farid L. roster</t>
        </is>
      </c>
      <c r="D321" t="inlineStr">
        <is>
          <t>Office clean - Oakwood Engineering (Burwood)</t>
        </is>
      </c>
      <c r="E321" s="10" t="n">
        <v>46406</v>
      </c>
      <c r="F321" t="inlineStr">
        <is>
          <t>05:30</t>
        </is>
      </c>
      <c r="G321" t="inlineStr">
        <is>
          <t>07:30</t>
        </is>
      </c>
      <c r="H321" t="inlineStr">
        <is>
          <t>FREQ=WEEKLY;BYDAY=TU,TH</t>
        </is>
      </c>
      <c r="I321" t="inlineStr">
        <is>
          <t>216 Plenty Road, Burwood VIC</t>
        </is>
      </c>
      <c r="J321" t="inlineStr">
        <is>
          <t>Clients/Oakwood Engineering/Main office - Burwood</t>
        </is>
      </c>
      <c r="K321" t="inlineStr">
        <is>
          <t>Office clean. Checklist: Clients/Oakwood Engineering/Main office - Burwood/01 Scope &amp; Checklist. Notes: Do not use bleach on the timber floor. Access details: Clients/Oakwood Engineering/Main office - Burwood/02 Site Access (office will share).</t>
        </is>
      </c>
      <c r="L321" t="str">
        <f>IF(COUNTIF('Roster Clashes'!$A$5:$A$15,A321)+COUNTIF('Roster Clashes'!$B$5:$B$15,A321)&gt;0,"Yes","No")</f>
        <v>Yes</v>
      </c>
      <c r="M321" t="n">
        <v>0</v>
      </c>
    </row>
    <row r="322">
      <c r="A322" t="inlineStr">
        <is>
          <t>J1318</t>
        </is>
      </c>
      <c r="B322" t="inlineStr">
        <is>
          <t>Wave 2 East</t>
        </is>
      </c>
      <c r="C322" t="inlineStr">
        <is>
          <t>CL54 Nikos L. roster</t>
        </is>
      </c>
      <c r="D322" t="inlineStr">
        <is>
          <t>Window clean - Oakwood Engineering (Burwood)</t>
        </is>
      </c>
      <c r="E322" s="10" t="n">
        <v>46420</v>
      </c>
      <c r="F322" t="inlineStr">
        <is>
          <t>09:00</t>
        </is>
      </c>
      <c r="G322" t="inlineStr">
        <is>
          <t>12:00</t>
        </is>
      </c>
      <c r="H322" t="inlineStr">
        <is>
          <t>FREQ=WEEKLY;INTERVAL=4;BYDAY=TU</t>
        </is>
      </c>
      <c r="I322" t="inlineStr">
        <is>
          <t>216 Plenty Road, Burwood VIC</t>
        </is>
      </c>
      <c r="J322" t="inlineStr">
        <is>
          <t>Clients/Oakwood Engineering/Main office - Burwood</t>
        </is>
      </c>
      <c r="K322" t="inlineStr">
        <is>
          <t>Window clean. Checklist: Clients/Oakwood Engineering/Main office - Burwood/01 Scope &amp; Checklist. Notes: Do not use bleach on the timber floor. Access details: Clients/Oakwood Engineering/Main office - Burwood/02 Site Access (office will share).</t>
        </is>
      </c>
      <c r="L322" t="str">
        <f>IF(COUNTIF('Roster Clashes'!$A$5:$A$15,A322)+COUNTIF('Roster Clashes'!$B$5:$B$15,A322)&gt;0,"Yes","No")</f>
        <v>No</v>
      </c>
      <c r="M322" t="n">
        <v>0</v>
      </c>
    </row>
    <row r="323">
      <c r="A323" t="inlineStr">
        <is>
          <t>J1319</t>
        </is>
      </c>
      <c r="B323" t="inlineStr">
        <is>
          <t>Wave 3 South</t>
        </is>
      </c>
      <c r="C323" t="inlineStr">
        <is>
          <t>CL43 Carmen L. roster</t>
        </is>
      </c>
      <c r="D323" t="inlineStr">
        <is>
          <t>Office clean - Waverley Physiotherapy Pty Ltd (Bentleigh)</t>
        </is>
      </c>
      <c r="E323" s="10" t="n">
        <v>46412</v>
      </c>
      <c r="F323" t="inlineStr">
        <is>
          <t>20:00</t>
        </is>
      </c>
      <c r="G323" t="inlineStr">
        <is>
          <t>22:00</t>
        </is>
      </c>
      <c r="H323" t="inlineStr">
        <is>
          <t>FREQ=WEEKLY;BYDAY=MO,FR</t>
        </is>
      </c>
      <c r="I323" t="inlineStr">
        <is>
          <t>42 Queen Avenue, Bentleigh VIC</t>
        </is>
      </c>
      <c r="J323" t="inlineStr">
        <is>
          <t>Clients/Waverley Physiotherapy Pty Ltd/Main office - Bentleigh</t>
        </is>
      </c>
      <c r="K323" t="inlineStr">
        <is>
          <t>Office clean. Checklist: Clients/Waverley Physiotherapy Pty Ltd/Main office - Bentleigh/01 Scope &amp; Checklist. Notes: -. Access details: Clients/Waverley Physiotherapy Pty Ltd/Main office - Bentleigh/02 Site Access (office will share).</t>
        </is>
      </c>
      <c r="L323" t="str">
        <f>IF(COUNTIF('Roster Clashes'!$A$5:$A$15,A323)+COUNTIF('Roster Clashes'!$B$5:$B$15,A323)&gt;0,"Yes","No")</f>
        <v>No</v>
      </c>
      <c r="M323" t="n">
        <v>0</v>
      </c>
    </row>
    <row r="324">
      <c r="A324" t="inlineStr">
        <is>
          <t>J1320</t>
        </is>
      </c>
      <c r="B324" t="inlineStr">
        <is>
          <t>Wave 3 South</t>
        </is>
      </c>
      <c r="C324" t="inlineStr">
        <is>
          <t>CL39 Sione F. roster</t>
        </is>
      </c>
      <c r="D324" t="inlineStr">
        <is>
          <t>Office clean - Waverley Physiotherapy Pty Ltd (Bentleigh)</t>
        </is>
      </c>
      <c r="E324" s="10" t="n">
        <v>46415</v>
      </c>
      <c r="F324" t="inlineStr">
        <is>
          <t>05:30</t>
        </is>
      </c>
      <c r="G324" t="inlineStr">
        <is>
          <t>08:00</t>
        </is>
      </c>
      <c r="H324" t="inlineStr">
        <is>
          <t>FREQ=WEEKLY;BYDAY=TH</t>
        </is>
      </c>
      <c r="I324" t="inlineStr">
        <is>
          <t>438 Church Highway, Bentleigh VIC</t>
        </is>
      </c>
      <c r="J324" t="inlineStr">
        <is>
          <t>Clients/Waverley Physiotherapy Pty Ltd/Clinic - Bentleigh</t>
        </is>
      </c>
      <c r="K324" t="inlineStr">
        <is>
          <t>Office clean. Checklist: Clients/Waverley Physiotherapy Pty Ltd/Clinic - Bentleigh/01 Scope &amp; Checklist. Notes: Lockbox on meter box, [in 02 Site Access]. Access details: Clients/Waverley Physiotherapy Pty Ltd/Clinic - Bentleigh/02 Site Access (office will share).</t>
        </is>
      </c>
      <c r="L324" t="str">
        <f>IF(COUNTIF('Roster Clashes'!$A$5:$A$15,A324)+COUNTIF('Roster Clashes'!$B$5:$B$15,A324)&gt;0,"Yes","No")</f>
        <v>No</v>
      </c>
      <c r="M324" t="n">
        <v>0</v>
      </c>
    </row>
    <row r="325">
      <c r="A325" t="inlineStr">
        <is>
          <t>J1321</t>
        </is>
      </c>
      <c r="B325" t="inlineStr">
        <is>
          <t>Wave 3 South</t>
        </is>
      </c>
      <c r="C325" t="inlineStr">
        <is>
          <t>CL55 Omar L. roster</t>
        </is>
      </c>
      <c r="D325" t="inlineStr">
        <is>
          <t>Carpet steam clean - Waverley Physiotherapy Pty Ltd (Bentleigh)</t>
        </is>
      </c>
      <c r="E325" s="10" t="n">
        <v>46420</v>
      </c>
      <c r="F325" t="inlineStr">
        <is>
          <t>09:00</t>
        </is>
      </c>
      <c r="G325" t="inlineStr">
        <is>
          <t>12:00</t>
        </is>
      </c>
      <c r="H325" t="inlineStr">
        <is>
          <t>FREQ=WEEKLY;INTERVAL=4;BYDAY=TU</t>
        </is>
      </c>
      <c r="I325" t="inlineStr">
        <is>
          <t>438 Church Highway, Bentleigh VIC</t>
        </is>
      </c>
      <c r="J325" t="inlineStr">
        <is>
          <t>Clients/Waverley Physiotherapy Pty Ltd/Clinic - Bentleigh</t>
        </is>
      </c>
      <c r="K325" t="inlineStr">
        <is>
          <t>Carpet steam clean. Checklist: Clients/Waverley Physiotherapy Pty Ltd/Clinic - Bentleigh/01 Scope &amp; Checklist. Notes: Lockbox on meter box, [in 02 Site Access]. Access details: Clients/Waverley Physiotherapy Pty Ltd/Clinic - Bentleigh/02 Site Access (office will share).</t>
        </is>
      </c>
      <c r="L325" t="str">
        <f>IF(COUNTIF('Roster Clashes'!$A$5:$A$15,A325)+COUNTIF('Roster Clashes'!$B$5:$B$15,A325)&gt;0,"Yes","No")</f>
        <v>No</v>
      </c>
      <c r="M325" t="n">
        <v>0</v>
      </c>
    </row>
    <row r="326">
      <c r="A326" t="inlineStr">
        <is>
          <t>J1322</t>
        </is>
      </c>
      <c r="B326" t="inlineStr">
        <is>
          <t>Wave 3 South</t>
        </is>
      </c>
      <c r="C326" t="inlineStr">
        <is>
          <t>CL35 Omar F. roster</t>
        </is>
      </c>
      <c r="D326" t="inlineStr">
        <is>
          <t>Office clean - Waverley Physiotherapy Pty Ltd (St Kilda)</t>
        </is>
      </c>
      <c r="E326" s="10" t="n">
        <v>46412</v>
      </c>
      <c r="F326" t="inlineStr">
        <is>
          <t>05:30</t>
        </is>
      </c>
      <c r="G326" t="inlineStr">
        <is>
          <t>08:00</t>
        </is>
      </c>
      <c r="H326" t="inlineStr">
        <is>
          <t>FREQ=WEEKLY;BYDAY=MO</t>
        </is>
      </c>
      <c r="I326" t="inlineStr">
        <is>
          <t>337 Plenty Parade, St Kilda VIC</t>
        </is>
      </c>
      <c r="J326" t="inlineStr">
        <is>
          <t>Clients/Waverley Physiotherapy Pty Ltd/Warehouse - St Kilda</t>
        </is>
      </c>
      <c r="K326" t="inlineStr">
        <is>
          <t>Office clean. Checklist: Clients/Waverley Physiotherapy Pty Ltd/Warehouse - St Kilda/01 Scope &amp; Checklist. Notes: Do not use bleach on the timber floor. Access details: Clients/Waverley Physiotherapy Pty Ltd/Warehouse - St Kilda/02 Site Access (office will share).</t>
        </is>
      </c>
      <c r="L326" t="str">
        <f>IF(COUNTIF('Roster Clashes'!$A$5:$A$15,A326)+COUNTIF('Roster Clashes'!$B$5:$B$15,A326)&gt;0,"Yes","No")</f>
        <v>No</v>
      </c>
      <c r="M326" t="n">
        <v>0</v>
      </c>
    </row>
    <row r="327">
      <c r="A327" t="inlineStr">
        <is>
          <t>J1323</t>
        </is>
      </c>
      <c r="B327" t="inlineStr">
        <is>
          <t>Wave 1 North</t>
        </is>
      </c>
      <c r="C327" t="inlineStr">
        <is>
          <t>CL45 Eleni L. roster</t>
        </is>
      </c>
      <c r="D327" t="inlineStr">
        <is>
          <t>Office clean - Harbourside Insurance Brokers Pty Ltd (Northcote)</t>
        </is>
      </c>
      <c r="E327" s="10" t="n">
        <v>46399</v>
      </c>
      <c r="F327" t="inlineStr">
        <is>
          <t>19:00</t>
        </is>
      </c>
      <c r="G327" t="inlineStr">
        <is>
          <t>22:00</t>
        </is>
      </c>
      <c r="H327" t="inlineStr">
        <is>
          <t>FREQ=WEEKLY;BYDAY=TU</t>
        </is>
      </c>
      <c r="I327" t="inlineStr">
        <is>
          <t>314 Plenty Street, Northcote VIC</t>
        </is>
      </c>
      <c r="J327" t="inlineStr">
        <is>
          <t>Clients/Harbourside Insurance Brokers Pty Ltd/Main office - Northcote</t>
        </is>
      </c>
      <c r="K327" t="inlineStr">
        <is>
          <t>Office clean. Checklist: Clients/Harbourside Insurance Brokers Pty Ltd/Main office - Northcote/01 Scope &amp; Checklist. Notes: Bins out on Tuesday night. Access details: Clients/Harbourside Insurance Brokers Pty Ltd/Main office - Northcote/02 Site Access (office will share).</t>
        </is>
      </c>
      <c r="L327" t="str">
        <f>IF(COUNTIF('Roster Clashes'!$A$5:$A$15,A327)+COUNTIF('Roster Clashes'!$B$5:$B$15,A327)&gt;0,"Yes","No")</f>
        <v>No</v>
      </c>
      <c r="M327" t="n">
        <v>0</v>
      </c>
    </row>
    <row r="328">
      <c r="A328" t="inlineStr">
        <is>
          <t>J1324</t>
        </is>
      </c>
      <c r="B328" t="inlineStr">
        <is>
          <t>Wave 2 East</t>
        </is>
      </c>
      <c r="C328" t="inlineStr">
        <is>
          <t>CL50 Jun L. roster</t>
        </is>
      </c>
      <c r="D328" t="inlineStr">
        <is>
          <t>Office clean - Harbourside Real Estate (Glen Waverley)</t>
        </is>
      </c>
      <c r="E328" s="10" t="n">
        <v>46407</v>
      </c>
      <c r="F328" t="inlineStr">
        <is>
          <t>19:30</t>
        </is>
      </c>
      <c r="G328" t="inlineStr">
        <is>
          <t>21:00</t>
        </is>
      </c>
      <c r="H328" t="inlineStr">
        <is>
          <t>FREQ=WEEKLY;BYDAY=WE</t>
        </is>
      </c>
      <c r="I328" t="inlineStr">
        <is>
          <t>121 High Parade, Glen Waverley VIC</t>
        </is>
      </c>
      <c r="J328" t="inlineStr">
        <is>
          <t>Clients/Harbourside Real Estate/Main office - Glen Waverley</t>
        </is>
      </c>
      <c r="K328" t="inlineStr">
        <is>
          <t>Office clean. Checklist: Clients/Harbourside Real Estate/Main office - Glen Waverley/01 Scope &amp; Checklist. Notes: -. Access details: Clients/Harbourside Real Estate/Main office - Glen Waverley/02 Site Access (office will share).</t>
        </is>
      </c>
      <c r="L328" t="str">
        <f>IF(COUNTIF('Roster Clashes'!$A$5:$A$15,A328)+COUNTIF('Roster Clashes'!$B$5:$B$15,A328)&gt;0,"Yes","No")</f>
        <v>No</v>
      </c>
      <c r="M328" t="n">
        <v>0</v>
      </c>
    </row>
    <row r="329">
      <c r="A329" t="inlineStr">
        <is>
          <t>J1325</t>
        </is>
      </c>
      <c r="B329" t="inlineStr">
        <is>
          <t>Wave 3 South</t>
        </is>
      </c>
      <c r="C329" t="inlineStr">
        <is>
          <t>CL31 Kavya F. roster</t>
        </is>
      </c>
      <c r="D329" t="inlineStr">
        <is>
          <t>Office clean - Harbourside Real Estate (Clayton)</t>
        </is>
      </c>
      <c r="E329" s="10" t="n">
        <v>46413</v>
      </c>
      <c r="F329" t="inlineStr">
        <is>
          <t>05:30</t>
        </is>
      </c>
      <c r="G329" t="inlineStr">
        <is>
          <t>08:30</t>
        </is>
      </c>
      <c r="H329" t="inlineStr">
        <is>
          <t>FREQ=WEEKLY;BYDAY=TU,FR</t>
        </is>
      </c>
      <c r="I329" t="inlineStr">
        <is>
          <t>317 Victoria Parade, Clayton VIC</t>
        </is>
      </c>
      <c r="J329" t="inlineStr">
        <is>
          <t>Clients/Harbourside Real Estate/Clinic - Clayton</t>
        </is>
      </c>
      <c r="K329" t="inlineStr">
        <is>
          <t>Office clean. Checklist: Clients/Harbourside Real Estate/Clinic - Clayton/01 Scope &amp; Checklist. Notes: Sign in at security desk. Access details: Clients/Harbourside Real Estate/Clinic - Clayton/02 Site Access (office will share).</t>
        </is>
      </c>
      <c r="L329" t="str">
        <f>IF(COUNTIF('Roster Clashes'!$A$5:$A$15,A329)+COUNTIF('Roster Clashes'!$B$5:$B$15,A329)&gt;0,"Yes","No")</f>
        <v>No</v>
      </c>
      <c r="M329" t="n">
        <v>0</v>
      </c>
    </row>
    <row r="330">
      <c r="A330" t="inlineStr">
        <is>
          <t>J1326</t>
        </is>
      </c>
      <c r="B330" t="inlineStr">
        <is>
          <t>Pilot</t>
        </is>
      </c>
      <c r="C330" t="inlineStr">
        <is>
          <t>CL09 Ines A. roster</t>
        </is>
      </c>
      <c r="D330" t="inlineStr">
        <is>
          <t>Office clean - Eastwood Podiatry (Coburg)</t>
        </is>
      </c>
      <c r="E330" s="10" t="n">
        <v>46363</v>
      </c>
      <c r="F330" t="inlineStr">
        <is>
          <t>20:30</t>
        </is>
      </c>
      <c r="G330" t="inlineStr">
        <is>
          <t>22:30</t>
        </is>
      </c>
      <c r="H330" t="inlineStr">
        <is>
          <t>FREQ=WEEKLY;BYDAY=MO,TU,WE,TH,FR</t>
        </is>
      </c>
      <c r="I330" t="inlineStr">
        <is>
          <t>273/12 Plenty Parade, Coburg VIC</t>
        </is>
      </c>
      <c r="J330" t="inlineStr">
        <is>
          <t>Clients/Eastwood Podiatry/Main office - Coburg</t>
        </is>
      </c>
      <c r="K330" t="inlineStr">
        <is>
          <t>Office clean. Checklist: Clients/Eastwood Podiatry/Main office - Coburg/01 Scope &amp; Checklist. Notes: Lockbox on meter box, [in 02 Site Access]; Do not use bleach on the timber floor. Access details: Clients/Eastwood Podiatry/Main office - Coburg/02 Site Access (office will share).</t>
        </is>
      </c>
      <c r="L330" t="str">
        <f>IF(COUNTIF('Roster Clashes'!$A$5:$A$15,A330)+COUNTIF('Roster Clashes'!$B$5:$B$15,A330)&gt;0,"Yes","No")</f>
        <v>No</v>
      </c>
      <c r="M330" t="n">
        <v>0</v>
      </c>
    </row>
    <row r="331">
      <c r="A331" t="inlineStr">
        <is>
          <t>J1327</t>
        </is>
      </c>
      <c r="B331" t="inlineStr">
        <is>
          <t>Wave 3 South</t>
        </is>
      </c>
      <c r="C331" t="inlineStr">
        <is>
          <t>CL47 Grace L. roster</t>
        </is>
      </c>
      <c r="D331" t="inlineStr">
        <is>
          <t>Office clean - Cityside Real Estate (Moorabbin)</t>
        </is>
      </c>
      <c r="E331" s="10" t="n">
        <v>46416</v>
      </c>
      <c r="F331" t="inlineStr">
        <is>
          <t>17:30</t>
        </is>
      </c>
      <c r="G331" t="inlineStr">
        <is>
          <t>19:30</t>
        </is>
      </c>
      <c r="H331" t="inlineStr">
        <is>
          <t>FREQ=WEEKLY;BYDAY=FR</t>
        </is>
      </c>
      <c r="I331" t="inlineStr">
        <is>
          <t>200 Nepean Avenue, Moorabbin VIC</t>
        </is>
      </c>
      <c r="J331" t="inlineStr">
        <is>
          <t>Clients/Cityside Real Estate/Main office - Moorabbin</t>
        </is>
      </c>
      <c r="K331" t="inlineStr">
        <is>
          <t>Office clean. Checklist: Clients/Cityside Real Estate/Main office - Moorabbin/01 Scope &amp; Checklist. Notes: Vacuum bags in cupboard 2. Access details: Clients/Cityside Real Estate/Main office - Moorabbin/02 Site Access (office will share).</t>
        </is>
      </c>
      <c r="L331" t="str">
        <f>IF(COUNTIF('Roster Clashes'!$A$5:$A$15,A331)+COUNTIF('Roster Clashes'!$B$5:$B$15,A331)&gt;0,"Yes","No")</f>
        <v>No</v>
      </c>
      <c r="M331" t="n">
        <v>0</v>
      </c>
    </row>
    <row r="332">
      <c r="A332" t="inlineStr">
        <is>
          <t>J1328</t>
        </is>
      </c>
      <c r="B332" t="inlineStr">
        <is>
          <t>Wave 3 South</t>
        </is>
      </c>
      <c r="C332" t="inlineStr">
        <is>
          <t>CL15 Omar A. roster</t>
        </is>
      </c>
      <c r="D332" t="inlineStr">
        <is>
          <t>Office clean - Cityside Real Estate (Moorabbin)</t>
        </is>
      </c>
      <c r="E332" s="10" t="n">
        <v>46414</v>
      </c>
      <c r="F332" t="inlineStr">
        <is>
          <t>20:00</t>
        </is>
      </c>
      <c r="G332" t="inlineStr">
        <is>
          <t>21:30</t>
        </is>
      </c>
      <c r="H332" t="inlineStr">
        <is>
          <t>FREQ=WEEKLY;BYDAY=WE</t>
        </is>
      </c>
      <c r="I332" t="inlineStr">
        <is>
          <t>455 Nicholson Highway, Moorabbin VIC</t>
        </is>
      </c>
      <c r="J332" t="inlineStr">
        <is>
          <t>Clients/Cityside Real Estate/Clinic - Moorabbin</t>
        </is>
      </c>
      <c r="K332" t="inlineStr">
        <is>
          <t>Office clean. Checklist: Clients/Cityside Real Estate/Clinic - Moorabbin/01 Scope &amp; Checklist. Notes: Level 3, lift to the left. Access details: Clients/Cityside Real Estate/Clinic - Moorabbin/02 Site Access (office will share).</t>
        </is>
      </c>
      <c r="L332" t="str">
        <f>IF(COUNTIF('Roster Clashes'!$A$5:$A$15,A332)+COUNTIF('Roster Clashes'!$B$5:$B$15,A332)&gt;0,"Yes","No")</f>
        <v>Yes</v>
      </c>
      <c r="M332" t="n">
        <v>0</v>
      </c>
    </row>
    <row r="333">
      <c r="A333" t="inlineStr">
        <is>
          <t>J1329</t>
        </is>
      </c>
      <c r="B333" t="inlineStr">
        <is>
          <t>Wave 3 South</t>
        </is>
      </c>
      <c r="C333" t="inlineStr">
        <is>
          <t>CL54 Nikos L. roster</t>
        </is>
      </c>
      <c r="D333" t="inlineStr">
        <is>
          <t>Window clean - Cityside Real Estate (Moorabbin)</t>
        </is>
      </c>
      <c r="E333" s="10" t="n">
        <v>46436</v>
      </c>
      <c r="F333" t="inlineStr">
        <is>
          <t>09:00</t>
        </is>
      </c>
      <c r="G333" t="inlineStr">
        <is>
          <t>10:30</t>
        </is>
      </c>
      <c r="H333" t="inlineStr">
        <is>
          <t>FREQ=WEEKLY;INTERVAL=4;BYDAY=TH</t>
        </is>
      </c>
      <c r="I333" t="inlineStr">
        <is>
          <t>455 Nicholson Highway, Moorabbin VIC</t>
        </is>
      </c>
      <c r="J333" t="inlineStr">
        <is>
          <t>Clients/Cityside Real Estate/Clinic - Moorabbin</t>
        </is>
      </c>
      <c r="K333" t="inlineStr">
        <is>
          <t>Window clean. Checklist: Clients/Cityside Real Estate/Clinic - Moorabbin/01 Scope &amp; Checklist. Notes: Level 3, lift to the left. Access details: Clients/Cityside Real Estate/Clinic - Moorabbin/02 Site Access (office will share).</t>
        </is>
      </c>
      <c r="L333" t="str">
        <f>IF(COUNTIF('Roster Clashes'!$A$5:$A$15,A333)+COUNTIF('Roster Clashes'!$B$5:$B$15,A333)&gt;0,"Yes","No")</f>
        <v>No</v>
      </c>
      <c r="M333" t="n">
        <v>0</v>
      </c>
    </row>
    <row r="334">
      <c r="A334" t="inlineStr">
        <is>
          <t>J1330</t>
        </is>
      </c>
      <c r="B334" t="inlineStr">
        <is>
          <t>Wave 3 South</t>
        </is>
      </c>
      <c r="C334" t="inlineStr">
        <is>
          <t>CL15 Omar A. roster</t>
        </is>
      </c>
      <c r="D334" t="inlineStr">
        <is>
          <t>Office clean - Parkside Dental (Mentone)</t>
        </is>
      </c>
      <c r="E334" s="10" t="n">
        <v>46412</v>
      </c>
      <c r="F334" t="inlineStr">
        <is>
          <t>20:00</t>
        </is>
      </c>
      <c r="G334" t="inlineStr">
        <is>
          <t>21:30</t>
        </is>
      </c>
      <c r="H334" t="inlineStr">
        <is>
          <t>FREQ=WEEKLY;BYDAY=MO,TH,FR</t>
        </is>
      </c>
      <c r="I334" t="inlineStr">
        <is>
          <t>400 Albert Street, Mentone VIC</t>
        </is>
      </c>
      <c r="J334" t="inlineStr">
        <is>
          <t>Clients/Parkside Dental/Main office - Mentone</t>
        </is>
      </c>
      <c r="K334" t="inlineStr">
        <is>
          <t>Office clean. Checklist: Clients/Parkside Dental/Main office - Mentone/01 Scope &amp; Checklist. Notes: Reception closes 5:30 pm, use the side entry. Access details: Clients/Parkside Dental/Main office - Mentone/02 Site Access (office will share).</t>
        </is>
      </c>
      <c r="L334" t="str">
        <f>IF(COUNTIF('Roster Clashes'!$A$5:$A$15,A334)+COUNTIF('Roster Clashes'!$B$5:$B$15,A334)&gt;0,"Yes","No")</f>
        <v>No</v>
      </c>
      <c r="M334" t="n">
        <v>0</v>
      </c>
    </row>
    <row r="335">
      <c r="A335" t="inlineStr">
        <is>
          <t>J1331</t>
        </is>
      </c>
      <c r="B335" t="inlineStr">
        <is>
          <t>Wave 3 South</t>
        </is>
      </c>
      <c r="C335" t="inlineStr">
        <is>
          <t>CL56 Pita L. roster</t>
        </is>
      </c>
      <c r="D335" t="inlineStr">
        <is>
          <t>Washroom service - Parkside Dental (Mentone)</t>
        </is>
      </c>
      <c r="E335" s="10" t="n">
        <v>46420</v>
      </c>
      <c r="F335" t="inlineStr">
        <is>
          <t>09:00</t>
        </is>
      </c>
      <c r="G335" t="inlineStr">
        <is>
          <t>09:30</t>
        </is>
      </c>
      <c r="H335" t="inlineStr">
        <is>
          <t>FREQ=MONTHLY;BYDAY=1TU</t>
        </is>
      </c>
      <c r="I335" t="inlineStr">
        <is>
          <t>400 Albert Street, Mentone VIC</t>
        </is>
      </c>
      <c r="J335" t="inlineStr">
        <is>
          <t>Clients/Parkside Dental/Main office - Mentone</t>
        </is>
      </c>
      <c r="K335" t="inlineStr">
        <is>
          <t>Washroom service. Checklist: Clients/Parkside Dental/Main office - Mentone/01 Scope &amp; Checklist. Notes: Reception closes 5:30 pm, use the side entry. Access details: Clients/Parkside Dental/Main office - Mentone/02 Site Access (office will share).</t>
        </is>
      </c>
      <c r="L335" t="str">
        <f>IF(COUNTIF('Roster Clashes'!$A$5:$A$15,A335)+COUNTIF('Roster Clashes'!$B$5:$B$15,A335)&gt;0,"Yes","No")</f>
        <v>No</v>
      </c>
      <c r="M335" t="n">
        <v>0</v>
      </c>
    </row>
    <row r="336">
      <c r="A336" t="inlineStr">
        <is>
          <t>J1332</t>
        </is>
      </c>
      <c r="B336" t="inlineStr">
        <is>
          <t>Wave 4 West</t>
        </is>
      </c>
      <c r="C336" t="inlineStr">
        <is>
          <t>CL04 Dinh A. roster</t>
        </is>
      </c>
      <c r="D336" t="inlineStr">
        <is>
          <t>Office clean - Parkside Dental Group (Point Cook)</t>
        </is>
      </c>
      <c r="E336" s="10" t="n">
        <v>46420</v>
      </c>
      <c r="F336" t="inlineStr">
        <is>
          <t>07:00</t>
        </is>
      </c>
      <c r="G336" t="inlineStr">
        <is>
          <t>08:30</t>
        </is>
      </c>
      <c r="H336" t="inlineStr">
        <is>
          <t>FREQ=WEEKLY;BYDAY=TU,WE,TH</t>
        </is>
      </c>
      <c r="I336" t="inlineStr">
        <is>
          <t>257 Hopkins Parade, Point Cook VIC</t>
        </is>
      </c>
      <c r="J336" t="inlineStr">
        <is>
          <t>Clients/Parkside Dental Group/Main office - Point Cook</t>
        </is>
      </c>
      <c r="K336" t="inlineStr">
        <is>
          <t>Office clean. Checklist: Clients/Parkside Dental Group/Main office - Point Cook/01 Scope &amp; Checklist. Notes: Kitchen: 2 fridges, empty on Fridays. Access details: Clients/Parkside Dental Group/Main office - Point Cook/02 Site Access (office will share).</t>
        </is>
      </c>
      <c r="L336" t="str">
        <f>IF(COUNTIF('Roster Clashes'!$A$5:$A$15,A336)+COUNTIF('Roster Clashes'!$B$5:$B$15,A336)&gt;0,"Yes","No")</f>
        <v>No</v>
      </c>
      <c r="M336" t="n">
        <v>0</v>
      </c>
    </row>
    <row r="337">
      <c r="A337" t="inlineStr">
        <is>
          <t>J1333</t>
        </is>
      </c>
      <c r="B337" t="inlineStr">
        <is>
          <t>Wave 3 South</t>
        </is>
      </c>
      <c r="C337" t="inlineStr">
        <is>
          <t>CL19 Sione A. roster</t>
        </is>
      </c>
      <c r="D337" t="inlineStr">
        <is>
          <t>Kitchen and bathrooms - Northside Physiotherapy (Brighton)</t>
        </is>
      </c>
      <c r="E337" s="10" t="n">
        <v>46412</v>
      </c>
      <c r="F337" t="inlineStr">
        <is>
          <t>07:00</t>
        </is>
      </c>
      <c r="G337" t="inlineStr">
        <is>
          <t>08:00</t>
        </is>
      </c>
      <c r="H337" t="inlineStr">
        <is>
          <t>FREQ=WEEKLY;BYDAY=MO,TH</t>
        </is>
      </c>
      <c r="I337" t="inlineStr">
        <is>
          <t>139 Glenferrie Parade, Brighton VIC</t>
        </is>
      </c>
      <c r="J337" t="inlineStr">
        <is>
          <t>Clients/Northside Physiotherapy/Main office - Brighton</t>
        </is>
      </c>
      <c r="K337" t="inlineStr">
        <is>
          <t>Kitchen and bathrooms. Checklist: Clients/Northside Physiotherapy/Main office - Brighton/01 Scope &amp; Checklist. Notes: Alarm [in 02 Site Access] then press OFF. Access details: Clients/Northside Physiotherapy/Main office - Brighton/02 Site Access (office will share).</t>
        </is>
      </c>
      <c r="L337" t="str">
        <f>IF(COUNTIF('Roster Clashes'!$A$5:$A$15,A337)+COUNTIF('Roster Clashes'!$B$5:$B$15,A337)&gt;0,"Yes","No")</f>
        <v>No</v>
      </c>
      <c r="M337" t="n">
        <v>0</v>
      </c>
    </row>
    <row r="338">
      <c r="A338" t="inlineStr">
        <is>
          <t>J1334</t>
        </is>
      </c>
      <c r="B338" t="inlineStr">
        <is>
          <t>Wave 4 West</t>
        </is>
      </c>
      <c r="C338" t="inlineStr">
        <is>
          <t>CL20 Tara A. roster</t>
        </is>
      </c>
      <c r="D338" t="inlineStr">
        <is>
          <t>Office clean - Northside Physiotherapy (Werribee)</t>
        </is>
      </c>
      <c r="E338" s="10" t="n">
        <v>46421</v>
      </c>
      <c r="F338" t="inlineStr">
        <is>
          <t>17:30</t>
        </is>
      </c>
      <c r="G338" t="inlineStr">
        <is>
          <t>20:30</t>
        </is>
      </c>
      <c r="H338" t="inlineStr">
        <is>
          <t>FREQ=WEEKLY;BYDAY=WE,TH</t>
        </is>
      </c>
      <c r="I338" t="inlineStr">
        <is>
          <t>250 Bridge Highway, Werribee VIC</t>
        </is>
      </c>
      <c r="J338" t="inlineStr">
        <is>
          <t>Clients/Northside Physiotherapy/Clinic - Werribee</t>
        </is>
      </c>
      <c r="K338" t="inlineStr">
        <is>
          <t>Office clean. Checklist: Clients/Northside Physiotherapy/Clinic - Werribee/01 Scope &amp; Checklist. Notes: Vacuum bags in cupboard 2. Access details: Clients/Northside Physiotherapy/Clinic - Werribee/02 Site Access (office will share).</t>
        </is>
      </c>
      <c r="L338" t="str">
        <f>IF(COUNTIF('Roster Clashes'!$A$5:$A$15,A338)+COUNTIF('Roster Clashes'!$B$5:$B$15,A338)&gt;0,"Yes","No")</f>
        <v>No</v>
      </c>
      <c r="M338" t="n">
        <v>0</v>
      </c>
    </row>
    <row r="339">
      <c r="A339" t="inlineStr">
        <is>
          <t>J1335</t>
        </is>
      </c>
      <c r="B339" t="inlineStr">
        <is>
          <t>Wave 4 West</t>
        </is>
      </c>
      <c r="C339" t="inlineStr">
        <is>
          <t>CL32 Luis F. roster</t>
        </is>
      </c>
      <c r="D339" t="inlineStr">
        <is>
          <t>Office clean - North Side Physiotherapy (Point Cook)</t>
        </is>
      </c>
      <c r="E339" s="10" t="n">
        <v>46423</v>
      </c>
      <c r="F339" t="inlineStr">
        <is>
          <t>05:30</t>
        </is>
      </c>
      <c r="G339" t="inlineStr">
        <is>
          <t>07:30</t>
        </is>
      </c>
      <c r="H339" t="inlineStr">
        <is>
          <t>FREQ=WEEKLY;BYDAY=FR</t>
        </is>
      </c>
      <c r="I339" t="inlineStr">
        <is>
          <t>284A Park Road, Point Cook VIC</t>
        </is>
      </c>
      <c r="J339" t="inlineStr">
        <is>
          <t>Clients/North Side Physiotherapy/Main office - Point Cook</t>
        </is>
      </c>
      <c r="K339" t="inlineStr">
        <is>
          <t>Office clean. Checklist: Clients/North Side Physiotherapy/Main office - Point Cook/01 Scope &amp; Checklist. Notes: Key safe at side gate, code [in 02 Site Access]; Call 0400 000 000 if the door is locked. Access details: Clients/North Side Physiotherapy/Main office - Point Cook/02 Site Access (office will share).</t>
        </is>
      </c>
      <c r="L339" t="str">
        <f>IF(COUNTIF('Roster Clashes'!$A$5:$A$15,A339)+COUNTIF('Roster Clashes'!$B$5:$B$15,A339)&gt;0,"Yes","No")</f>
        <v>No</v>
      </c>
      <c r="M339" t="n">
        <v>0</v>
      </c>
    </row>
    <row r="340">
      <c r="A340" t="inlineStr">
        <is>
          <t>J1336</t>
        </is>
      </c>
      <c r="B340" t="inlineStr">
        <is>
          <t>Wave 4 West</t>
        </is>
      </c>
      <c r="C340" t="inlineStr">
        <is>
          <t>CL55 Omar L. roster</t>
        </is>
      </c>
      <c r="D340" t="inlineStr">
        <is>
          <t>Window clean - North Side Physiotherapy (Point Cook)</t>
        </is>
      </c>
      <c r="E340" s="10" t="n">
        <v>46436</v>
      </c>
      <c r="F340" t="inlineStr">
        <is>
          <t>11:30</t>
        </is>
      </c>
      <c r="G340" t="inlineStr">
        <is>
          <t>14:30</t>
        </is>
      </c>
      <c r="H340" t="inlineStr">
        <is>
          <t>FREQ=WEEKLY;INTERVAL=4;BYDAY=TH</t>
        </is>
      </c>
      <c r="I340" t="inlineStr">
        <is>
          <t>284A Park Road, Point Cook VIC</t>
        </is>
      </c>
      <c r="J340" t="inlineStr">
        <is>
          <t>Clients/North Side Physiotherapy/Main office - Point Cook</t>
        </is>
      </c>
      <c r="K340" t="inlineStr">
        <is>
          <t>Window clean. Checklist: Clients/North Side Physiotherapy/Main office - Point Cook/01 Scope &amp; Checklist. Notes: Key safe at side gate, code [in 02 Site Access]; Call 0400 000 000 if the door is locked. Access details: Clients/North Side Physiotherapy/Main office - Point Cook/02 Site Access (office will share).</t>
        </is>
      </c>
      <c r="L340" t="str">
        <f>IF(COUNTIF('Roster Clashes'!$A$5:$A$15,A340)+COUNTIF('Roster Clashes'!$B$5:$B$15,A340)&gt;0,"Yes","No")</f>
        <v>No</v>
      </c>
      <c r="M340" t="n">
        <v>0</v>
      </c>
    </row>
    <row r="341">
      <c r="A341" t="inlineStr">
        <is>
          <t>J1337</t>
        </is>
      </c>
      <c r="B341" t="inlineStr">
        <is>
          <t>Wave 1 North</t>
        </is>
      </c>
      <c r="C341" t="inlineStr">
        <is>
          <t>CL21 Ana F. roster</t>
        </is>
      </c>
      <c r="D341" t="inlineStr">
        <is>
          <t>Office clean - North Side Physiotherapy (Essendon)</t>
        </is>
      </c>
      <c r="E341" s="10" t="n">
        <v>46398</v>
      </c>
      <c r="F341" t="inlineStr">
        <is>
          <t>19:00</t>
        </is>
      </c>
      <c r="G341" t="inlineStr">
        <is>
          <t>22:00</t>
        </is>
      </c>
      <c r="H341" t="inlineStr">
        <is>
          <t>FREQ=WEEKLY;BYDAY=MO</t>
        </is>
      </c>
      <c r="I341" t="inlineStr">
        <is>
          <t>163 Barkly Highway, Essendon VIC</t>
        </is>
      </c>
      <c r="J341" t="inlineStr">
        <is>
          <t>Clients/North Side Physiotherapy/Clinic - Essendon</t>
        </is>
      </c>
      <c r="K341" t="inlineStr">
        <is>
          <t>Office clean. Checklist: Clients/North Side Physiotherapy/Clinic - Essendon/01 Scope &amp; Checklist. Notes: -. Access details: Clients/North Side Physiotherapy/Clinic - Essendon/02 Site Access (office will share).</t>
        </is>
      </c>
      <c r="L341" t="str">
        <f>IF(COUNTIF('Roster Clashes'!$A$5:$A$15,A341)+COUNTIF('Roster Clashes'!$B$5:$B$15,A341)&gt;0,"Yes","No")</f>
        <v>No</v>
      </c>
      <c r="M341" t="n">
        <v>0</v>
      </c>
    </row>
    <row r="342">
      <c r="A342" t="inlineStr">
        <is>
          <t>J1338</t>
        </is>
      </c>
      <c r="B342" t="inlineStr">
        <is>
          <t>Wave 2 East</t>
        </is>
      </c>
      <c r="C342" t="inlineStr">
        <is>
          <t>CL18 Rosa A. roster</t>
        </is>
      </c>
      <c r="D342" t="inlineStr">
        <is>
          <t>Office clean - Bayview Accountants (Kew)</t>
        </is>
      </c>
      <c r="E342" s="10" t="n">
        <v>46405</v>
      </c>
      <c r="F342" t="inlineStr">
        <is>
          <t>05:30</t>
        </is>
      </c>
      <c r="G342" t="inlineStr">
        <is>
          <t>07:00</t>
        </is>
      </c>
      <c r="H342" t="inlineStr">
        <is>
          <t>FREQ=WEEKLY;BYDAY=MO</t>
        </is>
      </c>
      <c r="I342" t="inlineStr">
        <is>
          <t>448 Nicholson Street, Kew VIC</t>
        </is>
      </c>
      <c r="J342" t="inlineStr">
        <is>
          <t>Clients/Bayview Accountants/Main office - Kew</t>
        </is>
      </c>
      <c r="K342" t="inlineStr">
        <is>
          <t>Office clean. Checklist: Clients/Bayview Accountants/Main office - Kew/01 Scope &amp; Checklist. Notes: Park in bay 12 under the building. Access details: Clients/Bayview Accountants/Main office - Kew/02 Site Access (office will share).</t>
        </is>
      </c>
      <c r="L342" t="str">
        <f>IF(COUNTIF('Roster Clashes'!$A$5:$A$15,A342)+COUNTIF('Roster Clashes'!$B$5:$B$15,A342)&gt;0,"Yes","No")</f>
        <v>No</v>
      </c>
      <c r="M342" t="n">
        <v>0</v>
      </c>
    </row>
    <row r="343">
      <c r="A343" t="inlineStr">
        <is>
          <t>J1339</t>
        </is>
      </c>
      <c r="B343" t="inlineStr">
        <is>
          <t>Wave 4 West</t>
        </is>
      </c>
      <c r="C343" t="inlineStr">
        <is>
          <t>CL36 Pita F. roster</t>
        </is>
      </c>
      <c r="D343" t="inlineStr">
        <is>
          <t>Office clean - Bay View Accountants (Maribyrnong)</t>
        </is>
      </c>
      <c r="E343" s="10" t="n">
        <v>46420</v>
      </c>
      <c r="F343" t="inlineStr">
        <is>
          <t>17:30</t>
        </is>
      </c>
      <c r="G343" t="inlineStr">
        <is>
          <t>19:30</t>
        </is>
      </c>
      <c r="H343" t="inlineStr">
        <is>
          <t>FREQ=WEEKLY;BYDAY=TU</t>
        </is>
      </c>
      <c r="I343" t="inlineStr">
        <is>
          <t>360 Burke Street, Maribyrnong VIC</t>
        </is>
      </c>
      <c r="J343" t="inlineStr">
        <is>
          <t>Clients/Bay View Accountants/Main office - Maribyrnong</t>
        </is>
      </c>
      <c r="K343" t="inlineStr">
        <is>
          <t>Office clean. Checklist: Clients/Bay View Accountants/Main office - Maribyrnong/01 Scope &amp; Checklist. Notes: Key safe at side gate, code [in 02 Site Access]. Access details: Clients/Bay View Accountants/Main office - Maribyrnong/02 Site Access (office will share).</t>
        </is>
      </c>
      <c r="L343" t="str">
        <f>IF(COUNTIF('Roster Clashes'!$A$5:$A$15,A343)+COUNTIF('Roster Clashes'!$B$5:$B$15,A343)&gt;0,"Yes","No")</f>
        <v>No</v>
      </c>
      <c r="M343" t="n">
        <v>0</v>
      </c>
    </row>
  </sheetData>
  <autoFilter ref="A4:M343"/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H167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0" customWidth="1" min="1" max="1"/>
    <col width="9" customWidth="1" min="2" max="2"/>
    <col width="24" customWidth="1" min="3" max="3"/>
    <col width="9" customWidth="1" min="4" max="4"/>
    <col width="11" customWidth="1" min="5" max="5"/>
  </cols>
  <sheetData>
    <row r="1">
      <c r="A1" s="6" t="inlineStr">
        <is>
          <t>Google Drive folder plan (shared drive: Clients)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Path</t>
        </is>
      </c>
      <c r="B4" s="7" t="inlineStr">
        <is>
          <t>Level</t>
        </is>
      </c>
      <c r="C4" s="7" t="inlineStr">
        <is>
          <t>Cleaners</t>
        </is>
      </c>
      <c r="D4" s="7" t="inlineStr">
        <is>
          <t>Office</t>
        </is>
      </c>
      <c r="E4" s="7" t="inlineStr">
        <is>
          <t>Bookkeeper</t>
        </is>
      </c>
    </row>
    <row r="5">
      <c r="A5" t="inlineStr">
        <is>
          <t>Clients/Oakwood Vet Clinic</t>
        </is>
      </c>
      <c r="B5" t="inlineStr">
        <is>
          <t>Client</t>
        </is>
      </c>
      <c r="C5" t="inlineStr">
        <is>
          <t>-</t>
        </is>
      </c>
      <c r="D5" t="inlineStr">
        <is>
          <t>Editor</t>
        </is>
      </c>
      <c r="E5" t="inlineStr">
        <is>
          <t>Viewer</t>
        </is>
      </c>
    </row>
    <row r="6">
      <c r="A6" t="inlineStr">
        <is>
          <t>Clients/Oakwood Vet Clinic/Main office - Bentleigh</t>
        </is>
      </c>
      <c r="B6" t="inlineStr">
        <is>
          <t>Location</t>
        </is>
      </c>
      <c r="C6" t="inlineStr">
        <is>
          <t>-</t>
        </is>
      </c>
      <c r="D6" t="inlineStr">
        <is>
          <t>Editor</t>
        </is>
      </c>
      <c r="E6" t="inlineStr">
        <is>
          <t>-</t>
        </is>
      </c>
    </row>
    <row r="7">
      <c r="A7" t="inlineStr">
        <is>
          <t>Clients/Oakwood Vet Clinic/Main office - Bentleigh/01 Scope &amp; Checklist</t>
        </is>
      </c>
      <c r="B7" t="inlineStr">
        <is>
          <t>Folder</t>
        </is>
      </c>
      <c r="C7" t="inlineStr">
        <is>
          <t>Viewer</t>
        </is>
      </c>
      <c r="D7" t="inlineStr">
        <is>
          <t>Editor</t>
        </is>
      </c>
      <c r="E7" t="inlineStr">
        <is>
          <t>-</t>
        </is>
      </c>
    </row>
    <row r="8">
      <c r="A8" t="inlineStr">
        <is>
          <t>Clients/Oakwood Vet Clinic/Main office - Bentleigh/02 Site Access</t>
        </is>
      </c>
      <c r="B8" t="inlineStr">
        <is>
          <t>Folder</t>
        </is>
      </c>
      <c r="C8" t="inlineStr">
        <is>
          <t>-</t>
        </is>
      </c>
      <c r="D8" t="inlineStr">
        <is>
          <t>Editor</t>
        </is>
      </c>
      <c r="E8" t="inlineStr">
        <is>
          <t>-</t>
        </is>
      </c>
    </row>
    <row r="9">
      <c r="A9" t="inlineStr">
        <is>
          <t>Clients/Oakwood Vet Clinic/Main office - Bentleigh/03 Agreements</t>
        </is>
      </c>
      <c r="B9" t="inlineStr">
        <is>
          <t>Folder</t>
        </is>
      </c>
      <c r="C9" t="inlineStr">
        <is>
          <t>-</t>
        </is>
      </c>
      <c r="D9" t="inlineStr">
        <is>
          <t>Editor</t>
        </is>
      </c>
      <c r="E9" t="inlineStr">
        <is>
          <t>Viewer</t>
        </is>
      </c>
    </row>
    <row r="10">
      <c r="A10" t="inlineStr">
        <is>
          <t>Clients/Oakwood Vet Clinic/Main office - Bentleigh/04 Billing</t>
        </is>
      </c>
      <c r="B10" t="inlineStr">
        <is>
          <t>Folder</t>
        </is>
      </c>
      <c r="C10" t="inlineStr">
        <is>
          <t>-</t>
        </is>
      </c>
      <c r="D10" t="inlineStr">
        <is>
          <t>Editor</t>
        </is>
      </c>
      <c r="E10" t="inlineStr">
        <is>
          <t>Editor</t>
        </is>
      </c>
    </row>
    <row r="11">
      <c r="A11" t="inlineStr">
        <is>
          <t>Clients/Oakwood Vet Clinic/Main office - Bentleigh/05 Visit Reports</t>
        </is>
      </c>
      <c r="B11" t="inlineStr">
        <is>
          <t>Folder</t>
        </is>
      </c>
      <c r="C11" t="inlineStr">
        <is>
          <t>Contributor (form uploads)</t>
        </is>
      </c>
      <c r="D11" t="inlineStr">
        <is>
          <t>Editor</t>
        </is>
      </c>
      <c r="E11" t="inlineStr">
        <is>
          <t>Viewer</t>
        </is>
      </c>
    </row>
    <row r="12">
      <c r="A12" t="inlineStr">
        <is>
          <t>Clients/Oakwood Vet Clinic/Clinic - Oakleigh</t>
        </is>
      </c>
      <c r="B12" t="inlineStr">
        <is>
          <t>Location</t>
        </is>
      </c>
      <c r="C12" t="inlineStr">
        <is>
          <t>-</t>
        </is>
      </c>
      <c r="D12" t="inlineStr">
        <is>
          <t>Editor</t>
        </is>
      </c>
      <c r="E12" t="inlineStr">
        <is>
          <t>-</t>
        </is>
      </c>
    </row>
    <row r="13">
      <c r="A13" t="inlineStr">
        <is>
          <t>Clients/Oakwood Vet Clinic/Clinic - Oakleigh/01 Scope &amp; Checklist</t>
        </is>
      </c>
      <c r="B13" t="inlineStr">
        <is>
          <t>Folder</t>
        </is>
      </c>
      <c r="C13" t="inlineStr">
        <is>
          <t>Viewer</t>
        </is>
      </c>
      <c r="D13" t="inlineStr">
        <is>
          <t>Editor</t>
        </is>
      </c>
      <c r="E13" t="inlineStr">
        <is>
          <t>-</t>
        </is>
      </c>
    </row>
    <row r="14">
      <c r="A14" t="inlineStr">
        <is>
          <t>Clients/Oakwood Vet Clinic/Clinic - Oakleigh/02 Site Access</t>
        </is>
      </c>
      <c r="B14" t="inlineStr">
        <is>
          <t>Folder</t>
        </is>
      </c>
      <c r="C14" t="inlineStr">
        <is>
          <t>-</t>
        </is>
      </c>
      <c r="D14" t="inlineStr">
        <is>
          <t>Editor</t>
        </is>
      </c>
      <c r="E14" t="inlineStr">
        <is>
          <t>-</t>
        </is>
      </c>
    </row>
    <row r="15">
      <c r="A15" t="inlineStr">
        <is>
          <t>Clients/Oakwood Vet Clinic/Clinic - Oakleigh/03 Agreements</t>
        </is>
      </c>
      <c r="B15" t="inlineStr">
        <is>
          <t>Folder</t>
        </is>
      </c>
      <c r="C15" t="inlineStr">
        <is>
          <t>-</t>
        </is>
      </c>
      <c r="D15" t="inlineStr">
        <is>
          <t>Editor</t>
        </is>
      </c>
      <c r="E15" t="inlineStr">
        <is>
          <t>Viewer</t>
        </is>
      </c>
    </row>
    <row r="16">
      <c r="A16" t="inlineStr">
        <is>
          <t>Clients/Oakwood Vet Clinic/Clinic - Oakleigh/04 Billing</t>
        </is>
      </c>
      <c r="B16" t="inlineStr">
        <is>
          <t>Folder</t>
        </is>
      </c>
      <c r="C16" t="inlineStr">
        <is>
          <t>-</t>
        </is>
      </c>
      <c r="D16" t="inlineStr">
        <is>
          <t>Editor</t>
        </is>
      </c>
      <c r="E16" t="inlineStr">
        <is>
          <t>Editor</t>
        </is>
      </c>
    </row>
    <row r="17">
      <c r="A17" t="inlineStr">
        <is>
          <t>Clients/Oakwood Vet Clinic/Clinic - Oakleigh/05 Visit Reports</t>
        </is>
      </c>
      <c r="B17" t="inlineStr">
        <is>
          <t>Folder</t>
        </is>
      </c>
      <c r="C17" t="inlineStr">
        <is>
          <t>Contributor (form uploads)</t>
        </is>
      </c>
      <c r="D17" t="inlineStr">
        <is>
          <t>Editor</t>
        </is>
      </c>
      <c r="E17" t="inlineStr">
        <is>
          <t>Viewer</t>
        </is>
      </c>
    </row>
    <row r="18">
      <c r="A18" t="inlineStr">
        <is>
          <t>Clients/Clearwater Dental Pty Ltd</t>
        </is>
      </c>
      <c r="B18" t="inlineStr">
        <is>
          <t>Client</t>
        </is>
      </c>
      <c r="C18" t="inlineStr">
        <is>
          <t>-</t>
        </is>
      </c>
      <c r="D18" t="inlineStr">
        <is>
          <t>Editor</t>
        </is>
      </c>
      <c r="E18" t="inlineStr">
        <is>
          <t>Viewer</t>
        </is>
      </c>
    </row>
    <row r="19">
      <c r="A19" t="inlineStr">
        <is>
          <t>Clients/Clearwater Dental Pty Ltd/Main office - Deer Park</t>
        </is>
      </c>
      <c r="B19" t="inlineStr">
        <is>
          <t>Location</t>
        </is>
      </c>
      <c r="C19" t="inlineStr">
        <is>
          <t>-</t>
        </is>
      </c>
      <c r="D19" t="inlineStr">
        <is>
          <t>Editor</t>
        </is>
      </c>
      <c r="E19" t="inlineStr">
        <is>
          <t>-</t>
        </is>
      </c>
    </row>
    <row r="20">
      <c r="A20" t="inlineStr">
        <is>
          <t>Clients/Clearwater Dental Pty Ltd/Main office - Deer Park/01 Scope &amp; Checklist</t>
        </is>
      </c>
      <c r="B20" t="inlineStr">
        <is>
          <t>Folder</t>
        </is>
      </c>
      <c r="C20" t="inlineStr">
        <is>
          <t>Viewer</t>
        </is>
      </c>
      <c r="D20" t="inlineStr">
        <is>
          <t>Editor</t>
        </is>
      </c>
      <c r="E20" t="inlineStr">
        <is>
          <t>-</t>
        </is>
      </c>
    </row>
    <row r="21">
      <c r="A21" t="inlineStr">
        <is>
          <t>Clients/Clearwater Dental Pty Ltd/Main office - Deer Park/02 Site Access</t>
        </is>
      </c>
      <c r="B21" t="inlineStr">
        <is>
          <t>Folder</t>
        </is>
      </c>
      <c r="C21" t="inlineStr">
        <is>
          <t>-</t>
        </is>
      </c>
      <c r="D21" t="inlineStr">
        <is>
          <t>Editor</t>
        </is>
      </c>
      <c r="E21" t="inlineStr">
        <is>
          <t>-</t>
        </is>
      </c>
    </row>
    <row r="22">
      <c r="A22" t="inlineStr">
        <is>
          <t>Clients/Clearwater Dental Pty Ltd/Main office - Deer Park/03 Agreements</t>
        </is>
      </c>
      <c r="B22" t="inlineStr">
        <is>
          <t>Folder</t>
        </is>
      </c>
      <c r="C22" t="inlineStr">
        <is>
          <t>-</t>
        </is>
      </c>
      <c r="D22" t="inlineStr">
        <is>
          <t>Editor</t>
        </is>
      </c>
      <c r="E22" t="inlineStr">
        <is>
          <t>Viewer</t>
        </is>
      </c>
    </row>
    <row r="23">
      <c r="A23" t="inlineStr">
        <is>
          <t>Clients/Clearwater Dental Pty Ltd/Main office - Deer Park/04 Billing</t>
        </is>
      </c>
      <c r="B23" t="inlineStr">
        <is>
          <t>Folder</t>
        </is>
      </c>
      <c r="C23" t="inlineStr">
        <is>
          <t>-</t>
        </is>
      </c>
      <c r="D23" t="inlineStr">
        <is>
          <t>Editor</t>
        </is>
      </c>
      <c r="E23" t="inlineStr">
        <is>
          <t>Editor</t>
        </is>
      </c>
    </row>
    <row r="24">
      <c r="A24" t="inlineStr">
        <is>
          <t>Clients/Clearwater Dental Pty Ltd/Main office - Deer Park/05 Visit Reports</t>
        </is>
      </c>
      <c r="B24" t="inlineStr">
        <is>
          <t>Folder</t>
        </is>
      </c>
      <c r="C24" t="inlineStr">
        <is>
          <t>Contributor (form uploads)</t>
        </is>
      </c>
      <c r="D24" t="inlineStr">
        <is>
          <t>Editor</t>
        </is>
      </c>
      <c r="E24" t="inlineStr">
        <is>
          <t>Viewer</t>
        </is>
      </c>
    </row>
    <row r="25">
      <c r="A25" t="inlineStr">
        <is>
          <t>Clients/Riverside Insurance Brokers Pty Ltd</t>
        </is>
      </c>
      <c r="B25" t="inlineStr">
        <is>
          <t>Client</t>
        </is>
      </c>
      <c r="C25" t="inlineStr">
        <is>
          <t>-</t>
        </is>
      </c>
      <c r="D25" t="inlineStr">
        <is>
          <t>Editor</t>
        </is>
      </c>
      <c r="E25" t="inlineStr">
        <is>
          <t>Viewer</t>
        </is>
      </c>
    </row>
    <row r="26">
      <c r="A26" t="inlineStr">
        <is>
          <t>Clients/Riverside Insurance Brokers Pty Ltd/Main office - Bundoora</t>
        </is>
      </c>
      <c r="B26" t="inlineStr">
        <is>
          <t>Location</t>
        </is>
      </c>
      <c r="C26" t="inlineStr">
        <is>
          <t>-</t>
        </is>
      </c>
      <c r="D26" t="inlineStr">
        <is>
          <t>Editor</t>
        </is>
      </c>
      <c r="E26" t="inlineStr">
        <is>
          <t>-</t>
        </is>
      </c>
    </row>
    <row r="27">
      <c r="A27" t="inlineStr">
        <is>
          <t>Clients/Riverside Insurance Brokers Pty Ltd/Main office - Bundoora/01 Scope &amp; Checklist</t>
        </is>
      </c>
      <c r="B27" t="inlineStr">
        <is>
          <t>Folder</t>
        </is>
      </c>
      <c r="C27" t="inlineStr">
        <is>
          <t>Viewer</t>
        </is>
      </c>
      <c r="D27" t="inlineStr">
        <is>
          <t>Editor</t>
        </is>
      </c>
      <c r="E27" t="inlineStr">
        <is>
          <t>-</t>
        </is>
      </c>
    </row>
    <row r="28">
      <c r="A28" t="inlineStr">
        <is>
          <t>Clients/Riverside Insurance Brokers Pty Ltd/Main office - Bundoora/02 Site Access</t>
        </is>
      </c>
      <c r="B28" t="inlineStr">
        <is>
          <t>Folder</t>
        </is>
      </c>
      <c r="C28" t="inlineStr">
        <is>
          <t>-</t>
        </is>
      </c>
      <c r="D28" t="inlineStr">
        <is>
          <t>Editor</t>
        </is>
      </c>
      <c r="E28" t="inlineStr">
        <is>
          <t>-</t>
        </is>
      </c>
    </row>
    <row r="29">
      <c r="A29" t="inlineStr">
        <is>
          <t>Clients/Riverside Insurance Brokers Pty Ltd/Main office - Bundoora/03 Agreements</t>
        </is>
      </c>
      <c r="B29" t="inlineStr">
        <is>
          <t>Folder</t>
        </is>
      </c>
      <c r="C29" t="inlineStr">
        <is>
          <t>-</t>
        </is>
      </c>
      <c r="D29" t="inlineStr">
        <is>
          <t>Editor</t>
        </is>
      </c>
      <c r="E29" t="inlineStr">
        <is>
          <t>Viewer</t>
        </is>
      </c>
    </row>
    <row r="30">
      <c r="A30" t="inlineStr">
        <is>
          <t>Clients/Riverside Insurance Brokers Pty Ltd/Main office - Bundoora/04 Billing</t>
        </is>
      </c>
      <c r="B30" t="inlineStr">
        <is>
          <t>Folder</t>
        </is>
      </c>
      <c r="C30" t="inlineStr">
        <is>
          <t>-</t>
        </is>
      </c>
      <c r="D30" t="inlineStr">
        <is>
          <t>Editor</t>
        </is>
      </c>
      <c r="E30" t="inlineStr">
        <is>
          <t>Editor</t>
        </is>
      </c>
    </row>
    <row r="31">
      <c r="A31" t="inlineStr">
        <is>
          <t>Clients/Riverside Insurance Brokers Pty Ltd/Main office - Bundoora/05 Visit Reports</t>
        </is>
      </c>
      <c r="B31" t="inlineStr">
        <is>
          <t>Folder</t>
        </is>
      </c>
      <c r="C31" t="inlineStr">
        <is>
          <t>Contributor (form uploads)</t>
        </is>
      </c>
      <c r="D31" t="inlineStr">
        <is>
          <t>Editor</t>
        </is>
      </c>
      <c r="E31" t="inlineStr">
        <is>
          <t>Viewer</t>
        </is>
      </c>
    </row>
    <row r="32">
      <c r="A32" t="inlineStr">
        <is>
          <t>Clients/Ironbark Pathology Pty Ltd</t>
        </is>
      </c>
      <c r="B32" t="inlineStr">
        <is>
          <t>Client</t>
        </is>
      </c>
      <c r="C32" t="inlineStr">
        <is>
          <t>-</t>
        </is>
      </c>
      <c r="D32" t="inlineStr">
        <is>
          <t>Editor</t>
        </is>
      </c>
      <c r="E32" t="inlineStr">
        <is>
          <t>Viewer</t>
        </is>
      </c>
    </row>
    <row r="33">
      <c r="A33" t="inlineStr">
        <is>
          <t>Clients/Ironbark Pathology Pty Ltd/Main office - Footscray</t>
        </is>
      </c>
      <c r="B33" t="inlineStr">
        <is>
          <t>Location</t>
        </is>
      </c>
      <c r="C33" t="inlineStr">
        <is>
          <t>-</t>
        </is>
      </c>
      <c r="D33" t="inlineStr">
        <is>
          <t>Editor</t>
        </is>
      </c>
      <c r="E33" t="inlineStr">
        <is>
          <t>-</t>
        </is>
      </c>
    </row>
    <row r="34">
      <c r="A34" t="inlineStr">
        <is>
          <t>Clients/Ironbark Pathology Pty Ltd/Main office - Footscray/01 Scope &amp; Checklist</t>
        </is>
      </c>
      <c r="B34" t="inlineStr">
        <is>
          <t>Folder</t>
        </is>
      </c>
      <c r="C34" t="inlineStr">
        <is>
          <t>Viewer</t>
        </is>
      </c>
      <c r="D34" t="inlineStr">
        <is>
          <t>Editor</t>
        </is>
      </c>
      <c r="E34" t="inlineStr">
        <is>
          <t>-</t>
        </is>
      </c>
    </row>
    <row r="35">
      <c r="A35" t="inlineStr">
        <is>
          <t>Clients/Ironbark Pathology Pty Ltd/Main office - Footscray/02 Site Access</t>
        </is>
      </c>
      <c r="B35" t="inlineStr">
        <is>
          <t>Folder</t>
        </is>
      </c>
      <c r="C35" t="inlineStr">
        <is>
          <t>-</t>
        </is>
      </c>
      <c r="D35" t="inlineStr">
        <is>
          <t>Editor</t>
        </is>
      </c>
      <c r="E35" t="inlineStr">
        <is>
          <t>-</t>
        </is>
      </c>
    </row>
    <row r="36">
      <c r="A36" t="inlineStr">
        <is>
          <t>Clients/Ironbark Pathology Pty Ltd/Main office - Footscray/03 Agreements</t>
        </is>
      </c>
      <c r="B36" t="inlineStr">
        <is>
          <t>Folder</t>
        </is>
      </c>
      <c r="C36" t="inlineStr">
        <is>
          <t>-</t>
        </is>
      </c>
      <c r="D36" t="inlineStr">
        <is>
          <t>Editor</t>
        </is>
      </c>
      <c r="E36" t="inlineStr">
        <is>
          <t>Viewer</t>
        </is>
      </c>
    </row>
    <row r="37">
      <c r="A37" t="inlineStr">
        <is>
          <t>Clients/Ironbark Pathology Pty Ltd/Main office - Footscray/04 Billing</t>
        </is>
      </c>
      <c r="B37" t="inlineStr">
        <is>
          <t>Folder</t>
        </is>
      </c>
      <c r="C37" t="inlineStr">
        <is>
          <t>-</t>
        </is>
      </c>
      <c r="D37" t="inlineStr">
        <is>
          <t>Editor</t>
        </is>
      </c>
      <c r="E37" t="inlineStr">
        <is>
          <t>Editor</t>
        </is>
      </c>
    </row>
    <row r="38">
      <c r="A38" t="inlineStr">
        <is>
          <t>Clients/Ironbark Pathology Pty Ltd/Main office - Footscray/05 Visit Reports</t>
        </is>
      </c>
      <c r="B38" t="inlineStr">
        <is>
          <t>Folder</t>
        </is>
      </c>
      <c r="C38" t="inlineStr">
        <is>
          <t>Contributor (form uploads)</t>
        </is>
      </c>
      <c r="D38" t="inlineStr">
        <is>
          <t>Editor</t>
        </is>
      </c>
      <c r="E38" t="inlineStr">
        <is>
          <t>Viewer</t>
        </is>
      </c>
    </row>
    <row r="39">
      <c r="A39" t="inlineStr">
        <is>
          <t>Clients/Westend Fitness Pty Ltd</t>
        </is>
      </c>
      <c r="B39" t="inlineStr">
        <is>
          <t>Client</t>
        </is>
      </c>
      <c r="C39" t="inlineStr">
        <is>
          <t>-</t>
        </is>
      </c>
      <c r="D39" t="inlineStr">
        <is>
          <t>Editor</t>
        </is>
      </c>
      <c r="E39" t="inlineStr">
        <is>
          <t>Viewer</t>
        </is>
      </c>
    </row>
    <row r="40">
      <c r="A40" t="inlineStr">
        <is>
          <t>Clients/Westend Fitness Pty Ltd/Main office - Brighton</t>
        </is>
      </c>
      <c r="B40" t="inlineStr">
        <is>
          <t>Location</t>
        </is>
      </c>
      <c r="C40" t="inlineStr">
        <is>
          <t>-</t>
        </is>
      </c>
      <c r="D40" t="inlineStr">
        <is>
          <t>Editor</t>
        </is>
      </c>
      <c r="E40" t="inlineStr">
        <is>
          <t>-</t>
        </is>
      </c>
    </row>
    <row r="41">
      <c r="A41" t="inlineStr">
        <is>
          <t>Clients/Westend Fitness Pty Ltd/Main office - Brighton/01 Scope &amp; Checklist</t>
        </is>
      </c>
      <c r="B41" t="inlineStr">
        <is>
          <t>Folder</t>
        </is>
      </c>
      <c r="C41" t="inlineStr">
        <is>
          <t>Viewer</t>
        </is>
      </c>
      <c r="D41" t="inlineStr">
        <is>
          <t>Editor</t>
        </is>
      </c>
      <c r="E41" t="inlineStr">
        <is>
          <t>-</t>
        </is>
      </c>
    </row>
    <row r="42">
      <c r="A42" t="inlineStr">
        <is>
          <t>Clients/Westend Fitness Pty Ltd/Main office - Brighton/02 Site Access</t>
        </is>
      </c>
      <c r="B42" t="inlineStr">
        <is>
          <t>Folder</t>
        </is>
      </c>
      <c r="C42" t="inlineStr">
        <is>
          <t>-</t>
        </is>
      </c>
      <c r="D42" t="inlineStr">
        <is>
          <t>Editor</t>
        </is>
      </c>
      <c r="E42" t="inlineStr">
        <is>
          <t>-</t>
        </is>
      </c>
    </row>
    <row r="43">
      <c r="A43" t="inlineStr">
        <is>
          <t>Clients/Westend Fitness Pty Ltd/Main office - Brighton/03 Agreements</t>
        </is>
      </c>
      <c r="B43" t="inlineStr">
        <is>
          <t>Folder</t>
        </is>
      </c>
      <c r="C43" t="inlineStr">
        <is>
          <t>-</t>
        </is>
      </c>
      <c r="D43" t="inlineStr">
        <is>
          <t>Editor</t>
        </is>
      </c>
      <c r="E43" t="inlineStr">
        <is>
          <t>Viewer</t>
        </is>
      </c>
    </row>
    <row r="44">
      <c r="A44" t="inlineStr">
        <is>
          <t>Clients/Westend Fitness Pty Ltd/Main office - Brighton/04 Billing</t>
        </is>
      </c>
      <c r="B44" t="inlineStr">
        <is>
          <t>Folder</t>
        </is>
      </c>
      <c r="C44" t="inlineStr">
        <is>
          <t>-</t>
        </is>
      </c>
      <c r="D44" t="inlineStr">
        <is>
          <t>Editor</t>
        </is>
      </c>
      <c r="E44" t="inlineStr">
        <is>
          <t>Editor</t>
        </is>
      </c>
    </row>
    <row r="45">
      <c r="A45" t="inlineStr">
        <is>
          <t>Clients/Westend Fitness Pty Ltd/Main office - Brighton/05 Visit Reports</t>
        </is>
      </c>
      <c r="B45" t="inlineStr">
        <is>
          <t>Folder</t>
        </is>
      </c>
      <c r="C45" t="inlineStr">
        <is>
          <t>Contributor (form uploads)</t>
        </is>
      </c>
      <c r="D45" t="inlineStr">
        <is>
          <t>Editor</t>
        </is>
      </c>
      <c r="E45" t="inlineStr">
        <is>
          <t>Viewer</t>
        </is>
      </c>
    </row>
    <row r="46">
      <c r="A46" t="inlineStr">
        <is>
          <t>Clients/Redgum Dental</t>
        </is>
      </c>
      <c r="B46" t="inlineStr">
        <is>
          <t>Client</t>
        </is>
      </c>
      <c r="C46" t="inlineStr">
        <is>
          <t>-</t>
        </is>
      </c>
      <c r="D46" t="inlineStr">
        <is>
          <t>Editor</t>
        </is>
      </c>
      <c r="E46" t="inlineStr">
        <is>
          <t>Viewer</t>
        </is>
      </c>
    </row>
    <row r="47">
      <c r="A47" t="inlineStr">
        <is>
          <t>Clients/Redgum Dental/Main office - Bundoora</t>
        </is>
      </c>
      <c r="B47" t="inlineStr">
        <is>
          <t>Location</t>
        </is>
      </c>
      <c r="C47" t="inlineStr">
        <is>
          <t>-</t>
        </is>
      </c>
      <c r="D47" t="inlineStr">
        <is>
          <t>Editor</t>
        </is>
      </c>
      <c r="E47" t="inlineStr">
        <is>
          <t>-</t>
        </is>
      </c>
    </row>
    <row r="48">
      <c r="A48" t="inlineStr">
        <is>
          <t>Clients/Redgum Dental/Main office - Bundoora/01 Scope &amp; Checklist</t>
        </is>
      </c>
      <c r="B48" t="inlineStr">
        <is>
          <t>Folder</t>
        </is>
      </c>
      <c r="C48" t="inlineStr">
        <is>
          <t>Viewer</t>
        </is>
      </c>
      <c r="D48" t="inlineStr">
        <is>
          <t>Editor</t>
        </is>
      </c>
      <c r="E48" t="inlineStr">
        <is>
          <t>-</t>
        </is>
      </c>
    </row>
    <row r="49">
      <c r="A49" t="inlineStr">
        <is>
          <t>Clients/Redgum Dental/Main office - Bundoora/02 Site Access</t>
        </is>
      </c>
      <c r="B49" t="inlineStr">
        <is>
          <t>Folder</t>
        </is>
      </c>
      <c r="C49" t="inlineStr">
        <is>
          <t>-</t>
        </is>
      </c>
      <c r="D49" t="inlineStr">
        <is>
          <t>Editor</t>
        </is>
      </c>
      <c r="E49" t="inlineStr">
        <is>
          <t>-</t>
        </is>
      </c>
    </row>
    <row r="50">
      <c r="A50" t="inlineStr">
        <is>
          <t>Clients/Redgum Dental/Main office - Bundoora/03 Agreements</t>
        </is>
      </c>
      <c r="B50" t="inlineStr">
        <is>
          <t>Folder</t>
        </is>
      </c>
      <c r="C50" t="inlineStr">
        <is>
          <t>-</t>
        </is>
      </c>
      <c r="D50" t="inlineStr">
        <is>
          <t>Editor</t>
        </is>
      </c>
      <c r="E50" t="inlineStr">
        <is>
          <t>Viewer</t>
        </is>
      </c>
    </row>
    <row r="51">
      <c r="A51" t="inlineStr">
        <is>
          <t>Clients/Redgum Dental/Main office - Bundoora/04 Billing</t>
        </is>
      </c>
      <c r="B51" t="inlineStr">
        <is>
          <t>Folder</t>
        </is>
      </c>
      <c r="C51" t="inlineStr">
        <is>
          <t>-</t>
        </is>
      </c>
      <c r="D51" t="inlineStr">
        <is>
          <t>Editor</t>
        </is>
      </c>
      <c r="E51" t="inlineStr">
        <is>
          <t>Editor</t>
        </is>
      </c>
    </row>
    <row r="52">
      <c r="A52" t="inlineStr">
        <is>
          <t>Clients/Redgum Dental/Main office - Bundoora/05 Visit Reports</t>
        </is>
      </c>
      <c r="B52" t="inlineStr">
        <is>
          <t>Folder</t>
        </is>
      </c>
      <c r="C52" t="inlineStr">
        <is>
          <t>Contributor (form uploads)</t>
        </is>
      </c>
      <c r="D52" t="inlineStr">
        <is>
          <t>Editor</t>
        </is>
      </c>
      <c r="E52" t="inlineStr">
        <is>
          <t>Viewer</t>
        </is>
      </c>
    </row>
    <row r="53">
      <c r="A53" t="inlineStr">
        <is>
          <t>Clients/Redgum Dental/Clinic - Werribee</t>
        </is>
      </c>
      <c r="B53" t="inlineStr">
        <is>
          <t>Location</t>
        </is>
      </c>
      <c r="C53" t="inlineStr">
        <is>
          <t>-</t>
        </is>
      </c>
      <c r="D53" t="inlineStr">
        <is>
          <t>Editor</t>
        </is>
      </c>
      <c r="E53" t="inlineStr">
        <is>
          <t>-</t>
        </is>
      </c>
    </row>
    <row r="54">
      <c r="A54" t="inlineStr">
        <is>
          <t>Clients/Redgum Dental/Clinic - Werribee/01 Scope &amp; Checklist</t>
        </is>
      </c>
      <c r="B54" t="inlineStr">
        <is>
          <t>Folder</t>
        </is>
      </c>
      <c r="C54" t="inlineStr">
        <is>
          <t>Viewer</t>
        </is>
      </c>
      <c r="D54" t="inlineStr">
        <is>
          <t>Editor</t>
        </is>
      </c>
      <c r="E54" t="inlineStr">
        <is>
          <t>-</t>
        </is>
      </c>
    </row>
    <row r="55">
      <c r="A55" t="inlineStr">
        <is>
          <t>Clients/Redgum Dental/Clinic - Werribee/02 Site Access</t>
        </is>
      </c>
      <c r="B55" t="inlineStr">
        <is>
          <t>Folder</t>
        </is>
      </c>
      <c r="C55" t="inlineStr">
        <is>
          <t>-</t>
        </is>
      </c>
      <c r="D55" t="inlineStr">
        <is>
          <t>Editor</t>
        </is>
      </c>
      <c r="E55" t="inlineStr">
        <is>
          <t>-</t>
        </is>
      </c>
    </row>
    <row r="56">
      <c r="A56" t="inlineStr">
        <is>
          <t>Clients/Redgum Dental/Clinic - Werribee/03 Agreements</t>
        </is>
      </c>
      <c r="B56" t="inlineStr">
        <is>
          <t>Folder</t>
        </is>
      </c>
      <c r="C56" t="inlineStr">
        <is>
          <t>-</t>
        </is>
      </c>
      <c r="D56" t="inlineStr">
        <is>
          <t>Editor</t>
        </is>
      </c>
      <c r="E56" t="inlineStr">
        <is>
          <t>Viewer</t>
        </is>
      </c>
    </row>
    <row r="57">
      <c r="A57" t="inlineStr">
        <is>
          <t>Clients/Redgum Dental/Clinic - Werribee/04 Billing</t>
        </is>
      </c>
      <c r="B57" t="inlineStr">
        <is>
          <t>Folder</t>
        </is>
      </c>
      <c r="C57" t="inlineStr">
        <is>
          <t>-</t>
        </is>
      </c>
      <c r="D57" t="inlineStr">
        <is>
          <t>Editor</t>
        </is>
      </c>
      <c r="E57" t="inlineStr">
        <is>
          <t>Editor</t>
        </is>
      </c>
    </row>
    <row r="58">
      <c r="A58" t="inlineStr">
        <is>
          <t>Clients/Redgum Dental/Clinic - Werribee/05 Visit Reports</t>
        </is>
      </c>
      <c r="B58" t="inlineStr">
        <is>
          <t>Folder</t>
        </is>
      </c>
      <c r="C58" t="inlineStr">
        <is>
          <t>Contributor (form uploads)</t>
        </is>
      </c>
      <c r="D58" t="inlineStr">
        <is>
          <t>Editor</t>
        </is>
      </c>
      <c r="E58" t="inlineStr">
        <is>
          <t>Viewer</t>
        </is>
      </c>
    </row>
    <row r="59">
      <c r="A59" t="inlineStr">
        <is>
          <t>Clients/Elm Street Physiotherapy</t>
        </is>
      </c>
      <c r="B59" t="inlineStr">
        <is>
          <t>Client</t>
        </is>
      </c>
      <c r="C59" t="inlineStr">
        <is>
          <t>-</t>
        </is>
      </c>
      <c r="D59" t="inlineStr">
        <is>
          <t>Editor</t>
        </is>
      </c>
      <c r="E59" t="inlineStr">
        <is>
          <t>Viewer</t>
        </is>
      </c>
    </row>
    <row r="60">
      <c r="A60" t="inlineStr">
        <is>
          <t>Clients/Elm Street Physiotherapy/Main office - Oakleigh</t>
        </is>
      </c>
      <c r="B60" t="inlineStr">
        <is>
          <t>Location</t>
        </is>
      </c>
      <c r="C60" t="inlineStr">
        <is>
          <t>-</t>
        </is>
      </c>
      <c r="D60" t="inlineStr">
        <is>
          <t>Editor</t>
        </is>
      </c>
      <c r="E60" t="inlineStr">
        <is>
          <t>-</t>
        </is>
      </c>
    </row>
    <row r="61">
      <c r="A61" t="inlineStr">
        <is>
          <t>Clients/Elm Street Physiotherapy/Main office - Oakleigh/01 Scope &amp; Checklist</t>
        </is>
      </c>
      <c r="B61" t="inlineStr">
        <is>
          <t>Folder</t>
        </is>
      </c>
      <c r="C61" t="inlineStr">
        <is>
          <t>Viewer</t>
        </is>
      </c>
      <c r="D61" t="inlineStr">
        <is>
          <t>Editor</t>
        </is>
      </c>
      <c r="E61" t="inlineStr">
        <is>
          <t>-</t>
        </is>
      </c>
    </row>
    <row r="62">
      <c r="A62" t="inlineStr">
        <is>
          <t>Clients/Elm Street Physiotherapy/Main office - Oakleigh/02 Site Access</t>
        </is>
      </c>
      <c r="B62" t="inlineStr">
        <is>
          <t>Folder</t>
        </is>
      </c>
      <c r="C62" t="inlineStr">
        <is>
          <t>-</t>
        </is>
      </c>
      <c r="D62" t="inlineStr">
        <is>
          <t>Editor</t>
        </is>
      </c>
      <c r="E62" t="inlineStr">
        <is>
          <t>-</t>
        </is>
      </c>
    </row>
    <row r="63">
      <c r="A63" t="inlineStr">
        <is>
          <t>Clients/Elm Street Physiotherapy/Main office - Oakleigh/03 Agreements</t>
        </is>
      </c>
      <c r="B63" t="inlineStr">
        <is>
          <t>Folder</t>
        </is>
      </c>
      <c r="C63" t="inlineStr">
        <is>
          <t>-</t>
        </is>
      </c>
      <c r="D63" t="inlineStr">
        <is>
          <t>Editor</t>
        </is>
      </c>
      <c r="E63" t="inlineStr">
        <is>
          <t>Viewer</t>
        </is>
      </c>
    </row>
    <row r="64">
      <c r="A64" t="inlineStr">
        <is>
          <t>Clients/Elm Street Physiotherapy/Main office - Oakleigh/04 Billing</t>
        </is>
      </c>
      <c r="B64" t="inlineStr">
        <is>
          <t>Folder</t>
        </is>
      </c>
      <c r="C64" t="inlineStr">
        <is>
          <t>-</t>
        </is>
      </c>
      <c r="D64" t="inlineStr">
        <is>
          <t>Editor</t>
        </is>
      </c>
      <c r="E64" t="inlineStr">
        <is>
          <t>Editor</t>
        </is>
      </c>
    </row>
    <row r="65">
      <c r="A65" t="inlineStr">
        <is>
          <t>Clients/Elm Street Physiotherapy/Main office - Oakleigh/05 Visit Reports</t>
        </is>
      </c>
      <c r="B65" t="inlineStr">
        <is>
          <t>Folder</t>
        </is>
      </c>
      <c r="C65" t="inlineStr">
        <is>
          <t>Contributor (form uploads)</t>
        </is>
      </c>
      <c r="D65" t="inlineStr">
        <is>
          <t>Editor</t>
        </is>
      </c>
      <c r="E65" t="inlineStr">
        <is>
          <t>Viewer</t>
        </is>
      </c>
    </row>
    <row r="66">
      <c r="A66" t="inlineStr">
        <is>
          <t>Clients/Elm Street Physiotherapy/Clinic - Point Cook</t>
        </is>
      </c>
      <c r="B66" t="inlineStr">
        <is>
          <t>Location</t>
        </is>
      </c>
      <c r="C66" t="inlineStr">
        <is>
          <t>-</t>
        </is>
      </c>
      <c r="D66" t="inlineStr">
        <is>
          <t>Editor</t>
        </is>
      </c>
      <c r="E66" t="inlineStr">
        <is>
          <t>-</t>
        </is>
      </c>
    </row>
    <row r="67">
      <c r="A67" t="inlineStr">
        <is>
          <t>Clients/Elm Street Physiotherapy/Clinic - Point Cook/01 Scope &amp; Checklist</t>
        </is>
      </c>
      <c r="B67" t="inlineStr">
        <is>
          <t>Folder</t>
        </is>
      </c>
      <c r="C67" t="inlineStr">
        <is>
          <t>Viewer</t>
        </is>
      </c>
      <c r="D67" t="inlineStr">
        <is>
          <t>Editor</t>
        </is>
      </c>
      <c r="E67" t="inlineStr">
        <is>
          <t>-</t>
        </is>
      </c>
    </row>
    <row r="68">
      <c r="A68" t="inlineStr">
        <is>
          <t>Clients/Elm Street Physiotherapy/Clinic - Point Cook/02 Site Access</t>
        </is>
      </c>
      <c r="B68" t="inlineStr">
        <is>
          <t>Folder</t>
        </is>
      </c>
      <c r="C68" t="inlineStr">
        <is>
          <t>-</t>
        </is>
      </c>
      <c r="D68" t="inlineStr">
        <is>
          <t>Editor</t>
        </is>
      </c>
      <c r="E68" t="inlineStr">
        <is>
          <t>-</t>
        </is>
      </c>
    </row>
    <row r="69">
      <c r="A69" t="inlineStr">
        <is>
          <t>Clients/Elm Street Physiotherapy/Clinic - Point Cook/03 Agreements</t>
        </is>
      </c>
      <c r="B69" t="inlineStr">
        <is>
          <t>Folder</t>
        </is>
      </c>
      <c r="C69" t="inlineStr">
        <is>
          <t>-</t>
        </is>
      </c>
      <c r="D69" t="inlineStr">
        <is>
          <t>Editor</t>
        </is>
      </c>
      <c r="E69" t="inlineStr">
        <is>
          <t>Viewer</t>
        </is>
      </c>
    </row>
    <row r="70">
      <c r="A70" t="inlineStr">
        <is>
          <t>Clients/Elm Street Physiotherapy/Clinic - Point Cook/04 Billing</t>
        </is>
      </c>
      <c r="B70" t="inlineStr">
        <is>
          <t>Folder</t>
        </is>
      </c>
      <c r="C70" t="inlineStr">
        <is>
          <t>-</t>
        </is>
      </c>
      <c r="D70" t="inlineStr">
        <is>
          <t>Editor</t>
        </is>
      </c>
      <c r="E70" t="inlineStr">
        <is>
          <t>Editor</t>
        </is>
      </c>
    </row>
    <row r="71">
      <c r="A71" t="inlineStr">
        <is>
          <t>Clients/Elm Street Physiotherapy/Clinic - Point Cook/05 Visit Reports</t>
        </is>
      </c>
      <c r="B71" t="inlineStr">
        <is>
          <t>Folder</t>
        </is>
      </c>
      <c r="C71" t="inlineStr">
        <is>
          <t>Contributor (form uploads)</t>
        </is>
      </c>
      <c r="D71" t="inlineStr">
        <is>
          <t>Editor</t>
        </is>
      </c>
      <c r="E71" t="inlineStr">
        <is>
          <t>Viewer</t>
        </is>
      </c>
    </row>
    <row r="72">
      <c r="A72" t="inlineStr">
        <is>
          <t>Clients/Wattle Grove Property Group</t>
        </is>
      </c>
      <c r="B72" t="inlineStr">
        <is>
          <t>Client</t>
        </is>
      </c>
      <c r="C72" t="inlineStr">
        <is>
          <t>-</t>
        </is>
      </c>
      <c r="D72" t="inlineStr">
        <is>
          <t>Editor</t>
        </is>
      </c>
      <c r="E72" t="inlineStr">
        <is>
          <t>Viewer</t>
        </is>
      </c>
    </row>
    <row r="73">
      <c r="A73" t="inlineStr">
        <is>
          <t>Clients/Wattle Grove Property Group/Main office - Hawthorn</t>
        </is>
      </c>
      <c r="B73" t="inlineStr">
        <is>
          <t>Location</t>
        </is>
      </c>
      <c r="C73" t="inlineStr">
        <is>
          <t>-</t>
        </is>
      </c>
      <c r="D73" t="inlineStr">
        <is>
          <t>Editor</t>
        </is>
      </c>
      <c r="E73" t="inlineStr">
        <is>
          <t>-</t>
        </is>
      </c>
    </row>
    <row r="74">
      <c r="A74" t="inlineStr">
        <is>
          <t>Clients/Wattle Grove Property Group/Main office - Hawthorn/01 Scope &amp; Checklist</t>
        </is>
      </c>
      <c r="B74" t="inlineStr">
        <is>
          <t>Folder</t>
        </is>
      </c>
      <c r="C74" t="inlineStr">
        <is>
          <t>Viewer</t>
        </is>
      </c>
      <c r="D74" t="inlineStr">
        <is>
          <t>Editor</t>
        </is>
      </c>
      <c r="E74" t="inlineStr">
        <is>
          <t>-</t>
        </is>
      </c>
    </row>
    <row r="75">
      <c r="A75" t="inlineStr">
        <is>
          <t>Clients/Wattle Grove Property Group/Main office - Hawthorn/02 Site Access</t>
        </is>
      </c>
      <c r="B75" t="inlineStr">
        <is>
          <t>Folder</t>
        </is>
      </c>
      <c r="C75" t="inlineStr">
        <is>
          <t>-</t>
        </is>
      </c>
      <c r="D75" t="inlineStr">
        <is>
          <t>Editor</t>
        </is>
      </c>
      <c r="E75" t="inlineStr">
        <is>
          <t>-</t>
        </is>
      </c>
    </row>
    <row r="76">
      <c r="A76" t="inlineStr">
        <is>
          <t>Clients/Wattle Grove Property Group/Main office - Hawthorn/03 Agreements</t>
        </is>
      </c>
      <c r="B76" t="inlineStr">
        <is>
          <t>Folder</t>
        </is>
      </c>
      <c r="C76" t="inlineStr">
        <is>
          <t>-</t>
        </is>
      </c>
      <c r="D76" t="inlineStr">
        <is>
          <t>Editor</t>
        </is>
      </c>
      <c r="E76" t="inlineStr">
        <is>
          <t>Viewer</t>
        </is>
      </c>
    </row>
    <row r="77">
      <c r="A77" t="inlineStr">
        <is>
          <t>Clients/Wattle Grove Property Group/Main office - Hawthorn/04 Billing</t>
        </is>
      </c>
      <c r="B77" t="inlineStr">
        <is>
          <t>Folder</t>
        </is>
      </c>
      <c r="C77" t="inlineStr">
        <is>
          <t>-</t>
        </is>
      </c>
      <c r="D77" t="inlineStr">
        <is>
          <t>Editor</t>
        </is>
      </c>
      <c r="E77" t="inlineStr">
        <is>
          <t>Editor</t>
        </is>
      </c>
    </row>
    <row r="78">
      <c r="A78" t="inlineStr">
        <is>
          <t>Clients/Wattle Grove Property Group/Main office - Hawthorn/05 Visit Reports</t>
        </is>
      </c>
      <c r="B78" t="inlineStr">
        <is>
          <t>Folder</t>
        </is>
      </c>
      <c r="C78" t="inlineStr">
        <is>
          <t>Contributor (form uploads)</t>
        </is>
      </c>
      <c r="D78" t="inlineStr">
        <is>
          <t>Editor</t>
        </is>
      </c>
      <c r="E78" t="inlineStr">
        <is>
          <t>Viewer</t>
        </is>
      </c>
    </row>
    <row r="79">
      <c r="A79" t="inlineStr">
        <is>
          <t>Clients/Hillcrest Physiotherapy Pty Ltd</t>
        </is>
      </c>
      <c r="B79" t="inlineStr">
        <is>
          <t>Client</t>
        </is>
      </c>
      <c r="C79" t="inlineStr">
        <is>
          <t>-</t>
        </is>
      </c>
      <c r="D79" t="inlineStr">
        <is>
          <t>Editor</t>
        </is>
      </c>
      <c r="E79" t="inlineStr">
        <is>
          <t>Viewer</t>
        </is>
      </c>
    </row>
    <row r="80">
      <c r="A80" t="inlineStr">
        <is>
          <t>Clients/Hillcrest Physiotherapy Pty Ltd/Main office - Epping</t>
        </is>
      </c>
      <c r="B80" t="inlineStr">
        <is>
          <t>Location</t>
        </is>
      </c>
      <c r="C80" t="inlineStr">
        <is>
          <t>-</t>
        </is>
      </c>
      <c r="D80" t="inlineStr">
        <is>
          <t>Editor</t>
        </is>
      </c>
      <c r="E80" t="inlineStr">
        <is>
          <t>-</t>
        </is>
      </c>
    </row>
    <row r="81">
      <c r="A81" t="inlineStr">
        <is>
          <t>Clients/Hillcrest Physiotherapy Pty Ltd/Main office - Epping/01 Scope &amp; Checklist</t>
        </is>
      </c>
      <c r="B81" t="inlineStr">
        <is>
          <t>Folder</t>
        </is>
      </c>
      <c r="C81" t="inlineStr">
        <is>
          <t>Viewer</t>
        </is>
      </c>
      <c r="D81" t="inlineStr">
        <is>
          <t>Editor</t>
        </is>
      </c>
      <c r="E81" t="inlineStr">
        <is>
          <t>-</t>
        </is>
      </c>
    </row>
    <row r="82">
      <c r="A82" t="inlineStr">
        <is>
          <t>Clients/Hillcrest Physiotherapy Pty Ltd/Main office - Epping/02 Site Access</t>
        </is>
      </c>
      <c r="B82" t="inlineStr">
        <is>
          <t>Folder</t>
        </is>
      </c>
      <c r="C82" t="inlineStr">
        <is>
          <t>-</t>
        </is>
      </c>
      <c r="D82" t="inlineStr">
        <is>
          <t>Editor</t>
        </is>
      </c>
      <c r="E82" t="inlineStr">
        <is>
          <t>-</t>
        </is>
      </c>
    </row>
    <row r="83">
      <c r="A83" t="inlineStr">
        <is>
          <t>Clients/Hillcrest Physiotherapy Pty Ltd/Main office - Epping/03 Agreements</t>
        </is>
      </c>
      <c r="B83" t="inlineStr">
        <is>
          <t>Folder</t>
        </is>
      </c>
      <c r="C83" t="inlineStr">
        <is>
          <t>-</t>
        </is>
      </c>
      <c r="D83" t="inlineStr">
        <is>
          <t>Editor</t>
        </is>
      </c>
      <c r="E83" t="inlineStr">
        <is>
          <t>Viewer</t>
        </is>
      </c>
    </row>
    <row r="84">
      <c r="A84" t="inlineStr">
        <is>
          <t>Clients/Hillcrest Physiotherapy Pty Ltd/Main office - Epping/04 Billing</t>
        </is>
      </c>
      <c r="B84" t="inlineStr">
        <is>
          <t>Folder</t>
        </is>
      </c>
      <c r="C84" t="inlineStr">
        <is>
          <t>-</t>
        </is>
      </c>
      <c r="D84" t="inlineStr">
        <is>
          <t>Editor</t>
        </is>
      </c>
      <c r="E84" t="inlineStr">
        <is>
          <t>Editor</t>
        </is>
      </c>
    </row>
    <row r="85">
      <c r="A85" t="inlineStr">
        <is>
          <t>Clients/Hillcrest Physiotherapy Pty Ltd/Main office - Epping/05 Visit Reports</t>
        </is>
      </c>
      <c r="B85" t="inlineStr">
        <is>
          <t>Folder</t>
        </is>
      </c>
      <c r="C85" t="inlineStr">
        <is>
          <t>Contributor (form uploads)</t>
        </is>
      </c>
      <c r="D85" t="inlineStr">
        <is>
          <t>Editor</t>
        </is>
      </c>
      <c r="E85" t="inlineStr">
        <is>
          <t>Viewer</t>
        </is>
      </c>
    </row>
    <row r="86">
      <c r="A86" t="inlineStr">
        <is>
          <t>Clients/Hillcrest Physiotherapy Pty Ltd/Clinic - Thornbury</t>
        </is>
      </c>
      <c r="B86" t="inlineStr">
        <is>
          <t>Location</t>
        </is>
      </c>
      <c r="C86" t="inlineStr">
        <is>
          <t>-</t>
        </is>
      </c>
      <c r="D86" t="inlineStr">
        <is>
          <t>Editor</t>
        </is>
      </c>
      <c r="E86" t="inlineStr">
        <is>
          <t>-</t>
        </is>
      </c>
    </row>
    <row r="87">
      <c r="A87" t="inlineStr">
        <is>
          <t>Clients/Hillcrest Physiotherapy Pty Ltd/Clinic - Thornbury/01 Scope &amp; Checklist</t>
        </is>
      </c>
      <c r="B87" t="inlineStr">
        <is>
          <t>Folder</t>
        </is>
      </c>
      <c r="C87" t="inlineStr">
        <is>
          <t>Viewer</t>
        </is>
      </c>
      <c r="D87" t="inlineStr">
        <is>
          <t>Editor</t>
        </is>
      </c>
      <c r="E87" t="inlineStr">
        <is>
          <t>-</t>
        </is>
      </c>
    </row>
    <row r="88">
      <c r="A88" t="inlineStr">
        <is>
          <t>Clients/Hillcrest Physiotherapy Pty Ltd/Clinic - Thornbury/02 Site Access</t>
        </is>
      </c>
      <c r="B88" t="inlineStr">
        <is>
          <t>Folder</t>
        </is>
      </c>
      <c r="C88" t="inlineStr">
        <is>
          <t>-</t>
        </is>
      </c>
      <c r="D88" t="inlineStr">
        <is>
          <t>Editor</t>
        </is>
      </c>
      <c r="E88" t="inlineStr">
        <is>
          <t>-</t>
        </is>
      </c>
    </row>
    <row r="89">
      <c r="A89" t="inlineStr">
        <is>
          <t>Clients/Hillcrest Physiotherapy Pty Ltd/Clinic - Thornbury/03 Agreements</t>
        </is>
      </c>
      <c r="B89" t="inlineStr">
        <is>
          <t>Folder</t>
        </is>
      </c>
      <c r="C89" t="inlineStr">
        <is>
          <t>-</t>
        </is>
      </c>
      <c r="D89" t="inlineStr">
        <is>
          <t>Editor</t>
        </is>
      </c>
      <c r="E89" t="inlineStr">
        <is>
          <t>Viewer</t>
        </is>
      </c>
    </row>
    <row r="90">
      <c r="A90" t="inlineStr">
        <is>
          <t>Clients/Hillcrest Physiotherapy Pty Ltd/Clinic - Thornbury/04 Billing</t>
        </is>
      </c>
      <c r="B90" t="inlineStr">
        <is>
          <t>Folder</t>
        </is>
      </c>
      <c r="C90" t="inlineStr">
        <is>
          <t>-</t>
        </is>
      </c>
      <c r="D90" t="inlineStr">
        <is>
          <t>Editor</t>
        </is>
      </c>
      <c r="E90" t="inlineStr">
        <is>
          <t>Editor</t>
        </is>
      </c>
    </row>
    <row r="91">
      <c r="A91" t="inlineStr">
        <is>
          <t>Clients/Hillcrest Physiotherapy Pty Ltd/Clinic - Thornbury/05 Visit Reports</t>
        </is>
      </c>
      <c r="B91" t="inlineStr">
        <is>
          <t>Folder</t>
        </is>
      </c>
      <c r="C91" t="inlineStr">
        <is>
          <t>Contributor (form uploads)</t>
        </is>
      </c>
      <c r="D91" t="inlineStr">
        <is>
          <t>Editor</t>
        </is>
      </c>
      <c r="E91" t="inlineStr">
        <is>
          <t>Viewer</t>
        </is>
      </c>
    </row>
    <row r="92">
      <c r="A92" t="inlineStr">
        <is>
          <t>Clients/Kingsley Real Estate</t>
        </is>
      </c>
      <c r="B92" t="inlineStr">
        <is>
          <t>Client</t>
        </is>
      </c>
      <c r="C92" t="inlineStr">
        <is>
          <t>-</t>
        </is>
      </c>
      <c r="D92" t="inlineStr">
        <is>
          <t>Editor</t>
        </is>
      </c>
      <c r="E92" t="inlineStr">
        <is>
          <t>Viewer</t>
        </is>
      </c>
    </row>
    <row r="93">
      <c r="A93" t="inlineStr">
        <is>
          <t>Clients/Kingsley Real Estate/Main office - Mitcham</t>
        </is>
      </c>
      <c r="B93" t="inlineStr">
        <is>
          <t>Location</t>
        </is>
      </c>
      <c r="C93" t="inlineStr">
        <is>
          <t>-</t>
        </is>
      </c>
      <c r="D93" t="inlineStr">
        <is>
          <t>Editor</t>
        </is>
      </c>
      <c r="E93" t="inlineStr">
        <is>
          <t>-</t>
        </is>
      </c>
    </row>
    <row r="94">
      <c r="A94" t="inlineStr">
        <is>
          <t>Clients/Kingsley Real Estate/Main office - Mitcham/01 Scope &amp; Checklist</t>
        </is>
      </c>
      <c r="B94" t="inlineStr">
        <is>
          <t>Folder</t>
        </is>
      </c>
      <c r="C94" t="inlineStr">
        <is>
          <t>Viewer</t>
        </is>
      </c>
      <c r="D94" t="inlineStr">
        <is>
          <t>Editor</t>
        </is>
      </c>
      <c r="E94" t="inlineStr">
        <is>
          <t>-</t>
        </is>
      </c>
    </row>
    <row r="95">
      <c r="A95" t="inlineStr">
        <is>
          <t>Clients/Kingsley Real Estate/Main office - Mitcham/02 Site Access</t>
        </is>
      </c>
      <c r="B95" t="inlineStr">
        <is>
          <t>Folder</t>
        </is>
      </c>
      <c r="C95" t="inlineStr">
        <is>
          <t>-</t>
        </is>
      </c>
      <c r="D95" t="inlineStr">
        <is>
          <t>Editor</t>
        </is>
      </c>
      <c r="E95" t="inlineStr">
        <is>
          <t>-</t>
        </is>
      </c>
    </row>
    <row r="96">
      <c r="A96" t="inlineStr">
        <is>
          <t>Clients/Kingsley Real Estate/Main office - Mitcham/03 Agreements</t>
        </is>
      </c>
      <c r="B96" t="inlineStr">
        <is>
          <t>Folder</t>
        </is>
      </c>
      <c r="C96" t="inlineStr">
        <is>
          <t>-</t>
        </is>
      </c>
      <c r="D96" t="inlineStr">
        <is>
          <t>Editor</t>
        </is>
      </c>
      <c r="E96" t="inlineStr">
        <is>
          <t>Viewer</t>
        </is>
      </c>
    </row>
    <row r="97">
      <c r="A97" t="inlineStr">
        <is>
          <t>Clients/Kingsley Real Estate/Main office - Mitcham/04 Billing</t>
        </is>
      </c>
      <c r="B97" t="inlineStr">
        <is>
          <t>Folder</t>
        </is>
      </c>
      <c r="C97" t="inlineStr">
        <is>
          <t>-</t>
        </is>
      </c>
      <c r="D97" t="inlineStr">
        <is>
          <t>Editor</t>
        </is>
      </c>
      <c r="E97" t="inlineStr">
        <is>
          <t>Editor</t>
        </is>
      </c>
    </row>
    <row r="98">
      <c r="A98" t="inlineStr">
        <is>
          <t>Clients/Kingsley Real Estate/Main office - Mitcham/05 Visit Reports</t>
        </is>
      </c>
      <c r="B98" t="inlineStr">
        <is>
          <t>Folder</t>
        </is>
      </c>
      <c r="C98" t="inlineStr">
        <is>
          <t>Contributor (form uploads)</t>
        </is>
      </c>
      <c r="D98" t="inlineStr">
        <is>
          <t>Editor</t>
        </is>
      </c>
      <c r="E98" t="inlineStr">
        <is>
          <t>Viewer</t>
        </is>
      </c>
    </row>
    <row r="99">
      <c r="A99" t="inlineStr">
        <is>
          <t>Clients/Kingsley Real Estate/Clinic - Kew</t>
        </is>
      </c>
      <c r="B99" t="inlineStr">
        <is>
          <t>Location</t>
        </is>
      </c>
      <c r="C99" t="inlineStr">
        <is>
          <t>-</t>
        </is>
      </c>
      <c r="D99" t="inlineStr">
        <is>
          <t>Editor</t>
        </is>
      </c>
      <c r="E99" t="inlineStr">
        <is>
          <t>-</t>
        </is>
      </c>
    </row>
    <row r="100">
      <c r="A100" t="inlineStr">
        <is>
          <t>Clients/Kingsley Real Estate/Clinic - Kew/01 Scope &amp; Checklist</t>
        </is>
      </c>
      <c r="B100" t="inlineStr">
        <is>
          <t>Folder</t>
        </is>
      </c>
      <c r="C100" t="inlineStr">
        <is>
          <t>Viewer</t>
        </is>
      </c>
      <c r="D100" t="inlineStr">
        <is>
          <t>Editor</t>
        </is>
      </c>
      <c r="E100" t="inlineStr">
        <is>
          <t>-</t>
        </is>
      </c>
    </row>
    <row r="101">
      <c r="A101" t="inlineStr">
        <is>
          <t>Clients/Kingsley Real Estate/Clinic - Kew/02 Site Access</t>
        </is>
      </c>
      <c r="B101" t="inlineStr">
        <is>
          <t>Folder</t>
        </is>
      </c>
      <c r="C101" t="inlineStr">
        <is>
          <t>-</t>
        </is>
      </c>
      <c r="D101" t="inlineStr">
        <is>
          <t>Editor</t>
        </is>
      </c>
      <c r="E101" t="inlineStr">
        <is>
          <t>-</t>
        </is>
      </c>
    </row>
    <row r="102">
      <c r="A102" t="inlineStr">
        <is>
          <t>Clients/Kingsley Real Estate/Clinic - Kew/03 Agreements</t>
        </is>
      </c>
      <c r="B102" t="inlineStr">
        <is>
          <t>Folder</t>
        </is>
      </c>
      <c r="C102" t="inlineStr">
        <is>
          <t>-</t>
        </is>
      </c>
      <c r="D102" t="inlineStr">
        <is>
          <t>Editor</t>
        </is>
      </c>
      <c r="E102" t="inlineStr">
        <is>
          <t>Viewer</t>
        </is>
      </c>
    </row>
    <row r="103">
      <c r="A103" t="inlineStr">
        <is>
          <t>Clients/Kingsley Real Estate/Clinic - Kew/04 Billing</t>
        </is>
      </c>
      <c r="B103" t="inlineStr">
        <is>
          <t>Folder</t>
        </is>
      </c>
      <c r="C103" t="inlineStr">
        <is>
          <t>-</t>
        </is>
      </c>
      <c r="D103" t="inlineStr">
        <is>
          <t>Editor</t>
        </is>
      </c>
      <c r="E103" t="inlineStr">
        <is>
          <t>Editor</t>
        </is>
      </c>
    </row>
    <row r="104">
      <c r="A104" t="inlineStr">
        <is>
          <t>Clients/Kingsley Real Estate/Clinic - Kew/05 Visit Reports</t>
        </is>
      </c>
      <c r="B104" t="inlineStr">
        <is>
          <t>Folder</t>
        </is>
      </c>
      <c r="C104" t="inlineStr">
        <is>
          <t>Contributor (form uploads)</t>
        </is>
      </c>
      <c r="D104" t="inlineStr">
        <is>
          <t>Editor</t>
        </is>
      </c>
      <c r="E104" t="inlineStr">
        <is>
          <t>Viewer</t>
        </is>
      </c>
    </row>
    <row r="105">
      <c r="A105" t="inlineStr">
        <is>
          <t>Clients/Wattle Grove Medical Centre Pty Ltd</t>
        </is>
      </c>
      <c r="B105" t="inlineStr">
        <is>
          <t>Client</t>
        </is>
      </c>
      <c r="C105" t="inlineStr">
        <is>
          <t>-</t>
        </is>
      </c>
      <c r="D105" t="inlineStr">
        <is>
          <t>Editor</t>
        </is>
      </c>
      <c r="E105" t="inlineStr">
        <is>
          <t>Viewer</t>
        </is>
      </c>
    </row>
    <row r="106">
      <c r="A106" t="inlineStr">
        <is>
          <t>Clients/Wattle Grove Medical Centre Pty Ltd/Main office - Clayton</t>
        </is>
      </c>
      <c r="B106" t="inlineStr">
        <is>
          <t>Location</t>
        </is>
      </c>
      <c r="C106" t="inlineStr">
        <is>
          <t>-</t>
        </is>
      </c>
      <c r="D106" t="inlineStr">
        <is>
          <t>Editor</t>
        </is>
      </c>
      <c r="E106" t="inlineStr">
        <is>
          <t>-</t>
        </is>
      </c>
    </row>
    <row r="107">
      <c r="A107" t="inlineStr">
        <is>
          <t>Clients/Wattle Grove Medical Centre Pty Ltd/Main office - Clayton/01 Scope &amp; Checklist</t>
        </is>
      </c>
      <c r="B107" t="inlineStr">
        <is>
          <t>Folder</t>
        </is>
      </c>
      <c r="C107" t="inlineStr">
        <is>
          <t>Viewer</t>
        </is>
      </c>
      <c r="D107" t="inlineStr">
        <is>
          <t>Editor</t>
        </is>
      </c>
      <c r="E107" t="inlineStr">
        <is>
          <t>-</t>
        </is>
      </c>
    </row>
    <row r="108">
      <c r="A108" t="inlineStr">
        <is>
          <t>Clients/Wattle Grove Medical Centre Pty Ltd/Main office - Clayton/02 Site Access</t>
        </is>
      </c>
      <c r="B108" t="inlineStr">
        <is>
          <t>Folder</t>
        </is>
      </c>
      <c r="C108" t="inlineStr">
        <is>
          <t>-</t>
        </is>
      </c>
      <c r="D108" t="inlineStr">
        <is>
          <t>Editor</t>
        </is>
      </c>
      <c r="E108" t="inlineStr">
        <is>
          <t>-</t>
        </is>
      </c>
    </row>
    <row r="109">
      <c r="A109" t="inlineStr">
        <is>
          <t>Clients/Wattle Grove Medical Centre Pty Ltd/Main office - Clayton/03 Agreements</t>
        </is>
      </c>
      <c r="B109" t="inlineStr">
        <is>
          <t>Folder</t>
        </is>
      </c>
      <c r="C109" t="inlineStr">
        <is>
          <t>-</t>
        </is>
      </c>
      <c r="D109" t="inlineStr">
        <is>
          <t>Editor</t>
        </is>
      </c>
      <c r="E109" t="inlineStr">
        <is>
          <t>Viewer</t>
        </is>
      </c>
    </row>
    <row r="110">
      <c r="A110" t="inlineStr">
        <is>
          <t>Clients/Wattle Grove Medical Centre Pty Ltd/Main office - Clayton/04 Billing</t>
        </is>
      </c>
      <c r="B110" t="inlineStr">
        <is>
          <t>Folder</t>
        </is>
      </c>
      <c r="C110" t="inlineStr">
        <is>
          <t>-</t>
        </is>
      </c>
      <c r="D110" t="inlineStr">
        <is>
          <t>Editor</t>
        </is>
      </c>
      <c r="E110" t="inlineStr">
        <is>
          <t>Editor</t>
        </is>
      </c>
    </row>
    <row r="111">
      <c r="A111" t="inlineStr">
        <is>
          <t>Clients/Wattle Grove Medical Centre Pty Ltd/Main office - Clayton/05 Visit Reports</t>
        </is>
      </c>
      <c r="B111" t="inlineStr">
        <is>
          <t>Folder</t>
        </is>
      </c>
      <c r="C111" t="inlineStr">
        <is>
          <t>Contributor (form uploads)</t>
        </is>
      </c>
      <c r="D111" t="inlineStr">
        <is>
          <t>Editor</t>
        </is>
      </c>
      <c r="E111" t="inlineStr">
        <is>
          <t>Viewer</t>
        </is>
      </c>
    </row>
    <row r="112">
      <c r="A112" t="inlineStr">
        <is>
          <t>Clients/Bluestone Engineering</t>
        </is>
      </c>
      <c r="B112" t="inlineStr">
        <is>
          <t>Client</t>
        </is>
      </c>
      <c r="C112" t="inlineStr">
        <is>
          <t>-</t>
        </is>
      </c>
      <c r="D112" t="inlineStr">
        <is>
          <t>Editor</t>
        </is>
      </c>
      <c r="E112" t="inlineStr">
        <is>
          <t>Viewer</t>
        </is>
      </c>
    </row>
    <row r="113">
      <c r="A113" t="inlineStr">
        <is>
          <t>Clients/Bluestone Engineering/Main office - Coburg</t>
        </is>
      </c>
      <c r="B113" t="inlineStr">
        <is>
          <t>Location</t>
        </is>
      </c>
      <c r="C113" t="inlineStr">
        <is>
          <t>-</t>
        </is>
      </c>
      <c r="D113" t="inlineStr">
        <is>
          <t>Editor</t>
        </is>
      </c>
      <c r="E113" t="inlineStr">
        <is>
          <t>-</t>
        </is>
      </c>
    </row>
    <row r="114">
      <c r="A114" t="inlineStr">
        <is>
          <t>Clients/Bluestone Engineering/Main office - Coburg/01 Scope &amp; Checklist</t>
        </is>
      </c>
      <c r="B114" t="inlineStr">
        <is>
          <t>Folder</t>
        </is>
      </c>
      <c r="C114" t="inlineStr">
        <is>
          <t>Viewer</t>
        </is>
      </c>
      <c r="D114" t="inlineStr">
        <is>
          <t>Editor</t>
        </is>
      </c>
      <c r="E114" t="inlineStr">
        <is>
          <t>-</t>
        </is>
      </c>
    </row>
    <row r="115">
      <c r="A115" t="inlineStr">
        <is>
          <t>Clients/Bluestone Engineering/Main office - Coburg/02 Site Access</t>
        </is>
      </c>
      <c r="B115" t="inlineStr">
        <is>
          <t>Folder</t>
        </is>
      </c>
      <c r="C115" t="inlineStr">
        <is>
          <t>-</t>
        </is>
      </c>
      <c r="D115" t="inlineStr">
        <is>
          <t>Editor</t>
        </is>
      </c>
      <c r="E115" t="inlineStr">
        <is>
          <t>-</t>
        </is>
      </c>
    </row>
    <row r="116">
      <c r="A116" t="inlineStr">
        <is>
          <t>Clients/Bluestone Engineering/Main office - Coburg/03 Agreements</t>
        </is>
      </c>
      <c r="B116" t="inlineStr">
        <is>
          <t>Folder</t>
        </is>
      </c>
      <c r="C116" t="inlineStr">
        <is>
          <t>-</t>
        </is>
      </c>
      <c r="D116" t="inlineStr">
        <is>
          <t>Editor</t>
        </is>
      </c>
      <c r="E116" t="inlineStr">
        <is>
          <t>Viewer</t>
        </is>
      </c>
    </row>
    <row r="117">
      <c r="A117" t="inlineStr">
        <is>
          <t>Clients/Bluestone Engineering/Main office - Coburg/04 Billing</t>
        </is>
      </c>
      <c r="B117" t="inlineStr">
        <is>
          <t>Folder</t>
        </is>
      </c>
      <c r="C117" t="inlineStr">
        <is>
          <t>-</t>
        </is>
      </c>
      <c r="D117" t="inlineStr">
        <is>
          <t>Editor</t>
        </is>
      </c>
      <c r="E117" t="inlineStr">
        <is>
          <t>Editor</t>
        </is>
      </c>
    </row>
    <row r="118">
      <c r="A118" t="inlineStr">
        <is>
          <t>Clients/Bluestone Engineering/Main office - Coburg/05 Visit Reports</t>
        </is>
      </c>
      <c r="B118" t="inlineStr">
        <is>
          <t>Folder</t>
        </is>
      </c>
      <c r="C118" t="inlineStr">
        <is>
          <t>Contributor (form uploads)</t>
        </is>
      </c>
      <c r="D118" t="inlineStr">
        <is>
          <t>Editor</t>
        </is>
      </c>
      <c r="E118" t="inlineStr">
        <is>
          <t>Viewer</t>
        </is>
      </c>
    </row>
    <row r="119">
      <c r="A119" t="inlineStr">
        <is>
          <t>Clients/Clearwater Insurance Brokers Pty Ltd</t>
        </is>
      </c>
      <c r="B119" t="inlineStr">
        <is>
          <t>Client</t>
        </is>
      </c>
      <c r="C119" t="inlineStr">
        <is>
          <t>-</t>
        </is>
      </c>
      <c r="D119" t="inlineStr">
        <is>
          <t>Editor</t>
        </is>
      </c>
      <c r="E119" t="inlineStr">
        <is>
          <t>Viewer</t>
        </is>
      </c>
    </row>
    <row r="120">
      <c r="A120" t="inlineStr">
        <is>
          <t>Clients/Clearwater Insurance Brokers Pty Ltd/Main office - Mentone</t>
        </is>
      </c>
      <c r="B120" t="inlineStr">
        <is>
          <t>Location</t>
        </is>
      </c>
      <c r="C120" t="inlineStr">
        <is>
          <t>-</t>
        </is>
      </c>
      <c r="D120" t="inlineStr">
        <is>
          <t>Editor</t>
        </is>
      </c>
      <c r="E120" t="inlineStr">
        <is>
          <t>-</t>
        </is>
      </c>
    </row>
    <row r="121">
      <c r="A121" t="inlineStr">
        <is>
          <t>Clients/Clearwater Insurance Brokers Pty Ltd/Main office - Mentone/01 Scope &amp; Checklist</t>
        </is>
      </c>
      <c r="B121" t="inlineStr">
        <is>
          <t>Folder</t>
        </is>
      </c>
      <c r="C121" t="inlineStr">
        <is>
          <t>Viewer</t>
        </is>
      </c>
      <c r="D121" t="inlineStr">
        <is>
          <t>Editor</t>
        </is>
      </c>
      <c r="E121" t="inlineStr">
        <is>
          <t>-</t>
        </is>
      </c>
    </row>
    <row r="122">
      <c r="A122" t="inlineStr">
        <is>
          <t>Clients/Clearwater Insurance Brokers Pty Ltd/Main office - Mentone/02 Site Access</t>
        </is>
      </c>
      <c r="B122" t="inlineStr">
        <is>
          <t>Folder</t>
        </is>
      </c>
      <c r="C122" t="inlineStr">
        <is>
          <t>-</t>
        </is>
      </c>
      <c r="D122" t="inlineStr">
        <is>
          <t>Editor</t>
        </is>
      </c>
      <c r="E122" t="inlineStr">
        <is>
          <t>-</t>
        </is>
      </c>
    </row>
    <row r="123">
      <c r="A123" t="inlineStr">
        <is>
          <t>Clients/Clearwater Insurance Brokers Pty Ltd/Main office - Mentone/03 Agreements</t>
        </is>
      </c>
      <c r="B123" t="inlineStr">
        <is>
          <t>Folder</t>
        </is>
      </c>
      <c r="C123" t="inlineStr">
        <is>
          <t>-</t>
        </is>
      </c>
      <c r="D123" t="inlineStr">
        <is>
          <t>Editor</t>
        </is>
      </c>
      <c r="E123" t="inlineStr">
        <is>
          <t>Viewer</t>
        </is>
      </c>
    </row>
    <row r="124">
      <c r="A124" t="inlineStr">
        <is>
          <t>Clients/Clearwater Insurance Brokers Pty Ltd/Main office - Mentone/04 Billing</t>
        </is>
      </c>
      <c r="B124" t="inlineStr">
        <is>
          <t>Folder</t>
        </is>
      </c>
      <c r="C124" t="inlineStr">
        <is>
          <t>-</t>
        </is>
      </c>
      <c r="D124" t="inlineStr">
        <is>
          <t>Editor</t>
        </is>
      </c>
      <c r="E124" t="inlineStr">
        <is>
          <t>Editor</t>
        </is>
      </c>
    </row>
    <row r="125">
      <c r="A125" t="inlineStr">
        <is>
          <t>Clients/Clearwater Insurance Brokers Pty Ltd/Main office - Mentone/05 Visit Reports</t>
        </is>
      </c>
      <c r="B125" t="inlineStr">
        <is>
          <t>Folder</t>
        </is>
      </c>
      <c r="C125" t="inlineStr">
        <is>
          <t>Contributor (form uploads)</t>
        </is>
      </c>
      <c r="D125" t="inlineStr">
        <is>
          <t>Editor</t>
        </is>
      </c>
      <c r="E125" t="inlineStr">
        <is>
          <t>Viewer</t>
        </is>
      </c>
    </row>
    <row r="126">
      <c r="A126" t="inlineStr">
        <is>
          <t>Clients/Redgum Optometrists Pty Ltd</t>
        </is>
      </c>
      <c r="B126" t="inlineStr">
        <is>
          <t>Client</t>
        </is>
      </c>
      <c r="C126" t="inlineStr">
        <is>
          <t>-</t>
        </is>
      </c>
      <c r="D126" t="inlineStr">
        <is>
          <t>Editor</t>
        </is>
      </c>
      <c r="E126" t="inlineStr">
        <is>
          <t>Viewer</t>
        </is>
      </c>
    </row>
    <row r="127">
      <c r="A127" t="inlineStr">
        <is>
          <t>Clients/Redgum Optometrists Pty Ltd/Main office - Camberwell</t>
        </is>
      </c>
      <c r="B127" t="inlineStr">
        <is>
          <t>Location</t>
        </is>
      </c>
      <c r="C127" t="inlineStr">
        <is>
          <t>-</t>
        </is>
      </c>
      <c r="D127" t="inlineStr">
        <is>
          <t>Editor</t>
        </is>
      </c>
      <c r="E127" t="inlineStr">
        <is>
          <t>-</t>
        </is>
      </c>
    </row>
    <row r="128">
      <c r="A128" t="inlineStr">
        <is>
          <t>Clients/Redgum Optometrists Pty Ltd/Main office - Camberwell/01 Scope &amp; Checklist</t>
        </is>
      </c>
      <c r="B128" t="inlineStr">
        <is>
          <t>Folder</t>
        </is>
      </c>
      <c r="C128" t="inlineStr">
        <is>
          <t>Viewer</t>
        </is>
      </c>
      <c r="D128" t="inlineStr">
        <is>
          <t>Editor</t>
        </is>
      </c>
      <c r="E128" t="inlineStr">
        <is>
          <t>-</t>
        </is>
      </c>
    </row>
    <row r="129">
      <c r="A129" t="inlineStr">
        <is>
          <t>Clients/Redgum Optometrists Pty Ltd/Main office - Camberwell/02 Site Access</t>
        </is>
      </c>
      <c r="B129" t="inlineStr">
        <is>
          <t>Folder</t>
        </is>
      </c>
      <c r="C129" t="inlineStr">
        <is>
          <t>-</t>
        </is>
      </c>
      <c r="D129" t="inlineStr">
        <is>
          <t>Editor</t>
        </is>
      </c>
      <c r="E129" t="inlineStr">
        <is>
          <t>-</t>
        </is>
      </c>
    </row>
    <row r="130">
      <c r="A130" t="inlineStr">
        <is>
          <t>Clients/Redgum Optometrists Pty Ltd/Main office - Camberwell/03 Agreements</t>
        </is>
      </c>
      <c r="B130" t="inlineStr">
        <is>
          <t>Folder</t>
        </is>
      </c>
      <c r="C130" t="inlineStr">
        <is>
          <t>-</t>
        </is>
      </c>
      <c r="D130" t="inlineStr">
        <is>
          <t>Editor</t>
        </is>
      </c>
      <c r="E130" t="inlineStr">
        <is>
          <t>Viewer</t>
        </is>
      </c>
    </row>
    <row r="131">
      <c r="A131" t="inlineStr">
        <is>
          <t>Clients/Redgum Optometrists Pty Ltd/Main office - Camberwell/04 Billing</t>
        </is>
      </c>
      <c r="B131" t="inlineStr">
        <is>
          <t>Folder</t>
        </is>
      </c>
      <c r="C131" t="inlineStr">
        <is>
          <t>-</t>
        </is>
      </c>
      <c r="D131" t="inlineStr">
        <is>
          <t>Editor</t>
        </is>
      </c>
      <c r="E131" t="inlineStr">
        <is>
          <t>Editor</t>
        </is>
      </c>
    </row>
    <row r="132">
      <c r="A132" t="inlineStr">
        <is>
          <t>Clients/Redgum Optometrists Pty Ltd/Main office - Camberwell/05 Visit Reports</t>
        </is>
      </c>
      <c r="B132" t="inlineStr">
        <is>
          <t>Folder</t>
        </is>
      </c>
      <c r="C132" t="inlineStr">
        <is>
          <t>Contributor (form uploads)</t>
        </is>
      </c>
      <c r="D132" t="inlineStr">
        <is>
          <t>Editor</t>
        </is>
      </c>
      <c r="E132" t="inlineStr">
        <is>
          <t>Viewer</t>
        </is>
      </c>
    </row>
    <row r="133">
      <c r="A133" t="inlineStr">
        <is>
          <t>Clients/Northside Accountants Pty Ltd</t>
        </is>
      </c>
      <c r="B133" t="inlineStr">
        <is>
          <t>Client</t>
        </is>
      </c>
      <c r="C133" t="inlineStr">
        <is>
          <t>-</t>
        </is>
      </c>
      <c r="D133" t="inlineStr">
        <is>
          <t>Editor</t>
        </is>
      </c>
      <c r="E133" t="inlineStr">
        <is>
          <t>Viewer</t>
        </is>
      </c>
    </row>
    <row r="134">
      <c r="A134" t="inlineStr">
        <is>
          <t>Clients/Northside Accountants Pty Ltd/Main office - Cheltenham</t>
        </is>
      </c>
      <c r="B134" t="inlineStr">
        <is>
          <t>Location</t>
        </is>
      </c>
      <c r="C134" t="inlineStr">
        <is>
          <t>-</t>
        </is>
      </c>
      <c r="D134" t="inlineStr">
        <is>
          <t>Editor</t>
        </is>
      </c>
      <c r="E134" t="inlineStr">
        <is>
          <t>-</t>
        </is>
      </c>
    </row>
    <row r="135">
      <c r="A135" t="inlineStr">
        <is>
          <t>Clients/Northside Accountants Pty Ltd/Main office - Cheltenham/01 Scope &amp; Checklist</t>
        </is>
      </c>
      <c r="B135" t="inlineStr">
        <is>
          <t>Folder</t>
        </is>
      </c>
      <c r="C135" t="inlineStr">
        <is>
          <t>Viewer</t>
        </is>
      </c>
      <c r="D135" t="inlineStr">
        <is>
          <t>Editor</t>
        </is>
      </c>
      <c r="E135" t="inlineStr">
        <is>
          <t>-</t>
        </is>
      </c>
    </row>
    <row r="136">
      <c r="A136" t="inlineStr">
        <is>
          <t>Clients/Northside Accountants Pty Ltd/Main office - Cheltenham/02 Site Access</t>
        </is>
      </c>
      <c r="B136" t="inlineStr">
        <is>
          <t>Folder</t>
        </is>
      </c>
      <c r="C136" t="inlineStr">
        <is>
          <t>-</t>
        </is>
      </c>
      <c r="D136" t="inlineStr">
        <is>
          <t>Editor</t>
        </is>
      </c>
      <c r="E136" t="inlineStr">
        <is>
          <t>-</t>
        </is>
      </c>
    </row>
    <row r="137">
      <c r="A137" t="inlineStr">
        <is>
          <t>Clients/Northside Accountants Pty Ltd/Main office - Cheltenham/03 Agreements</t>
        </is>
      </c>
      <c r="B137" t="inlineStr">
        <is>
          <t>Folder</t>
        </is>
      </c>
      <c r="C137" t="inlineStr">
        <is>
          <t>-</t>
        </is>
      </c>
      <c r="D137" t="inlineStr">
        <is>
          <t>Editor</t>
        </is>
      </c>
      <c r="E137" t="inlineStr">
        <is>
          <t>Viewer</t>
        </is>
      </c>
    </row>
    <row r="138">
      <c r="A138" t="inlineStr">
        <is>
          <t>Clients/Northside Accountants Pty Ltd/Main office - Cheltenham/04 Billing</t>
        </is>
      </c>
      <c r="B138" t="inlineStr">
        <is>
          <t>Folder</t>
        </is>
      </c>
      <c r="C138" t="inlineStr">
        <is>
          <t>-</t>
        </is>
      </c>
      <c r="D138" t="inlineStr">
        <is>
          <t>Editor</t>
        </is>
      </c>
      <c r="E138" t="inlineStr">
        <is>
          <t>Editor</t>
        </is>
      </c>
    </row>
    <row r="139">
      <c r="A139" t="inlineStr">
        <is>
          <t>Clients/Northside Accountants Pty Ltd/Main office - Cheltenham/05 Visit Reports</t>
        </is>
      </c>
      <c r="B139" t="inlineStr">
        <is>
          <t>Folder</t>
        </is>
      </c>
      <c r="C139" t="inlineStr">
        <is>
          <t>Contributor (form uploads)</t>
        </is>
      </c>
      <c r="D139" t="inlineStr">
        <is>
          <t>Editor</t>
        </is>
      </c>
      <c r="E139" t="inlineStr">
        <is>
          <t>Viewer</t>
        </is>
      </c>
    </row>
    <row r="140">
      <c r="A140" t="inlineStr">
        <is>
          <t>Clients/Northside Accountants Pty Ltd/Clinic - Oakleigh</t>
        </is>
      </c>
      <c r="B140" t="inlineStr">
        <is>
          <t>Location</t>
        </is>
      </c>
      <c r="C140" t="inlineStr">
        <is>
          <t>-</t>
        </is>
      </c>
      <c r="D140" t="inlineStr">
        <is>
          <t>Editor</t>
        </is>
      </c>
      <c r="E140" t="inlineStr">
        <is>
          <t>-</t>
        </is>
      </c>
    </row>
    <row r="141">
      <c r="A141" t="inlineStr">
        <is>
          <t>Clients/Northside Accountants Pty Ltd/Clinic - Oakleigh/01 Scope &amp; Checklist</t>
        </is>
      </c>
      <c r="B141" t="inlineStr">
        <is>
          <t>Folder</t>
        </is>
      </c>
      <c r="C141" t="inlineStr">
        <is>
          <t>Viewer</t>
        </is>
      </c>
      <c r="D141" t="inlineStr">
        <is>
          <t>Editor</t>
        </is>
      </c>
      <c r="E141" t="inlineStr">
        <is>
          <t>-</t>
        </is>
      </c>
    </row>
    <row r="142">
      <c r="A142" t="inlineStr">
        <is>
          <t>Clients/Northside Accountants Pty Ltd/Clinic - Oakleigh/02 Site Access</t>
        </is>
      </c>
      <c r="B142" t="inlineStr">
        <is>
          <t>Folder</t>
        </is>
      </c>
      <c r="C142" t="inlineStr">
        <is>
          <t>-</t>
        </is>
      </c>
      <c r="D142" t="inlineStr">
        <is>
          <t>Editor</t>
        </is>
      </c>
      <c r="E142" t="inlineStr">
        <is>
          <t>-</t>
        </is>
      </c>
    </row>
    <row r="143">
      <c r="A143" t="inlineStr">
        <is>
          <t>Clients/Northside Accountants Pty Ltd/Clinic - Oakleigh/03 Agreements</t>
        </is>
      </c>
      <c r="B143" t="inlineStr">
        <is>
          <t>Folder</t>
        </is>
      </c>
      <c r="C143" t="inlineStr">
        <is>
          <t>-</t>
        </is>
      </c>
      <c r="D143" t="inlineStr">
        <is>
          <t>Editor</t>
        </is>
      </c>
      <c r="E143" t="inlineStr">
        <is>
          <t>Viewer</t>
        </is>
      </c>
    </row>
    <row r="144">
      <c r="A144" t="inlineStr">
        <is>
          <t>Clients/Northside Accountants Pty Ltd/Clinic - Oakleigh/04 Billing</t>
        </is>
      </c>
      <c r="B144" t="inlineStr">
        <is>
          <t>Folder</t>
        </is>
      </c>
      <c r="C144" t="inlineStr">
        <is>
          <t>-</t>
        </is>
      </c>
      <c r="D144" t="inlineStr">
        <is>
          <t>Editor</t>
        </is>
      </c>
      <c r="E144" t="inlineStr">
        <is>
          <t>Editor</t>
        </is>
      </c>
    </row>
    <row r="145">
      <c r="A145" t="inlineStr">
        <is>
          <t>Clients/Northside Accountants Pty Ltd/Clinic - Oakleigh/05 Visit Reports</t>
        </is>
      </c>
      <c r="B145" t="inlineStr">
        <is>
          <t>Folder</t>
        </is>
      </c>
      <c r="C145" t="inlineStr">
        <is>
          <t>Contributor (form uploads)</t>
        </is>
      </c>
      <c r="D145" t="inlineStr">
        <is>
          <t>Editor</t>
        </is>
      </c>
      <c r="E145" t="inlineStr">
        <is>
          <t>Viewer</t>
        </is>
      </c>
    </row>
    <row r="146">
      <c r="A146" t="inlineStr">
        <is>
          <t>Clients/Northside Accountants Pty Ltd/Warehouse - Clayton</t>
        </is>
      </c>
      <c r="B146" t="inlineStr">
        <is>
          <t>Location</t>
        </is>
      </c>
      <c r="C146" t="inlineStr">
        <is>
          <t>-</t>
        </is>
      </c>
      <c r="D146" t="inlineStr">
        <is>
          <t>Editor</t>
        </is>
      </c>
      <c r="E146" t="inlineStr">
        <is>
          <t>-</t>
        </is>
      </c>
    </row>
    <row r="147">
      <c r="A147" t="inlineStr">
        <is>
          <t>Clients/Northside Accountants Pty Ltd/Warehouse - Clayton/01 Scope &amp; Checklist</t>
        </is>
      </c>
      <c r="B147" t="inlineStr">
        <is>
          <t>Folder</t>
        </is>
      </c>
      <c r="C147" t="inlineStr">
        <is>
          <t>Viewer</t>
        </is>
      </c>
      <c r="D147" t="inlineStr">
        <is>
          <t>Editor</t>
        </is>
      </c>
      <c r="E147" t="inlineStr">
        <is>
          <t>-</t>
        </is>
      </c>
    </row>
    <row r="148">
      <c r="A148" t="inlineStr">
        <is>
          <t>Clients/Northside Accountants Pty Ltd/Warehouse - Clayton/02 Site Access</t>
        </is>
      </c>
      <c r="B148" t="inlineStr">
        <is>
          <t>Folder</t>
        </is>
      </c>
      <c r="C148" t="inlineStr">
        <is>
          <t>-</t>
        </is>
      </c>
      <c r="D148" t="inlineStr">
        <is>
          <t>Editor</t>
        </is>
      </c>
      <c r="E148" t="inlineStr">
        <is>
          <t>-</t>
        </is>
      </c>
    </row>
    <row r="149">
      <c r="A149" t="inlineStr">
        <is>
          <t>Clients/Northside Accountants Pty Ltd/Warehouse - Clayton/03 Agreements</t>
        </is>
      </c>
      <c r="B149" t="inlineStr">
        <is>
          <t>Folder</t>
        </is>
      </c>
      <c r="C149" t="inlineStr">
        <is>
          <t>-</t>
        </is>
      </c>
      <c r="D149" t="inlineStr">
        <is>
          <t>Editor</t>
        </is>
      </c>
      <c r="E149" t="inlineStr">
        <is>
          <t>Viewer</t>
        </is>
      </c>
    </row>
    <row r="150">
      <c r="A150" t="inlineStr">
        <is>
          <t>Clients/Northside Accountants Pty Ltd/Warehouse - Clayton/04 Billing</t>
        </is>
      </c>
      <c r="B150" t="inlineStr">
        <is>
          <t>Folder</t>
        </is>
      </c>
      <c r="C150" t="inlineStr">
        <is>
          <t>-</t>
        </is>
      </c>
      <c r="D150" t="inlineStr">
        <is>
          <t>Editor</t>
        </is>
      </c>
      <c r="E150" t="inlineStr">
        <is>
          <t>Editor</t>
        </is>
      </c>
    </row>
    <row r="151">
      <c r="A151" t="inlineStr">
        <is>
          <t>Clients/Northside Accountants Pty Ltd/Warehouse - Clayton/05 Visit Reports</t>
        </is>
      </c>
      <c r="B151" t="inlineStr">
        <is>
          <t>Folder</t>
        </is>
      </c>
      <c r="C151" t="inlineStr">
        <is>
          <t>Contributor (form uploads)</t>
        </is>
      </c>
      <c r="D151" t="inlineStr">
        <is>
          <t>Editor</t>
        </is>
      </c>
      <c r="E151" t="inlineStr">
        <is>
          <t>Viewer</t>
        </is>
      </c>
    </row>
    <row r="152">
      <c r="A152" t="inlineStr">
        <is>
          <t>Clients/Oakwood Accountants Pty Ltd</t>
        </is>
      </c>
      <c r="B152" t="inlineStr">
        <is>
          <t>Client</t>
        </is>
      </c>
      <c r="C152" t="inlineStr">
        <is>
          <t>-</t>
        </is>
      </c>
      <c r="D152" t="inlineStr">
        <is>
          <t>Editor</t>
        </is>
      </c>
      <c r="E152" t="inlineStr">
        <is>
          <t>Viewer</t>
        </is>
      </c>
    </row>
    <row r="153">
      <c r="A153" t="inlineStr">
        <is>
          <t>Clients/Oakwood Accountants Pty Ltd/Main office - Reservoir</t>
        </is>
      </c>
      <c r="B153" t="inlineStr">
        <is>
          <t>Location</t>
        </is>
      </c>
      <c r="C153" t="inlineStr">
        <is>
          <t>-</t>
        </is>
      </c>
      <c r="D153" t="inlineStr">
        <is>
          <t>Editor</t>
        </is>
      </c>
      <c r="E153" t="inlineStr">
        <is>
          <t>-</t>
        </is>
      </c>
    </row>
    <row r="154">
      <c r="A154" t="inlineStr">
        <is>
          <t>Clients/Oakwood Accountants Pty Ltd/Main office - Reservoir/01 Scope &amp; Checklist</t>
        </is>
      </c>
      <c r="B154" t="inlineStr">
        <is>
          <t>Folder</t>
        </is>
      </c>
      <c r="C154" t="inlineStr">
        <is>
          <t>Viewer</t>
        </is>
      </c>
      <c r="D154" t="inlineStr">
        <is>
          <t>Editor</t>
        </is>
      </c>
      <c r="E154" t="inlineStr">
        <is>
          <t>-</t>
        </is>
      </c>
    </row>
    <row r="155">
      <c r="A155" t="inlineStr">
        <is>
          <t>Clients/Oakwood Accountants Pty Ltd/Main office - Reservoir/02 Site Access</t>
        </is>
      </c>
      <c r="B155" t="inlineStr">
        <is>
          <t>Folder</t>
        </is>
      </c>
      <c r="C155" t="inlineStr">
        <is>
          <t>-</t>
        </is>
      </c>
      <c r="D155" t="inlineStr">
        <is>
          <t>Editor</t>
        </is>
      </c>
      <c r="E155" t="inlineStr">
        <is>
          <t>-</t>
        </is>
      </c>
    </row>
    <row r="156">
      <c r="A156" t="inlineStr">
        <is>
          <t>Clients/Oakwood Accountants Pty Ltd/Main office - Reservoir/03 Agreements</t>
        </is>
      </c>
      <c r="B156" t="inlineStr">
        <is>
          <t>Folder</t>
        </is>
      </c>
      <c r="C156" t="inlineStr">
        <is>
          <t>-</t>
        </is>
      </c>
      <c r="D156" t="inlineStr">
        <is>
          <t>Editor</t>
        </is>
      </c>
      <c r="E156" t="inlineStr">
        <is>
          <t>Viewer</t>
        </is>
      </c>
    </row>
    <row r="157">
      <c r="A157" t="inlineStr">
        <is>
          <t>Clients/Oakwood Accountants Pty Ltd/Main office - Reservoir/04 Billing</t>
        </is>
      </c>
      <c r="B157" t="inlineStr">
        <is>
          <t>Folder</t>
        </is>
      </c>
      <c r="C157" t="inlineStr">
        <is>
          <t>-</t>
        </is>
      </c>
      <c r="D157" t="inlineStr">
        <is>
          <t>Editor</t>
        </is>
      </c>
      <c r="E157" t="inlineStr">
        <is>
          <t>Editor</t>
        </is>
      </c>
    </row>
    <row r="158">
      <c r="A158" t="inlineStr">
        <is>
          <t>Clients/Oakwood Accountants Pty Ltd/Main office - Reservoir/05 Visit Reports</t>
        </is>
      </c>
      <c r="B158" t="inlineStr">
        <is>
          <t>Folder</t>
        </is>
      </c>
      <c r="C158" t="inlineStr">
        <is>
          <t>Contributor (form uploads)</t>
        </is>
      </c>
      <c r="D158" t="inlineStr">
        <is>
          <t>Editor</t>
        </is>
      </c>
      <c r="E158" t="inlineStr">
        <is>
          <t>Viewer</t>
        </is>
      </c>
    </row>
    <row r="159">
      <c r="A159" t="inlineStr">
        <is>
          <t>Clients/Northside Engineering Pty Ltd</t>
        </is>
      </c>
      <c r="B159" t="inlineStr">
        <is>
          <t>Client</t>
        </is>
      </c>
      <c r="C159" t="inlineStr">
        <is>
          <t>-</t>
        </is>
      </c>
      <c r="D159" t="inlineStr">
        <is>
          <t>Editor</t>
        </is>
      </c>
      <c r="E159" t="inlineStr">
        <is>
          <t>Viewer</t>
        </is>
      </c>
    </row>
    <row r="160">
      <c r="A160" t="inlineStr">
        <is>
          <t>Clients/Northside Engineering Pty Ltd/Main office - St Kilda</t>
        </is>
      </c>
      <c r="B160" t="inlineStr">
        <is>
          <t>Location</t>
        </is>
      </c>
      <c r="C160" t="inlineStr">
        <is>
          <t>-</t>
        </is>
      </c>
      <c r="D160" t="inlineStr">
        <is>
          <t>Editor</t>
        </is>
      </c>
      <c r="E160" t="inlineStr">
        <is>
          <t>-</t>
        </is>
      </c>
    </row>
    <row r="161">
      <c r="A161" t="inlineStr">
        <is>
          <t>Clients/Northside Engineering Pty Ltd/Main office - St Kilda/01 Scope &amp; Checklist</t>
        </is>
      </c>
      <c r="B161" t="inlineStr">
        <is>
          <t>Folder</t>
        </is>
      </c>
      <c r="C161" t="inlineStr">
        <is>
          <t>Viewer</t>
        </is>
      </c>
      <c r="D161" t="inlineStr">
        <is>
          <t>Editor</t>
        </is>
      </c>
      <c r="E161" t="inlineStr">
        <is>
          <t>-</t>
        </is>
      </c>
    </row>
    <row r="162">
      <c r="A162" t="inlineStr">
        <is>
          <t>Clients/Northside Engineering Pty Ltd/Main office - St Kilda/02 Site Access</t>
        </is>
      </c>
      <c r="B162" t="inlineStr">
        <is>
          <t>Folder</t>
        </is>
      </c>
      <c r="C162" t="inlineStr">
        <is>
          <t>-</t>
        </is>
      </c>
      <c r="D162" t="inlineStr">
        <is>
          <t>Editor</t>
        </is>
      </c>
      <c r="E162" t="inlineStr">
        <is>
          <t>-</t>
        </is>
      </c>
    </row>
    <row r="163">
      <c r="A163" t="inlineStr">
        <is>
          <t>Clients/Northside Engineering Pty Ltd/Main office - St Kilda/03 Agreements</t>
        </is>
      </c>
      <c r="B163" t="inlineStr">
        <is>
          <t>Folder</t>
        </is>
      </c>
      <c r="C163" t="inlineStr">
        <is>
          <t>-</t>
        </is>
      </c>
      <c r="D163" t="inlineStr">
        <is>
          <t>Editor</t>
        </is>
      </c>
      <c r="E163" t="inlineStr">
        <is>
          <t>Viewer</t>
        </is>
      </c>
    </row>
    <row r="164">
      <c r="A164" t="inlineStr">
        <is>
          <t>Clients/Northside Engineering Pty Ltd/Main office - St Kilda/04 Billing</t>
        </is>
      </c>
      <c r="B164" t="inlineStr">
        <is>
          <t>Folder</t>
        </is>
      </c>
      <c r="C164" t="inlineStr">
        <is>
          <t>-</t>
        </is>
      </c>
      <c r="D164" t="inlineStr">
        <is>
          <t>Editor</t>
        </is>
      </c>
      <c r="E164" t="inlineStr">
        <is>
          <t>Editor</t>
        </is>
      </c>
    </row>
    <row r="165">
      <c r="A165" t="inlineStr">
        <is>
          <t>Clients/Northside Engineering Pty Ltd/Main office - St Kilda/05 Visit Reports</t>
        </is>
      </c>
      <c r="B165" t="inlineStr">
        <is>
          <t>Folder</t>
        </is>
      </c>
      <c r="C165" t="inlineStr">
        <is>
          <t>Contributor (form uploads)</t>
        </is>
      </c>
      <c r="D165" t="inlineStr">
        <is>
          <t>Editor</t>
        </is>
      </c>
      <c r="E165" t="inlineStr">
        <is>
          <t>Viewer</t>
        </is>
      </c>
    </row>
    <row r="166">
      <c r="A166" t="inlineStr">
        <is>
          <t>Clients/Northside Engineering Pty Ltd/Clinic - Bentleigh</t>
        </is>
      </c>
      <c r="B166" t="inlineStr">
        <is>
          <t>Location</t>
        </is>
      </c>
      <c r="C166" t="inlineStr">
        <is>
          <t>-</t>
        </is>
      </c>
      <c r="D166" t="inlineStr">
        <is>
          <t>Editor</t>
        </is>
      </c>
      <c r="E166" t="inlineStr">
        <is>
          <t>-</t>
        </is>
      </c>
    </row>
    <row r="167">
      <c r="A167" t="inlineStr">
        <is>
          <t>Clients/Northside Engineering Pty Ltd/Clinic - Bentleigh/01 Scope &amp; Checklist</t>
        </is>
      </c>
      <c r="B167" t="inlineStr">
        <is>
          <t>Folder</t>
        </is>
      </c>
      <c r="C167" t="inlineStr">
        <is>
          <t>Viewer</t>
        </is>
      </c>
      <c r="D167" t="inlineStr">
        <is>
          <t>Editor</t>
        </is>
      </c>
      <c r="E167" t="inlineStr">
        <is>
          <t>-</t>
        </is>
      </c>
    </row>
    <row r="168">
      <c r="A168" t="inlineStr">
        <is>
          <t>Clients/Northside Engineering Pty Ltd/Clinic - Bentleigh/02 Site Access</t>
        </is>
      </c>
      <c r="B168" t="inlineStr">
        <is>
          <t>Folder</t>
        </is>
      </c>
      <c r="C168" t="inlineStr">
        <is>
          <t>-</t>
        </is>
      </c>
      <c r="D168" t="inlineStr">
        <is>
          <t>Editor</t>
        </is>
      </c>
      <c r="E168" t="inlineStr">
        <is>
          <t>-</t>
        </is>
      </c>
    </row>
    <row r="169">
      <c r="A169" t="inlineStr">
        <is>
          <t>Clients/Northside Engineering Pty Ltd/Clinic - Bentleigh/03 Agreements</t>
        </is>
      </c>
      <c r="B169" t="inlineStr">
        <is>
          <t>Folder</t>
        </is>
      </c>
      <c r="C169" t="inlineStr">
        <is>
          <t>-</t>
        </is>
      </c>
      <c r="D169" t="inlineStr">
        <is>
          <t>Editor</t>
        </is>
      </c>
      <c r="E169" t="inlineStr">
        <is>
          <t>Viewer</t>
        </is>
      </c>
    </row>
    <row r="170">
      <c r="A170" t="inlineStr">
        <is>
          <t>Clients/Northside Engineering Pty Ltd/Clinic - Bentleigh/04 Billing</t>
        </is>
      </c>
      <c r="B170" t="inlineStr">
        <is>
          <t>Folder</t>
        </is>
      </c>
      <c r="C170" t="inlineStr">
        <is>
          <t>-</t>
        </is>
      </c>
      <c r="D170" t="inlineStr">
        <is>
          <t>Editor</t>
        </is>
      </c>
      <c r="E170" t="inlineStr">
        <is>
          <t>Editor</t>
        </is>
      </c>
    </row>
    <row r="171">
      <c r="A171" t="inlineStr">
        <is>
          <t>Clients/Northside Engineering Pty Ltd/Clinic - Bentleigh/05 Visit Reports</t>
        </is>
      </c>
      <c r="B171" t="inlineStr">
        <is>
          <t>Folder</t>
        </is>
      </c>
      <c r="C171" t="inlineStr">
        <is>
          <t>Contributor (form uploads)</t>
        </is>
      </c>
      <c r="D171" t="inlineStr">
        <is>
          <t>Editor</t>
        </is>
      </c>
      <c r="E171" t="inlineStr">
        <is>
          <t>Viewer</t>
        </is>
      </c>
    </row>
    <row r="172">
      <c r="A172" t="inlineStr">
        <is>
          <t>Clients/Northside Engineering Pty Ltd/Warehouse - Deer Park</t>
        </is>
      </c>
      <c r="B172" t="inlineStr">
        <is>
          <t>Location</t>
        </is>
      </c>
      <c r="C172" t="inlineStr">
        <is>
          <t>-</t>
        </is>
      </c>
      <c r="D172" t="inlineStr">
        <is>
          <t>Editor</t>
        </is>
      </c>
      <c r="E172" t="inlineStr">
        <is>
          <t>-</t>
        </is>
      </c>
    </row>
    <row r="173">
      <c r="A173" t="inlineStr">
        <is>
          <t>Clients/Northside Engineering Pty Ltd/Warehouse - Deer Park/01 Scope &amp; Checklist</t>
        </is>
      </c>
      <c r="B173" t="inlineStr">
        <is>
          <t>Folder</t>
        </is>
      </c>
      <c r="C173" t="inlineStr">
        <is>
          <t>Viewer</t>
        </is>
      </c>
      <c r="D173" t="inlineStr">
        <is>
          <t>Editor</t>
        </is>
      </c>
      <c r="E173" t="inlineStr">
        <is>
          <t>-</t>
        </is>
      </c>
    </row>
    <row r="174">
      <c r="A174" t="inlineStr">
        <is>
          <t>Clients/Northside Engineering Pty Ltd/Warehouse - Deer Park/02 Site Access</t>
        </is>
      </c>
      <c r="B174" t="inlineStr">
        <is>
          <t>Folder</t>
        </is>
      </c>
      <c r="C174" t="inlineStr">
        <is>
          <t>-</t>
        </is>
      </c>
      <c r="D174" t="inlineStr">
        <is>
          <t>Editor</t>
        </is>
      </c>
      <c r="E174" t="inlineStr">
        <is>
          <t>-</t>
        </is>
      </c>
    </row>
    <row r="175">
      <c r="A175" t="inlineStr">
        <is>
          <t>Clients/Northside Engineering Pty Ltd/Warehouse - Deer Park/03 Agreements</t>
        </is>
      </c>
      <c r="B175" t="inlineStr">
        <is>
          <t>Folder</t>
        </is>
      </c>
      <c r="C175" t="inlineStr">
        <is>
          <t>-</t>
        </is>
      </c>
      <c r="D175" t="inlineStr">
        <is>
          <t>Editor</t>
        </is>
      </c>
      <c r="E175" t="inlineStr">
        <is>
          <t>Viewer</t>
        </is>
      </c>
    </row>
    <row r="176">
      <c r="A176" t="inlineStr">
        <is>
          <t>Clients/Northside Engineering Pty Ltd/Warehouse - Deer Park/04 Billing</t>
        </is>
      </c>
      <c r="B176" t="inlineStr">
        <is>
          <t>Folder</t>
        </is>
      </c>
      <c r="C176" t="inlineStr">
        <is>
          <t>-</t>
        </is>
      </c>
      <c r="D176" t="inlineStr">
        <is>
          <t>Editor</t>
        </is>
      </c>
      <c r="E176" t="inlineStr">
        <is>
          <t>Editor</t>
        </is>
      </c>
    </row>
    <row r="177">
      <c r="A177" t="inlineStr">
        <is>
          <t>Clients/Northside Engineering Pty Ltd/Warehouse - Deer Park/05 Visit Reports</t>
        </is>
      </c>
      <c r="B177" t="inlineStr">
        <is>
          <t>Folder</t>
        </is>
      </c>
      <c r="C177" t="inlineStr">
        <is>
          <t>Contributor (form uploads)</t>
        </is>
      </c>
      <c r="D177" t="inlineStr">
        <is>
          <t>Editor</t>
        </is>
      </c>
      <c r="E177" t="inlineStr">
        <is>
          <t>Viewer</t>
        </is>
      </c>
    </row>
    <row r="178">
      <c r="A178" t="inlineStr">
        <is>
          <t>Clients/Northside Engineering Pty Ltd/Showroom - St Kilda</t>
        </is>
      </c>
      <c r="B178" t="inlineStr">
        <is>
          <t>Location</t>
        </is>
      </c>
      <c r="C178" t="inlineStr">
        <is>
          <t>-</t>
        </is>
      </c>
      <c r="D178" t="inlineStr">
        <is>
          <t>Editor</t>
        </is>
      </c>
      <c r="E178" t="inlineStr">
        <is>
          <t>-</t>
        </is>
      </c>
    </row>
    <row r="179">
      <c r="A179" t="inlineStr">
        <is>
          <t>Clients/Northside Engineering Pty Ltd/Showroom - St Kilda/01 Scope &amp; Checklist</t>
        </is>
      </c>
      <c r="B179" t="inlineStr">
        <is>
          <t>Folder</t>
        </is>
      </c>
      <c r="C179" t="inlineStr">
        <is>
          <t>Viewer</t>
        </is>
      </c>
      <c r="D179" t="inlineStr">
        <is>
          <t>Editor</t>
        </is>
      </c>
      <c r="E179" t="inlineStr">
        <is>
          <t>-</t>
        </is>
      </c>
    </row>
    <row r="180">
      <c r="A180" t="inlineStr">
        <is>
          <t>Clients/Northside Engineering Pty Ltd/Showroom - St Kilda/02 Site Access</t>
        </is>
      </c>
      <c r="B180" t="inlineStr">
        <is>
          <t>Folder</t>
        </is>
      </c>
      <c r="C180" t="inlineStr">
        <is>
          <t>-</t>
        </is>
      </c>
      <c r="D180" t="inlineStr">
        <is>
          <t>Editor</t>
        </is>
      </c>
      <c r="E180" t="inlineStr">
        <is>
          <t>-</t>
        </is>
      </c>
    </row>
    <row r="181">
      <c r="A181" t="inlineStr">
        <is>
          <t>Clients/Northside Engineering Pty Ltd/Showroom - St Kilda/03 Agreements</t>
        </is>
      </c>
      <c r="B181" t="inlineStr">
        <is>
          <t>Folder</t>
        </is>
      </c>
      <c r="C181" t="inlineStr">
        <is>
          <t>-</t>
        </is>
      </c>
      <c r="D181" t="inlineStr">
        <is>
          <t>Editor</t>
        </is>
      </c>
      <c r="E181" t="inlineStr">
        <is>
          <t>Viewer</t>
        </is>
      </c>
    </row>
    <row r="182">
      <c r="A182" t="inlineStr">
        <is>
          <t>Clients/Northside Engineering Pty Ltd/Showroom - St Kilda/04 Billing</t>
        </is>
      </c>
      <c r="B182" t="inlineStr">
        <is>
          <t>Folder</t>
        </is>
      </c>
      <c r="C182" t="inlineStr">
        <is>
          <t>-</t>
        </is>
      </c>
      <c r="D182" t="inlineStr">
        <is>
          <t>Editor</t>
        </is>
      </c>
      <c r="E182" t="inlineStr">
        <is>
          <t>Editor</t>
        </is>
      </c>
    </row>
    <row r="183">
      <c r="A183" t="inlineStr">
        <is>
          <t>Clients/Northside Engineering Pty Ltd/Showroom - St Kilda/05 Visit Reports</t>
        </is>
      </c>
      <c r="B183" t="inlineStr">
        <is>
          <t>Folder</t>
        </is>
      </c>
      <c r="C183" t="inlineStr">
        <is>
          <t>Contributor (form uploads)</t>
        </is>
      </c>
      <c r="D183" t="inlineStr">
        <is>
          <t>Editor</t>
        </is>
      </c>
      <c r="E183" t="inlineStr">
        <is>
          <t>Viewer</t>
        </is>
      </c>
    </row>
    <row r="184">
      <c r="A184" t="inlineStr">
        <is>
          <t>Clients/Ashwood Early Learning</t>
        </is>
      </c>
      <c r="B184" t="inlineStr">
        <is>
          <t>Client</t>
        </is>
      </c>
      <c r="C184" t="inlineStr">
        <is>
          <t>-</t>
        </is>
      </c>
      <c r="D184" t="inlineStr">
        <is>
          <t>Editor</t>
        </is>
      </c>
      <c r="E184" t="inlineStr">
        <is>
          <t>Viewer</t>
        </is>
      </c>
    </row>
    <row r="185">
      <c r="A185" t="inlineStr">
        <is>
          <t>Clients/Ashwood Early Learning/Main office - Camberwell</t>
        </is>
      </c>
      <c r="B185" t="inlineStr">
        <is>
          <t>Location</t>
        </is>
      </c>
      <c r="C185" t="inlineStr">
        <is>
          <t>-</t>
        </is>
      </c>
      <c r="D185" t="inlineStr">
        <is>
          <t>Editor</t>
        </is>
      </c>
      <c r="E185" t="inlineStr">
        <is>
          <t>-</t>
        </is>
      </c>
    </row>
    <row r="186">
      <c r="A186" t="inlineStr">
        <is>
          <t>Clients/Ashwood Early Learning/Main office - Camberwell/01 Scope &amp; Checklist</t>
        </is>
      </c>
      <c r="B186" t="inlineStr">
        <is>
          <t>Folder</t>
        </is>
      </c>
      <c r="C186" t="inlineStr">
        <is>
          <t>Viewer</t>
        </is>
      </c>
      <c r="D186" t="inlineStr">
        <is>
          <t>Editor</t>
        </is>
      </c>
      <c r="E186" t="inlineStr">
        <is>
          <t>-</t>
        </is>
      </c>
    </row>
    <row r="187">
      <c r="A187" t="inlineStr">
        <is>
          <t>Clients/Ashwood Early Learning/Main office - Camberwell/02 Site Access</t>
        </is>
      </c>
      <c r="B187" t="inlineStr">
        <is>
          <t>Folder</t>
        </is>
      </c>
      <c r="C187" t="inlineStr">
        <is>
          <t>-</t>
        </is>
      </c>
      <c r="D187" t="inlineStr">
        <is>
          <t>Editor</t>
        </is>
      </c>
      <c r="E187" t="inlineStr">
        <is>
          <t>-</t>
        </is>
      </c>
    </row>
    <row r="188">
      <c r="A188" t="inlineStr">
        <is>
          <t>Clients/Ashwood Early Learning/Main office - Camberwell/03 Agreements</t>
        </is>
      </c>
      <c r="B188" t="inlineStr">
        <is>
          <t>Folder</t>
        </is>
      </c>
      <c r="C188" t="inlineStr">
        <is>
          <t>-</t>
        </is>
      </c>
      <c r="D188" t="inlineStr">
        <is>
          <t>Editor</t>
        </is>
      </c>
      <c r="E188" t="inlineStr">
        <is>
          <t>Viewer</t>
        </is>
      </c>
    </row>
    <row r="189">
      <c r="A189" t="inlineStr">
        <is>
          <t>Clients/Ashwood Early Learning/Main office - Camberwell/04 Billing</t>
        </is>
      </c>
      <c r="B189" t="inlineStr">
        <is>
          <t>Folder</t>
        </is>
      </c>
      <c r="C189" t="inlineStr">
        <is>
          <t>-</t>
        </is>
      </c>
      <c r="D189" t="inlineStr">
        <is>
          <t>Editor</t>
        </is>
      </c>
      <c r="E189" t="inlineStr">
        <is>
          <t>Editor</t>
        </is>
      </c>
    </row>
    <row r="190">
      <c r="A190" t="inlineStr">
        <is>
          <t>Clients/Ashwood Early Learning/Main office - Camberwell/05 Visit Reports</t>
        </is>
      </c>
      <c r="B190" t="inlineStr">
        <is>
          <t>Folder</t>
        </is>
      </c>
      <c r="C190" t="inlineStr">
        <is>
          <t>Contributor (form uploads)</t>
        </is>
      </c>
      <c r="D190" t="inlineStr">
        <is>
          <t>Editor</t>
        </is>
      </c>
      <c r="E190" t="inlineStr">
        <is>
          <t>Viewer</t>
        </is>
      </c>
    </row>
    <row r="191">
      <c r="A191" t="inlineStr">
        <is>
          <t>Clients/Silverton Pharmacy</t>
        </is>
      </c>
      <c r="B191" t="inlineStr">
        <is>
          <t>Client</t>
        </is>
      </c>
      <c r="C191" t="inlineStr">
        <is>
          <t>-</t>
        </is>
      </c>
      <c r="D191" t="inlineStr">
        <is>
          <t>Editor</t>
        </is>
      </c>
      <c r="E191" t="inlineStr">
        <is>
          <t>Viewer</t>
        </is>
      </c>
    </row>
    <row r="192">
      <c r="A192" t="inlineStr">
        <is>
          <t>Clients/Silverton Pharmacy/Main office - Point Cook</t>
        </is>
      </c>
      <c r="B192" t="inlineStr">
        <is>
          <t>Location</t>
        </is>
      </c>
      <c r="C192" t="inlineStr">
        <is>
          <t>-</t>
        </is>
      </c>
      <c r="D192" t="inlineStr">
        <is>
          <t>Editor</t>
        </is>
      </c>
      <c r="E192" t="inlineStr">
        <is>
          <t>-</t>
        </is>
      </c>
    </row>
    <row r="193">
      <c r="A193" t="inlineStr">
        <is>
          <t>Clients/Silverton Pharmacy/Main office - Point Cook/01 Scope &amp; Checklist</t>
        </is>
      </c>
      <c r="B193" t="inlineStr">
        <is>
          <t>Folder</t>
        </is>
      </c>
      <c r="C193" t="inlineStr">
        <is>
          <t>Viewer</t>
        </is>
      </c>
      <c r="D193" t="inlineStr">
        <is>
          <t>Editor</t>
        </is>
      </c>
      <c r="E193" t="inlineStr">
        <is>
          <t>-</t>
        </is>
      </c>
    </row>
    <row r="194">
      <c r="A194" t="inlineStr">
        <is>
          <t>Clients/Silverton Pharmacy/Main office - Point Cook/02 Site Access</t>
        </is>
      </c>
      <c r="B194" t="inlineStr">
        <is>
          <t>Folder</t>
        </is>
      </c>
      <c r="C194" t="inlineStr">
        <is>
          <t>-</t>
        </is>
      </c>
      <c r="D194" t="inlineStr">
        <is>
          <t>Editor</t>
        </is>
      </c>
      <c r="E194" t="inlineStr">
        <is>
          <t>-</t>
        </is>
      </c>
    </row>
    <row r="195">
      <c r="A195" t="inlineStr">
        <is>
          <t>Clients/Silverton Pharmacy/Main office - Point Cook/03 Agreements</t>
        </is>
      </c>
      <c r="B195" t="inlineStr">
        <is>
          <t>Folder</t>
        </is>
      </c>
      <c r="C195" t="inlineStr">
        <is>
          <t>-</t>
        </is>
      </c>
      <c r="D195" t="inlineStr">
        <is>
          <t>Editor</t>
        </is>
      </c>
      <c r="E195" t="inlineStr">
        <is>
          <t>Viewer</t>
        </is>
      </c>
    </row>
    <row r="196">
      <c r="A196" t="inlineStr">
        <is>
          <t>Clients/Silverton Pharmacy/Main office - Point Cook/04 Billing</t>
        </is>
      </c>
      <c r="B196" t="inlineStr">
        <is>
          <t>Folder</t>
        </is>
      </c>
      <c r="C196" t="inlineStr">
        <is>
          <t>-</t>
        </is>
      </c>
      <c r="D196" t="inlineStr">
        <is>
          <t>Editor</t>
        </is>
      </c>
      <c r="E196" t="inlineStr">
        <is>
          <t>Editor</t>
        </is>
      </c>
    </row>
    <row r="197">
      <c r="A197" t="inlineStr">
        <is>
          <t>Clients/Silverton Pharmacy/Main office - Point Cook/05 Visit Reports</t>
        </is>
      </c>
      <c r="B197" t="inlineStr">
        <is>
          <t>Folder</t>
        </is>
      </c>
      <c r="C197" t="inlineStr">
        <is>
          <t>Contributor (form uploads)</t>
        </is>
      </c>
      <c r="D197" t="inlineStr">
        <is>
          <t>Editor</t>
        </is>
      </c>
      <c r="E197" t="inlineStr">
        <is>
          <t>Viewer</t>
        </is>
      </c>
    </row>
    <row r="198">
      <c r="A198" t="inlineStr">
        <is>
          <t>Clients/Silverton Pharmacy/Clinic - Kew</t>
        </is>
      </c>
      <c r="B198" t="inlineStr">
        <is>
          <t>Location</t>
        </is>
      </c>
      <c r="C198" t="inlineStr">
        <is>
          <t>-</t>
        </is>
      </c>
      <c r="D198" t="inlineStr">
        <is>
          <t>Editor</t>
        </is>
      </c>
      <c r="E198" t="inlineStr">
        <is>
          <t>-</t>
        </is>
      </c>
    </row>
    <row r="199">
      <c r="A199" t="inlineStr">
        <is>
          <t>Clients/Silverton Pharmacy/Clinic - Kew/01 Scope &amp; Checklist</t>
        </is>
      </c>
      <c r="B199" t="inlineStr">
        <is>
          <t>Folder</t>
        </is>
      </c>
      <c r="C199" t="inlineStr">
        <is>
          <t>Viewer</t>
        </is>
      </c>
      <c r="D199" t="inlineStr">
        <is>
          <t>Editor</t>
        </is>
      </c>
      <c r="E199" t="inlineStr">
        <is>
          <t>-</t>
        </is>
      </c>
    </row>
    <row r="200">
      <c r="A200" t="inlineStr">
        <is>
          <t>Clients/Silverton Pharmacy/Clinic - Kew/02 Site Access</t>
        </is>
      </c>
      <c r="B200" t="inlineStr">
        <is>
          <t>Folder</t>
        </is>
      </c>
      <c r="C200" t="inlineStr">
        <is>
          <t>-</t>
        </is>
      </c>
      <c r="D200" t="inlineStr">
        <is>
          <t>Editor</t>
        </is>
      </c>
      <c r="E200" t="inlineStr">
        <is>
          <t>-</t>
        </is>
      </c>
    </row>
    <row r="201">
      <c r="A201" t="inlineStr">
        <is>
          <t>Clients/Silverton Pharmacy/Clinic - Kew/03 Agreements</t>
        </is>
      </c>
      <c r="B201" t="inlineStr">
        <is>
          <t>Folder</t>
        </is>
      </c>
      <c r="C201" t="inlineStr">
        <is>
          <t>-</t>
        </is>
      </c>
      <c r="D201" t="inlineStr">
        <is>
          <t>Editor</t>
        </is>
      </c>
      <c r="E201" t="inlineStr">
        <is>
          <t>Viewer</t>
        </is>
      </c>
    </row>
    <row r="202">
      <c r="A202" t="inlineStr">
        <is>
          <t>Clients/Silverton Pharmacy/Clinic - Kew/04 Billing</t>
        </is>
      </c>
      <c r="B202" t="inlineStr">
        <is>
          <t>Folder</t>
        </is>
      </c>
      <c r="C202" t="inlineStr">
        <is>
          <t>-</t>
        </is>
      </c>
      <c r="D202" t="inlineStr">
        <is>
          <t>Editor</t>
        </is>
      </c>
      <c r="E202" t="inlineStr">
        <is>
          <t>Editor</t>
        </is>
      </c>
    </row>
    <row r="203">
      <c r="A203" t="inlineStr">
        <is>
          <t>Clients/Silverton Pharmacy/Clinic - Kew/05 Visit Reports</t>
        </is>
      </c>
      <c r="B203" t="inlineStr">
        <is>
          <t>Folder</t>
        </is>
      </c>
      <c r="C203" t="inlineStr">
        <is>
          <t>Contributor (form uploads)</t>
        </is>
      </c>
      <c r="D203" t="inlineStr">
        <is>
          <t>Editor</t>
        </is>
      </c>
      <c r="E203" t="inlineStr">
        <is>
          <t>Viewer</t>
        </is>
      </c>
    </row>
    <row r="204">
      <c r="A204" t="inlineStr">
        <is>
          <t>Clients/Silverton Pharmacy/Warehouse - Bundoora</t>
        </is>
      </c>
      <c r="B204" t="inlineStr">
        <is>
          <t>Location</t>
        </is>
      </c>
      <c r="C204" t="inlineStr">
        <is>
          <t>-</t>
        </is>
      </c>
      <c r="D204" t="inlineStr">
        <is>
          <t>Editor</t>
        </is>
      </c>
      <c r="E204" t="inlineStr">
        <is>
          <t>-</t>
        </is>
      </c>
    </row>
    <row r="205">
      <c r="A205" t="inlineStr">
        <is>
          <t>Clients/Silverton Pharmacy/Warehouse - Bundoora/01 Scope &amp; Checklist</t>
        </is>
      </c>
      <c r="B205" t="inlineStr">
        <is>
          <t>Folder</t>
        </is>
      </c>
      <c r="C205" t="inlineStr">
        <is>
          <t>Viewer</t>
        </is>
      </c>
      <c r="D205" t="inlineStr">
        <is>
          <t>Editor</t>
        </is>
      </c>
      <c r="E205" t="inlineStr">
        <is>
          <t>-</t>
        </is>
      </c>
    </row>
    <row r="206">
      <c r="A206" t="inlineStr">
        <is>
          <t>Clients/Silverton Pharmacy/Warehouse - Bundoora/02 Site Access</t>
        </is>
      </c>
      <c r="B206" t="inlineStr">
        <is>
          <t>Folder</t>
        </is>
      </c>
      <c r="C206" t="inlineStr">
        <is>
          <t>-</t>
        </is>
      </c>
      <c r="D206" t="inlineStr">
        <is>
          <t>Editor</t>
        </is>
      </c>
      <c r="E206" t="inlineStr">
        <is>
          <t>-</t>
        </is>
      </c>
    </row>
    <row r="207">
      <c r="A207" t="inlineStr">
        <is>
          <t>Clients/Silverton Pharmacy/Warehouse - Bundoora/03 Agreements</t>
        </is>
      </c>
      <c r="B207" t="inlineStr">
        <is>
          <t>Folder</t>
        </is>
      </c>
      <c r="C207" t="inlineStr">
        <is>
          <t>-</t>
        </is>
      </c>
      <c r="D207" t="inlineStr">
        <is>
          <t>Editor</t>
        </is>
      </c>
      <c r="E207" t="inlineStr">
        <is>
          <t>Viewer</t>
        </is>
      </c>
    </row>
    <row r="208">
      <c r="A208" t="inlineStr">
        <is>
          <t>Clients/Silverton Pharmacy/Warehouse - Bundoora/04 Billing</t>
        </is>
      </c>
      <c r="B208" t="inlineStr">
        <is>
          <t>Folder</t>
        </is>
      </c>
      <c r="C208" t="inlineStr">
        <is>
          <t>-</t>
        </is>
      </c>
      <c r="D208" t="inlineStr">
        <is>
          <t>Editor</t>
        </is>
      </c>
      <c r="E208" t="inlineStr">
        <is>
          <t>Editor</t>
        </is>
      </c>
    </row>
    <row r="209">
      <c r="A209" t="inlineStr">
        <is>
          <t>Clients/Silverton Pharmacy/Warehouse - Bundoora/05 Visit Reports</t>
        </is>
      </c>
      <c r="B209" t="inlineStr">
        <is>
          <t>Folder</t>
        </is>
      </c>
      <c r="C209" t="inlineStr">
        <is>
          <t>Contributor (form uploads)</t>
        </is>
      </c>
      <c r="D209" t="inlineStr">
        <is>
          <t>Editor</t>
        </is>
      </c>
      <c r="E209" t="inlineStr">
        <is>
          <t>Viewer</t>
        </is>
      </c>
    </row>
    <row r="210">
      <c r="A210" t="inlineStr">
        <is>
          <t>Clients/Silverton Pharmacy/Showroom - Footscray</t>
        </is>
      </c>
      <c r="B210" t="inlineStr">
        <is>
          <t>Location</t>
        </is>
      </c>
      <c r="C210" t="inlineStr">
        <is>
          <t>-</t>
        </is>
      </c>
      <c r="D210" t="inlineStr">
        <is>
          <t>Editor</t>
        </is>
      </c>
      <c r="E210" t="inlineStr">
        <is>
          <t>-</t>
        </is>
      </c>
    </row>
    <row r="211">
      <c r="A211" t="inlineStr">
        <is>
          <t>Clients/Silverton Pharmacy/Showroom - Footscray/01 Scope &amp; Checklist</t>
        </is>
      </c>
      <c r="B211" t="inlineStr">
        <is>
          <t>Folder</t>
        </is>
      </c>
      <c r="C211" t="inlineStr">
        <is>
          <t>Viewer</t>
        </is>
      </c>
      <c r="D211" t="inlineStr">
        <is>
          <t>Editor</t>
        </is>
      </c>
      <c r="E211" t="inlineStr">
        <is>
          <t>-</t>
        </is>
      </c>
    </row>
    <row r="212">
      <c r="A212" t="inlineStr">
        <is>
          <t>Clients/Silverton Pharmacy/Showroom - Footscray/02 Site Access</t>
        </is>
      </c>
      <c r="B212" t="inlineStr">
        <is>
          <t>Folder</t>
        </is>
      </c>
      <c r="C212" t="inlineStr">
        <is>
          <t>-</t>
        </is>
      </c>
      <c r="D212" t="inlineStr">
        <is>
          <t>Editor</t>
        </is>
      </c>
      <c r="E212" t="inlineStr">
        <is>
          <t>-</t>
        </is>
      </c>
    </row>
    <row r="213">
      <c r="A213" t="inlineStr">
        <is>
          <t>Clients/Silverton Pharmacy/Showroom - Footscray/03 Agreements</t>
        </is>
      </c>
      <c r="B213" t="inlineStr">
        <is>
          <t>Folder</t>
        </is>
      </c>
      <c r="C213" t="inlineStr">
        <is>
          <t>-</t>
        </is>
      </c>
      <c r="D213" t="inlineStr">
        <is>
          <t>Editor</t>
        </is>
      </c>
      <c r="E213" t="inlineStr">
        <is>
          <t>Viewer</t>
        </is>
      </c>
    </row>
    <row r="214">
      <c r="A214" t="inlineStr">
        <is>
          <t>Clients/Silverton Pharmacy/Showroom - Footscray/04 Billing</t>
        </is>
      </c>
      <c r="B214" t="inlineStr">
        <is>
          <t>Folder</t>
        </is>
      </c>
      <c r="C214" t="inlineStr">
        <is>
          <t>-</t>
        </is>
      </c>
      <c r="D214" t="inlineStr">
        <is>
          <t>Editor</t>
        </is>
      </c>
      <c r="E214" t="inlineStr">
        <is>
          <t>Editor</t>
        </is>
      </c>
    </row>
    <row r="215">
      <c r="A215" t="inlineStr">
        <is>
          <t>Clients/Silverton Pharmacy/Showroom - Footscray/05 Visit Reports</t>
        </is>
      </c>
      <c r="B215" t="inlineStr">
        <is>
          <t>Folder</t>
        </is>
      </c>
      <c r="C215" t="inlineStr">
        <is>
          <t>Contributor (form uploads)</t>
        </is>
      </c>
      <c r="D215" t="inlineStr">
        <is>
          <t>Editor</t>
        </is>
      </c>
      <c r="E215" t="inlineStr">
        <is>
          <t>Viewer</t>
        </is>
      </c>
    </row>
    <row r="216">
      <c r="A216" t="inlineStr">
        <is>
          <t>Clients/Brightside Podiatry</t>
        </is>
      </c>
      <c r="B216" t="inlineStr">
        <is>
          <t>Client</t>
        </is>
      </c>
      <c r="C216" t="inlineStr">
        <is>
          <t>-</t>
        </is>
      </c>
      <c r="D216" t="inlineStr">
        <is>
          <t>Editor</t>
        </is>
      </c>
      <c r="E216" t="inlineStr">
        <is>
          <t>Viewer</t>
        </is>
      </c>
    </row>
    <row r="217">
      <c r="A217" t="inlineStr">
        <is>
          <t>Clients/Brightside Podiatry/Main office - Camberwell</t>
        </is>
      </c>
      <c r="B217" t="inlineStr">
        <is>
          <t>Location</t>
        </is>
      </c>
      <c r="C217" t="inlineStr">
        <is>
          <t>-</t>
        </is>
      </c>
      <c r="D217" t="inlineStr">
        <is>
          <t>Editor</t>
        </is>
      </c>
      <c r="E217" t="inlineStr">
        <is>
          <t>-</t>
        </is>
      </c>
    </row>
    <row r="218">
      <c r="A218" t="inlineStr">
        <is>
          <t>Clients/Brightside Podiatry/Main office - Camberwell/01 Scope &amp; Checklist</t>
        </is>
      </c>
      <c r="B218" t="inlineStr">
        <is>
          <t>Folder</t>
        </is>
      </c>
      <c r="C218" t="inlineStr">
        <is>
          <t>Viewer</t>
        </is>
      </c>
      <c r="D218" t="inlineStr">
        <is>
          <t>Editor</t>
        </is>
      </c>
      <c r="E218" t="inlineStr">
        <is>
          <t>-</t>
        </is>
      </c>
    </row>
    <row r="219">
      <c r="A219" t="inlineStr">
        <is>
          <t>Clients/Brightside Podiatry/Main office - Camberwell/02 Site Access</t>
        </is>
      </c>
      <c r="B219" t="inlineStr">
        <is>
          <t>Folder</t>
        </is>
      </c>
      <c r="C219" t="inlineStr">
        <is>
          <t>-</t>
        </is>
      </c>
      <c r="D219" t="inlineStr">
        <is>
          <t>Editor</t>
        </is>
      </c>
      <c r="E219" t="inlineStr">
        <is>
          <t>-</t>
        </is>
      </c>
    </row>
    <row r="220">
      <c r="A220" t="inlineStr">
        <is>
          <t>Clients/Brightside Podiatry/Main office - Camberwell/03 Agreements</t>
        </is>
      </c>
      <c r="B220" t="inlineStr">
        <is>
          <t>Folder</t>
        </is>
      </c>
      <c r="C220" t="inlineStr">
        <is>
          <t>-</t>
        </is>
      </c>
      <c r="D220" t="inlineStr">
        <is>
          <t>Editor</t>
        </is>
      </c>
      <c r="E220" t="inlineStr">
        <is>
          <t>Viewer</t>
        </is>
      </c>
    </row>
    <row r="221">
      <c r="A221" t="inlineStr">
        <is>
          <t>Clients/Brightside Podiatry/Main office - Camberwell/04 Billing</t>
        </is>
      </c>
      <c r="B221" t="inlineStr">
        <is>
          <t>Folder</t>
        </is>
      </c>
      <c r="C221" t="inlineStr">
        <is>
          <t>-</t>
        </is>
      </c>
      <c r="D221" t="inlineStr">
        <is>
          <t>Editor</t>
        </is>
      </c>
      <c r="E221" t="inlineStr">
        <is>
          <t>Editor</t>
        </is>
      </c>
    </row>
    <row r="222">
      <c r="A222" t="inlineStr">
        <is>
          <t>Clients/Brightside Podiatry/Main office - Camberwell/05 Visit Reports</t>
        </is>
      </c>
      <c r="B222" t="inlineStr">
        <is>
          <t>Folder</t>
        </is>
      </c>
      <c r="C222" t="inlineStr">
        <is>
          <t>Contributor (form uploads)</t>
        </is>
      </c>
      <c r="D222" t="inlineStr">
        <is>
          <t>Editor</t>
        </is>
      </c>
      <c r="E222" t="inlineStr">
        <is>
          <t>Viewer</t>
        </is>
      </c>
    </row>
    <row r="223">
      <c r="A223" t="inlineStr">
        <is>
          <t>Clients/Ashwood Optometrists</t>
        </is>
      </c>
      <c r="B223" t="inlineStr">
        <is>
          <t>Client</t>
        </is>
      </c>
      <c r="C223" t="inlineStr">
        <is>
          <t>-</t>
        </is>
      </c>
      <c r="D223" t="inlineStr">
        <is>
          <t>Editor</t>
        </is>
      </c>
      <c r="E223" t="inlineStr">
        <is>
          <t>Viewer</t>
        </is>
      </c>
    </row>
    <row r="224">
      <c r="A224" t="inlineStr">
        <is>
          <t>Clients/Ashwood Optometrists/Main office - Ringwood</t>
        </is>
      </c>
      <c r="B224" t="inlineStr">
        <is>
          <t>Location</t>
        </is>
      </c>
      <c r="C224" t="inlineStr">
        <is>
          <t>-</t>
        </is>
      </c>
      <c r="D224" t="inlineStr">
        <is>
          <t>Editor</t>
        </is>
      </c>
      <c r="E224" t="inlineStr">
        <is>
          <t>-</t>
        </is>
      </c>
    </row>
    <row r="225">
      <c r="A225" t="inlineStr">
        <is>
          <t>Clients/Ashwood Optometrists/Main office - Ringwood/01 Scope &amp; Checklist</t>
        </is>
      </c>
      <c r="B225" t="inlineStr">
        <is>
          <t>Folder</t>
        </is>
      </c>
      <c r="C225" t="inlineStr">
        <is>
          <t>Viewer</t>
        </is>
      </c>
      <c r="D225" t="inlineStr">
        <is>
          <t>Editor</t>
        </is>
      </c>
      <c r="E225" t="inlineStr">
        <is>
          <t>-</t>
        </is>
      </c>
    </row>
    <row r="226">
      <c r="A226" t="inlineStr">
        <is>
          <t>Clients/Ashwood Optometrists/Main office - Ringwood/02 Site Access</t>
        </is>
      </c>
      <c r="B226" t="inlineStr">
        <is>
          <t>Folder</t>
        </is>
      </c>
      <c r="C226" t="inlineStr">
        <is>
          <t>-</t>
        </is>
      </c>
      <c r="D226" t="inlineStr">
        <is>
          <t>Editor</t>
        </is>
      </c>
      <c r="E226" t="inlineStr">
        <is>
          <t>-</t>
        </is>
      </c>
    </row>
    <row r="227">
      <c r="A227" t="inlineStr">
        <is>
          <t>Clients/Ashwood Optometrists/Main office - Ringwood/03 Agreements</t>
        </is>
      </c>
      <c r="B227" t="inlineStr">
        <is>
          <t>Folder</t>
        </is>
      </c>
      <c r="C227" t="inlineStr">
        <is>
          <t>-</t>
        </is>
      </c>
      <c r="D227" t="inlineStr">
        <is>
          <t>Editor</t>
        </is>
      </c>
      <c r="E227" t="inlineStr">
        <is>
          <t>Viewer</t>
        </is>
      </c>
    </row>
    <row r="228">
      <c r="A228" t="inlineStr">
        <is>
          <t>Clients/Ashwood Optometrists/Main office - Ringwood/04 Billing</t>
        </is>
      </c>
      <c r="B228" t="inlineStr">
        <is>
          <t>Folder</t>
        </is>
      </c>
      <c r="C228" t="inlineStr">
        <is>
          <t>-</t>
        </is>
      </c>
      <c r="D228" t="inlineStr">
        <is>
          <t>Editor</t>
        </is>
      </c>
      <c r="E228" t="inlineStr">
        <is>
          <t>Editor</t>
        </is>
      </c>
    </row>
    <row r="229">
      <c r="A229" t="inlineStr">
        <is>
          <t>Clients/Ashwood Optometrists/Main office - Ringwood/05 Visit Reports</t>
        </is>
      </c>
      <c r="B229" t="inlineStr">
        <is>
          <t>Folder</t>
        </is>
      </c>
      <c r="C229" t="inlineStr">
        <is>
          <t>Contributor (form uploads)</t>
        </is>
      </c>
      <c r="D229" t="inlineStr">
        <is>
          <t>Editor</t>
        </is>
      </c>
      <c r="E229" t="inlineStr">
        <is>
          <t>Viewer</t>
        </is>
      </c>
    </row>
    <row r="230">
      <c r="A230" t="inlineStr">
        <is>
          <t>Clients/Ashwood Optometrists/Clinic - Ringwood</t>
        </is>
      </c>
      <c r="B230" t="inlineStr">
        <is>
          <t>Location</t>
        </is>
      </c>
      <c r="C230" t="inlineStr">
        <is>
          <t>-</t>
        </is>
      </c>
      <c r="D230" t="inlineStr">
        <is>
          <t>Editor</t>
        </is>
      </c>
      <c r="E230" t="inlineStr">
        <is>
          <t>-</t>
        </is>
      </c>
    </row>
    <row r="231">
      <c r="A231" t="inlineStr">
        <is>
          <t>Clients/Ashwood Optometrists/Clinic - Ringwood/01 Scope &amp; Checklist</t>
        </is>
      </c>
      <c r="B231" t="inlineStr">
        <is>
          <t>Folder</t>
        </is>
      </c>
      <c r="C231" t="inlineStr">
        <is>
          <t>Viewer</t>
        </is>
      </c>
      <c r="D231" t="inlineStr">
        <is>
          <t>Editor</t>
        </is>
      </c>
      <c r="E231" t="inlineStr">
        <is>
          <t>-</t>
        </is>
      </c>
    </row>
    <row r="232">
      <c r="A232" t="inlineStr">
        <is>
          <t>Clients/Ashwood Optometrists/Clinic - Ringwood/02 Site Access</t>
        </is>
      </c>
      <c r="B232" t="inlineStr">
        <is>
          <t>Folder</t>
        </is>
      </c>
      <c r="C232" t="inlineStr">
        <is>
          <t>-</t>
        </is>
      </c>
      <c r="D232" t="inlineStr">
        <is>
          <t>Editor</t>
        </is>
      </c>
      <c r="E232" t="inlineStr">
        <is>
          <t>-</t>
        </is>
      </c>
    </row>
    <row r="233">
      <c r="A233" t="inlineStr">
        <is>
          <t>Clients/Ashwood Optometrists/Clinic - Ringwood/03 Agreements</t>
        </is>
      </c>
      <c r="B233" t="inlineStr">
        <is>
          <t>Folder</t>
        </is>
      </c>
      <c r="C233" t="inlineStr">
        <is>
          <t>-</t>
        </is>
      </c>
      <c r="D233" t="inlineStr">
        <is>
          <t>Editor</t>
        </is>
      </c>
      <c r="E233" t="inlineStr">
        <is>
          <t>Viewer</t>
        </is>
      </c>
    </row>
    <row r="234">
      <c r="A234" t="inlineStr">
        <is>
          <t>Clients/Ashwood Optometrists/Clinic - Ringwood/04 Billing</t>
        </is>
      </c>
      <c r="B234" t="inlineStr">
        <is>
          <t>Folder</t>
        </is>
      </c>
      <c r="C234" t="inlineStr">
        <is>
          <t>-</t>
        </is>
      </c>
      <c r="D234" t="inlineStr">
        <is>
          <t>Editor</t>
        </is>
      </c>
      <c r="E234" t="inlineStr">
        <is>
          <t>Editor</t>
        </is>
      </c>
    </row>
    <row r="235">
      <c r="A235" t="inlineStr">
        <is>
          <t>Clients/Ashwood Optometrists/Clinic - Ringwood/05 Visit Reports</t>
        </is>
      </c>
      <c r="B235" t="inlineStr">
        <is>
          <t>Folder</t>
        </is>
      </c>
      <c r="C235" t="inlineStr">
        <is>
          <t>Contributor (form uploads)</t>
        </is>
      </c>
      <c r="D235" t="inlineStr">
        <is>
          <t>Editor</t>
        </is>
      </c>
      <c r="E235" t="inlineStr">
        <is>
          <t>Viewer</t>
        </is>
      </c>
    </row>
    <row r="236">
      <c r="A236" t="inlineStr">
        <is>
          <t>Clients/Parkside Accountants</t>
        </is>
      </c>
      <c r="B236" t="inlineStr">
        <is>
          <t>Client</t>
        </is>
      </c>
      <c r="C236" t="inlineStr">
        <is>
          <t>-</t>
        </is>
      </c>
      <c r="D236" t="inlineStr">
        <is>
          <t>Editor</t>
        </is>
      </c>
      <c r="E236" t="inlineStr">
        <is>
          <t>Viewer</t>
        </is>
      </c>
    </row>
    <row r="237">
      <c r="A237" t="inlineStr">
        <is>
          <t>Clients/Parkside Accountants/Main office - Bundoora</t>
        </is>
      </c>
      <c r="B237" t="inlineStr">
        <is>
          <t>Location</t>
        </is>
      </c>
      <c r="C237" t="inlineStr">
        <is>
          <t>-</t>
        </is>
      </c>
      <c r="D237" t="inlineStr">
        <is>
          <t>Editor</t>
        </is>
      </c>
      <c r="E237" t="inlineStr">
        <is>
          <t>-</t>
        </is>
      </c>
    </row>
    <row r="238">
      <c r="A238" t="inlineStr">
        <is>
          <t>Clients/Parkside Accountants/Main office - Bundoora/01 Scope &amp; Checklist</t>
        </is>
      </c>
      <c r="B238" t="inlineStr">
        <is>
          <t>Folder</t>
        </is>
      </c>
      <c r="C238" t="inlineStr">
        <is>
          <t>Viewer</t>
        </is>
      </c>
      <c r="D238" t="inlineStr">
        <is>
          <t>Editor</t>
        </is>
      </c>
      <c r="E238" t="inlineStr">
        <is>
          <t>-</t>
        </is>
      </c>
    </row>
    <row r="239">
      <c r="A239" t="inlineStr">
        <is>
          <t>Clients/Parkside Accountants/Main office - Bundoora/02 Site Access</t>
        </is>
      </c>
      <c r="B239" t="inlineStr">
        <is>
          <t>Folder</t>
        </is>
      </c>
      <c r="C239" t="inlineStr">
        <is>
          <t>-</t>
        </is>
      </c>
      <c r="D239" t="inlineStr">
        <is>
          <t>Editor</t>
        </is>
      </c>
      <c r="E239" t="inlineStr">
        <is>
          <t>-</t>
        </is>
      </c>
    </row>
    <row r="240">
      <c r="A240" t="inlineStr">
        <is>
          <t>Clients/Parkside Accountants/Main office - Bundoora/03 Agreements</t>
        </is>
      </c>
      <c r="B240" t="inlineStr">
        <is>
          <t>Folder</t>
        </is>
      </c>
      <c r="C240" t="inlineStr">
        <is>
          <t>-</t>
        </is>
      </c>
      <c r="D240" t="inlineStr">
        <is>
          <t>Editor</t>
        </is>
      </c>
      <c r="E240" t="inlineStr">
        <is>
          <t>Viewer</t>
        </is>
      </c>
    </row>
    <row r="241">
      <c r="A241" t="inlineStr">
        <is>
          <t>Clients/Parkside Accountants/Main office - Bundoora/04 Billing</t>
        </is>
      </c>
      <c r="B241" t="inlineStr">
        <is>
          <t>Folder</t>
        </is>
      </c>
      <c r="C241" t="inlineStr">
        <is>
          <t>-</t>
        </is>
      </c>
      <c r="D241" t="inlineStr">
        <is>
          <t>Editor</t>
        </is>
      </c>
      <c r="E241" t="inlineStr">
        <is>
          <t>Editor</t>
        </is>
      </c>
    </row>
    <row r="242">
      <c r="A242" t="inlineStr">
        <is>
          <t>Clients/Parkside Accountants/Main office - Bundoora/05 Visit Reports</t>
        </is>
      </c>
      <c r="B242" t="inlineStr">
        <is>
          <t>Folder</t>
        </is>
      </c>
      <c r="C242" t="inlineStr">
        <is>
          <t>Contributor (form uploads)</t>
        </is>
      </c>
      <c r="D242" t="inlineStr">
        <is>
          <t>Editor</t>
        </is>
      </c>
      <c r="E242" t="inlineStr">
        <is>
          <t>Viewer</t>
        </is>
      </c>
    </row>
    <row r="243">
      <c r="A243" t="inlineStr">
        <is>
          <t>Clients/Parkside Accountants/Clinic - Northcote</t>
        </is>
      </c>
      <c r="B243" t="inlineStr">
        <is>
          <t>Location</t>
        </is>
      </c>
      <c r="C243" t="inlineStr">
        <is>
          <t>-</t>
        </is>
      </c>
      <c r="D243" t="inlineStr">
        <is>
          <t>Editor</t>
        </is>
      </c>
      <c r="E243" t="inlineStr">
        <is>
          <t>-</t>
        </is>
      </c>
    </row>
    <row r="244">
      <c r="A244" t="inlineStr">
        <is>
          <t>Clients/Parkside Accountants/Clinic - Northcote/01 Scope &amp; Checklist</t>
        </is>
      </c>
      <c r="B244" t="inlineStr">
        <is>
          <t>Folder</t>
        </is>
      </c>
      <c r="C244" t="inlineStr">
        <is>
          <t>Viewer</t>
        </is>
      </c>
      <c r="D244" t="inlineStr">
        <is>
          <t>Editor</t>
        </is>
      </c>
      <c r="E244" t="inlineStr">
        <is>
          <t>-</t>
        </is>
      </c>
    </row>
    <row r="245">
      <c r="A245" t="inlineStr">
        <is>
          <t>Clients/Parkside Accountants/Clinic - Northcote/02 Site Access</t>
        </is>
      </c>
      <c r="B245" t="inlineStr">
        <is>
          <t>Folder</t>
        </is>
      </c>
      <c r="C245" t="inlineStr">
        <is>
          <t>-</t>
        </is>
      </c>
      <c r="D245" t="inlineStr">
        <is>
          <t>Editor</t>
        </is>
      </c>
      <c r="E245" t="inlineStr">
        <is>
          <t>-</t>
        </is>
      </c>
    </row>
    <row r="246">
      <c r="A246" t="inlineStr">
        <is>
          <t>Clients/Parkside Accountants/Clinic - Northcote/03 Agreements</t>
        </is>
      </c>
      <c r="B246" t="inlineStr">
        <is>
          <t>Folder</t>
        </is>
      </c>
      <c r="C246" t="inlineStr">
        <is>
          <t>-</t>
        </is>
      </c>
      <c r="D246" t="inlineStr">
        <is>
          <t>Editor</t>
        </is>
      </c>
      <c r="E246" t="inlineStr">
        <is>
          <t>Viewer</t>
        </is>
      </c>
    </row>
    <row r="247">
      <c r="A247" t="inlineStr">
        <is>
          <t>Clients/Parkside Accountants/Clinic - Northcote/04 Billing</t>
        </is>
      </c>
      <c r="B247" t="inlineStr">
        <is>
          <t>Folder</t>
        </is>
      </c>
      <c r="C247" t="inlineStr">
        <is>
          <t>-</t>
        </is>
      </c>
      <c r="D247" t="inlineStr">
        <is>
          <t>Editor</t>
        </is>
      </c>
      <c r="E247" t="inlineStr">
        <is>
          <t>Editor</t>
        </is>
      </c>
    </row>
    <row r="248">
      <c r="A248" t="inlineStr">
        <is>
          <t>Clients/Parkside Accountants/Clinic - Northcote/05 Visit Reports</t>
        </is>
      </c>
      <c r="B248" t="inlineStr">
        <is>
          <t>Folder</t>
        </is>
      </c>
      <c r="C248" t="inlineStr">
        <is>
          <t>Contributor (form uploads)</t>
        </is>
      </c>
      <c r="D248" t="inlineStr">
        <is>
          <t>Editor</t>
        </is>
      </c>
      <c r="E248" t="inlineStr">
        <is>
          <t>Viewer</t>
        </is>
      </c>
    </row>
    <row r="249">
      <c r="A249" t="inlineStr">
        <is>
          <t>Clients/Brightside Motors Pty Ltd</t>
        </is>
      </c>
      <c r="B249" t="inlineStr">
        <is>
          <t>Client</t>
        </is>
      </c>
      <c r="C249" t="inlineStr">
        <is>
          <t>-</t>
        </is>
      </c>
      <c r="D249" t="inlineStr">
        <is>
          <t>Editor</t>
        </is>
      </c>
      <c r="E249" t="inlineStr">
        <is>
          <t>Viewer</t>
        </is>
      </c>
    </row>
    <row r="250">
      <c r="A250" t="inlineStr">
        <is>
          <t>Clients/Brightside Motors Pty Ltd/Main office - Heidelberg</t>
        </is>
      </c>
      <c r="B250" t="inlineStr">
        <is>
          <t>Location</t>
        </is>
      </c>
      <c r="C250" t="inlineStr">
        <is>
          <t>-</t>
        </is>
      </c>
      <c r="D250" t="inlineStr">
        <is>
          <t>Editor</t>
        </is>
      </c>
      <c r="E250" t="inlineStr">
        <is>
          <t>-</t>
        </is>
      </c>
    </row>
    <row r="251">
      <c r="A251" t="inlineStr">
        <is>
          <t>Clients/Brightside Motors Pty Ltd/Main office - Heidelberg/01 Scope &amp; Checklist</t>
        </is>
      </c>
      <c r="B251" t="inlineStr">
        <is>
          <t>Folder</t>
        </is>
      </c>
      <c r="C251" t="inlineStr">
        <is>
          <t>Viewer</t>
        </is>
      </c>
      <c r="D251" t="inlineStr">
        <is>
          <t>Editor</t>
        </is>
      </c>
      <c r="E251" t="inlineStr">
        <is>
          <t>-</t>
        </is>
      </c>
    </row>
    <row r="252">
      <c r="A252" t="inlineStr">
        <is>
          <t>Clients/Brightside Motors Pty Ltd/Main office - Heidelberg/02 Site Access</t>
        </is>
      </c>
      <c r="B252" t="inlineStr">
        <is>
          <t>Folder</t>
        </is>
      </c>
      <c r="C252" t="inlineStr">
        <is>
          <t>-</t>
        </is>
      </c>
      <c r="D252" t="inlineStr">
        <is>
          <t>Editor</t>
        </is>
      </c>
      <c r="E252" t="inlineStr">
        <is>
          <t>-</t>
        </is>
      </c>
    </row>
    <row r="253">
      <c r="A253" t="inlineStr">
        <is>
          <t>Clients/Brightside Motors Pty Ltd/Main office - Heidelberg/03 Agreements</t>
        </is>
      </c>
      <c r="B253" t="inlineStr">
        <is>
          <t>Folder</t>
        </is>
      </c>
      <c r="C253" t="inlineStr">
        <is>
          <t>-</t>
        </is>
      </c>
      <c r="D253" t="inlineStr">
        <is>
          <t>Editor</t>
        </is>
      </c>
      <c r="E253" t="inlineStr">
        <is>
          <t>Viewer</t>
        </is>
      </c>
    </row>
    <row r="254">
      <c r="A254" t="inlineStr">
        <is>
          <t>Clients/Brightside Motors Pty Ltd/Main office - Heidelberg/04 Billing</t>
        </is>
      </c>
      <c r="B254" t="inlineStr">
        <is>
          <t>Folder</t>
        </is>
      </c>
      <c r="C254" t="inlineStr">
        <is>
          <t>-</t>
        </is>
      </c>
      <c r="D254" t="inlineStr">
        <is>
          <t>Editor</t>
        </is>
      </c>
      <c r="E254" t="inlineStr">
        <is>
          <t>Editor</t>
        </is>
      </c>
    </row>
    <row r="255">
      <c r="A255" t="inlineStr">
        <is>
          <t>Clients/Brightside Motors Pty Ltd/Main office - Heidelberg/05 Visit Reports</t>
        </is>
      </c>
      <c r="B255" t="inlineStr">
        <is>
          <t>Folder</t>
        </is>
      </c>
      <c r="C255" t="inlineStr">
        <is>
          <t>Contributor (form uploads)</t>
        </is>
      </c>
      <c r="D255" t="inlineStr">
        <is>
          <t>Editor</t>
        </is>
      </c>
      <c r="E255" t="inlineStr">
        <is>
          <t>Viewer</t>
        </is>
      </c>
    </row>
    <row r="256">
      <c r="A256" t="inlineStr">
        <is>
          <t>Clients/Westend Motors Pty Ltd</t>
        </is>
      </c>
      <c r="B256" t="inlineStr">
        <is>
          <t>Client</t>
        </is>
      </c>
      <c r="C256" t="inlineStr">
        <is>
          <t>-</t>
        </is>
      </c>
      <c r="D256" t="inlineStr">
        <is>
          <t>Editor</t>
        </is>
      </c>
      <c r="E256" t="inlineStr">
        <is>
          <t>Viewer</t>
        </is>
      </c>
    </row>
    <row r="257">
      <c r="A257" t="inlineStr">
        <is>
          <t>Clients/Westend Motors Pty Ltd/Main office - Sunshine</t>
        </is>
      </c>
      <c r="B257" t="inlineStr">
        <is>
          <t>Location</t>
        </is>
      </c>
      <c r="C257" t="inlineStr">
        <is>
          <t>-</t>
        </is>
      </c>
      <c r="D257" t="inlineStr">
        <is>
          <t>Editor</t>
        </is>
      </c>
      <c r="E257" t="inlineStr">
        <is>
          <t>-</t>
        </is>
      </c>
    </row>
    <row r="258">
      <c r="A258" t="inlineStr">
        <is>
          <t>Clients/Westend Motors Pty Ltd/Main office - Sunshine/01 Scope &amp; Checklist</t>
        </is>
      </c>
      <c r="B258" t="inlineStr">
        <is>
          <t>Folder</t>
        </is>
      </c>
      <c r="C258" t="inlineStr">
        <is>
          <t>Viewer</t>
        </is>
      </c>
      <c r="D258" t="inlineStr">
        <is>
          <t>Editor</t>
        </is>
      </c>
      <c r="E258" t="inlineStr">
        <is>
          <t>-</t>
        </is>
      </c>
    </row>
    <row r="259">
      <c r="A259" t="inlineStr">
        <is>
          <t>Clients/Westend Motors Pty Ltd/Main office - Sunshine/02 Site Access</t>
        </is>
      </c>
      <c r="B259" t="inlineStr">
        <is>
          <t>Folder</t>
        </is>
      </c>
      <c r="C259" t="inlineStr">
        <is>
          <t>-</t>
        </is>
      </c>
      <c r="D259" t="inlineStr">
        <is>
          <t>Editor</t>
        </is>
      </c>
      <c r="E259" t="inlineStr">
        <is>
          <t>-</t>
        </is>
      </c>
    </row>
    <row r="260">
      <c r="A260" t="inlineStr">
        <is>
          <t>Clients/Westend Motors Pty Ltd/Main office - Sunshine/03 Agreements</t>
        </is>
      </c>
      <c r="B260" t="inlineStr">
        <is>
          <t>Folder</t>
        </is>
      </c>
      <c r="C260" t="inlineStr">
        <is>
          <t>-</t>
        </is>
      </c>
      <c r="D260" t="inlineStr">
        <is>
          <t>Editor</t>
        </is>
      </c>
      <c r="E260" t="inlineStr">
        <is>
          <t>Viewer</t>
        </is>
      </c>
    </row>
    <row r="261">
      <c r="A261" t="inlineStr">
        <is>
          <t>Clients/Westend Motors Pty Ltd/Main office - Sunshine/04 Billing</t>
        </is>
      </c>
      <c r="B261" t="inlineStr">
        <is>
          <t>Folder</t>
        </is>
      </c>
      <c r="C261" t="inlineStr">
        <is>
          <t>-</t>
        </is>
      </c>
      <c r="D261" t="inlineStr">
        <is>
          <t>Editor</t>
        </is>
      </c>
      <c r="E261" t="inlineStr">
        <is>
          <t>Editor</t>
        </is>
      </c>
    </row>
    <row r="262">
      <c r="A262" t="inlineStr">
        <is>
          <t>Clients/Westend Motors Pty Ltd/Main office - Sunshine/05 Visit Reports</t>
        </is>
      </c>
      <c r="B262" t="inlineStr">
        <is>
          <t>Folder</t>
        </is>
      </c>
      <c r="C262" t="inlineStr">
        <is>
          <t>Contributor (form uploads)</t>
        </is>
      </c>
      <c r="D262" t="inlineStr">
        <is>
          <t>Editor</t>
        </is>
      </c>
      <c r="E262" t="inlineStr">
        <is>
          <t>Viewer</t>
        </is>
      </c>
    </row>
    <row r="263">
      <c r="A263" t="inlineStr">
        <is>
          <t>Clients/Westend Motors Pty Ltd/Clinic - Williamstown</t>
        </is>
      </c>
      <c r="B263" t="inlineStr">
        <is>
          <t>Location</t>
        </is>
      </c>
      <c r="C263" t="inlineStr">
        <is>
          <t>-</t>
        </is>
      </c>
      <c r="D263" t="inlineStr">
        <is>
          <t>Editor</t>
        </is>
      </c>
      <c r="E263" t="inlineStr">
        <is>
          <t>-</t>
        </is>
      </c>
    </row>
    <row r="264">
      <c r="A264" t="inlineStr">
        <is>
          <t>Clients/Westend Motors Pty Ltd/Clinic - Williamstown/01 Scope &amp; Checklist</t>
        </is>
      </c>
      <c r="B264" t="inlineStr">
        <is>
          <t>Folder</t>
        </is>
      </c>
      <c r="C264" t="inlineStr">
        <is>
          <t>Viewer</t>
        </is>
      </c>
      <c r="D264" t="inlineStr">
        <is>
          <t>Editor</t>
        </is>
      </c>
      <c r="E264" t="inlineStr">
        <is>
          <t>-</t>
        </is>
      </c>
    </row>
    <row r="265">
      <c r="A265" t="inlineStr">
        <is>
          <t>Clients/Westend Motors Pty Ltd/Clinic - Williamstown/02 Site Access</t>
        </is>
      </c>
      <c r="B265" t="inlineStr">
        <is>
          <t>Folder</t>
        </is>
      </c>
      <c r="C265" t="inlineStr">
        <is>
          <t>-</t>
        </is>
      </c>
      <c r="D265" t="inlineStr">
        <is>
          <t>Editor</t>
        </is>
      </c>
      <c r="E265" t="inlineStr">
        <is>
          <t>-</t>
        </is>
      </c>
    </row>
    <row r="266">
      <c r="A266" t="inlineStr">
        <is>
          <t>Clients/Westend Motors Pty Ltd/Clinic - Williamstown/03 Agreements</t>
        </is>
      </c>
      <c r="B266" t="inlineStr">
        <is>
          <t>Folder</t>
        </is>
      </c>
      <c r="C266" t="inlineStr">
        <is>
          <t>-</t>
        </is>
      </c>
      <c r="D266" t="inlineStr">
        <is>
          <t>Editor</t>
        </is>
      </c>
      <c r="E266" t="inlineStr">
        <is>
          <t>Viewer</t>
        </is>
      </c>
    </row>
    <row r="267">
      <c r="A267" t="inlineStr">
        <is>
          <t>Clients/Westend Motors Pty Ltd/Clinic - Williamstown/04 Billing</t>
        </is>
      </c>
      <c r="B267" t="inlineStr">
        <is>
          <t>Folder</t>
        </is>
      </c>
      <c r="C267" t="inlineStr">
        <is>
          <t>-</t>
        </is>
      </c>
      <c r="D267" t="inlineStr">
        <is>
          <t>Editor</t>
        </is>
      </c>
      <c r="E267" t="inlineStr">
        <is>
          <t>Editor</t>
        </is>
      </c>
    </row>
    <row r="268">
      <c r="A268" t="inlineStr">
        <is>
          <t>Clients/Westend Motors Pty Ltd/Clinic - Williamstown/05 Visit Reports</t>
        </is>
      </c>
      <c r="B268" t="inlineStr">
        <is>
          <t>Folder</t>
        </is>
      </c>
      <c r="C268" t="inlineStr">
        <is>
          <t>Contributor (form uploads)</t>
        </is>
      </c>
      <c r="D268" t="inlineStr">
        <is>
          <t>Editor</t>
        </is>
      </c>
      <c r="E268" t="inlineStr">
        <is>
          <t>Viewer</t>
        </is>
      </c>
    </row>
    <row r="269">
      <c r="A269" t="inlineStr">
        <is>
          <t>Clients/Westend Motors Pty Ltd/Warehouse - Epping</t>
        </is>
      </c>
      <c r="B269" t="inlineStr">
        <is>
          <t>Location</t>
        </is>
      </c>
      <c r="C269" t="inlineStr">
        <is>
          <t>-</t>
        </is>
      </c>
      <c r="D269" t="inlineStr">
        <is>
          <t>Editor</t>
        </is>
      </c>
      <c r="E269" t="inlineStr">
        <is>
          <t>-</t>
        </is>
      </c>
    </row>
    <row r="270">
      <c r="A270" t="inlineStr">
        <is>
          <t>Clients/Westend Motors Pty Ltd/Warehouse - Epping/01 Scope &amp; Checklist</t>
        </is>
      </c>
      <c r="B270" t="inlineStr">
        <is>
          <t>Folder</t>
        </is>
      </c>
      <c r="C270" t="inlineStr">
        <is>
          <t>Viewer</t>
        </is>
      </c>
      <c r="D270" t="inlineStr">
        <is>
          <t>Editor</t>
        </is>
      </c>
      <c r="E270" t="inlineStr">
        <is>
          <t>-</t>
        </is>
      </c>
    </row>
    <row r="271">
      <c r="A271" t="inlineStr">
        <is>
          <t>Clients/Westend Motors Pty Ltd/Warehouse - Epping/02 Site Access</t>
        </is>
      </c>
      <c r="B271" t="inlineStr">
        <is>
          <t>Folder</t>
        </is>
      </c>
      <c r="C271" t="inlineStr">
        <is>
          <t>-</t>
        </is>
      </c>
      <c r="D271" t="inlineStr">
        <is>
          <t>Editor</t>
        </is>
      </c>
      <c r="E271" t="inlineStr">
        <is>
          <t>-</t>
        </is>
      </c>
    </row>
    <row r="272">
      <c r="A272" t="inlineStr">
        <is>
          <t>Clients/Westend Motors Pty Ltd/Warehouse - Epping/03 Agreements</t>
        </is>
      </c>
      <c r="B272" t="inlineStr">
        <is>
          <t>Folder</t>
        </is>
      </c>
      <c r="C272" t="inlineStr">
        <is>
          <t>-</t>
        </is>
      </c>
      <c r="D272" t="inlineStr">
        <is>
          <t>Editor</t>
        </is>
      </c>
      <c r="E272" t="inlineStr">
        <is>
          <t>Viewer</t>
        </is>
      </c>
    </row>
    <row r="273">
      <c r="A273" t="inlineStr">
        <is>
          <t>Clients/Westend Motors Pty Ltd/Warehouse - Epping/04 Billing</t>
        </is>
      </c>
      <c r="B273" t="inlineStr">
        <is>
          <t>Folder</t>
        </is>
      </c>
      <c r="C273" t="inlineStr">
        <is>
          <t>-</t>
        </is>
      </c>
      <c r="D273" t="inlineStr">
        <is>
          <t>Editor</t>
        </is>
      </c>
      <c r="E273" t="inlineStr">
        <is>
          <t>Editor</t>
        </is>
      </c>
    </row>
    <row r="274">
      <c r="A274" t="inlineStr">
        <is>
          <t>Clients/Westend Motors Pty Ltd/Warehouse - Epping/05 Visit Reports</t>
        </is>
      </c>
      <c r="B274" t="inlineStr">
        <is>
          <t>Folder</t>
        </is>
      </c>
      <c r="C274" t="inlineStr">
        <is>
          <t>Contributor (form uploads)</t>
        </is>
      </c>
      <c r="D274" t="inlineStr">
        <is>
          <t>Editor</t>
        </is>
      </c>
      <c r="E274" t="inlineStr">
        <is>
          <t>Viewer</t>
        </is>
      </c>
    </row>
    <row r="275">
      <c r="A275" t="inlineStr">
        <is>
          <t>Clients/Oakwood Lawyers Pty Ltd</t>
        </is>
      </c>
      <c r="B275" t="inlineStr">
        <is>
          <t>Client</t>
        </is>
      </c>
      <c r="C275" t="inlineStr">
        <is>
          <t>-</t>
        </is>
      </c>
      <c r="D275" t="inlineStr">
        <is>
          <t>Editor</t>
        </is>
      </c>
      <c r="E275" t="inlineStr">
        <is>
          <t>Viewer</t>
        </is>
      </c>
    </row>
    <row r="276">
      <c r="A276" t="inlineStr">
        <is>
          <t>Clients/Oakwood Lawyers Pty Ltd/Main office - Moorabbin</t>
        </is>
      </c>
      <c r="B276" t="inlineStr">
        <is>
          <t>Location</t>
        </is>
      </c>
      <c r="C276" t="inlineStr">
        <is>
          <t>-</t>
        </is>
      </c>
      <c r="D276" t="inlineStr">
        <is>
          <t>Editor</t>
        </is>
      </c>
      <c r="E276" t="inlineStr">
        <is>
          <t>-</t>
        </is>
      </c>
    </row>
    <row r="277">
      <c r="A277" t="inlineStr">
        <is>
          <t>Clients/Oakwood Lawyers Pty Ltd/Main office - Moorabbin/01 Scope &amp; Checklist</t>
        </is>
      </c>
      <c r="B277" t="inlineStr">
        <is>
          <t>Folder</t>
        </is>
      </c>
      <c r="C277" t="inlineStr">
        <is>
          <t>Viewer</t>
        </is>
      </c>
      <c r="D277" t="inlineStr">
        <is>
          <t>Editor</t>
        </is>
      </c>
      <c r="E277" t="inlineStr">
        <is>
          <t>-</t>
        </is>
      </c>
    </row>
    <row r="278">
      <c r="A278" t="inlineStr">
        <is>
          <t>Clients/Oakwood Lawyers Pty Ltd/Main office - Moorabbin/02 Site Access</t>
        </is>
      </c>
      <c r="B278" t="inlineStr">
        <is>
          <t>Folder</t>
        </is>
      </c>
      <c r="C278" t="inlineStr">
        <is>
          <t>-</t>
        </is>
      </c>
      <c r="D278" t="inlineStr">
        <is>
          <t>Editor</t>
        </is>
      </c>
      <c r="E278" t="inlineStr">
        <is>
          <t>-</t>
        </is>
      </c>
    </row>
    <row r="279">
      <c r="A279" t="inlineStr">
        <is>
          <t>Clients/Oakwood Lawyers Pty Ltd/Main office - Moorabbin/03 Agreements</t>
        </is>
      </c>
      <c r="B279" t="inlineStr">
        <is>
          <t>Folder</t>
        </is>
      </c>
      <c r="C279" t="inlineStr">
        <is>
          <t>-</t>
        </is>
      </c>
      <c r="D279" t="inlineStr">
        <is>
          <t>Editor</t>
        </is>
      </c>
      <c r="E279" t="inlineStr">
        <is>
          <t>Viewer</t>
        </is>
      </c>
    </row>
    <row r="280">
      <c r="A280" t="inlineStr">
        <is>
          <t>Clients/Oakwood Lawyers Pty Ltd/Main office - Moorabbin/04 Billing</t>
        </is>
      </c>
      <c r="B280" t="inlineStr">
        <is>
          <t>Folder</t>
        </is>
      </c>
      <c r="C280" t="inlineStr">
        <is>
          <t>-</t>
        </is>
      </c>
      <c r="D280" t="inlineStr">
        <is>
          <t>Editor</t>
        </is>
      </c>
      <c r="E280" t="inlineStr">
        <is>
          <t>Editor</t>
        </is>
      </c>
    </row>
    <row r="281">
      <c r="A281" t="inlineStr">
        <is>
          <t>Clients/Oakwood Lawyers Pty Ltd/Main office - Moorabbin/05 Visit Reports</t>
        </is>
      </c>
      <c r="B281" t="inlineStr">
        <is>
          <t>Folder</t>
        </is>
      </c>
      <c r="C281" t="inlineStr">
        <is>
          <t>Contributor (form uploads)</t>
        </is>
      </c>
      <c r="D281" t="inlineStr">
        <is>
          <t>Editor</t>
        </is>
      </c>
      <c r="E281" t="inlineStr">
        <is>
          <t>Viewer</t>
        </is>
      </c>
    </row>
    <row r="282">
      <c r="A282" t="inlineStr">
        <is>
          <t>Clients/Oakwood Lawyers Pty Ltd/Clinic - Essendon</t>
        </is>
      </c>
      <c r="B282" t="inlineStr">
        <is>
          <t>Location</t>
        </is>
      </c>
      <c r="C282" t="inlineStr">
        <is>
          <t>-</t>
        </is>
      </c>
      <c r="D282" t="inlineStr">
        <is>
          <t>Editor</t>
        </is>
      </c>
      <c r="E282" t="inlineStr">
        <is>
          <t>-</t>
        </is>
      </c>
    </row>
    <row r="283">
      <c r="A283" t="inlineStr">
        <is>
          <t>Clients/Oakwood Lawyers Pty Ltd/Clinic - Essendon/01 Scope &amp; Checklist</t>
        </is>
      </c>
      <c r="B283" t="inlineStr">
        <is>
          <t>Folder</t>
        </is>
      </c>
      <c r="C283" t="inlineStr">
        <is>
          <t>Viewer</t>
        </is>
      </c>
      <c r="D283" t="inlineStr">
        <is>
          <t>Editor</t>
        </is>
      </c>
      <c r="E283" t="inlineStr">
        <is>
          <t>-</t>
        </is>
      </c>
    </row>
    <row r="284">
      <c r="A284" t="inlineStr">
        <is>
          <t>Clients/Oakwood Lawyers Pty Ltd/Clinic - Essendon/02 Site Access</t>
        </is>
      </c>
      <c r="B284" t="inlineStr">
        <is>
          <t>Folder</t>
        </is>
      </c>
      <c r="C284" t="inlineStr">
        <is>
          <t>-</t>
        </is>
      </c>
      <c r="D284" t="inlineStr">
        <is>
          <t>Editor</t>
        </is>
      </c>
      <c r="E284" t="inlineStr">
        <is>
          <t>-</t>
        </is>
      </c>
    </row>
    <row r="285">
      <c r="A285" t="inlineStr">
        <is>
          <t>Clients/Oakwood Lawyers Pty Ltd/Clinic - Essendon/03 Agreements</t>
        </is>
      </c>
      <c r="B285" t="inlineStr">
        <is>
          <t>Folder</t>
        </is>
      </c>
      <c r="C285" t="inlineStr">
        <is>
          <t>-</t>
        </is>
      </c>
      <c r="D285" t="inlineStr">
        <is>
          <t>Editor</t>
        </is>
      </c>
      <c r="E285" t="inlineStr">
        <is>
          <t>Viewer</t>
        </is>
      </c>
    </row>
    <row r="286">
      <c r="A286" t="inlineStr">
        <is>
          <t>Clients/Oakwood Lawyers Pty Ltd/Clinic - Essendon/04 Billing</t>
        </is>
      </c>
      <c r="B286" t="inlineStr">
        <is>
          <t>Folder</t>
        </is>
      </c>
      <c r="C286" t="inlineStr">
        <is>
          <t>-</t>
        </is>
      </c>
      <c r="D286" t="inlineStr">
        <is>
          <t>Editor</t>
        </is>
      </c>
      <c r="E286" t="inlineStr">
        <is>
          <t>Editor</t>
        </is>
      </c>
    </row>
    <row r="287">
      <c r="A287" t="inlineStr">
        <is>
          <t>Clients/Oakwood Lawyers Pty Ltd/Clinic - Essendon/05 Visit Reports</t>
        </is>
      </c>
      <c r="B287" t="inlineStr">
        <is>
          <t>Folder</t>
        </is>
      </c>
      <c r="C287" t="inlineStr">
        <is>
          <t>Contributor (form uploads)</t>
        </is>
      </c>
      <c r="D287" t="inlineStr">
        <is>
          <t>Editor</t>
        </is>
      </c>
      <c r="E287" t="inlineStr">
        <is>
          <t>Viewer</t>
        </is>
      </c>
    </row>
    <row r="288">
      <c r="A288" t="inlineStr">
        <is>
          <t>Clients/Riverside Medical Centre</t>
        </is>
      </c>
      <c r="B288" t="inlineStr">
        <is>
          <t>Client</t>
        </is>
      </c>
      <c r="C288" t="inlineStr">
        <is>
          <t>-</t>
        </is>
      </c>
      <c r="D288" t="inlineStr">
        <is>
          <t>Editor</t>
        </is>
      </c>
      <c r="E288" t="inlineStr">
        <is>
          <t>Viewer</t>
        </is>
      </c>
    </row>
    <row r="289">
      <c r="A289" t="inlineStr">
        <is>
          <t>Clients/Riverside Medical Centre/Main office - Camberwell</t>
        </is>
      </c>
      <c r="B289" t="inlineStr">
        <is>
          <t>Location</t>
        </is>
      </c>
      <c r="C289" t="inlineStr">
        <is>
          <t>-</t>
        </is>
      </c>
      <c r="D289" t="inlineStr">
        <is>
          <t>Editor</t>
        </is>
      </c>
      <c r="E289" t="inlineStr">
        <is>
          <t>-</t>
        </is>
      </c>
    </row>
    <row r="290">
      <c r="A290" t="inlineStr">
        <is>
          <t>Clients/Riverside Medical Centre/Main office - Camberwell/01 Scope &amp; Checklist</t>
        </is>
      </c>
      <c r="B290" t="inlineStr">
        <is>
          <t>Folder</t>
        </is>
      </c>
      <c r="C290" t="inlineStr">
        <is>
          <t>Viewer</t>
        </is>
      </c>
      <c r="D290" t="inlineStr">
        <is>
          <t>Editor</t>
        </is>
      </c>
      <c r="E290" t="inlineStr">
        <is>
          <t>-</t>
        </is>
      </c>
    </row>
    <row r="291">
      <c r="A291" t="inlineStr">
        <is>
          <t>Clients/Riverside Medical Centre/Main office - Camberwell/02 Site Access</t>
        </is>
      </c>
      <c r="B291" t="inlineStr">
        <is>
          <t>Folder</t>
        </is>
      </c>
      <c r="C291" t="inlineStr">
        <is>
          <t>-</t>
        </is>
      </c>
      <c r="D291" t="inlineStr">
        <is>
          <t>Editor</t>
        </is>
      </c>
      <c r="E291" t="inlineStr">
        <is>
          <t>-</t>
        </is>
      </c>
    </row>
    <row r="292">
      <c r="A292" t="inlineStr">
        <is>
          <t>Clients/Riverside Medical Centre/Main office - Camberwell/03 Agreements</t>
        </is>
      </c>
      <c r="B292" t="inlineStr">
        <is>
          <t>Folder</t>
        </is>
      </c>
      <c r="C292" t="inlineStr">
        <is>
          <t>-</t>
        </is>
      </c>
      <c r="D292" t="inlineStr">
        <is>
          <t>Editor</t>
        </is>
      </c>
      <c r="E292" t="inlineStr">
        <is>
          <t>Viewer</t>
        </is>
      </c>
    </row>
    <row r="293">
      <c r="A293" t="inlineStr">
        <is>
          <t>Clients/Riverside Medical Centre/Main office - Camberwell/04 Billing</t>
        </is>
      </c>
      <c r="B293" t="inlineStr">
        <is>
          <t>Folder</t>
        </is>
      </c>
      <c r="C293" t="inlineStr">
        <is>
          <t>-</t>
        </is>
      </c>
      <c r="D293" t="inlineStr">
        <is>
          <t>Editor</t>
        </is>
      </c>
      <c r="E293" t="inlineStr">
        <is>
          <t>Editor</t>
        </is>
      </c>
    </row>
    <row r="294">
      <c r="A294" t="inlineStr">
        <is>
          <t>Clients/Riverside Medical Centre/Main office - Camberwell/05 Visit Reports</t>
        </is>
      </c>
      <c r="B294" t="inlineStr">
        <is>
          <t>Folder</t>
        </is>
      </c>
      <c r="C294" t="inlineStr">
        <is>
          <t>Contributor (form uploads)</t>
        </is>
      </c>
      <c r="D294" t="inlineStr">
        <is>
          <t>Editor</t>
        </is>
      </c>
      <c r="E294" t="inlineStr">
        <is>
          <t>Viewer</t>
        </is>
      </c>
    </row>
    <row r="295">
      <c r="A295" t="inlineStr">
        <is>
          <t>Clients/Riverside Motors Pty Ltd</t>
        </is>
      </c>
      <c r="B295" t="inlineStr">
        <is>
          <t>Client</t>
        </is>
      </c>
      <c r="C295" t="inlineStr">
        <is>
          <t>-</t>
        </is>
      </c>
      <c r="D295" t="inlineStr">
        <is>
          <t>Editor</t>
        </is>
      </c>
      <c r="E295" t="inlineStr">
        <is>
          <t>Viewer</t>
        </is>
      </c>
    </row>
    <row r="296">
      <c r="A296" t="inlineStr">
        <is>
          <t>Clients/Riverside Motors Pty Ltd/Main office - Altona</t>
        </is>
      </c>
      <c r="B296" t="inlineStr">
        <is>
          <t>Location</t>
        </is>
      </c>
      <c r="C296" t="inlineStr">
        <is>
          <t>-</t>
        </is>
      </c>
      <c r="D296" t="inlineStr">
        <is>
          <t>Editor</t>
        </is>
      </c>
      <c r="E296" t="inlineStr">
        <is>
          <t>-</t>
        </is>
      </c>
    </row>
    <row r="297">
      <c r="A297" t="inlineStr">
        <is>
          <t>Clients/Riverside Motors Pty Ltd/Main office - Altona/01 Scope &amp; Checklist</t>
        </is>
      </c>
      <c r="B297" t="inlineStr">
        <is>
          <t>Folder</t>
        </is>
      </c>
      <c r="C297" t="inlineStr">
        <is>
          <t>Viewer</t>
        </is>
      </c>
      <c r="D297" t="inlineStr">
        <is>
          <t>Editor</t>
        </is>
      </c>
      <c r="E297" t="inlineStr">
        <is>
          <t>-</t>
        </is>
      </c>
    </row>
    <row r="298">
      <c r="A298" t="inlineStr">
        <is>
          <t>Clients/Riverside Motors Pty Ltd/Main office - Altona/02 Site Access</t>
        </is>
      </c>
      <c r="B298" t="inlineStr">
        <is>
          <t>Folder</t>
        </is>
      </c>
      <c r="C298" t="inlineStr">
        <is>
          <t>-</t>
        </is>
      </c>
      <c r="D298" t="inlineStr">
        <is>
          <t>Editor</t>
        </is>
      </c>
      <c r="E298" t="inlineStr">
        <is>
          <t>-</t>
        </is>
      </c>
    </row>
    <row r="299">
      <c r="A299" t="inlineStr">
        <is>
          <t>Clients/Riverside Motors Pty Ltd/Main office - Altona/03 Agreements</t>
        </is>
      </c>
      <c r="B299" t="inlineStr">
        <is>
          <t>Folder</t>
        </is>
      </c>
      <c r="C299" t="inlineStr">
        <is>
          <t>-</t>
        </is>
      </c>
      <c r="D299" t="inlineStr">
        <is>
          <t>Editor</t>
        </is>
      </c>
      <c r="E299" t="inlineStr">
        <is>
          <t>Viewer</t>
        </is>
      </c>
    </row>
    <row r="300">
      <c r="A300" t="inlineStr">
        <is>
          <t>Clients/Riverside Motors Pty Ltd/Main office - Altona/04 Billing</t>
        </is>
      </c>
      <c r="B300" t="inlineStr">
        <is>
          <t>Folder</t>
        </is>
      </c>
      <c r="C300" t="inlineStr">
        <is>
          <t>-</t>
        </is>
      </c>
      <c r="D300" t="inlineStr">
        <is>
          <t>Editor</t>
        </is>
      </c>
      <c r="E300" t="inlineStr">
        <is>
          <t>Editor</t>
        </is>
      </c>
    </row>
    <row r="301">
      <c r="A301" t="inlineStr">
        <is>
          <t>Clients/Riverside Motors Pty Ltd/Main office - Altona/05 Visit Reports</t>
        </is>
      </c>
      <c r="B301" t="inlineStr">
        <is>
          <t>Folder</t>
        </is>
      </c>
      <c r="C301" t="inlineStr">
        <is>
          <t>Contributor (form uploads)</t>
        </is>
      </c>
      <c r="D301" t="inlineStr">
        <is>
          <t>Editor</t>
        </is>
      </c>
      <c r="E301" t="inlineStr">
        <is>
          <t>Viewer</t>
        </is>
      </c>
    </row>
    <row r="302">
      <c r="A302" t="inlineStr">
        <is>
          <t>Clients/Parkside Pathology Pty Ltd</t>
        </is>
      </c>
      <c r="B302" t="inlineStr">
        <is>
          <t>Client</t>
        </is>
      </c>
      <c r="C302" t="inlineStr">
        <is>
          <t>-</t>
        </is>
      </c>
      <c r="D302" t="inlineStr">
        <is>
          <t>Editor</t>
        </is>
      </c>
      <c r="E302" t="inlineStr">
        <is>
          <t>Viewer</t>
        </is>
      </c>
    </row>
    <row r="303">
      <c r="A303" t="inlineStr">
        <is>
          <t>Clients/Parkside Pathology Pty Ltd/Main office - Yarraville</t>
        </is>
      </c>
      <c r="B303" t="inlineStr">
        <is>
          <t>Location</t>
        </is>
      </c>
      <c r="C303" t="inlineStr">
        <is>
          <t>-</t>
        </is>
      </c>
      <c r="D303" t="inlineStr">
        <is>
          <t>Editor</t>
        </is>
      </c>
      <c r="E303" t="inlineStr">
        <is>
          <t>-</t>
        </is>
      </c>
    </row>
    <row r="304">
      <c r="A304" t="inlineStr">
        <is>
          <t>Clients/Parkside Pathology Pty Ltd/Main office - Yarraville/01 Scope &amp; Checklist</t>
        </is>
      </c>
      <c r="B304" t="inlineStr">
        <is>
          <t>Folder</t>
        </is>
      </c>
      <c r="C304" t="inlineStr">
        <is>
          <t>Viewer</t>
        </is>
      </c>
      <c r="D304" t="inlineStr">
        <is>
          <t>Editor</t>
        </is>
      </c>
      <c r="E304" t="inlineStr">
        <is>
          <t>-</t>
        </is>
      </c>
    </row>
    <row r="305">
      <c r="A305" t="inlineStr">
        <is>
          <t>Clients/Parkside Pathology Pty Ltd/Main office - Yarraville/02 Site Access</t>
        </is>
      </c>
      <c r="B305" t="inlineStr">
        <is>
          <t>Folder</t>
        </is>
      </c>
      <c r="C305" t="inlineStr">
        <is>
          <t>-</t>
        </is>
      </c>
      <c r="D305" t="inlineStr">
        <is>
          <t>Editor</t>
        </is>
      </c>
      <c r="E305" t="inlineStr">
        <is>
          <t>-</t>
        </is>
      </c>
    </row>
    <row r="306">
      <c r="A306" t="inlineStr">
        <is>
          <t>Clients/Parkside Pathology Pty Ltd/Main office - Yarraville/03 Agreements</t>
        </is>
      </c>
      <c r="B306" t="inlineStr">
        <is>
          <t>Folder</t>
        </is>
      </c>
      <c r="C306" t="inlineStr">
        <is>
          <t>-</t>
        </is>
      </c>
      <c r="D306" t="inlineStr">
        <is>
          <t>Editor</t>
        </is>
      </c>
      <c r="E306" t="inlineStr">
        <is>
          <t>Viewer</t>
        </is>
      </c>
    </row>
    <row r="307">
      <c r="A307" t="inlineStr">
        <is>
          <t>Clients/Parkside Pathology Pty Ltd/Main office - Yarraville/04 Billing</t>
        </is>
      </c>
      <c r="B307" t="inlineStr">
        <is>
          <t>Folder</t>
        </is>
      </c>
      <c r="C307" t="inlineStr">
        <is>
          <t>-</t>
        </is>
      </c>
      <c r="D307" t="inlineStr">
        <is>
          <t>Editor</t>
        </is>
      </c>
      <c r="E307" t="inlineStr">
        <is>
          <t>Editor</t>
        </is>
      </c>
    </row>
    <row r="308">
      <c r="A308" t="inlineStr">
        <is>
          <t>Clients/Parkside Pathology Pty Ltd/Main office - Yarraville/05 Visit Reports</t>
        </is>
      </c>
      <c r="B308" t="inlineStr">
        <is>
          <t>Folder</t>
        </is>
      </c>
      <c r="C308" t="inlineStr">
        <is>
          <t>Contributor (form uploads)</t>
        </is>
      </c>
      <c r="D308" t="inlineStr">
        <is>
          <t>Editor</t>
        </is>
      </c>
      <c r="E308" t="inlineStr">
        <is>
          <t>Viewer</t>
        </is>
      </c>
    </row>
    <row r="309">
      <c r="A309" t="inlineStr">
        <is>
          <t>Clients/Sunbury Accountants Pty Ltd</t>
        </is>
      </c>
      <c r="B309" t="inlineStr">
        <is>
          <t>Client</t>
        </is>
      </c>
      <c r="C309" t="inlineStr">
        <is>
          <t>-</t>
        </is>
      </c>
      <c r="D309" t="inlineStr">
        <is>
          <t>Editor</t>
        </is>
      </c>
      <c r="E309" t="inlineStr">
        <is>
          <t>Viewer</t>
        </is>
      </c>
    </row>
    <row r="310">
      <c r="A310" t="inlineStr">
        <is>
          <t>Clients/Sunbury Accountants Pty Ltd/Main office - Camberwell</t>
        </is>
      </c>
      <c r="B310" t="inlineStr">
        <is>
          <t>Location</t>
        </is>
      </c>
      <c r="C310" t="inlineStr">
        <is>
          <t>-</t>
        </is>
      </c>
      <c r="D310" t="inlineStr">
        <is>
          <t>Editor</t>
        </is>
      </c>
      <c r="E310" t="inlineStr">
        <is>
          <t>-</t>
        </is>
      </c>
    </row>
    <row r="311">
      <c r="A311" t="inlineStr">
        <is>
          <t>Clients/Sunbury Accountants Pty Ltd/Main office - Camberwell/01 Scope &amp; Checklist</t>
        </is>
      </c>
      <c r="B311" t="inlineStr">
        <is>
          <t>Folder</t>
        </is>
      </c>
      <c r="C311" t="inlineStr">
        <is>
          <t>Viewer</t>
        </is>
      </c>
      <c r="D311" t="inlineStr">
        <is>
          <t>Editor</t>
        </is>
      </c>
      <c r="E311" t="inlineStr">
        <is>
          <t>-</t>
        </is>
      </c>
    </row>
    <row r="312">
      <c r="A312" t="inlineStr">
        <is>
          <t>Clients/Sunbury Accountants Pty Ltd/Main office - Camberwell/02 Site Access</t>
        </is>
      </c>
      <c r="B312" t="inlineStr">
        <is>
          <t>Folder</t>
        </is>
      </c>
      <c r="C312" t="inlineStr">
        <is>
          <t>-</t>
        </is>
      </c>
      <c r="D312" t="inlineStr">
        <is>
          <t>Editor</t>
        </is>
      </c>
      <c r="E312" t="inlineStr">
        <is>
          <t>-</t>
        </is>
      </c>
    </row>
    <row r="313">
      <c r="A313" t="inlineStr">
        <is>
          <t>Clients/Sunbury Accountants Pty Ltd/Main office - Camberwell/03 Agreements</t>
        </is>
      </c>
      <c r="B313" t="inlineStr">
        <is>
          <t>Folder</t>
        </is>
      </c>
      <c r="C313" t="inlineStr">
        <is>
          <t>-</t>
        </is>
      </c>
      <c r="D313" t="inlineStr">
        <is>
          <t>Editor</t>
        </is>
      </c>
      <c r="E313" t="inlineStr">
        <is>
          <t>Viewer</t>
        </is>
      </c>
    </row>
    <row r="314">
      <c r="A314" t="inlineStr">
        <is>
          <t>Clients/Sunbury Accountants Pty Ltd/Main office - Camberwell/04 Billing</t>
        </is>
      </c>
      <c r="B314" t="inlineStr">
        <is>
          <t>Folder</t>
        </is>
      </c>
      <c r="C314" t="inlineStr">
        <is>
          <t>-</t>
        </is>
      </c>
      <c r="D314" t="inlineStr">
        <is>
          <t>Editor</t>
        </is>
      </c>
      <c r="E314" t="inlineStr">
        <is>
          <t>Editor</t>
        </is>
      </c>
    </row>
    <row r="315">
      <c r="A315" t="inlineStr">
        <is>
          <t>Clients/Sunbury Accountants Pty Ltd/Main office - Camberwell/05 Visit Reports</t>
        </is>
      </c>
      <c r="B315" t="inlineStr">
        <is>
          <t>Folder</t>
        </is>
      </c>
      <c r="C315" t="inlineStr">
        <is>
          <t>Contributor (form uploads)</t>
        </is>
      </c>
      <c r="D315" t="inlineStr">
        <is>
          <t>Editor</t>
        </is>
      </c>
      <c r="E315" t="inlineStr">
        <is>
          <t>Viewer</t>
        </is>
      </c>
    </row>
    <row r="316">
      <c r="A316" t="inlineStr">
        <is>
          <t>Clients/Sunbury Early Learning</t>
        </is>
      </c>
      <c r="B316" t="inlineStr">
        <is>
          <t>Client</t>
        </is>
      </c>
      <c r="C316" t="inlineStr">
        <is>
          <t>-</t>
        </is>
      </c>
      <c r="D316" t="inlineStr">
        <is>
          <t>Editor</t>
        </is>
      </c>
      <c r="E316" t="inlineStr">
        <is>
          <t>Viewer</t>
        </is>
      </c>
    </row>
    <row r="317">
      <c r="A317" t="inlineStr">
        <is>
          <t>Clients/Sunbury Early Learning/Main office - Glen Waverley</t>
        </is>
      </c>
      <c r="B317" t="inlineStr">
        <is>
          <t>Location</t>
        </is>
      </c>
      <c r="C317" t="inlineStr">
        <is>
          <t>-</t>
        </is>
      </c>
      <c r="D317" t="inlineStr">
        <is>
          <t>Editor</t>
        </is>
      </c>
      <c r="E317" t="inlineStr">
        <is>
          <t>-</t>
        </is>
      </c>
    </row>
    <row r="318">
      <c r="A318" t="inlineStr">
        <is>
          <t>Clients/Sunbury Early Learning/Main office - Glen Waverley/01 Scope &amp; Checklist</t>
        </is>
      </c>
      <c r="B318" t="inlineStr">
        <is>
          <t>Folder</t>
        </is>
      </c>
      <c r="C318" t="inlineStr">
        <is>
          <t>Viewer</t>
        </is>
      </c>
      <c r="D318" t="inlineStr">
        <is>
          <t>Editor</t>
        </is>
      </c>
      <c r="E318" t="inlineStr">
        <is>
          <t>-</t>
        </is>
      </c>
    </row>
    <row r="319">
      <c r="A319" t="inlineStr">
        <is>
          <t>Clients/Sunbury Early Learning/Main office - Glen Waverley/02 Site Access</t>
        </is>
      </c>
      <c r="B319" t="inlineStr">
        <is>
          <t>Folder</t>
        </is>
      </c>
      <c r="C319" t="inlineStr">
        <is>
          <t>-</t>
        </is>
      </c>
      <c r="D319" t="inlineStr">
        <is>
          <t>Editor</t>
        </is>
      </c>
      <c r="E319" t="inlineStr">
        <is>
          <t>-</t>
        </is>
      </c>
    </row>
    <row r="320">
      <c r="A320" t="inlineStr">
        <is>
          <t>Clients/Sunbury Early Learning/Main office - Glen Waverley/03 Agreements</t>
        </is>
      </c>
      <c r="B320" t="inlineStr">
        <is>
          <t>Folder</t>
        </is>
      </c>
      <c r="C320" t="inlineStr">
        <is>
          <t>-</t>
        </is>
      </c>
      <c r="D320" t="inlineStr">
        <is>
          <t>Editor</t>
        </is>
      </c>
      <c r="E320" t="inlineStr">
        <is>
          <t>Viewer</t>
        </is>
      </c>
    </row>
    <row r="321">
      <c r="A321" t="inlineStr">
        <is>
          <t>Clients/Sunbury Early Learning/Main office - Glen Waverley/04 Billing</t>
        </is>
      </c>
      <c r="B321" t="inlineStr">
        <is>
          <t>Folder</t>
        </is>
      </c>
      <c r="C321" t="inlineStr">
        <is>
          <t>-</t>
        </is>
      </c>
      <c r="D321" t="inlineStr">
        <is>
          <t>Editor</t>
        </is>
      </c>
      <c r="E321" t="inlineStr">
        <is>
          <t>Editor</t>
        </is>
      </c>
    </row>
    <row r="322">
      <c r="A322" t="inlineStr">
        <is>
          <t>Clients/Sunbury Early Learning/Main office - Glen Waverley/05 Visit Reports</t>
        </is>
      </c>
      <c r="B322" t="inlineStr">
        <is>
          <t>Folder</t>
        </is>
      </c>
      <c r="C322" t="inlineStr">
        <is>
          <t>Contributor (form uploads)</t>
        </is>
      </c>
      <c r="D322" t="inlineStr">
        <is>
          <t>Editor</t>
        </is>
      </c>
      <c r="E322" t="inlineStr">
        <is>
          <t>Viewer</t>
        </is>
      </c>
    </row>
    <row r="323">
      <c r="A323" t="inlineStr">
        <is>
          <t>Clients/Silverton Lawyers Pty Ltd</t>
        </is>
      </c>
      <c r="B323" t="inlineStr">
        <is>
          <t>Client</t>
        </is>
      </c>
      <c r="C323" t="inlineStr">
        <is>
          <t>-</t>
        </is>
      </c>
      <c r="D323" t="inlineStr">
        <is>
          <t>Editor</t>
        </is>
      </c>
      <c r="E323" t="inlineStr">
        <is>
          <t>Viewer</t>
        </is>
      </c>
    </row>
    <row r="324">
      <c r="A324" t="inlineStr">
        <is>
          <t>Clients/Silverton Lawyers Pty Ltd/Main office - Thornbury</t>
        </is>
      </c>
      <c r="B324" t="inlineStr">
        <is>
          <t>Location</t>
        </is>
      </c>
      <c r="C324" t="inlineStr">
        <is>
          <t>-</t>
        </is>
      </c>
      <c r="D324" t="inlineStr">
        <is>
          <t>Editor</t>
        </is>
      </c>
      <c r="E324" t="inlineStr">
        <is>
          <t>-</t>
        </is>
      </c>
    </row>
    <row r="325">
      <c r="A325" t="inlineStr">
        <is>
          <t>Clients/Silverton Lawyers Pty Ltd/Main office - Thornbury/01 Scope &amp; Checklist</t>
        </is>
      </c>
      <c r="B325" t="inlineStr">
        <is>
          <t>Folder</t>
        </is>
      </c>
      <c r="C325" t="inlineStr">
        <is>
          <t>Viewer</t>
        </is>
      </c>
      <c r="D325" t="inlineStr">
        <is>
          <t>Editor</t>
        </is>
      </c>
      <c r="E325" t="inlineStr">
        <is>
          <t>-</t>
        </is>
      </c>
    </row>
    <row r="326">
      <c r="A326" t="inlineStr">
        <is>
          <t>Clients/Silverton Lawyers Pty Ltd/Main office - Thornbury/02 Site Access</t>
        </is>
      </c>
      <c r="B326" t="inlineStr">
        <is>
          <t>Folder</t>
        </is>
      </c>
      <c r="C326" t="inlineStr">
        <is>
          <t>-</t>
        </is>
      </c>
      <c r="D326" t="inlineStr">
        <is>
          <t>Editor</t>
        </is>
      </c>
      <c r="E326" t="inlineStr">
        <is>
          <t>-</t>
        </is>
      </c>
    </row>
    <row r="327">
      <c r="A327" t="inlineStr">
        <is>
          <t>Clients/Silverton Lawyers Pty Ltd/Main office - Thornbury/03 Agreements</t>
        </is>
      </c>
      <c r="B327" t="inlineStr">
        <is>
          <t>Folder</t>
        </is>
      </c>
      <c r="C327" t="inlineStr">
        <is>
          <t>-</t>
        </is>
      </c>
      <c r="D327" t="inlineStr">
        <is>
          <t>Editor</t>
        </is>
      </c>
      <c r="E327" t="inlineStr">
        <is>
          <t>Viewer</t>
        </is>
      </c>
    </row>
    <row r="328">
      <c r="A328" t="inlineStr">
        <is>
          <t>Clients/Silverton Lawyers Pty Ltd/Main office - Thornbury/04 Billing</t>
        </is>
      </c>
      <c r="B328" t="inlineStr">
        <is>
          <t>Folder</t>
        </is>
      </c>
      <c r="C328" t="inlineStr">
        <is>
          <t>-</t>
        </is>
      </c>
      <c r="D328" t="inlineStr">
        <is>
          <t>Editor</t>
        </is>
      </c>
      <c r="E328" t="inlineStr">
        <is>
          <t>Editor</t>
        </is>
      </c>
    </row>
    <row r="329">
      <c r="A329" t="inlineStr">
        <is>
          <t>Clients/Silverton Lawyers Pty Ltd/Main office - Thornbury/05 Visit Reports</t>
        </is>
      </c>
      <c r="B329" t="inlineStr">
        <is>
          <t>Folder</t>
        </is>
      </c>
      <c r="C329" t="inlineStr">
        <is>
          <t>Contributor (form uploads)</t>
        </is>
      </c>
      <c r="D329" t="inlineStr">
        <is>
          <t>Editor</t>
        </is>
      </c>
      <c r="E329" t="inlineStr">
        <is>
          <t>Viewer</t>
        </is>
      </c>
    </row>
    <row r="330">
      <c r="A330" t="inlineStr">
        <is>
          <t>Clients/Waverley Accountants Pty Ltd</t>
        </is>
      </c>
      <c r="B330" t="inlineStr">
        <is>
          <t>Client</t>
        </is>
      </c>
      <c r="C330" t="inlineStr">
        <is>
          <t>-</t>
        </is>
      </c>
      <c r="D330" t="inlineStr">
        <is>
          <t>Editor</t>
        </is>
      </c>
      <c r="E330" t="inlineStr">
        <is>
          <t>Viewer</t>
        </is>
      </c>
    </row>
    <row r="331">
      <c r="A331" t="inlineStr">
        <is>
          <t>Clients/Waverley Accountants Pty Ltd/Main office - Brunswick</t>
        </is>
      </c>
      <c r="B331" t="inlineStr">
        <is>
          <t>Location</t>
        </is>
      </c>
      <c r="C331" t="inlineStr">
        <is>
          <t>-</t>
        </is>
      </c>
      <c r="D331" t="inlineStr">
        <is>
          <t>Editor</t>
        </is>
      </c>
      <c r="E331" t="inlineStr">
        <is>
          <t>-</t>
        </is>
      </c>
    </row>
    <row r="332">
      <c r="A332" t="inlineStr">
        <is>
          <t>Clients/Waverley Accountants Pty Ltd/Main office - Brunswick/01 Scope &amp; Checklist</t>
        </is>
      </c>
      <c r="B332" t="inlineStr">
        <is>
          <t>Folder</t>
        </is>
      </c>
      <c r="C332" t="inlineStr">
        <is>
          <t>Viewer</t>
        </is>
      </c>
      <c r="D332" t="inlineStr">
        <is>
          <t>Editor</t>
        </is>
      </c>
      <c r="E332" t="inlineStr">
        <is>
          <t>-</t>
        </is>
      </c>
    </row>
    <row r="333">
      <c r="A333" t="inlineStr">
        <is>
          <t>Clients/Waverley Accountants Pty Ltd/Main office - Brunswick/02 Site Access</t>
        </is>
      </c>
      <c r="B333" t="inlineStr">
        <is>
          <t>Folder</t>
        </is>
      </c>
      <c r="C333" t="inlineStr">
        <is>
          <t>-</t>
        </is>
      </c>
      <c r="D333" t="inlineStr">
        <is>
          <t>Editor</t>
        </is>
      </c>
      <c r="E333" t="inlineStr">
        <is>
          <t>-</t>
        </is>
      </c>
    </row>
    <row r="334">
      <c r="A334" t="inlineStr">
        <is>
          <t>Clients/Waverley Accountants Pty Ltd/Main office - Brunswick/03 Agreements</t>
        </is>
      </c>
      <c r="B334" t="inlineStr">
        <is>
          <t>Folder</t>
        </is>
      </c>
      <c r="C334" t="inlineStr">
        <is>
          <t>-</t>
        </is>
      </c>
      <c r="D334" t="inlineStr">
        <is>
          <t>Editor</t>
        </is>
      </c>
      <c r="E334" t="inlineStr">
        <is>
          <t>Viewer</t>
        </is>
      </c>
    </row>
    <row r="335">
      <c r="A335" t="inlineStr">
        <is>
          <t>Clients/Waverley Accountants Pty Ltd/Main office - Brunswick/04 Billing</t>
        </is>
      </c>
      <c r="B335" t="inlineStr">
        <is>
          <t>Folder</t>
        </is>
      </c>
      <c r="C335" t="inlineStr">
        <is>
          <t>-</t>
        </is>
      </c>
      <c r="D335" t="inlineStr">
        <is>
          <t>Editor</t>
        </is>
      </c>
      <c r="E335" t="inlineStr">
        <is>
          <t>Editor</t>
        </is>
      </c>
    </row>
    <row r="336">
      <c r="A336" t="inlineStr">
        <is>
          <t>Clients/Waverley Accountants Pty Ltd/Main office - Brunswick/05 Visit Reports</t>
        </is>
      </c>
      <c r="B336" t="inlineStr">
        <is>
          <t>Folder</t>
        </is>
      </c>
      <c r="C336" t="inlineStr">
        <is>
          <t>Contributor (form uploads)</t>
        </is>
      </c>
      <c r="D336" t="inlineStr">
        <is>
          <t>Editor</t>
        </is>
      </c>
      <c r="E336" t="inlineStr">
        <is>
          <t>Viewer</t>
        </is>
      </c>
    </row>
    <row r="337">
      <c r="A337" t="inlineStr">
        <is>
          <t>Clients/Westend Podiatry</t>
        </is>
      </c>
      <c r="B337" t="inlineStr">
        <is>
          <t>Client</t>
        </is>
      </c>
      <c r="C337" t="inlineStr">
        <is>
          <t>-</t>
        </is>
      </c>
      <c r="D337" t="inlineStr">
        <is>
          <t>Editor</t>
        </is>
      </c>
      <c r="E337" t="inlineStr">
        <is>
          <t>Viewer</t>
        </is>
      </c>
    </row>
    <row r="338">
      <c r="A338" t="inlineStr">
        <is>
          <t>Clients/Westend Podiatry/Main office - Brunswick</t>
        </is>
      </c>
      <c r="B338" t="inlineStr">
        <is>
          <t>Location</t>
        </is>
      </c>
      <c r="C338" t="inlineStr">
        <is>
          <t>-</t>
        </is>
      </c>
      <c r="D338" t="inlineStr">
        <is>
          <t>Editor</t>
        </is>
      </c>
      <c r="E338" t="inlineStr">
        <is>
          <t>-</t>
        </is>
      </c>
    </row>
    <row r="339">
      <c r="A339" t="inlineStr">
        <is>
          <t>Clients/Westend Podiatry/Main office - Brunswick/01 Scope &amp; Checklist</t>
        </is>
      </c>
      <c r="B339" t="inlineStr">
        <is>
          <t>Folder</t>
        </is>
      </c>
      <c r="C339" t="inlineStr">
        <is>
          <t>Viewer</t>
        </is>
      </c>
      <c r="D339" t="inlineStr">
        <is>
          <t>Editor</t>
        </is>
      </c>
      <c r="E339" t="inlineStr">
        <is>
          <t>-</t>
        </is>
      </c>
    </row>
    <row r="340">
      <c r="A340" t="inlineStr">
        <is>
          <t>Clients/Westend Podiatry/Main office - Brunswick/02 Site Access</t>
        </is>
      </c>
      <c r="B340" t="inlineStr">
        <is>
          <t>Folder</t>
        </is>
      </c>
      <c r="C340" t="inlineStr">
        <is>
          <t>-</t>
        </is>
      </c>
      <c r="D340" t="inlineStr">
        <is>
          <t>Editor</t>
        </is>
      </c>
      <c r="E340" t="inlineStr">
        <is>
          <t>-</t>
        </is>
      </c>
    </row>
    <row r="341">
      <c r="A341" t="inlineStr">
        <is>
          <t>Clients/Westend Podiatry/Main office - Brunswick/03 Agreements</t>
        </is>
      </c>
      <c r="B341" t="inlineStr">
        <is>
          <t>Folder</t>
        </is>
      </c>
      <c r="C341" t="inlineStr">
        <is>
          <t>-</t>
        </is>
      </c>
      <c r="D341" t="inlineStr">
        <is>
          <t>Editor</t>
        </is>
      </c>
      <c r="E341" t="inlineStr">
        <is>
          <t>Viewer</t>
        </is>
      </c>
    </row>
    <row r="342">
      <c r="A342" t="inlineStr">
        <is>
          <t>Clients/Westend Podiatry/Main office - Brunswick/04 Billing</t>
        </is>
      </c>
      <c r="B342" t="inlineStr">
        <is>
          <t>Folder</t>
        </is>
      </c>
      <c r="C342" t="inlineStr">
        <is>
          <t>-</t>
        </is>
      </c>
      <c r="D342" t="inlineStr">
        <is>
          <t>Editor</t>
        </is>
      </c>
      <c r="E342" t="inlineStr">
        <is>
          <t>Editor</t>
        </is>
      </c>
    </row>
    <row r="343">
      <c r="A343" t="inlineStr">
        <is>
          <t>Clients/Westend Podiatry/Main office - Brunswick/05 Visit Reports</t>
        </is>
      </c>
      <c r="B343" t="inlineStr">
        <is>
          <t>Folder</t>
        </is>
      </c>
      <c r="C343" t="inlineStr">
        <is>
          <t>Contributor (form uploads)</t>
        </is>
      </c>
      <c r="D343" t="inlineStr">
        <is>
          <t>Editor</t>
        </is>
      </c>
      <c r="E343" t="inlineStr">
        <is>
          <t>Viewer</t>
        </is>
      </c>
    </row>
    <row r="344">
      <c r="A344" t="inlineStr">
        <is>
          <t>Clients/Westend Podiatry/Clinic - Thornbury</t>
        </is>
      </c>
      <c r="B344" t="inlineStr">
        <is>
          <t>Location</t>
        </is>
      </c>
      <c r="C344" t="inlineStr">
        <is>
          <t>-</t>
        </is>
      </c>
      <c r="D344" t="inlineStr">
        <is>
          <t>Editor</t>
        </is>
      </c>
      <c r="E344" t="inlineStr">
        <is>
          <t>-</t>
        </is>
      </c>
    </row>
    <row r="345">
      <c r="A345" t="inlineStr">
        <is>
          <t>Clients/Westend Podiatry/Clinic - Thornbury/01 Scope &amp; Checklist</t>
        </is>
      </c>
      <c r="B345" t="inlineStr">
        <is>
          <t>Folder</t>
        </is>
      </c>
      <c r="C345" t="inlineStr">
        <is>
          <t>Viewer</t>
        </is>
      </c>
      <c r="D345" t="inlineStr">
        <is>
          <t>Editor</t>
        </is>
      </c>
      <c r="E345" t="inlineStr">
        <is>
          <t>-</t>
        </is>
      </c>
    </row>
    <row r="346">
      <c r="A346" t="inlineStr">
        <is>
          <t>Clients/Westend Podiatry/Clinic - Thornbury/02 Site Access</t>
        </is>
      </c>
      <c r="B346" t="inlineStr">
        <is>
          <t>Folder</t>
        </is>
      </c>
      <c r="C346" t="inlineStr">
        <is>
          <t>-</t>
        </is>
      </c>
      <c r="D346" t="inlineStr">
        <is>
          <t>Editor</t>
        </is>
      </c>
      <c r="E346" t="inlineStr">
        <is>
          <t>-</t>
        </is>
      </c>
    </row>
    <row r="347">
      <c r="A347" t="inlineStr">
        <is>
          <t>Clients/Westend Podiatry/Clinic - Thornbury/03 Agreements</t>
        </is>
      </c>
      <c r="B347" t="inlineStr">
        <is>
          <t>Folder</t>
        </is>
      </c>
      <c r="C347" t="inlineStr">
        <is>
          <t>-</t>
        </is>
      </c>
      <c r="D347" t="inlineStr">
        <is>
          <t>Editor</t>
        </is>
      </c>
      <c r="E347" t="inlineStr">
        <is>
          <t>Viewer</t>
        </is>
      </c>
    </row>
    <row r="348">
      <c r="A348" t="inlineStr">
        <is>
          <t>Clients/Westend Podiatry/Clinic - Thornbury/04 Billing</t>
        </is>
      </c>
      <c r="B348" t="inlineStr">
        <is>
          <t>Folder</t>
        </is>
      </c>
      <c r="C348" t="inlineStr">
        <is>
          <t>-</t>
        </is>
      </c>
      <c r="D348" t="inlineStr">
        <is>
          <t>Editor</t>
        </is>
      </c>
      <c r="E348" t="inlineStr">
        <is>
          <t>Editor</t>
        </is>
      </c>
    </row>
    <row r="349">
      <c r="A349" t="inlineStr">
        <is>
          <t>Clients/Westend Podiatry/Clinic - Thornbury/05 Visit Reports</t>
        </is>
      </c>
      <c r="B349" t="inlineStr">
        <is>
          <t>Folder</t>
        </is>
      </c>
      <c r="C349" t="inlineStr">
        <is>
          <t>Contributor (form uploads)</t>
        </is>
      </c>
      <c r="D349" t="inlineStr">
        <is>
          <t>Editor</t>
        </is>
      </c>
      <c r="E349" t="inlineStr">
        <is>
          <t>Viewer</t>
        </is>
      </c>
    </row>
    <row r="350">
      <c r="A350" t="inlineStr">
        <is>
          <t>Clients/Westend Podiatry/Warehouse - Essendon</t>
        </is>
      </c>
      <c r="B350" t="inlineStr">
        <is>
          <t>Location</t>
        </is>
      </c>
      <c r="C350" t="inlineStr">
        <is>
          <t>-</t>
        </is>
      </c>
      <c r="D350" t="inlineStr">
        <is>
          <t>Editor</t>
        </is>
      </c>
      <c r="E350" t="inlineStr">
        <is>
          <t>-</t>
        </is>
      </c>
    </row>
    <row r="351">
      <c r="A351" t="inlineStr">
        <is>
          <t>Clients/Westend Podiatry/Warehouse - Essendon/01 Scope &amp; Checklist</t>
        </is>
      </c>
      <c r="B351" t="inlineStr">
        <is>
          <t>Folder</t>
        </is>
      </c>
      <c r="C351" t="inlineStr">
        <is>
          <t>Viewer</t>
        </is>
      </c>
      <c r="D351" t="inlineStr">
        <is>
          <t>Editor</t>
        </is>
      </c>
      <c r="E351" t="inlineStr">
        <is>
          <t>-</t>
        </is>
      </c>
    </row>
    <row r="352">
      <c r="A352" t="inlineStr">
        <is>
          <t>Clients/Westend Podiatry/Warehouse - Essendon/02 Site Access</t>
        </is>
      </c>
      <c r="B352" t="inlineStr">
        <is>
          <t>Folder</t>
        </is>
      </c>
      <c r="C352" t="inlineStr">
        <is>
          <t>-</t>
        </is>
      </c>
      <c r="D352" t="inlineStr">
        <is>
          <t>Editor</t>
        </is>
      </c>
      <c r="E352" t="inlineStr">
        <is>
          <t>-</t>
        </is>
      </c>
    </row>
    <row r="353">
      <c r="A353" t="inlineStr">
        <is>
          <t>Clients/Westend Podiatry/Warehouse - Essendon/03 Agreements</t>
        </is>
      </c>
      <c r="B353" t="inlineStr">
        <is>
          <t>Folder</t>
        </is>
      </c>
      <c r="C353" t="inlineStr">
        <is>
          <t>-</t>
        </is>
      </c>
      <c r="D353" t="inlineStr">
        <is>
          <t>Editor</t>
        </is>
      </c>
      <c r="E353" t="inlineStr">
        <is>
          <t>Viewer</t>
        </is>
      </c>
    </row>
    <row r="354">
      <c r="A354" t="inlineStr">
        <is>
          <t>Clients/Westend Podiatry/Warehouse - Essendon/04 Billing</t>
        </is>
      </c>
      <c r="B354" t="inlineStr">
        <is>
          <t>Folder</t>
        </is>
      </c>
      <c r="C354" t="inlineStr">
        <is>
          <t>-</t>
        </is>
      </c>
      <c r="D354" t="inlineStr">
        <is>
          <t>Editor</t>
        </is>
      </c>
      <c r="E354" t="inlineStr">
        <is>
          <t>Editor</t>
        </is>
      </c>
    </row>
    <row r="355">
      <c r="A355" t="inlineStr">
        <is>
          <t>Clients/Westend Podiatry/Warehouse - Essendon/05 Visit Reports</t>
        </is>
      </c>
      <c r="B355" t="inlineStr">
        <is>
          <t>Folder</t>
        </is>
      </c>
      <c r="C355" t="inlineStr">
        <is>
          <t>Contributor (form uploads)</t>
        </is>
      </c>
      <c r="D355" t="inlineStr">
        <is>
          <t>Editor</t>
        </is>
      </c>
      <c r="E355" t="inlineStr">
        <is>
          <t>Viewer</t>
        </is>
      </c>
    </row>
    <row r="356">
      <c r="A356" t="inlineStr">
        <is>
          <t>Clients/Lakeside Engineering Pty Ltd</t>
        </is>
      </c>
      <c r="B356" t="inlineStr">
        <is>
          <t>Client</t>
        </is>
      </c>
      <c r="C356" t="inlineStr">
        <is>
          <t>-</t>
        </is>
      </c>
      <c r="D356" t="inlineStr">
        <is>
          <t>Editor</t>
        </is>
      </c>
      <c r="E356" t="inlineStr">
        <is>
          <t>Viewer</t>
        </is>
      </c>
    </row>
    <row r="357">
      <c r="A357" t="inlineStr">
        <is>
          <t>Clients/Lakeside Engineering Pty Ltd/Main office - Deer Park</t>
        </is>
      </c>
      <c r="B357" t="inlineStr">
        <is>
          <t>Location</t>
        </is>
      </c>
      <c r="C357" t="inlineStr">
        <is>
          <t>-</t>
        </is>
      </c>
      <c r="D357" t="inlineStr">
        <is>
          <t>Editor</t>
        </is>
      </c>
      <c r="E357" t="inlineStr">
        <is>
          <t>-</t>
        </is>
      </c>
    </row>
    <row r="358">
      <c r="A358" t="inlineStr">
        <is>
          <t>Clients/Lakeside Engineering Pty Ltd/Main office - Deer Park/01 Scope &amp; Checklist</t>
        </is>
      </c>
      <c r="B358" t="inlineStr">
        <is>
          <t>Folder</t>
        </is>
      </c>
      <c r="C358" t="inlineStr">
        <is>
          <t>Viewer</t>
        </is>
      </c>
      <c r="D358" t="inlineStr">
        <is>
          <t>Editor</t>
        </is>
      </c>
      <c r="E358" t="inlineStr">
        <is>
          <t>-</t>
        </is>
      </c>
    </row>
    <row r="359">
      <c r="A359" t="inlineStr">
        <is>
          <t>Clients/Lakeside Engineering Pty Ltd/Main office - Deer Park/02 Site Access</t>
        </is>
      </c>
      <c r="B359" t="inlineStr">
        <is>
          <t>Folder</t>
        </is>
      </c>
      <c r="C359" t="inlineStr">
        <is>
          <t>-</t>
        </is>
      </c>
      <c r="D359" t="inlineStr">
        <is>
          <t>Editor</t>
        </is>
      </c>
      <c r="E359" t="inlineStr">
        <is>
          <t>-</t>
        </is>
      </c>
    </row>
    <row r="360">
      <c r="A360" t="inlineStr">
        <is>
          <t>Clients/Lakeside Engineering Pty Ltd/Main office - Deer Park/03 Agreements</t>
        </is>
      </c>
      <c r="B360" t="inlineStr">
        <is>
          <t>Folder</t>
        </is>
      </c>
      <c r="C360" t="inlineStr">
        <is>
          <t>-</t>
        </is>
      </c>
      <c r="D360" t="inlineStr">
        <is>
          <t>Editor</t>
        </is>
      </c>
      <c r="E360" t="inlineStr">
        <is>
          <t>Viewer</t>
        </is>
      </c>
    </row>
    <row r="361">
      <c r="A361" t="inlineStr">
        <is>
          <t>Clients/Lakeside Engineering Pty Ltd/Main office - Deer Park/04 Billing</t>
        </is>
      </c>
      <c r="B361" t="inlineStr">
        <is>
          <t>Folder</t>
        </is>
      </c>
      <c r="C361" t="inlineStr">
        <is>
          <t>-</t>
        </is>
      </c>
      <c r="D361" t="inlineStr">
        <is>
          <t>Editor</t>
        </is>
      </c>
      <c r="E361" t="inlineStr">
        <is>
          <t>Editor</t>
        </is>
      </c>
    </row>
    <row r="362">
      <c r="A362" t="inlineStr">
        <is>
          <t>Clients/Lakeside Engineering Pty Ltd/Main office - Deer Park/05 Visit Reports</t>
        </is>
      </c>
      <c r="B362" t="inlineStr">
        <is>
          <t>Folder</t>
        </is>
      </c>
      <c r="C362" t="inlineStr">
        <is>
          <t>Contributor (form uploads)</t>
        </is>
      </c>
      <c r="D362" t="inlineStr">
        <is>
          <t>Editor</t>
        </is>
      </c>
      <c r="E362" t="inlineStr">
        <is>
          <t>Viewer</t>
        </is>
      </c>
    </row>
    <row r="363">
      <c r="A363" t="inlineStr">
        <is>
          <t>Clients/Lakeside Engineering Pty Ltd/Clinic - Maribyrnong</t>
        </is>
      </c>
      <c r="B363" t="inlineStr">
        <is>
          <t>Location</t>
        </is>
      </c>
      <c r="C363" t="inlineStr">
        <is>
          <t>-</t>
        </is>
      </c>
      <c r="D363" t="inlineStr">
        <is>
          <t>Editor</t>
        </is>
      </c>
      <c r="E363" t="inlineStr">
        <is>
          <t>-</t>
        </is>
      </c>
    </row>
    <row r="364">
      <c r="A364" t="inlineStr">
        <is>
          <t>Clients/Lakeside Engineering Pty Ltd/Clinic - Maribyrnong/01 Scope &amp; Checklist</t>
        </is>
      </c>
      <c r="B364" t="inlineStr">
        <is>
          <t>Folder</t>
        </is>
      </c>
      <c r="C364" t="inlineStr">
        <is>
          <t>Viewer</t>
        </is>
      </c>
      <c r="D364" t="inlineStr">
        <is>
          <t>Editor</t>
        </is>
      </c>
      <c r="E364" t="inlineStr">
        <is>
          <t>-</t>
        </is>
      </c>
    </row>
    <row r="365">
      <c r="A365" t="inlineStr">
        <is>
          <t>Clients/Lakeside Engineering Pty Ltd/Clinic - Maribyrnong/02 Site Access</t>
        </is>
      </c>
      <c r="B365" t="inlineStr">
        <is>
          <t>Folder</t>
        </is>
      </c>
      <c r="C365" t="inlineStr">
        <is>
          <t>-</t>
        </is>
      </c>
      <c r="D365" t="inlineStr">
        <is>
          <t>Editor</t>
        </is>
      </c>
      <c r="E365" t="inlineStr">
        <is>
          <t>-</t>
        </is>
      </c>
    </row>
    <row r="366">
      <c r="A366" t="inlineStr">
        <is>
          <t>Clients/Lakeside Engineering Pty Ltd/Clinic - Maribyrnong/03 Agreements</t>
        </is>
      </c>
      <c r="B366" t="inlineStr">
        <is>
          <t>Folder</t>
        </is>
      </c>
      <c r="C366" t="inlineStr">
        <is>
          <t>-</t>
        </is>
      </c>
      <c r="D366" t="inlineStr">
        <is>
          <t>Editor</t>
        </is>
      </c>
      <c r="E366" t="inlineStr">
        <is>
          <t>Viewer</t>
        </is>
      </c>
    </row>
    <row r="367">
      <c r="A367" t="inlineStr">
        <is>
          <t>Clients/Lakeside Engineering Pty Ltd/Clinic - Maribyrnong/04 Billing</t>
        </is>
      </c>
      <c r="B367" t="inlineStr">
        <is>
          <t>Folder</t>
        </is>
      </c>
      <c r="C367" t="inlineStr">
        <is>
          <t>-</t>
        </is>
      </c>
      <c r="D367" t="inlineStr">
        <is>
          <t>Editor</t>
        </is>
      </c>
      <c r="E367" t="inlineStr">
        <is>
          <t>Editor</t>
        </is>
      </c>
    </row>
    <row r="368">
      <c r="A368" t="inlineStr">
        <is>
          <t>Clients/Lakeside Engineering Pty Ltd/Clinic - Maribyrnong/05 Visit Reports</t>
        </is>
      </c>
      <c r="B368" t="inlineStr">
        <is>
          <t>Folder</t>
        </is>
      </c>
      <c r="C368" t="inlineStr">
        <is>
          <t>Contributor (form uploads)</t>
        </is>
      </c>
      <c r="D368" t="inlineStr">
        <is>
          <t>Editor</t>
        </is>
      </c>
      <c r="E368" t="inlineStr">
        <is>
          <t>Viewer</t>
        </is>
      </c>
    </row>
    <row r="369">
      <c r="A369" t="inlineStr">
        <is>
          <t>Clients/Kingsley Financial Planning</t>
        </is>
      </c>
      <c r="B369" t="inlineStr">
        <is>
          <t>Client</t>
        </is>
      </c>
      <c r="C369" t="inlineStr">
        <is>
          <t>-</t>
        </is>
      </c>
      <c r="D369" t="inlineStr">
        <is>
          <t>Editor</t>
        </is>
      </c>
      <c r="E369" t="inlineStr">
        <is>
          <t>Viewer</t>
        </is>
      </c>
    </row>
    <row r="370">
      <c r="A370" t="inlineStr">
        <is>
          <t>Clients/Kingsley Financial Planning/Main office - Oakleigh</t>
        </is>
      </c>
      <c r="B370" t="inlineStr">
        <is>
          <t>Location</t>
        </is>
      </c>
      <c r="C370" t="inlineStr">
        <is>
          <t>-</t>
        </is>
      </c>
      <c r="D370" t="inlineStr">
        <is>
          <t>Editor</t>
        </is>
      </c>
      <c r="E370" t="inlineStr">
        <is>
          <t>-</t>
        </is>
      </c>
    </row>
    <row r="371">
      <c r="A371" t="inlineStr">
        <is>
          <t>Clients/Kingsley Financial Planning/Main office - Oakleigh/01 Scope &amp; Checklist</t>
        </is>
      </c>
      <c r="B371" t="inlineStr">
        <is>
          <t>Folder</t>
        </is>
      </c>
      <c r="C371" t="inlineStr">
        <is>
          <t>Viewer</t>
        </is>
      </c>
      <c r="D371" t="inlineStr">
        <is>
          <t>Editor</t>
        </is>
      </c>
      <c r="E371" t="inlineStr">
        <is>
          <t>-</t>
        </is>
      </c>
    </row>
    <row r="372">
      <c r="A372" t="inlineStr">
        <is>
          <t>Clients/Kingsley Financial Planning/Main office - Oakleigh/02 Site Access</t>
        </is>
      </c>
      <c r="B372" t="inlineStr">
        <is>
          <t>Folder</t>
        </is>
      </c>
      <c r="C372" t="inlineStr">
        <is>
          <t>-</t>
        </is>
      </c>
      <c r="D372" t="inlineStr">
        <is>
          <t>Editor</t>
        </is>
      </c>
      <c r="E372" t="inlineStr">
        <is>
          <t>-</t>
        </is>
      </c>
    </row>
    <row r="373">
      <c r="A373" t="inlineStr">
        <is>
          <t>Clients/Kingsley Financial Planning/Main office - Oakleigh/03 Agreements</t>
        </is>
      </c>
      <c r="B373" t="inlineStr">
        <is>
          <t>Folder</t>
        </is>
      </c>
      <c r="C373" t="inlineStr">
        <is>
          <t>-</t>
        </is>
      </c>
      <c r="D373" t="inlineStr">
        <is>
          <t>Editor</t>
        </is>
      </c>
      <c r="E373" t="inlineStr">
        <is>
          <t>Viewer</t>
        </is>
      </c>
    </row>
    <row r="374">
      <c r="A374" t="inlineStr">
        <is>
          <t>Clients/Kingsley Financial Planning/Main office - Oakleigh/04 Billing</t>
        </is>
      </c>
      <c r="B374" t="inlineStr">
        <is>
          <t>Folder</t>
        </is>
      </c>
      <c r="C374" t="inlineStr">
        <is>
          <t>-</t>
        </is>
      </c>
      <c r="D374" t="inlineStr">
        <is>
          <t>Editor</t>
        </is>
      </c>
      <c r="E374" t="inlineStr">
        <is>
          <t>Editor</t>
        </is>
      </c>
    </row>
    <row r="375">
      <c r="A375" t="inlineStr">
        <is>
          <t>Clients/Kingsley Financial Planning/Main office - Oakleigh/05 Visit Reports</t>
        </is>
      </c>
      <c r="B375" t="inlineStr">
        <is>
          <t>Folder</t>
        </is>
      </c>
      <c r="C375" t="inlineStr">
        <is>
          <t>Contributor (form uploads)</t>
        </is>
      </c>
      <c r="D375" t="inlineStr">
        <is>
          <t>Editor</t>
        </is>
      </c>
      <c r="E375" t="inlineStr">
        <is>
          <t>Viewer</t>
        </is>
      </c>
    </row>
    <row r="376">
      <c r="A376" t="inlineStr">
        <is>
          <t>Clients/Wattle Grove Physiotherapy</t>
        </is>
      </c>
      <c r="B376" t="inlineStr">
        <is>
          <t>Client</t>
        </is>
      </c>
      <c r="C376" t="inlineStr">
        <is>
          <t>-</t>
        </is>
      </c>
      <c r="D376" t="inlineStr">
        <is>
          <t>Editor</t>
        </is>
      </c>
      <c r="E376" t="inlineStr">
        <is>
          <t>Viewer</t>
        </is>
      </c>
    </row>
    <row r="377">
      <c r="A377" t="inlineStr">
        <is>
          <t>Clients/Wattle Grove Physiotherapy/Main office - Cheltenham</t>
        </is>
      </c>
      <c r="B377" t="inlineStr">
        <is>
          <t>Location</t>
        </is>
      </c>
      <c r="C377" t="inlineStr">
        <is>
          <t>-</t>
        </is>
      </c>
      <c r="D377" t="inlineStr">
        <is>
          <t>Editor</t>
        </is>
      </c>
      <c r="E377" t="inlineStr">
        <is>
          <t>-</t>
        </is>
      </c>
    </row>
    <row r="378">
      <c r="A378" t="inlineStr">
        <is>
          <t>Clients/Wattle Grove Physiotherapy/Main office - Cheltenham/01 Scope &amp; Checklist</t>
        </is>
      </c>
      <c r="B378" t="inlineStr">
        <is>
          <t>Folder</t>
        </is>
      </c>
      <c r="C378" t="inlineStr">
        <is>
          <t>Viewer</t>
        </is>
      </c>
      <c r="D378" t="inlineStr">
        <is>
          <t>Editor</t>
        </is>
      </c>
      <c r="E378" t="inlineStr">
        <is>
          <t>-</t>
        </is>
      </c>
    </row>
    <row r="379">
      <c r="A379" t="inlineStr">
        <is>
          <t>Clients/Wattle Grove Physiotherapy/Main office - Cheltenham/02 Site Access</t>
        </is>
      </c>
      <c r="B379" t="inlineStr">
        <is>
          <t>Folder</t>
        </is>
      </c>
      <c r="C379" t="inlineStr">
        <is>
          <t>-</t>
        </is>
      </c>
      <c r="D379" t="inlineStr">
        <is>
          <t>Editor</t>
        </is>
      </c>
      <c r="E379" t="inlineStr">
        <is>
          <t>-</t>
        </is>
      </c>
    </row>
    <row r="380">
      <c r="A380" t="inlineStr">
        <is>
          <t>Clients/Wattle Grove Physiotherapy/Main office - Cheltenham/03 Agreements</t>
        </is>
      </c>
      <c r="B380" t="inlineStr">
        <is>
          <t>Folder</t>
        </is>
      </c>
      <c r="C380" t="inlineStr">
        <is>
          <t>-</t>
        </is>
      </c>
      <c r="D380" t="inlineStr">
        <is>
          <t>Editor</t>
        </is>
      </c>
      <c r="E380" t="inlineStr">
        <is>
          <t>Viewer</t>
        </is>
      </c>
    </row>
    <row r="381">
      <c r="A381" t="inlineStr">
        <is>
          <t>Clients/Wattle Grove Physiotherapy/Main office - Cheltenham/04 Billing</t>
        </is>
      </c>
      <c r="B381" t="inlineStr">
        <is>
          <t>Folder</t>
        </is>
      </c>
      <c r="C381" t="inlineStr">
        <is>
          <t>-</t>
        </is>
      </c>
      <c r="D381" t="inlineStr">
        <is>
          <t>Editor</t>
        </is>
      </c>
      <c r="E381" t="inlineStr">
        <is>
          <t>Editor</t>
        </is>
      </c>
    </row>
    <row r="382">
      <c r="A382" t="inlineStr">
        <is>
          <t>Clients/Wattle Grove Physiotherapy/Main office - Cheltenham/05 Visit Reports</t>
        </is>
      </c>
      <c r="B382" t="inlineStr">
        <is>
          <t>Folder</t>
        </is>
      </c>
      <c r="C382" t="inlineStr">
        <is>
          <t>Contributor (form uploads)</t>
        </is>
      </c>
      <c r="D382" t="inlineStr">
        <is>
          <t>Editor</t>
        </is>
      </c>
      <c r="E382" t="inlineStr">
        <is>
          <t>Viewer</t>
        </is>
      </c>
    </row>
    <row r="383">
      <c r="A383" t="inlineStr">
        <is>
          <t>Clients/Elm Street Fitness Pty Ltd</t>
        </is>
      </c>
      <c r="B383" t="inlineStr">
        <is>
          <t>Client</t>
        </is>
      </c>
      <c r="C383" t="inlineStr">
        <is>
          <t>-</t>
        </is>
      </c>
      <c r="D383" t="inlineStr">
        <is>
          <t>Editor</t>
        </is>
      </c>
      <c r="E383" t="inlineStr">
        <is>
          <t>Viewer</t>
        </is>
      </c>
    </row>
    <row r="384">
      <c r="A384" t="inlineStr">
        <is>
          <t>Clients/Elm Street Fitness Pty Ltd/Main office - Hawthorn</t>
        </is>
      </c>
      <c r="B384" t="inlineStr">
        <is>
          <t>Location</t>
        </is>
      </c>
      <c r="C384" t="inlineStr">
        <is>
          <t>-</t>
        </is>
      </c>
      <c r="D384" t="inlineStr">
        <is>
          <t>Editor</t>
        </is>
      </c>
      <c r="E384" t="inlineStr">
        <is>
          <t>-</t>
        </is>
      </c>
    </row>
    <row r="385">
      <c r="A385" t="inlineStr">
        <is>
          <t>Clients/Elm Street Fitness Pty Ltd/Main office - Hawthorn/01 Scope &amp; Checklist</t>
        </is>
      </c>
      <c r="B385" t="inlineStr">
        <is>
          <t>Folder</t>
        </is>
      </c>
      <c r="C385" t="inlineStr">
        <is>
          <t>Viewer</t>
        </is>
      </c>
      <c r="D385" t="inlineStr">
        <is>
          <t>Editor</t>
        </is>
      </c>
      <c r="E385" t="inlineStr">
        <is>
          <t>-</t>
        </is>
      </c>
    </row>
    <row r="386">
      <c r="A386" t="inlineStr">
        <is>
          <t>Clients/Elm Street Fitness Pty Ltd/Main office - Hawthorn/02 Site Access</t>
        </is>
      </c>
      <c r="B386" t="inlineStr">
        <is>
          <t>Folder</t>
        </is>
      </c>
      <c r="C386" t="inlineStr">
        <is>
          <t>-</t>
        </is>
      </c>
      <c r="D386" t="inlineStr">
        <is>
          <t>Editor</t>
        </is>
      </c>
      <c r="E386" t="inlineStr">
        <is>
          <t>-</t>
        </is>
      </c>
    </row>
    <row r="387">
      <c r="A387" t="inlineStr">
        <is>
          <t>Clients/Elm Street Fitness Pty Ltd/Main office - Hawthorn/03 Agreements</t>
        </is>
      </c>
      <c r="B387" t="inlineStr">
        <is>
          <t>Folder</t>
        </is>
      </c>
      <c r="C387" t="inlineStr">
        <is>
          <t>-</t>
        </is>
      </c>
      <c r="D387" t="inlineStr">
        <is>
          <t>Editor</t>
        </is>
      </c>
      <c r="E387" t="inlineStr">
        <is>
          <t>Viewer</t>
        </is>
      </c>
    </row>
    <row r="388">
      <c r="A388" t="inlineStr">
        <is>
          <t>Clients/Elm Street Fitness Pty Ltd/Main office - Hawthorn/04 Billing</t>
        </is>
      </c>
      <c r="B388" t="inlineStr">
        <is>
          <t>Folder</t>
        </is>
      </c>
      <c r="C388" t="inlineStr">
        <is>
          <t>-</t>
        </is>
      </c>
      <c r="D388" t="inlineStr">
        <is>
          <t>Editor</t>
        </is>
      </c>
      <c r="E388" t="inlineStr">
        <is>
          <t>Editor</t>
        </is>
      </c>
    </row>
    <row r="389">
      <c r="A389" t="inlineStr">
        <is>
          <t>Clients/Elm Street Fitness Pty Ltd/Main office - Hawthorn/05 Visit Reports</t>
        </is>
      </c>
      <c r="B389" t="inlineStr">
        <is>
          <t>Folder</t>
        </is>
      </c>
      <c r="C389" t="inlineStr">
        <is>
          <t>Contributor (form uploads)</t>
        </is>
      </c>
      <c r="D389" t="inlineStr">
        <is>
          <t>Editor</t>
        </is>
      </c>
      <c r="E389" t="inlineStr">
        <is>
          <t>Viewer</t>
        </is>
      </c>
    </row>
    <row r="390">
      <c r="A390" t="inlineStr">
        <is>
          <t>Clients/Elm Street Fitness Pty Ltd/Clinic - Doncaster</t>
        </is>
      </c>
      <c r="B390" t="inlineStr">
        <is>
          <t>Location</t>
        </is>
      </c>
      <c r="C390" t="inlineStr">
        <is>
          <t>-</t>
        </is>
      </c>
      <c r="D390" t="inlineStr">
        <is>
          <t>Editor</t>
        </is>
      </c>
      <c r="E390" t="inlineStr">
        <is>
          <t>-</t>
        </is>
      </c>
    </row>
    <row r="391">
      <c r="A391" t="inlineStr">
        <is>
          <t>Clients/Elm Street Fitness Pty Ltd/Clinic - Doncaster/01 Scope &amp; Checklist</t>
        </is>
      </c>
      <c r="B391" t="inlineStr">
        <is>
          <t>Folder</t>
        </is>
      </c>
      <c r="C391" t="inlineStr">
        <is>
          <t>Viewer</t>
        </is>
      </c>
      <c r="D391" t="inlineStr">
        <is>
          <t>Editor</t>
        </is>
      </c>
      <c r="E391" t="inlineStr">
        <is>
          <t>-</t>
        </is>
      </c>
    </row>
    <row r="392">
      <c r="A392" t="inlineStr">
        <is>
          <t>Clients/Elm Street Fitness Pty Ltd/Clinic - Doncaster/02 Site Access</t>
        </is>
      </c>
      <c r="B392" t="inlineStr">
        <is>
          <t>Folder</t>
        </is>
      </c>
      <c r="C392" t="inlineStr">
        <is>
          <t>-</t>
        </is>
      </c>
      <c r="D392" t="inlineStr">
        <is>
          <t>Editor</t>
        </is>
      </c>
      <c r="E392" t="inlineStr">
        <is>
          <t>-</t>
        </is>
      </c>
    </row>
    <row r="393">
      <c r="A393" t="inlineStr">
        <is>
          <t>Clients/Elm Street Fitness Pty Ltd/Clinic - Doncaster/03 Agreements</t>
        </is>
      </c>
      <c r="B393" t="inlineStr">
        <is>
          <t>Folder</t>
        </is>
      </c>
      <c r="C393" t="inlineStr">
        <is>
          <t>-</t>
        </is>
      </c>
      <c r="D393" t="inlineStr">
        <is>
          <t>Editor</t>
        </is>
      </c>
      <c r="E393" t="inlineStr">
        <is>
          <t>Viewer</t>
        </is>
      </c>
    </row>
    <row r="394">
      <c r="A394" t="inlineStr">
        <is>
          <t>Clients/Elm Street Fitness Pty Ltd/Clinic - Doncaster/04 Billing</t>
        </is>
      </c>
      <c r="B394" t="inlineStr">
        <is>
          <t>Folder</t>
        </is>
      </c>
      <c r="C394" t="inlineStr">
        <is>
          <t>-</t>
        </is>
      </c>
      <c r="D394" t="inlineStr">
        <is>
          <t>Editor</t>
        </is>
      </c>
      <c r="E394" t="inlineStr">
        <is>
          <t>Editor</t>
        </is>
      </c>
    </row>
    <row r="395">
      <c r="A395" t="inlineStr">
        <is>
          <t>Clients/Elm Street Fitness Pty Ltd/Clinic - Doncaster/05 Visit Reports</t>
        </is>
      </c>
      <c r="B395" t="inlineStr">
        <is>
          <t>Folder</t>
        </is>
      </c>
      <c r="C395" t="inlineStr">
        <is>
          <t>Contributor (form uploads)</t>
        </is>
      </c>
      <c r="D395" t="inlineStr">
        <is>
          <t>Editor</t>
        </is>
      </c>
      <c r="E395" t="inlineStr">
        <is>
          <t>Viewer</t>
        </is>
      </c>
    </row>
    <row r="396">
      <c r="A396" t="inlineStr">
        <is>
          <t>Clients/Wattle Grove Dental</t>
        </is>
      </c>
      <c r="B396" t="inlineStr">
        <is>
          <t>Client</t>
        </is>
      </c>
      <c r="C396" t="inlineStr">
        <is>
          <t>-</t>
        </is>
      </c>
      <c r="D396" t="inlineStr">
        <is>
          <t>Editor</t>
        </is>
      </c>
      <c r="E396" t="inlineStr">
        <is>
          <t>Viewer</t>
        </is>
      </c>
    </row>
    <row r="397">
      <c r="A397" t="inlineStr">
        <is>
          <t>Clients/Wattle Grove Dental/Main office - Hawthorn</t>
        </is>
      </c>
      <c r="B397" t="inlineStr">
        <is>
          <t>Location</t>
        </is>
      </c>
      <c r="C397" t="inlineStr">
        <is>
          <t>-</t>
        </is>
      </c>
      <c r="D397" t="inlineStr">
        <is>
          <t>Editor</t>
        </is>
      </c>
      <c r="E397" t="inlineStr">
        <is>
          <t>-</t>
        </is>
      </c>
    </row>
    <row r="398">
      <c r="A398" t="inlineStr">
        <is>
          <t>Clients/Wattle Grove Dental/Main office - Hawthorn/01 Scope &amp; Checklist</t>
        </is>
      </c>
      <c r="B398" t="inlineStr">
        <is>
          <t>Folder</t>
        </is>
      </c>
      <c r="C398" t="inlineStr">
        <is>
          <t>Viewer</t>
        </is>
      </c>
      <c r="D398" t="inlineStr">
        <is>
          <t>Editor</t>
        </is>
      </c>
      <c r="E398" t="inlineStr">
        <is>
          <t>-</t>
        </is>
      </c>
    </row>
    <row r="399">
      <c r="A399" t="inlineStr">
        <is>
          <t>Clients/Wattle Grove Dental/Main office - Hawthorn/02 Site Access</t>
        </is>
      </c>
      <c r="B399" t="inlineStr">
        <is>
          <t>Folder</t>
        </is>
      </c>
      <c r="C399" t="inlineStr">
        <is>
          <t>-</t>
        </is>
      </c>
      <c r="D399" t="inlineStr">
        <is>
          <t>Editor</t>
        </is>
      </c>
      <c r="E399" t="inlineStr">
        <is>
          <t>-</t>
        </is>
      </c>
    </row>
    <row r="400">
      <c r="A400" t="inlineStr">
        <is>
          <t>Clients/Wattle Grove Dental/Main office - Hawthorn/03 Agreements</t>
        </is>
      </c>
      <c r="B400" t="inlineStr">
        <is>
          <t>Folder</t>
        </is>
      </c>
      <c r="C400" t="inlineStr">
        <is>
          <t>-</t>
        </is>
      </c>
      <c r="D400" t="inlineStr">
        <is>
          <t>Editor</t>
        </is>
      </c>
      <c r="E400" t="inlineStr">
        <is>
          <t>Viewer</t>
        </is>
      </c>
    </row>
    <row r="401">
      <c r="A401" t="inlineStr">
        <is>
          <t>Clients/Wattle Grove Dental/Main office - Hawthorn/04 Billing</t>
        </is>
      </c>
      <c r="B401" t="inlineStr">
        <is>
          <t>Folder</t>
        </is>
      </c>
      <c r="C401" t="inlineStr">
        <is>
          <t>-</t>
        </is>
      </c>
      <c r="D401" t="inlineStr">
        <is>
          <t>Editor</t>
        </is>
      </c>
      <c r="E401" t="inlineStr">
        <is>
          <t>Editor</t>
        </is>
      </c>
    </row>
    <row r="402">
      <c r="A402" t="inlineStr">
        <is>
          <t>Clients/Wattle Grove Dental/Main office - Hawthorn/05 Visit Reports</t>
        </is>
      </c>
      <c r="B402" t="inlineStr">
        <is>
          <t>Folder</t>
        </is>
      </c>
      <c r="C402" t="inlineStr">
        <is>
          <t>Contributor (form uploads)</t>
        </is>
      </c>
      <c r="D402" t="inlineStr">
        <is>
          <t>Editor</t>
        </is>
      </c>
      <c r="E402" t="inlineStr">
        <is>
          <t>Viewer</t>
        </is>
      </c>
    </row>
    <row r="403">
      <c r="A403" t="inlineStr">
        <is>
          <t>Clients/Lakeside Vet Clinic</t>
        </is>
      </c>
      <c r="B403" t="inlineStr">
        <is>
          <t>Client</t>
        </is>
      </c>
      <c r="C403" t="inlineStr">
        <is>
          <t>-</t>
        </is>
      </c>
      <c r="D403" t="inlineStr">
        <is>
          <t>Editor</t>
        </is>
      </c>
      <c r="E403" t="inlineStr">
        <is>
          <t>Viewer</t>
        </is>
      </c>
    </row>
    <row r="404">
      <c r="A404" t="inlineStr">
        <is>
          <t>Clients/Lakeside Vet Clinic/Main office - Point Cook</t>
        </is>
      </c>
      <c r="B404" t="inlineStr">
        <is>
          <t>Location</t>
        </is>
      </c>
      <c r="C404" t="inlineStr">
        <is>
          <t>-</t>
        </is>
      </c>
      <c r="D404" t="inlineStr">
        <is>
          <t>Editor</t>
        </is>
      </c>
      <c r="E404" t="inlineStr">
        <is>
          <t>-</t>
        </is>
      </c>
    </row>
    <row r="405">
      <c r="A405" t="inlineStr">
        <is>
          <t>Clients/Lakeside Vet Clinic/Main office - Point Cook/01 Scope &amp; Checklist</t>
        </is>
      </c>
      <c r="B405" t="inlineStr">
        <is>
          <t>Folder</t>
        </is>
      </c>
      <c r="C405" t="inlineStr">
        <is>
          <t>Viewer</t>
        </is>
      </c>
      <c r="D405" t="inlineStr">
        <is>
          <t>Editor</t>
        </is>
      </c>
      <c r="E405" t="inlineStr">
        <is>
          <t>-</t>
        </is>
      </c>
    </row>
    <row r="406">
      <c r="A406" t="inlineStr">
        <is>
          <t>Clients/Lakeside Vet Clinic/Main office - Point Cook/02 Site Access</t>
        </is>
      </c>
      <c r="B406" t="inlineStr">
        <is>
          <t>Folder</t>
        </is>
      </c>
      <c r="C406" t="inlineStr">
        <is>
          <t>-</t>
        </is>
      </c>
      <c r="D406" t="inlineStr">
        <is>
          <t>Editor</t>
        </is>
      </c>
      <c r="E406" t="inlineStr">
        <is>
          <t>-</t>
        </is>
      </c>
    </row>
    <row r="407">
      <c r="A407" t="inlineStr">
        <is>
          <t>Clients/Lakeside Vet Clinic/Main office - Point Cook/03 Agreements</t>
        </is>
      </c>
      <c r="B407" t="inlineStr">
        <is>
          <t>Folder</t>
        </is>
      </c>
      <c r="C407" t="inlineStr">
        <is>
          <t>-</t>
        </is>
      </c>
      <c r="D407" t="inlineStr">
        <is>
          <t>Editor</t>
        </is>
      </c>
      <c r="E407" t="inlineStr">
        <is>
          <t>Viewer</t>
        </is>
      </c>
    </row>
    <row r="408">
      <c r="A408" t="inlineStr">
        <is>
          <t>Clients/Lakeside Vet Clinic/Main office - Point Cook/04 Billing</t>
        </is>
      </c>
      <c r="B408" t="inlineStr">
        <is>
          <t>Folder</t>
        </is>
      </c>
      <c r="C408" t="inlineStr">
        <is>
          <t>-</t>
        </is>
      </c>
      <c r="D408" t="inlineStr">
        <is>
          <t>Editor</t>
        </is>
      </c>
      <c r="E408" t="inlineStr">
        <is>
          <t>Editor</t>
        </is>
      </c>
    </row>
    <row r="409">
      <c r="A409" t="inlineStr">
        <is>
          <t>Clients/Lakeside Vet Clinic/Main office - Point Cook/05 Visit Reports</t>
        </is>
      </c>
      <c r="B409" t="inlineStr">
        <is>
          <t>Folder</t>
        </is>
      </c>
      <c r="C409" t="inlineStr">
        <is>
          <t>Contributor (form uploads)</t>
        </is>
      </c>
      <c r="D409" t="inlineStr">
        <is>
          <t>Editor</t>
        </is>
      </c>
      <c r="E409" t="inlineStr">
        <is>
          <t>Viewer</t>
        </is>
      </c>
    </row>
    <row r="410">
      <c r="A410" t="inlineStr">
        <is>
          <t>Clients/Lakeside Vet Clinic/Clinic - Laverton</t>
        </is>
      </c>
      <c r="B410" t="inlineStr">
        <is>
          <t>Location</t>
        </is>
      </c>
      <c r="C410" t="inlineStr">
        <is>
          <t>-</t>
        </is>
      </c>
      <c r="D410" t="inlineStr">
        <is>
          <t>Editor</t>
        </is>
      </c>
      <c r="E410" t="inlineStr">
        <is>
          <t>-</t>
        </is>
      </c>
    </row>
    <row r="411">
      <c r="A411" t="inlineStr">
        <is>
          <t>Clients/Lakeside Vet Clinic/Clinic - Laverton/01 Scope &amp; Checklist</t>
        </is>
      </c>
      <c r="B411" t="inlineStr">
        <is>
          <t>Folder</t>
        </is>
      </c>
      <c r="C411" t="inlineStr">
        <is>
          <t>Viewer</t>
        </is>
      </c>
      <c r="D411" t="inlineStr">
        <is>
          <t>Editor</t>
        </is>
      </c>
      <c r="E411" t="inlineStr">
        <is>
          <t>-</t>
        </is>
      </c>
    </row>
    <row r="412">
      <c r="A412" t="inlineStr">
        <is>
          <t>Clients/Lakeside Vet Clinic/Clinic - Laverton/02 Site Access</t>
        </is>
      </c>
      <c r="B412" t="inlineStr">
        <is>
          <t>Folder</t>
        </is>
      </c>
      <c r="C412" t="inlineStr">
        <is>
          <t>-</t>
        </is>
      </c>
      <c r="D412" t="inlineStr">
        <is>
          <t>Editor</t>
        </is>
      </c>
      <c r="E412" t="inlineStr">
        <is>
          <t>-</t>
        </is>
      </c>
    </row>
    <row r="413">
      <c r="A413" t="inlineStr">
        <is>
          <t>Clients/Lakeside Vet Clinic/Clinic - Laverton/03 Agreements</t>
        </is>
      </c>
      <c r="B413" t="inlineStr">
        <is>
          <t>Folder</t>
        </is>
      </c>
      <c r="C413" t="inlineStr">
        <is>
          <t>-</t>
        </is>
      </c>
      <c r="D413" t="inlineStr">
        <is>
          <t>Editor</t>
        </is>
      </c>
      <c r="E413" t="inlineStr">
        <is>
          <t>Viewer</t>
        </is>
      </c>
    </row>
    <row r="414">
      <c r="A414" t="inlineStr">
        <is>
          <t>Clients/Lakeside Vet Clinic/Clinic - Laverton/04 Billing</t>
        </is>
      </c>
      <c r="B414" t="inlineStr">
        <is>
          <t>Folder</t>
        </is>
      </c>
      <c r="C414" t="inlineStr">
        <is>
          <t>-</t>
        </is>
      </c>
      <c r="D414" t="inlineStr">
        <is>
          <t>Editor</t>
        </is>
      </c>
      <c r="E414" t="inlineStr">
        <is>
          <t>Editor</t>
        </is>
      </c>
    </row>
    <row r="415">
      <c r="A415" t="inlineStr">
        <is>
          <t>Clients/Lakeside Vet Clinic/Clinic - Laverton/05 Visit Reports</t>
        </is>
      </c>
      <c r="B415" t="inlineStr">
        <is>
          <t>Folder</t>
        </is>
      </c>
      <c r="C415" t="inlineStr">
        <is>
          <t>Contributor (form uploads)</t>
        </is>
      </c>
      <c r="D415" t="inlineStr">
        <is>
          <t>Editor</t>
        </is>
      </c>
      <c r="E415" t="inlineStr">
        <is>
          <t>Viewer</t>
        </is>
      </c>
    </row>
    <row r="416">
      <c r="A416" t="inlineStr">
        <is>
          <t>Clients/Clearwater Property Group Pty Ltd</t>
        </is>
      </c>
      <c r="B416" t="inlineStr">
        <is>
          <t>Client</t>
        </is>
      </c>
      <c r="C416" t="inlineStr">
        <is>
          <t>-</t>
        </is>
      </c>
      <c r="D416" t="inlineStr">
        <is>
          <t>Editor</t>
        </is>
      </c>
      <c r="E416" t="inlineStr">
        <is>
          <t>Viewer</t>
        </is>
      </c>
    </row>
    <row r="417">
      <c r="A417" t="inlineStr">
        <is>
          <t>Clients/Clearwater Property Group Pty Ltd/Main office - Frankston</t>
        </is>
      </c>
      <c r="B417" t="inlineStr">
        <is>
          <t>Location</t>
        </is>
      </c>
      <c r="C417" t="inlineStr">
        <is>
          <t>-</t>
        </is>
      </c>
      <c r="D417" t="inlineStr">
        <is>
          <t>Editor</t>
        </is>
      </c>
      <c r="E417" t="inlineStr">
        <is>
          <t>-</t>
        </is>
      </c>
    </row>
    <row r="418">
      <c r="A418" t="inlineStr">
        <is>
          <t>Clients/Clearwater Property Group Pty Ltd/Main office - Frankston/01 Scope &amp; Checklist</t>
        </is>
      </c>
      <c r="B418" t="inlineStr">
        <is>
          <t>Folder</t>
        </is>
      </c>
      <c r="C418" t="inlineStr">
        <is>
          <t>Viewer</t>
        </is>
      </c>
      <c r="D418" t="inlineStr">
        <is>
          <t>Editor</t>
        </is>
      </c>
      <c r="E418" t="inlineStr">
        <is>
          <t>-</t>
        </is>
      </c>
    </row>
    <row r="419">
      <c r="A419" t="inlineStr">
        <is>
          <t>Clients/Clearwater Property Group Pty Ltd/Main office - Frankston/02 Site Access</t>
        </is>
      </c>
      <c r="B419" t="inlineStr">
        <is>
          <t>Folder</t>
        </is>
      </c>
      <c r="C419" t="inlineStr">
        <is>
          <t>-</t>
        </is>
      </c>
      <c r="D419" t="inlineStr">
        <is>
          <t>Editor</t>
        </is>
      </c>
      <c r="E419" t="inlineStr">
        <is>
          <t>-</t>
        </is>
      </c>
    </row>
    <row r="420">
      <c r="A420" t="inlineStr">
        <is>
          <t>Clients/Clearwater Property Group Pty Ltd/Main office - Frankston/03 Agreements</t>
        </is>
      </c>
      <c r="B420" t="inlineStr">
        <is>
          <t>Folder</t>
        </is>
      </c>
      <c r="C420" t="inlineStr">
        <is>
          <t>-</t>
        </is>
      </c>
      <c r="D420" t="inlineStr">
        <is>
          <t>Editor</t>
        </is>
      </c>
      <c r="E420" t="inlineStr">
        <is>
          <t>Viewer</t>
        </is>
      </c>
    </row>
    <row r="421">
      <c r="A421" t="inlineStr">
        <is>
          <t>Clients/Clearwater Property Group Pty Ltd/Main office - Frankston/04 Billing</t>
        </is>
      </c>
      <c r="B421" t="inlineStr">
        <is>
          <t>Folder</t>
        </is>
      </c>
      <c r="C421" t="inlineStr">
        <is>
          <t>-</t>
        </is>
      </c>
      <c r="D421" t="inlineStr">
        <is>
          <t>Editor</t>
        </is>
      </c>
      <c r="E421" t="inlineStr">
        <is>
          <t>Editor</t>
        </is>
      </c>
    </row>
    <row r="422">
      <c r="A422" t="inlineStr">
        <is>
          <t>Clients/Clearwater Property Group Pty Ltd/Main office - Frankston/05 Visit Reports</t>
        </is>
      </c>
      <c r="B422" t="inlineStr">
        <is>
          <t>Folder</t>
        </is>
      </c>
      <c r="C422" t="inlineStr">
        <is>
          <t>Contributor (form uploads)</t>
        </is>
      </c>
      <c r="D422" t="inlineStr">
        <is>
          <t>Editor</t>
        </is>
      </c>
      <c r="E422" t="inlineStr">
        <is>
          <t>Viewer</t>
        </is>
      </c>
    </row>
    <row r="423">
      <c r="A423" t="inlineStr">
        <is>
          <t>Clients/Clearwater Property Group Pty Ltd/Clinic - Laverton</t>
        </is>
      </c>
      <c r="B423" t="inlineStr">
        <is>
          <t>Location</t>
        </is>
      </c>
      <c r="C423" t="inlineStr">
        <is>
          <t>-</t>
        </is>
      </c>
      <c r="D423" t="inlineStr">
        <is>
          <t>Editor</t>
        </is>
      </c>
      <c r="E423" t="inlineStr">
        <is>
          <t>-</t>
        </is>
      </c>
    </row>
    <row r="424">
      <c r="A424" t="inlineStr">
        <is>
          <t>Clients/Clearwater Property Group Pty Ltd/Clinic - Laverton/01 Scope &amp; Checklist</t>
        </is>
      </c>
      <c r="B424" t="inlineStr">
        <is>
          <t>Folder</t>
        </is>
      </c>
      <c r="C424" t="inlineStr">
        <is>
          <t>Viewer</t>
        </is>
      </c>
      <c r="D424" t="inlineStr">
        <is>
          <t>Editor</t>
        </is>
      </c>
      <c r="E424" t="inlineStr">
        <is>
          <t>-</t>
        </is>
      </c>
    </row>
    <row r="425">
      <c r="A425" t="inlineStr">
        <is>
          <t>Clients/Clearwater Property Group Pty Ltd/Clinic - Laverton/02 Site Access</t>
        </is>
      </c>
      <c r="B425" t="inlineStr">
        <is>
          <t>Folder</t>
        </is>
      </c>
      <c r="C425" t="inlineStr">
        <is>
          <t>-</t>
        </is>
      </c>
      <c r="D425" t="inlineStr">
        <is>
          <t>Editor</t>
        </is>
      </c>
      <c r="E425" t="inlineStr">
        <is>
          <t>-</t>
        </is>
      </c>
    </row>
    <row r="426">
      <c r="A426" t="inlineStr">
        <is>
          <t>Clients/Clearwater Property Group Pty Ltd/Clinic - Laverton/03 Agreements</t>
        </is>
      </c>
      <c r="B426" t="inlineStr">
        <is>
          <t>Folder</t>
        </is>
      </c>
      <c r="C426" t="inlineStr">
        <is>
          <t>-</t>
        </is>
      </c>
      <c r="D426" t="inlineStr">
        <is>
          <t>Editor</t>
        </is>
      </c>
      <c r="E426" t="inlineStr">
        <is>
          <t>Viewer</t>
        </is>
      </c>
    </row>
    <row r="427">
      <c r="A427" t="inlineStr">
        <is>
          <t>Clients/Clearwater Property Group Pty Ltd/Clinic - Laverton/04 Billing</t>
        </is>
      </c>
      <c r="B427" t="inlineStr">
        <is>
          <t>Folder</t>
        </is>
      </c>
      <c r="C427" t="inlineStr">
        <is>
          <t>-</t>
        </is>
      </c>
      <c r="D427" t="inlineStr">
        <is>
          <t>Editor</t>
        </is>
      </c>
      <c r="E427" t="inlineStr">
        <is>
          <t>Editor</t>
        </is>
      </c>
    </row>
    <row r="428">
      <c r="A428" t="inlineStr">
        <is>
          <t>Clients/Clearwater Property Group Pty Ltd/Clinic - Laverton/05 Visit Reports</t>
        </is>
      </c>
      <c r="B428" t="inlineStr">
        <is>
          <t>Folder</t>
        </is>
      </c>
      <c r="C428" t="inlineStr">
        <is>
          <t>Contributor (form uploads)</t>
        </is>
      </c>
      <c r="D428" t="inlineStr">
        <is>
          <t>Editor</t>
        </is>
      </c>
      <c r="E428" t="inlineStr">
        <is>
          <t>Viewer</t>
        </is>
      </c>
    </row>
    <row r="429">
      <c r="A429" t="inlineStr">
        <is>
          <t>Clients/Eastwood Real Estate Pty Ltd</t>
        </is>
      </c>
      <c r="B429" t="inlineStr">
        <is>
          <t>Client</t>
        </is>
      </c>
      <c r="C429" t="inlineStr">
        <is>
          <t>-</t>
        </is>
      </c>
      <c r="D429" t="inlineStr">
        <is>
          <t>Editor</t>
        </is>
      </c>
      <c r="E429" t="inlineStr">
        <is>
          <t>Viewer</t>
        </is>
      </c>
    </row>
    <row r="430">
      <c r="A430" t="inlineStr">
        <is>
          <t>Clients/Eastwood Real Estate Pty Ltd/Main office - Hawthorn</t>
        </is>
      </c>
      <c r="B430" t="inlineStr">
        <is>
          <t>Location</t>
        </is>
      </c>
      <c r="C430" t="inlineStr">
        <is>
          <t>-</t>
        </is>
      </c>
      <c r="D430" t="inlineStr">
        <is>
          <t>Editor</t>
        </is>
      </c>
      <c r="E430" t="inlineStr">
        <is>
          <t>-</t>
        </is>
      </c>
    </row>
    <row r="431">
      <c r="A431" t="inlineStr">
        <is>
          <t>Clients/Eastwood Real Estate Pty Ltd/Main office - Hawthorn/01 Scope &amp; Checklist</t>
        </is>
      </c>
      <c r="B431" t="inlineStr">
        <is>
          <t>Folder</t>
        </is>
      </c>
      <c r="C431" t="inlineStr">
        <is>
          <t>Viewer</t>
        </is>
      </c>
      <c r="D431" t="inlineStr">
        <is>
          <t>Editor</t>
        </is>
      </c>
      <c r="E431" t="inlineStr">
        <is>
          <t>-</t>
        </is>
      </c>
    </row>
    <row r="432">
      <c r="A432" t="inlineStr">
        <is>
          <t>Clients/Eastwood Real Estate Pty Ltd/Main office - Hawthorn/02 Site Access</t>
        </is>
      </c>
      <c r="B432" t="inlineStr">
        <is>
          <t>Folder</t>
        </is>
      </c>
      <c r="C432" t="inlineStr">
        <is>
          <t>-</t>
        </is>
      </c>
      <c r="D432" t="inlineStr">
        <is>
          <t>Editor</t>
        </is>
      </c>
      <c r="E432" t="inlineStr">
        <is>
          <t>-</t>
        </is>
      </c>
    </row>
    <row r="433">
      <c r="A433" t="inlineStr">
        <is>
          <t>Clients/Eastwood Real Estate Pty Ltd/Main office - Hawthorn/03 Agreements</t>
        </is>
      </c>
      <c r="B433" t="inlineStr">
        <is>
          <t>Folder</t>
        </is>
      </c>
      <c r="C433" t="inlineStr">
        <is>
          <t>-</t>
        </is>
      </c>
      <c r="D433" t="inlineStr">
        <is>
          <t>Editor</t>
        </is>
      </c>
      <c r="E433" t="inlineStr">
        <is>
          <t>Viewer</t>
        </is>
      </c>
    </row>
    <row r="434">
      <c r="A434" t="inlineStr">
        <is>
          <t>Clients/Eastwood Real Estate Pty Ltd/Main office - Hawthorn/04 Billing</t>
        </is>
      </c>
      <c r="B434" t="inlineStr">
        <is>
          <t>Folder</t>
        </is>
      </c>
      <c r="C434" t="inlineStr">
        <is>
          <t>-</t>
        </is>
      </c>
      <c r="D434" t="inlineStr">
        <is>
          <t>Editor</t>
        </is>
      </c>
      <c r="E434" t="inlineStr">
        <is>
          <t>Editor</t>
        </is>
      </c>
    </row>
    <row r="435">
      <c r="A435" t="inlineStr">
        <is>
          <t>Clients/Eastwood Real Estate Pty Ltd/Main office - Hawthorn/05 Visit Reports</t>
        </is>
      </c>
      <c r="B435" t="inlineStr">
        <is>
          <t>Folder</t>
        </is>
      </c>
      <c r="C435" t="inlineStr">
        <is>
          <t>Contributor (form uploads)</t>
        </is>
      </c>
      <c r="D435" t="inlineStr">
        <is>
          <t>Editor</t>
        </is>
      </c>
      <c r="E435" t="inlineStr">
        <is>
          <t>Viewer</t>
        </is>
      </c>
    </row>
    <row r="436">
      <c r="A436" t="inlineStr">
        <is>
          <t>Clients/Clearwater Physiotherapy</t>
        </is>
      </c>
      <c r="B436" t="inlineStr">
        <is>
          <t>Client</t>
        </is>
      </c>
      <c r="C436" t="inlineStr">
        <is>
          <t>-</t>
        </is>
      </c>
      <c r="D436" t="inlineStr">
        <is>
          <t>Editor</t>
        </is>
      </c>
      <c r="E436" t="inlineStr">
        <is>
          <t>Viewer</t>
        </is>
      </c>
    </row>
    <row r="437">
      <c r="A437" t="inlineStr">
        <is>
          <t>Clients/Clearwater Physiotherapy/Main office - Bentleigh</t>
        </is>
      </c>
      <c r="B437" t="inlineStr">
        <is>
          <t>Location</t>
        </is>
      </c>
      <c r="C437" t="inlineStr">
        <is>
          <t>-</t>
        </is>
      </c>
      <c r="D437" t="inlineStr">
        <is>
          <t>Editor</t>
        </is>
      </c>
      <c r="E437" t="inlineStr">
        <is>
          <t>-</t>
        </is>
      </c>
    </row>
    <row r="438">
      <c r="A438" t="inlineStr">
        <is>
          <t>Clients/Clearwater Physiotherapy/Main office - Bentleigh/01 Scope &amp; Checklist</t>
        </is>
      </c>
      <c r="B438" t="inlineStr">
        <is>
          <t>Folder</t>
        </is>
      </c>
      <c r="C438" t="inlineStr">
        <is>
          <t>Viewer</t>
        </is>
      </c>
      <c r="D438" t="inlineStr">
        <is>
          <t>Editor</t>
        </is>
      </c>
      <c r="E438" t="inlineStr">
        <is>
          <t>-</t>
        </is>
      </c>
    </row>
    <row r="439">
      <c r="A439" t="inlineStr">
        <is>
          <t>Clients/Clearwater Physiotherapy/Main office - Bentleigh/02 Site Access</t>
        </is>
      </c>
      <c r="B439" t="inlineStr">
        <is>
          <t>Folder</t>
        </is>
      </c>
      <c r="C439" t="inlineStr">
        <is>
          <t>-</t>
        </is>
      </c>
      <c r="D439" t="inlineStr">
        <is>
          <t>Editor</t>
        </is>
      </c>
      <c r="E439" t="inlineStr">
        <is>
          <t>-</t>
        </is>
      </c>
    </row>
    <row r="440">
      <c r="A440" t="inlineStr">
        <is>
          <t>Clients/Clearwater Physiotherapy/Main office - Bentleigh/03 Agreements</t>
        </is>
      </c>
      <c r="B440" t="inlineStr">
        <is>
          <t>Folder</t>
        </is>
      </c>
      <c r="C440" t="inlineStr">
        <is>
          <t>-</t>
        </is>
      </c>
      <c r="D440" t="inlineStr">
        <is>
          <t>Editor</t>
        </is>
      </c>
      <c r="E440" t="inlineStr">
        <is>
          <t>Viewer</t>
        </is>
      </c>
    </row>
    <row r="441">
      <c r="A441" t="inlineStr">
        <is>
          <t>Clients/Clearwater Physiotherapy/Main office - Bentleigh/04 Billing</t>
        </is>
      </c>
      <c r="B441" t="inlineStr">
        <is>
          <t>Folder</t>
        </is>
      </c>
      <c r="C441" t="inlineStr">
        <is>
          <t>-</t>
        </is>
      </c>
      <c r="D441" t="inlineStr">
        <is>
          <t>Editor</t>
        </is>
      </c>
      <c r="E441" t="inlineStr">
        <is>
          <t>Editor</t>
        </is>
      </c>
    </row>
    <row r="442">
      <c r="A442" t="inlineStr">
        <is>
          <t>Clients/Clearwater Physiotherapy/Main office - Bentleigh/05 Visit Reports</t>
        </is>
      </c>
      <c r="B442" t="inlineStr">
        <is>
          <t>Folder</t>
        </is>
      </c>
      <c r="C442" t="inlineStr">
        <is>
          <t>Contributor (form uploads)</t>
        </is>
      </c>
      <c r="D442" t="inlineStr">
        <is>
          <t>Editor</t>
        </is>
      </c>
      <c r="E442" t="inlineStr">
        <is>
          <t>Viewer</t>
        </is>
      </c>
    </row>
    <row r="443">
      <c r="A443" t="inlineStr">
        <is>
          <t>Clients/Clearwater Physiotherapy/Clinic - Burwood</t>
        </is>
      </c>
      <c r="B443" t="inlineStr">
        <is>
          <t>Location</t>
        </is>
      </c>
      <c r="C443" t="inlineStr">
        <is>
          <t>-</t>
        </is>
      </c>
      <c r="D443" t="inlineStr">
        <is>
          <t>Editor</t>
        </is>
      </c>
      <c r="E443" t="inlineStr">
        <is>
          <t>-</t>
        </is>
      </c>
    </row>
    <row r="444">
      <c r="A444" t="inlineStr">
        <is>
          <t>Clients/Clearwater Physiotherapy/Clinic - Burwood/01 Scope &amp; Checklist</t>
        </is>
      </c>
      <c r="B444" t="inlineStr">
        <is>
          <t>Folder</t>
        </is>
      </c>
      <c r="C444" t="inlineStr">
        <is>
          <t>Viewer</t>
        </is>
      </c>
      <c r="D444" t="inlineStr">
        <is>
          <t>Editor</t>
        </is>
      </c>
      <c r="E444" t="inlineStr">
        <is>
          <t>-</t>
        </is>
      </c>
    </row>
    <row r="445">
      <c r="A445" t="inlineStr">
        <is>
          <t>Clients/Clearwater Physiotherapy/Clinic - Burwood/02 Site Access</t>
        </is>
      </c>
      <c r="B445" t="inlineStr">
        <is>
          <t>Folder</t>
        </is>
      </c>
      <c r="C445" t="inlineStr">
        <is>
          <t>-</t>
        </is>
      </c>
      <c r="D445" t="inlineStr">
        <is>
          <t>Editor</t>
        </is>
      </c>
      <c r="E445" t="inlineStr">
        <is>
          <t>-</t>
        </is>
      </c>
    </row>
    <row r="446">
      <c r="A446" t="inlineStr">
        <is>
          <t>Clients/Clearwater Physiotherapy/Clinic - Burwood/03 Agreements</t>
        </is>
      </c>
      <c r="B446" t="inlineStr">
        <is>
          <t>Folder</t>
        </is>
      </c>
      <c r="C446" t="inlineStr">
        <is>
          <t>-</t>
        </is>
      </c>
      <c r="D446" t="inlineStr">
        <is>
          <t>Editor</t>
        </is>
      </c>
      <c r="E446" t="inlineStr">
        <is>
          <t>Viewer</t>
        </is>
      </c>
    </row>
    <row r="447">
      <c r="A447" t="inlineStr">
        <is>
          <t>Clients/Clearwater Physiotherapy/Clinic - Burwood/04 Billing</t>
        </is>
      </c>
      <c r="B447" t="inlineStr">
        <is>
          <t>Folder</t>
        </is>
      </c>
      <c r="C447" t="inlineStr">
        <is>
          <t>-</t>
        </is>
      </c>
      <c r="D447" t="inlineStr">
        <is>
          <t>Editor</t>
        </is>
      </c>
      <c r="E447" t="inlineStr">
        <is>
          <t>Editor</t>
        </is>
      </c>
    </row>
    <row r="448">
      <c r="A448" t="inlineStr">
        <is>
          <t>Clients/Clearwater Physiotherapy/Clinic - Burwood/05 Visit Reports</t>
        </is>
      </c>
      <c r="B448" t="inlineStr">
        <is>
          <t>Folder</t>
        </is>
      </c>
      <c r="C448" t="inlineStr">
        <is>
          <t>Contributor (form uploads)</t>
        </is>
      </c>
      <c r="D448" t="inlineStr">
        <is>
          <t>Editor</t>
        </is>
      </c>
      <c r="E448" t="inlineStr">
        <is>
          <t>Viewer</t>
        </is>
      </c>
    </row>
    <row r="449">
      <c r="A449" t="inlineStr">
        <is>
          <t>Clients/Greenway Physiotherapy</t>
        </is>
      </c>
      <c r="B449" t="inlineStr">
        <is>
          <t>Client</t>
        </is>
      </c>
      <c r="C449" t="inlineStr">
        <is>
          <t>-</t>
        </is>
      </c>
      <c r="D449" t="inlineStr">
        <is>
          <t>Editor</t>
        </is>
      </c>
      <c r="E449" t="inlineStr">
        <is>
          <t>Viewer</t>
        </is>
      </c>
    </row>
    <row r="450">
      <c r="A450" t="inlineStr">
        <is>
          <t>Clients/Greenway Physiotherapy/Main office - Burwood</t>
        </is>
      </c>
      <c r="B450" t="inlineStr">
        <is>
          <t>Location</t>
        </is>
      </c>
      <c r="C450" t="inlineStr">
        <is>
          <t>-</t>
        </is>
      </c>
      <c r="D450" t="inlineStr">
        <is>
          <t>Editor</t>
        </is>
      </c>
      <c r="E450" t="inlineStr">
        <is>
          <t>-</t>
        </is>
      </c>
    </row>
    <row r="451">
      <c r="A451" t="inlineStr">
        <is>
          <t>Clients/Greenway Physiotherapy/Main office - Burwood/01 Scope &amp; Checklist</t>
        </is>
      </c>
      <c r="B451" t="inlineStr">
        <is>
          <t>Folder</t>
        </is>
      </c>
      <c r="C451" t="inlineStr">
        <is>
          <t>Viewer</t>
        </is>
      </c>
      <c r="D451" t="inlineStr">
        <is>
          <t>Editor</t>
        </is>
      </c>
      <c r="E451" t="inlineStr">
        <is>
          <t>-</t>
        </is>
      </c>
    </row>
    <row r="452">
      <c r="A452" t="inlineStr">
        <is>
          <t>Clients/Greenway Physiotherapy/Main office - Burwood/02 Site Access</t>
        </is>
      </c>
      <c r="B452" t="inlineStr">
        <is>
          <t>Folder</t>
        </is>
      </c>
      <c r="C452" t="inlineStr">
        <is>
          <t>-</t>
        </is>
      </c>
      <c r="D452" t="inlineStr">
        <is>
          <t>Editor</t>
        </is>
      </c>
      <c r="E452" t="inlineStr">
        <is>
          <t>-</t>
        </is>
      </c>
    </row>
    <row r="453">
      <c r="A453" t="inlineStr">
        <is>
          <t>Clients/Greenway Physiotherapy/Main office - Burwood/03 Agreements</t>
        </is>
      </c>
      <c r="B453" t="inlineStr">
        <is>
          <t>Folder</t>
        </is>
      </c>
      <c r="C453" t="inlineStr">
        <is>
          <t>-</t>
        </is>
      </c>
      <c r="D453" t="inlineStr">
        <is>
          <t>Editor</t>
        </is>
      </c>
      <c r="E453" t="inlineStr">
        <is>
          <t>Viewer</t>
        </is>
      </c>
    </row>
    <row r="454">
      <c r="A454" t="inlineStr">
        <is>
          <t>Clients/Greenway Physiotherapy/Main office - Burwood/04 Billing</t>
        </is>
      </c>
      <c r="B454" t="inlineStr">
        <is>
          <t>Folder</t>
        </is>
      </c>
      <c r="C454" t="inlineStr">
        <is>
          <t>-</t>
        </is>
      </c>
      <c r="D454" t="inlineStr">
        <is>
          <t>Editor</t>
        </is>
      </c>
      <c r="E454" t="inlineStr">
        <is>
          <t>Editor</t>
        </is>
      </c>
    </row>
    <row r="455">
      <c r="A455" t="inlineStr">
        <is>
          <t>Clients/Greenway Physiotherapy/Main office - Burwood/05 Visit Reports</t>
        </is>
      </c>
      <c r="B455" t="inlineStr">
        <is>
          <t>Folder</t>
        </is>
      </c>
      <c r="C455" t="inlineStr">
        <is>
          <t>Contributor (form uploads)</t>
        </is>
      </c>
      <c r="D455" t="inlineStr">
        <is>
          <t>Editor</t>
        </is>
      </c>
      <c r="E455" t="inlineStr">
        <is>
          <t>Viewer</t>
        </is>
      </c>
    </row>
    <row r="456">
      <c r="A456" t="inlineStr">
        <is>
          <t>Clients/Fairfield Engineering Pty Ltd</t>
        </is>
      </c>
      <c r="B456" t="inlineStr">
        <is>
          <t>Client</t>
        </is>
      </c>
      <c r="C456" t="inlineStr">
        <is>
          <t>-</t>
        </is>
      </c>
      <c r="D456" t="inlineStr">
        <is>
          <t>Editor</t>
        </is>
      </c>
      <c r="E456" t="inlineStr">
        <is>
          <t>Viewer</t>
        </is>
      </c>
    </row>
    <row r="457">
      <c r="A457" t="inlineStr">
        <is>
          <t>Clients/Fairfield Engineering Pty Ltd/Main office - Bentleigh</t>
        </is>
      </c>
      <c r="B457" t="inlineStr">
        <is>
          <t>Location</t>
        </is>
      </c>
      <c r="C457" t="inlineStr">
        <is>
          <t>-</t>
        </is>
      </c>
      <c r="D457" t="inlineStr">
        <is>
          <t>Editor</t>
        </is>
      </c>
      <c r="E457" t="inlineStr">
        <is>
          <t>-</t>
        </is>
      </c>
    </row>
    <row r="458">
      <c r="A458" t="inlineStr">
        <is>
          <t>Clients/Fairfield Engineering Pty Ltd/Main office - Bentleigh/01 Scope &amp; Checklist</t>
        </is>
      </c>
      <c r="B458" t="inlineStr">
        <is>
          <t>Folder</t>
        </is>
      </c>
      <c r="C458" t="inlineStr">
        <is>
          <t>Viewer</t>
        </is>
      </c>
      <c r="D458" t="inlineStr">
        <is>
          <t>Editor</t>
        </is>
      </c>
      <c r="E458" t="inlineStr">
        <is>
          <t>-</t>
        </is>
      </c>
    </row>
    <row r="459">
      <c r="A459" t="inlineStr">
        <is>
          <t>Clients/Fairfield Engineering Pty Ltd/Main office - Bentleigh/02 Site Access</t>
        </is>
      </c>
      <c r="B459" t="inlineStr">
        <is>
          <t>Folder</t>
        </is>
      </c>
      <c r="C459" t="inlineStr">
        <is>
          <t>-</t>
        </is>
      </c>
      <c r="D459" t="inlineStr">
        <is>
          <t>Editor</t>
        </is>
      </c>
      <c r="E459" t="inlineStr">
        <is>
          <t>-</t>
        </is>
      </c>
    </row>
    <row r="460">
      <c r="A460" t="inlineStr">
        <is>
          <t>Clients/Fairfield Engineering Pty Ltd/Main office - Bentleigh/03 Agreements</t>
        </is>
      </c>
      <c r="B460" t="inlineStr">
        <is>
          <t>Folder</t>
        </is>
      </c>
      <c r="C460" t="inlineStr">
        <is>
          <t>-</t>
        </is>
      </c>
      <c r="D460" t="inlineStr">
        <is>
          <t>Editor</t>
        </is>
      </c>
      <c r="E460" t="inlineStr">
        <is>
          <t>Viewer</t>
        </is>
      </c>
    </row>
    <row r="461">
      <c r="A461" t="inlineStr">
        <is>
          <t>Clients/Fairfield Engineering Pty Ltd/Main office - Bentleigh/04 Billing</t>
        </is>
      </c>
      <c r="B461" t="inlineStr">
        <is>
          <t>Folder</t>
        </is>
      </c>
      <c r="C461" t="inlineStr">
        <is>
          <t>-</t>
        </is>
      </c>
      <c r="D461" t="inlineStr">
        <is>
          <t>Editor</t>
        </is>
      </c>
      <c r="E461" t="inlineStr">
        <is>
          <t>Editor</t>
        </is>
      </c>
    </row>
    <row r="462">
      <c r="A462" t="inlineStr">
        <is>
          <t>Clients/Fairfield Engineering Pty Ltd/Main office - Bentleigh/05 Visit Reports</t>
        </is>
      </c>
      <c r="B462" t="inlineStr">
        <is>
          <t>Folder</t>
        </is>
      </c>
      <c r="C462" t="inlineStr">
        <is>
          <t>Contributor (form uploads)</t>
        </is>
      </c>
      <c r="D462" t="inlineStr">
        <is>
          <t>Editor</t>
        </is>
      </c>
      <c r="E462" t="inlineStr">
        <is>
          <t>Viewer</t>
        </is>
      </c>
    </row>
    <row r="463">
      <c r="A463" t="inlineStr">
        <is>
          <t>Clients/Fairfield Engineering Pty Ltd/Clinic - Cheltenham</t>
        </is>
      </c>
      <c r="B463" t="inlineStr">
        <is>
          <t>Location</t>
        </is>
      </c>
      <c r="C463" t="inlineStr">
        <is>
          <t>-</t>
        </is>
      </c>
      <c r="D463" t="inlineStr">
        <is>
          <t>Editor</t>
        </is>
      </c>
      <c r="E463" t="inlineStr">
        <is>
          <t>-</t>
        </is>
      </c>
    </row>
    <row r="464">
      <c r="A464" t="inlineStr">
        <is>
          <t>Clients/Fairfield Engineering Pty Ltd/Clinic - Cheltenham/01 Scope &amp; Checklist</t>
        </is>
      </c>
      <c r="B464" t="inlineStr">
        <is>
          <t>Folder</t>
        </is>
      </c>
      <c r="C464" t="inlineStr">
        <is>
          <t>Viewer</t>
        </is>
      </c>
      <c r="D464" t="inlineStr">
        <is>
          <t>Editor</t>
        </is>
      </c>
      <c r="E464" t="inlineStr">
        <is>
          <t>-</t>
        </is>
      </c>
    </row>
    <row r="465">
      <c r="A465" t="inlineStr">
        <is>
          <t>Clients/Fairfield Engineering Pty Ltd/Clinic - Cheltenham/02 Site Access</t>
        </is>
      </c>
      <c r="B465" t="inlineStr">
        <is>
          <t>Folder</t>
        </is>
      </c>
      <c r="C465" t="inlineStr">
        <is>
          <t>-</t>
        </is>
      </c>
      <c r="D465" t="inlineStr">
        <is>
          <t>Editor</t>
        </is>
      </c>
      <c r="E465" t="inlineStr">
        <is>
          <t>-</t>
        </is>
      </c>
    </row>
    <row r="466">
      <c r="A466" t="inlineStr">
        <is>
          <t>Clients/Fairfield Engineering Pty Ltd/Clinic - Cheltenham/03 Agreements</t>
        </is>
      </c>
      <c r="B466" t="inlineStr">
        <is>
          <t>Folder</t>
        </is>
      </c>
      <c r="C466" t="inlineStr">
        <is>
          <t>-</t>
        </is>
      </c>
      <c r="D466" t="inlineStr">
        <is>
          <t>Editor</t>
        </is>
      </c>
      <c r="E466" t="inlineStr">
        <is>
          <t>Viewer</t>
        </is>
      </c>
    </row>
    <row r="467">
      <c r="A467" t="inlineStr">
        <is>
          <t>Clients/Fairfield Engineering Pty Ltd/Clinic - Cheltenham/04 Billing</t>
        </is>
      </c>
      <c r="B467" t="inlineStr">
        <is>
          <t>Folder</t>
        </is>
      </c>
      <c r="C467" t="inlineStr">
        <is>
          <t>-</t>
        </is>
      </c>
      <c r="D467" t="inlineStr">
        <is>
          <t>Editor</t>
        </is>
      </c>
      <c r="E467" t="inlineStr">
        <is>
          <t>Editor</t>
        </is>
      </c>
    </row>
    <row r="468">
      <c r="A468" t="inlineStr">
        <is>
          <t>Clients/Fairfield Engineering Pty Ltd/Clinic - Cheltenham/05 Visit Reports</t>
        </is>
      </c>
      <c r="B468" t="inlineStr">
        <is>
          <t>Folder</t>
        </is>
      </c>
      <c r="C468" t="inlineStr">
        <is>
          <t>Contributor (form uploads)</t>
        </is>
      </c>
      <c r="D468" t="inlineStr">
        <is>
          <t>Editor</t>
        </is>
      </c>
      <c r="E468" t="inlineStr">
        <is>
          <t>Viewer</t>
        </is>
      </c>
    </row>
    <row r="469">
      <c r="A469" t="inlineStr">
        <is>
          <t>Clients/Westend Optometrists Pty Ltd</t>
        </is>
      </c>
      <c r="B469" t="inlineStr">
        <is>
          <t>Client</t>
        </is>
      </c>
      <c r="C469" t="inlineStr">
        <is>
          <t>-</t>
        </is>
      </c>
      <c r="D469" t="inlineStr">
        <is>
          <t>Editor</t>
        </is>
      </c>
      <c r="E469" t="inlineStr">
        <is>
          <t>Viewer</t>
        </is>
      </c>
    </row>
    <row r="470">
      <c r="A470" t="inlineStr">
        <is>
          <t>Clients/Westend Optometrists Pty Ltd/Main office - Mentone</t>
        </is>
      </c>
      <c r="B470" t="inlineStr">
        <is>
          <t>Location</t>
        </is>
      </c>
      <c r="C470" t="inlineStr">
        <is>
          <t>-</t>
        </is>
      </c>
      <c r="D470" t="inlineStr">
        <is>
          <t>Editor</t>
        </is>
      </c>
      <c r="E470" t="inlineStr">
        <is>
          <t>-</t>
        </is>
      </c>
    </row>
    <row r="471">
      <c r="A471" t="inlineStr">
        <is>
          <t>Clients/Westend Optometrists Pty Ltd/Main office - Mentone/01 Scope &amp; Checklist</t>
        </is>
      </c>
      <c r="B471" t="inlineStr">
        <is>
          <t>Folder</t>
        </is>
      </c>
      <c r="C471" t="inlineStr">
        <is>
          <t>Viewer</t>
        </is>
      </c>
      <c r="D471" t="inlineStr">
        <is>
          <t>Editor</t>
        </is>
      </c>
      <c r="E471" t="inlineStr">
        <is>
          <t>-</t>
        </is>
      </c>
    </row>
    <row r="472">
      <c r="A472" t="inlineStr">
        <is>
          <t>Clients/Westend Optometrists Pty Ltd/Main office - Mentone/02 Site Access</t>
        </is>
      </c>
      <c r="B472" t="inlineStr">
        <is>
          <t>Folder</t>
        </is>
      </c>
      <c r="C472" t="inlineStr">
        <is>
          <t>-</t>
        </is>
      </c>
      <c r="D472" t="inlineStr">
        <is>
          <t>Editor</t>
        </is>
      </c>
      <c r="E472" t="inlineStr">
        <is>
          <t>-</t>
        </is>
      </c>
    </row>
    <row r="473">
      <c r="A473" t="inlineStr">
        <is>
          <t>Clients/Westend Optometrists Pty Ltd/Main office - Mentone/03 Agreements</t>
        </is>
      </c>
      <c r="B473" t="inlineStr">
        <is>
          <t>Folder</t>
        </is>
      </c>
      <c r="C473" t="inlineStr">
        <is>
          <t>-</t>
        </is>
      </c>
      <c r="D473" t="inlineStr">
        <is>
          <t>Editor</t>
        </is>
      </c>
      <c r="E473" t="inlineStr">
        <is>
          <t>Viewer</t>
        </is>
      </c>
    </row>
    <row r="474">
      <c r="A474" t="inlineStr">
        <is>
          <t>Clients/Westend Optometrists Pty Ltd/Main office - Mentone/04 Billing</t>
        </is>
      </c>
      <c r="B474" t="inlineStr">
        <is>
          <t>Folder</t>
        </is>
      </c>
      <c r="C474" t="inlineStr">
        <is>
          <t>-</t>
        </is>
      </c>
      <c r="D474" t="inlineStr">
        <is>
          <t>Editor</t>
        </is>
      </c>
      <c r="E474" t="inlineStr">
        <is>
          <t>Editor</t>
        </is>
      </c>
    </row>
    <row r="475">
      <c r="A475" t="inlineStr">
        <is>
          <t>Clients/Westend Optometrists Pty Ltd/Main office - Mentone/05 Visit Reports</t>
        </is>
      </c>
      <c r="B475" t="inlineStr">
        <is>
          <t>Folder</t>
        </is>
      </c>
      <c r="C475" t="inlineStr">
        <is>
          <t>Contributor (form uploads)</t>
        </is>
      </c>
      <c r="D475" t="inlineStr">
        <is>
          <t>Editor</t>
        </is>
      </c>
      <c r="E475" t="inlineStr">
        <is>
          <t>Viewer</t>
        </is>
      </c>
    </row>
    <row r="476">
      <c r="A476" t="inlineStr">
        <is>
          <t>Clients/Kingsley Insurance Brokers</t>
        </is>
      </c>
      <c r="B476" t="inlineStr">
        <is>
          <t>Client</t>
        </is>
      </c>
      <c r="C476" t="inlineStr">
        <is>
          <t>-</t>
        </is>
      </c>
      <c r="D476" t="inlineStr">
        <is>
          <t>Editor</t>
        </is>
      </c>
      <c r="E476" t="inlineStr">
        <is>
          <t>Viewer</t>
        </is>
      </c>
    </row>
    <row r="477">
      <c r="A477" t="inlineStr">
        <is>
          <t>Clients/Kingsley Insurance Brokers/Main office - Reservoir</t>
        </is>
      </c>
      <c r="B477" t="inlineStr">
        <is>
          <t>Location</t>
        </is>
      </c>
      <c r="C477" t="inlineStr">
        <is>
          <t>-</t>
        </is>
      </c>
      <c r="D477" t="inlineStr">
        <is>
          <t>Editor</t>
        </is>
      </c>
      <c r="E477" t="inlineStr">
        <is>
          <t>-</t>
        </is>
      </c>
    </row>
    <row r="478">
      <c r="A478" t="inlineStr">
        <is>
          <t>Clients/Kingsley Insurance Brokers/Main office - Reservoir/01 Scope &amp; Checklist</t>
        </is>
      </c>
      <c r="B478" t="inlineStr">
        <is>
          <t>Folder</t>
        </is>
      </c>
      <c r="C478" t="inlineStr">
        <is>
          <t>Viewer</t>
        </is>
      </c>
      <c r="D478" t="inlineStr">
        <is>
          <t>Editor</t>
        </is>
      </c>
      <c r="E478" t="inlineStr">
        <is>
          <t>-</t>
        </is>
      </c>
    </row>
    <row r="479">
      <c r="A479" t="inlineStr">
        <is>
          <t>Clients/Kingsley Insurance Brokers/Main office - Reservoir/02 Site Access</t>
        </is>
      </c>
      <c r="B479" t="inlineStr">
        <is>
          <t>Folder</t>
        </is>
      </c>
      <c r="C479" t="inlineStr">
        <is>
          <t>-</t>
        </is>
      </c>
      <c r="D479" t="inlineStr">
        <is>
          <t>Editor</t>
        </is>
      </c>
      <c r="E479" t="inlineStr">
        <is>
          <t>-</t>
        </is>
      </c>
    </row>
    <row r="480">
      <c r="A480" t="inlineStr">
        <is>
          <t>Clients/Kingsley Insurance Brokers/Main office - Reservoir/03 Agreements</t>
        </is>
      </c>
      <c r="B480" t="inlineStr">
        <is>
          <t>Folder</t>
        </is>
      </c>
      <c r="C480" t="inlineStr">
        <is>
          <t>-</t>
        </is>
      </c>
      <c r="D480" t="inlineStr">
        <is>
          <t>Editor</t>
        </is>
      </c>
      <c r="E480" t="inlineStr">
        <is>
          <t>Viewer</t>
        </is>
      </c>
    </row>
    <row r="481">
      <c r="A481" t="inlineStr">
        <is>
          <t>Clients/Kingsley Insurance Brokers/Main office - Reservoir/04 Billing</t>
        </is>
      </c>
      <c r="B481" t="inlineStr">
        <is>
          <t>Folder</t>
        </is>
      </c>
      <c r="C481" t="inlineStr">
        <is>
          <t>-</t>
        </is>
      </c>
      <c r="D481" t="inlineStr">
        <is>
          <t>Editor</t>
        </is>
      </c>
      <c r="E481" t="inlineStr">
        <is>
          <t>Editor</t>
        </is>
      </c>
    </row>
    <row r="482">
      <c r="A482" t="inlineStr">
        <is>
          <t>Clients/Kingsley Insurance Brokers/Main office - Reservoir/05 Visit Reports</t>
        </is>
      </c>
      <c r="B482" t="inlineStr">
        <is>
          <t>Folder</t>
        </is>
      </c>
      <c r="C482" t="inlineStr">
        <is>
          <t>Contributor (form uploads)</t>
        </is>
      </c>
      <c r="D482" t="inlineStr">
        <is>
          <t>Editor</t>
        </is>
      </c>
      <c r="E482" t="inlineStr">
        <is>
          <t>Viewer</t>
        </is>
      </c>
    </row>
    <row r="483">
      <c r="A483" t="inlineStr">
        <is>
          <t>Clients/Kingsley Insurance Brokers/Clinic - Point Cook</t>
        </is>
      </c>
      <c r="B483" t="inlineStr">
        <is>
          <t>Location</t>
        </is>
      </c>
      <c r="C483" t="inlineStr">
        <is>
          <t>-</t>
        </is>
      </c>
      <c r="D483" t="inlineStr">
        <is>
          <t>Editor</t>
        </is>
      </c>
      <c r="E483" t="inlineStr">
        <is>
          <t>-</t>
        </is>
      </c>
    </row>
    <row r="484">
      <c r="A484" t="inlineStr">
        <is>
          <t>Clients/Kingsley Insurance Brokers/Clinic - Point Cook/01 Scope &amp; Checklist</t>
        </is>
      </c>
      <c r="B484" t="inlineStr">
        <is>
          <t>Folder</t>
        </is>
      </c>
      <c r="C484" t="inlineStr">
        <is>
          <t>Viewer</t>
        </is>
      </c>
      <c r="D484" t="inlineStr">
        <is>
          <t>Editor</t>
        </is>
      </c>
      <c r="E484" t="inlineStr">
        <is>
          <t>-</t>
        </is>
      </c>
    </row>
    <row r="485">
      <c r="A485" t="inlineStr">
        <is>
          <t>Clients/Kingsley Insurance Brokers/Clinic - Point Cook/02 Site Access</t>
        </is>
      </c>
      <c r="B485" t="inlineStr">
        <is>
          <t>Folder</t>
        </is>
      </c>
      <c r="C485" t="inlineStr">
        <is>
          <t>-</t>
        </is>
      </c>
      <c r="D485" t="inlineStr">
        <is>
          <t>Editor</t>
        </is>
      </c>
      <c r="E485" t="inlineStr">
        <is>
          <t>-</t>
        </is>
      </c>
    </row>
    <row r="486">
      <c r="A486" t="inlineStr">
        <is>
          <t>Clients/Kingsley Insurance Brokers/Clinic - Point Cook/03 Agreements</t>
        </is>
      </c>
      <c r="B486" t="inlineStr">
        <is>
          <t>Folder</t>
        </is>
      </c>
      <c r="C486" t="inlineStr">
        <is>
          <t>-</t>
        </is>
      </c>
      <c r="D486" t="inlineStr">
        <is>
          <t>Editor</t>
        </is>
      </c>
      <c r="E486" t="inlineStr">
        <is>
          <t>Viewer</t>
        </is>
      </c>
    </row>
    <row r="487">
      <c r="A487" t="inlineStr">
        <is>
          <t>Clients/Kingsley Insurance Brokers/Clinic - Point Cook/04 Billing</t>
        </is>
      </c>
      <c r="B487" t="inlineStr">
        <is>
          <t>Folder</t>
        </is>
      </c>
      <c r="C487" t="inlineStr">
        <is>
          <t>-</t>
        </is>
      </c>
      <c r="D487" t="inlineStr">
        <is>
          <t>Editor</t>
        </is>
      </c>
      <c r="E487" t="inlineStr">
        <is>
          <t>Editor</t>
        </is>
      </c>
    </row>
    <row r="488">
      <c r="A488" t="inlineStr">
        <is>
          <t>Clients/Kingsley Insurance Brokers/Clinic - Point Cook/05 Visit Reports</t>
        </is>
      </c>
      <c r="B488" t="inlineStr">
        <is>
          <t>Folder</t>
        </is>
      </c>
      <c r="C488" t="inlineStr">
        <is>
          <t>Contributor (form uploads)</t>
        </is>
      </c>
      <c r="D488" t="inlineStr">
        <is>
          <t>Editor</t>
        </is>
      </c>
      <c r="E488" t="inlineStr">
        <is>
          <t>Viewer</t>
        </is>
      </c>
    </row>
    <row r="489">
      <c r="A489" t="inlineStr">
        <is>
          <t>Clients/Bluestone Learning Centre Pty Ltd</t>
        </is>
      </c>
      <c r="B489" t="inlineStr">
        <is>
          <t>Client</t>
        </is>
      </c>
      <c r="C489" t="inlineStr">
        <is>
          <t>-</t>
        </is>
      </c>
      <c r="D489" t="inlineStr">
        <is>
          <t>Editor</t>
        </is>
      </c>
      <c r="E489" t="inlineStr">
        <is>
          <t>Viewer</t>
        </is>
      </c>
    </row>
    <row r="490">
      <c r="A490" t="inlineStr">
        <is>
          <t>Clients/Bluestone Learning Centre Pty Ltd/Main office - Glen Waverley</t>
        </is>
      </c>
      <c r="B490" t="inlineStr">
        <is>
          <t>Location</t>
        </is>
      </c>
      <c r="C490" t="inlineStr">
        <is>
          <t>-</t>
        </is>
      </c>
      <c r="D490" t="inlineStr">
        <is>
          <t>Editor</t>
        </is>
      </c>
      <c r="E490" t="inlineStr">
        <is>
          <t>-</t>
        </is>
      </c>
    </row>
    <row r="491">
      <c r="A491" t="inlineStr">
        <is>
          <t>Clients/Bluestone Learning Centre Pty Ltd/Main office - Glen Waverley/01 Scope &amp; Checklist</t>
        </is>
      </c>
      <c r="B491" t="inlineStr">
        <is>
          <t>Folder</t>
        </is>
      </c>
      <c r="C491" t="inlineStr">
        <is>
          <t>Viewer</t>
        </is>
      </c>
      <c r="D491" t="inlineStr">
        <is>
          <t>Editor</t>
        </is>
      </c>
      <c r="E491" t="inlineStr">
        <is>
          <t>-</t>
        </is>
      </c>
    </row>
    <row r="492">
      <c r="A492" t="inlineStr">
        <is>
          <t>Clients/Bluestone Learning Centre Pty Ltd/Main office - Glen Waverley/02 Site Access</t>
        </is>
      </c>
      <c r="B492" t="inlineStr">
        <is>
          <t>Folder</t>
        </is>
      </c>
      <c r="C492" t="inlineStr">
        <is>
          <t>-</t>
        </is>
      </c>
      <c r="D492" t="inlineStr">
        <is>
          <t>Editor</t>
        </is>
      </c>
      <c r="E492" t="inlineStr">
        <is>
          <t>-</t>
        </is>
      </c>
    </row>
    <row r="493">
      <c r="A493" t="inlineStr">
        <is>
          <t>Clients/Bluestone Learning Centre Pty Ltd/Main office - Glen Waverley/03 Agreements</t>
        </is>
      </c>
      <c r="B493" t="inlineStr">
        <is>
          <t>Folder</t>
        </is>
      </c>
      <c r="C493" t="inlineStr">
        <is>
          <t>-</t>
        </is>
      </c>
      <c r="D493" t="inlineStr">
        <is>
          <t>Editor</t>
        </is>
      </c>
      <c r="E493" t="inlineStr">
        <is>
          <t>Viewer</t>
        </is>
      </c>
    </row>
    <row r="494">
      <c r="A494" t="inlineStr">
        <is>
          <t>Clients/Bluestone Learning Centre Pty Ltd/Main office - Glen Waverley/04 Billing</t>
        </is>
      </c>
      <c r="B494" t="inlineStr">
        <is>
          <t>Folder</t>
        </is>
      </c>
      <c r="C494" t="inlineStr">
        <is>
          <t>-</t>
        </is>
      </c>
      <c r="D494" t="inlineStr">
        <is>
          <t>Editor</t>
        </is>
      </c>
      <c r="E494" t="inlineStr">
        <is>
          <t>Editor</t>
        </is>
      </c>
    </row>
    <row r="495">
      <c r="A495" t="inlineStr">
        <is>
          <t>Clients/Bluestone Learning Centre Pty Ltd/Main office - Glen Waverley/05 Visit Reports</t>
        </is>
      </c>
      <c r="B495" t="inlineStr">
        <is>
          <t>Folder</t>
        </is>
      </c>
      <c r="C495" t="inlineStr">
        <is>
          <t>Contributor (form uploads)</t>
        </is>
      </c>
      <c r="D495" t="inlineStr">
        <is>
          <t>Editor</t>
        </is>
      </c>
      <c r="E495" t="inlineStr">
        <is>
          <t>Viewer</t>
        </is>
      </c>
    </row>
    <row r="496">
      <c r="A496" t="inlineStr">
        <is>
          <t>Clients/Oakwood Logistics</t>
        </is>
      </c>
      <c r="B496" t="inlineStr">
        <is>
          <t>Client</t>
        </is>
      </c>
      <c r="C496" t="inlineStr">
        <is>
          <t>-</t>
        </is>
      </c>
      <c r="D496" t="inlineStr">
        <is>
          <t>Editor</t>
        </is>
      </c>
      <c r="E496" t="inlineStr">
        <is>
          <t>Viewer</t>
        </is>
      </c>
    </row>
    <row r="497">
      <c r="A497" t="inlineStr">
        <is>
          <t>Clients/Oakwood Logistics/Main office - Hawthorn</t>
        </is>
      </c>
      <c r="B497" t="inlineStr">
        <is>
          <t>Location</t>
        </is>
      </c>
      <c r="C497" t="inlineStr">
        <is>
          <t>-</t>
        </is>
      </c>
      <c r="D497" t="inlineStr">
        <is>
          <t>Editor</t>
        </is>
      </c>
      <c r="E497" t="inlineStr">
        <is>
          <t>-</t>
        </is>
      </c>
    </row>
    <row r="498">
      <c r="A498" t="inlineStr">
        <is>
          <t>Clients/Oakwood Logistics/Main office - Hawthorn/01 Scope &amp; Checklist</t>
        </is>
      </c>
      <c r="B498" t="inlineStr">
        <is>
          <t>Folder</t>
        </is>
      </c>
      <c r="C498" t="inlineStr">
        <is>
          <t>Viewer</t>
        </is>
      </c>
      <c r="D498" t="inlineStr">
        <is>
          <t>Editor</t>
        </is>
      </c>
      <c r="E498" t="inlineStr">
        <is>
          <t>-</t>
        </is>
      </c>
    </row>
    <row r="499">
      <c r="A499" t="inlineStr">
        <is>
          <t>Clients/Oakwood Logistics/Main office - Hawthorn/02 Site Access</t>
        </is>
      </c>
      <c r="B499" t="inlineStr">
        <is>
          <t>Folder</t>
        </is>
      </c>
      <c r="C499" t="inlineStr">
        <is>
          <t>-</t>
        </is>
      </c>
      <c r="D499" t="inlineStr">
        <is>
          <t>Editor</t>
        </is>
      </c>
      <c r="E499" t="inlineStr">
        <is>
          <t>-</t>
        </is>
      </c>
    </row>
    <row r="500">
      <c r="A500" t="inlineStr">
        <is>
          <t>Clients/Oakwood Logistics/Main office - Hawthorn/03 Agreements</t>
        </is>
      </c>
      <c r="B500" t="inlineStr">
        <is>
          <t>Folder</t>
        </is>
      </c>
      <c r="C500" t="inlineStr">
        <is>
          <t>-</t>
        </is>
      </c>
      <c r="D500" t="inlineStr">
        <is>
          <t>Editor</t>
        </is>
      </c>
      <c r="E500" t="inlineStr">
        <is>
          <t>Viewer</t>
        </is>
      </c>
    </row>
    <row r="501">
      <c r="A501" t="inlineStr">
        <is>
          <t>Clients/Oakwood Logistics/Main office - Hawthorn/04 Billing</t>
        </is>
      </c>
      <c r="B501" t="inlineStr">
        <is>
          <t>Folder</t>
        </is>
      </c>
      <c r="C501" t="inlineStr">
        <is>
          <t>-</t>
        </is>
      </c>
      <c r="D501" t="inlineStr">
        <is>
          <t>Editor</t>
        </is>
      </c>
      <c r="E501" t="inlineStr">
        <is>
          <t>Editor</t>
        </is>
      </c>
    </row>
    <row r="502">
      <c r="A502" t="inlineStr">
        <is>
          <t>Clients/Oakwood Logistics/Main office - Hawthorn/05 Visit Reports</t>
        </is>
      </c>
      <c r="B502" t="inlineStr">
        <is>
          <t>Folder</t>
        </is>
      </c>
      <c r="C502" t="inlineStr">
        <is>
          <t>Contributor (form uploads)</t>
        </is>
      </c>
      <c r="D502" t="inlineStr">
        <is>
          <t>Editor</t>
        </is>
      </c>
      <c r="E502" t="inlineStr">
        <is>
          <t>Viewer</t>
        </is>
      </c>
    </row>
    <row r="503">
      <c r="A503" t="inlineStr">
        <is>
          <t>Clients/Oakwood Logistics/Clinic - Blackburn</t>
        </is>
      </c>
      <c r="B503" t="inlineStr">
        <is>
          <t>Location</t>
        </is>
      </c>
      <c r="C503" t="inlineStr">
        <is>
          <t>-</t>
        </is>
      </c>
      <c r="D503" t="inlineStr">
        <is>
          <t>Editor</t>
        </is>
      </c>
      <c r="E503" t="inlineStr">
        <is>
          <t>-</t>
        </is>
      </c>
    </row>
    <row r="504">
      <c r="A504" t="inlineStr">
        <is>
          <t>Clients/Oakwood Logistics/Clinic - Blackburn/01 Scope &amp; Checklist</t>
        </is>
      </c>
      <c r="B504" t="inlineStr">
        <is>
          <t>Folder</t>
        </is>
      </c>
      <c r="C504" t="inlineStr">
        <is>
          <t>Viewer</t>
        </is>
      </c>
      <c r="D504" t="inlineStr">
        <is>
          <t>Editor</t>
        </is>
      </c>
      <c r="E504" t="inlineStr">
        <is>
          <t>-</t>
        </is>
      </c>
    </row>
    <row r="505">
      <c r="A505" t="inlineStr">
        <is>
          <t>Clients/Oakwood Logistics/Clinic - Blackburn/02 Site Access</t>
        </is>
      </c>
      <c r="B505" t="inlineStr">
        <is>
          <t>Folder</t>
        </is>
      </c>
      <c r="C505" t="inlineStr">
        <is>
          <t>-</t>
        </is>
      </c>
      <c r="D505" t="inlineStr">
        <is>
          <t>Editor</t>
        </is>
      </c>
      <c r="E505" t="inlineStr">
        <is>
          <t>-</t>
        </is>
      </c>
    </row>
    <row r="506">
      <c r="A506" t="inlineStr">
        <is>
          <t>Clients/Oakwood Logistics/Clinic - Blackburn/03 Agreements</t>
        </is>
      </c>
      <c r="B506" t="inlineStr">
        <is>
          <t>Folder</t>
        </is>
      </c>
      <c r="C506" t="inlineStr">
        <is>
          <t>-</t>
        </is>
      </c>
      <c r="D506" t="inlineStr">
        <is>
          <t>Editor</t>
        </is>
      </c>
      <c r="E506" t="inlineStr">
        <is>
          <t>Viewer</t>
        </is>
      </c>
    </row>
    <row r="507">
      <c r="A507" t="inlineStr">
        <is>
          <t>Clients/Oakwood Logistics/Clinic - Blackburn/04 Billing</t>
        </is>
      </c>
      <c r="B507" t="inlineStr">
        <is>
          <t>Folder</t>
        </is>
      </c>
      <c r="C507" t="inlineStr">
        <is>
          <t>-</t>
        </is>
      </c>
      <c r="D507" t="inlineStr">
        <is>
          <t>Editor</t>
        </is>
      </c>
      <c r="E507" t="inlineStr">
        <is>
          <t>Editor</t>
        </is>
      </c>
    </row>
    <row r="508">
      <c r="A508" t="inlineStr">
        <is>
          <t>Clients/Oakwood Logistics/Clinic - Blackburn/05 Visit Reports</t>
        </is>
      </c>
      <c r="B508" t="inlineStr">
        <is>
          <t>Folder</t>
        </is>
      </c>
      <c r="C508" t="inlineStr">
        <is>
          <t>Contributor (form uploads)</t>
        </is>
      </c>
      <c r="D508" t="inlineStr">
        <is>
          <t>Editor</t>
        </is>
      </c>
      <c r="E508" t="inlineStr">
        <is>
          <t>Viewer</t>
        </is>
      </c>
    </row>
    <row r="509">
      <c r="A509" t="inlineStr">
        <is>
          <t>Clients/Oakwood Logistics/Warehouse - Cheltenham</t>
        </is>
      </c>
      <c r="B509" t="inlineStr">
        <is>
          <t>Location</t>
        </is>
      </c>
      <c r="C509" t="inlineStr">
        <is>
          <t>-</t>
        </is>
      </c>
      <c r="D509" t="inlineStr">
        <is>
          <t>Editor</t>
        </is>
      </c>
      <c r="E509" t="inlineStr">
        <is>
          <t>-</t>
        </is>
      </c>
    </row>
    <row r="510">
      <c r="A510" t="inlineStr">
        <is>
          <t>Clients/Oakwood Logistics/Warehouse - Cheltenham/01 Scope &amp; Checklist</t>
        </is>
      </c>
      <c r="B510" t="inlineStr">
        <is>
          <t>Folder</t>
        </is>
      </c>
      <c r="C510" t="inlineStr">
        <is>
          <t>Viewer</t>
        </is>
      </c>
      <c r="D510" t="inlineStr">
        <is>
          <t>Editor</t>
        </is>
      </c>
      <c r="E510" t="inlineStr">
        <is>
          <t>-</t>
        </is>
      </c>
    </row>
    <row r="511">
      <c r="A511" t="inlineStr">
        <is>
          <t>Clients/Oakwood Logistics/Warehouse - Cheltenham/02 Site Access</t>
        </is>
      </c>
      <c r="B511" t="inlineStr">
        <is>
          <t>Folder</t>
        </is>
      </c>
      <c r="C511" t="inlineStr">
        <is>
          <t>-</t>
        </is>
      </c>
      <c r="D511" t="inlineStr">
        <is>
          <t>Editor</t>
        </is>
      </c>
      <c r="E511" t="inlineStr">
        <is>
          <t>-</t>
        </is>
      </c>
    </row>
    <row r="512">
      <c r="A512" t="inlineStr">
        <is>
          <t>Clients/Oakwood Logistics/Warehouse - Cheltenham/03 Agreements</t>
        </is>
      </c>
      <c r="B512" t="inlineStr">
        <is>
          <t>Folder</t>
        </is>
      </c>
      <c r="C512" t="inlineStr">
        <is>
          <t>-</t>
        </is>
      </c>
      <c r="D512" t="inlineStr">
        <is>
          <t>Editor</t>
        </is>
      </c>
      <c r="E512" t="inlineStr">
        <is>
          <t>Viewer</t>
        </is>
      </c>
    </row>
    <row r="513">
      <c r="A513" t="inlineStr">
        <is>
          <t>Clients/Oakwood Logistics/Warehouse - Cheltenham/04 Billing</t>
        </is>
      </c>
      <c r="B513" t="inlineStr">
        <is>
          <t>Folder</t>
        </is>
      </c>
      <c r="C513" t="inlineStr">
        <is>
          <t>-</t>
        </is>
      </c>
      <c r="D513" t="inlineStr">
        <is>
          <t>Editor</t>
        </is>
      </c>
      <c r="E513" t="inlineStr">
        <is>
          <t>Editor</t>
        </is>
      </c>
    </row>
    <row r="514">
      <c r="A514" t="inlineStr">
        <is>
          <t>Clients/Oakwood Logistics/Warehouse - Cheltenham/05 Visit Reports</t>
        </is>
      </c>
      <c r="B514" t="inlineStr">
        <is>
          <t>Folder</t>
        </is>
      </c>
      <c r="C514" t="inlineStr">
        <is>
          <t>Contributor (form uploads)</t>
        </is>
      </c>
      <c r="D514" t="inlineStr">
        <is>
          <t>Editor</t>
        </is>
      </c>
      <c r="E514" t="inlineStr">
        <is>
          <t>Viewer</t>
        </is>
      </c>
    </row>
    <row r="515">
      <c r="A515" t="inlineStr">
        <is>
          <t>Clients/Oakwood Logistics/Showroom - Box Hill</t>
        </is>
      </c>
      <c r="B515" t="inlineStr">
        <is>
          <t>Location</t>
        </is>
      </c>
      <c r="C515" t="inlineStr">
        <is>
          <t>-</t>
        </is>
      </c>
      <c r="D515" t="inlineStr">
        <is>
          <t>Editor</t>
        </is>
      </c>
      <c r="E515" t="inlineStr">
        <is>
          <t>-</t>
        </is>
      </c>
    </row>
    <row r="516">
      <c r="A516" t="inlineStr">
        <is>
          <t>Clients/Oakwood Logistics/Showroom - Box Hill/01 Scope &amp; Checklist</t>
        </is>
      </c>
      <c r="B516" t="inlineStr">
        <is>
          <t>Folder</t>
        </is>
      </c>
      <c r="C516" t="inlineStr">
        <is>
          <t>Viewer</t>
        </is>
      </c>
      <c r="D516" t="inlineStr">
        <is>
          <t>Editor</t>
        </is>
      </c>
      <c r="E516" t="inlineStr">
        <is>
          <t>-</t>
        </is>
      </c>
    </row>
    <row r="517">
      <c r="A517" t="inlineStr">
        <is>
          <t>Clients/Oakwood Logistics/Showroom - Box Hill/02 Site Access</t>
        </is>
      </c>
      <c r="B517" t="inlineStr">
        <is>
          <t>Folder</t>
        </is>
      </c>
      <c r="C517" t="inlineStr">
        <is>
          <t>-</t>
        </is>
      </c>
      <c r="D517" t="inlineStr">
        <is>
          <t>Editor</t>
        </is>
      </c>
      <c r="E517" t="inlineStr">
        <is>
          <t>-</t>
        </is>
      </c>
    </row>
    <row r="518">
      <c r="A518" t="inlineStr">
        <is>
          <t>Clients/Oakwood Logistics/Showroom - Box Hill/03 Agreements</t>
        </is>
      </c>
      <c r="B518" t="inlineStr">
        <is>
          <t>Folder</t>
        </is>
      </c>
      <c r="C518" t="inlineStr">
        <is>
          <t>-</t>
        </is>
      </c>
      <c r="D518" t="inlineStr">
        <is>
          <t>Editor</t>
        </is>
      </c>
      <c r="E518" t="inlineStr">
        <is>
          <t>Viewer</t>
        </is>
      </c>
    </row>
    <row r="519">
      <c r="A519" t="inlineStr">
        <is>
          <t>Clients/Oakwood Logistics/Showroom - Box Hill/04 Billing</t>
        </is>
      </c>
      <c r="B519" t="inlineStr">
        <is>
          <t>Folder</t>
        </is>
      </c>
      <c r="C519" t="inlineStr">
        <is>
          <t>-</t>
        </is>
      </c>
      <c r="D519" t="inlineStr">
        <is>
          <t>Editor</t>
        </is>
      </c>
      <c r="E519" t="inlineStr">
        <is>
          <t>Editor</t>
        </is>
      </c>
    </row>
    <row r="520">
      <c r="A520" t="inlineStr">
        <is>
          <t>Clients/Oakwood Logistics/Showroom - Box Hill/05 Visit Reports</t>
        </is>
      </c>
      <c r="B520" t="inlineStr">
        <is>
          <t>Folder</t>
        </is>
      </c>
      <c r="C520" t="inlineStr">
        <is>
          <t>Contributor (form uploads)</t>
        </is>
      </c>
      <c r="D520" t="inlineStr">
        <is>
          <t>Editor</t>
        </is>
      </c>
      <c r="E520" t="inlineStr">
        <is>
          <t>Viewer</t>
        </is>
      </c>
    </row>
    <row r="521">
      <c r="A521" t="inlineStr">
        <is>
          <t>Clients/Banksia Insurance Brokers</t>
        </is>
      </c>
      <c r="B521" t="inlineStr">
        <is>
          <t>Client</t>
        </is>
      </c>
      <c r="C521" t="inlineStr">
        <is>
          <t>-</t>
        </is>
      </c>
      <c r="D521" t="inlineStr">
        <is>
          <t>Editor</t>
        </is>
      </c>
      <c r="E521" t="inlineStr">
        <is>
          <t>Viewer</t>
        </is>
      </c>
    </row>
    <row r="522">
      <c r="A522" t="inlineStr">
        <is>
          <t>Clients/Banksia Insurance Brokers/Main office - Burwood</t>
        </is>
      </c>
      <c r="B522" t="inlineStr">
        <is>
          <t>Location</t>
        </is>
      </c>
      <c r="C522" t="inlineStr">
        <is>
          <t>-</t>
        </is>
      </c>
      <c r="D522" t="inlineStr">
        <is>
          <t>Editor</t>
        </is>
      </c>
      <c r="E522" t="inlineStr">
        <is>
          <t>-</t>
        </is>
      </c>
    </row>
    <row r="523">
      <c r="A523" t="inlineStr">
        <is>
          <t>Clients/Banksia Insurance Brokers/Main office - Burwood/01 Scope &amp; Checklist</t>
        </is>
      </c>
      <c r="B523" t="inlineStr">
        <is>
          <t>Folder</t>
        </is>
      </c>
      <c r="C523" t="inlineStr">
        <is>
          <t>Viewer</t>
        </is>
      </c>
      <c r="D523" t="inlineStr">
        <is>
          <t>Editor</t>
        </is>
      </c>
      <c r="E523" t="inlineStr">
        <is>
          <t>-</t>
        </is>
      </c>
    </row>
    <row r="524">
      <c r="A524" t="inlineStr">
        <is>
          <t>Clients/Banksia Insurance Brokers/Main office - Burwood/02 Site Access</t>
        </is>
      </c>
      <c r="B524" t="inlineStr">
        <is>
          <t>Folder</t>
        </is>
      </c>
      <c r="C524" t="inlineStr">
        <is>
          <t>-</t>
        </is>
      </c>
      <c r="D524" t="inlineStr">
        <is>
          <t>Editor</t>
        </is>
      </c>
      <c r="E524" t="inlineStr">
        <is>
          <t>-</t>
        </is>
      </c>
    </row>
    <row r="525">
      <c r="A525" t="inlineStr">
        <is>
          <t>Clients/Banksia Insurance Brokers/Main office - Burwood/03 Agreements</t>
        </is>
      </c>
      <c r="B525" t="inlineStr">
        <is>
          <t>Folder</t>
        </is>
      </c>
      <c r="C525" t="inlineStr">
        <is>
          <t>-</t>
        </is>
      </c>
      <c r="D525" t="inlineStr">
        <is>
          <t>Editor</t>
        </is>
      </c>
      <c r="E525" t="inlineStr">
        <is>
          <t>Viewer</t>
        </is>
      </c>
    </row>
    <row r="526">
      <c r="A526" t="inlineStr">
        <is>
          <t>Clients/Banksia Insurance Brokers/Main office - Burwood/04 Billing</t>
        </is>
      </c>
      <c r="B526" t="inlineStr">
        <is>
          <t>Folder</t>
        </is>
      </c>
      <c r="C526" t="inlineStr">
        <is>
          <t>-</t>
        </is>
      </c>
      <c r="D526" t="inlineStr">
        <is>
          <t>Editor</t>
        </is>
      </c>
      <c r="E526" t="inlineStr">
        <is>
          <t>Editor</t>
        </is>
      </c>
    </row>
    <row r="527">
      <c r="A527" t="inlineStr">
        <is>
          <t>Clients/Banksia Insurance Brokers/Main office - Burwood/05 Visit Reports</t>
        </is>
      </c>
      <c r="B527" t="inlineStr">
        <is>
          <t>Folder</t>
        </is>
      </c>
      <c r="C527" t="inlineStr">
        <is>
          <t>Contributor (form uploads)</t>
        </is>
      </c>
      <c r="D527" t="inlineStr">
        <is>
          <t>Editor</t>
        </is>
      </c>
      <c r="E527" t="inlineStr">
        <is>
          <t>Viewer</t>
        </is>
      </c>
    </row>
    <row r="528">
      <c r="A528" t="inlineStr">
        <is>
          <t>Clients/Sunbury Lawyers Pty Ltd</t>
        </is>
      </c>
      <c r="B528" t="inlineStr">
        <is>
          <t>Client</t>
        </is>
      </c>
      <c r="C528" t="inlineStr">
        <is>
          <t>-</t>
        </is>
      </c>
      <c r="D528" t="inlineStr">
        <is>
          <t>Editor</t>
        </is>
      </c>
      <c r="E528" t="inlineStr">
        <is>
          <t>Viewer</t>
        </is>
      </c>
    </row>
    <row r="529">
      <c r="A529" t="inlineStr">
        <is>
          <t>Clients/Sunbury Lawyers Pty Ltd/Main office - Reservoir</t>
        </is>
      </c>
      <c r="B529" t="inlineStr">
        <is>
          <t>Location</t>
        </is>
      </c>
      <c r="C529" t="inlineStr">
        <is>
          <t>-</t>
        </is>
      </c>
      <c r="D529" t="inlineStr">
        <is>
          <t>Editor</t>
        </is>
      </c>
      <c r="E529" t="inlineStr">
        <is>
          <t>-</t>
        </is>
      </c>
    </row>
    <row r="530">
      <c r="A530" t="inlineStr">
        <is>
          <t>Clients/Sunbury Lawyers Pty Ltd/Main office - Reservoir/01 Scope &amp; Checklist</t>
        </is>
      </c>
      <c r="B530" t="inlineStr">
        <is>
          <t>Folder</t>
        </is>
      </c>
      <c r="C530" t="inlineStr">
        <is>
          <t>Viewer</t>
        </is>
      </c>
      <c r="D530" t="inlineStr">
        <is>
          <t>Editor</t>
        </is>
      </c>
      <c r="E530" t="inlineStr">
        <is>
          <t>-</t>
        </is>
      </c>
    </row>
    <row r="531">
      <c r="A531" t="inlineStr">
        <is>
          <t>Clients/Sunbury Lawyers Pty Ltd/Main office - Reservoir/02 Site Access</t>
        </is>
      </c>
      <c r="B531" t="inlineStr">
        <is>
          <t>Folder</t>
        </is>
      </c>
      <c r="C531" t="inlineStr">
        <is>
          <t>-</t>
        </is>
      </c>
      <c r="D531" t="inlineStr">
        <is>
          <t>Editor</t>
        </is>
      </c>
      <c r="E531" t="inlineStr">
        <is>
          <t>-</t>
        </is>
      </c>
    </row>
    <row r="532">
      <c r="A532" t="inlineStr">
        <is>
          <t>Clients/Sunbury Lawyers Pty Ltd/Main office - Reservoir/03 Agreements</t>
        </is>
      </c>
      <c r="B532" t="inlineStr">
        <is>
          <t>Folder</t>
        </is>
      </c>
      <c r="C532" t="inlineStr">
        <is>
          <t>-</t>
        </is>
      </c>
      <c r="D532" t="inlineStr">
        <is>
          <t>Editor</t>
        </is>
      </c>
      <c r="E532" t="inlineStr">
        <is>
          <t>Viewer</t>
        </is>
      </c>
    </row>
    <row r="533">
      <c r="A533" t="inlineStr">
        <is>
          <t>Clients/Sunbury Lawyers Pty Ltd/Main office - Reservoir/04 Billing</t>
        </is>
      </c>
      <c r="B533" t="inlineStr">
        <is>
          <t>Folder</t>
        </is>
      </c>
      <c r="C533" t="inlineStr">
        <is>
          <t>-</t>
        </is>
      </c>
      <c r="D533" t="inlineStr">
        <is>
          <t>Editor</t>
        </is>
      </c>
      <c r="E533" t="inlineStr">
        <is>
          <t>Editor</t>
        </is>
      </c>
    </row>
    <row r="534">
      <c r="A534" t="inlineStr">
        <is>
          <t>Clients/Sunbury Lawyers Pty Ltd/Main office - Reservoir/05 Visit Reports</t>
        </is>
      </c>
      <c r="B534" t="inlineStr">
        <is>
          <t>Folder</t>
        </is>
      </c>
      <c r="C534" t="inlineStr">
        <is>
          <t>Contributor (form uploads)</t>
        </is>
      </c>
      <c r="D534" t="inlineStr">
        <is>
          <t>Editor</t>
        </is>
      </c>
      <c r="E534" t="inlineStr">
        <is>
          <t>Viewer</t>
        </is>
      </c>
    </row>
    <row r="535">
      <c r="A535" t="inlineStr">
        <is>
          <t>Clients/Sunbury Lawyers Pty Ltd/Clinic - Essendon</t>
        </is>
      </c>
      <c r="B535" t="inlineStr">
        <is>
          <t>Location</t>
        </is>
      </c>
      <c r="C535" t="inlineStr">
        <is>
          <t>-</t>
        </is>
      </c>
      <c r="D535" t="inlineStr">
        <is>
          <t>Editor</t>
        </is>
      </c>
      <c r="E535" t="inlineStr">
        <is>
          <t>-</t>
        </is>
      </c>
    </row>
    <row r="536">
      <c r="A536" t="inlineStr">
        <is>
          <t>Clients/Sunbury Lawyers Pty Ltd/Clinic - Essendon/01 Scope &amp; Checklist</t>
        </is>
      </c>
      <c r="B536" t="inlineStr">
        <is>
          <t>Folder</t>
        </is>
      </c>
      <c r="C536" t="inlineStr">
        <is>
          <t>Viewer</t>
        </is>
      </c>
      <c r="D536" t="inlineStr">
        <is>
          <t>Editor</t>
        </is>
      </c>
      <c r="E536" t="inlineStr">
        <is>
          <t>-</t>
        </is>
      </c>
    </row>
    <row r="537">
      <c r="A537" t="inlineStr">
        <is>
          <t>Clients/Sunbury Lawyers Pty Ltd/Clinic - Essendon/02 Site Access</t>
        </is>
      </c>
      <c r="B537" t="inlineStr">
        <is>
          <t>Folder</t>
        </is>
      </c>
      <c r="C537" t="inlineStr">
        <is>
          <t>-</t>
        </is>
      </c>
      <c r="D537" t="inlineStr">
        <is>
          <t>Editor</t>
        </is>
      </c>
      <c r="E537" t="inlineStr">
        <is>
          <t>-</t>
        </is>
      </c>
    </row>
    <row r="538">
      <c r="A538" t="inlineStr">
        <is>
          <t>Clients/Sunbury Lawyers Pty Ltd/Clinic - Essendon/03 Agreements</t>
        </is>
      </c>
      <c r="B538" t="inlineStr">
        <is>
          <t>Folder</t>
        </is>
      </c>
      <c r="C538" t="inlineStr">
        <is>
          <t>-</t>
        </is>
      </c>
      <c r="D538" t="inlineStr">
        <is>
          <t>Editor</t>
        </is>
      </c>
      <c r="E538" t="inlineStr">
        <is>
          <t>Viewer</t>
        </is>
      </c>
    </row>
    <row r="539">
      <c r="A539" t="inlineStr">
        <is>
          <t>Clients/Sunbury Lawyers Pty Ltd/Clinic - Essendon/04 Billing</t>
        </is>
      </c>
      <c r="B539" t="inlineStr">
        <is>
          <t>Folder</t>
        </is>
      </c>
      <c r="C539" t="inlineStr">
        <is>
          <t>-</t>
        </is>
      </c>
      <c r="D539" t="inlineStr">
        <is>
          <t>Editor</t>
        </is>
      </c>
      <c r="E539" t="inlineStr">
        <is>
          <t>Editor</t>
        </is>
      </c>
    </row>
    <row r="540">
      <c r="A540" t="inlineStr">
        <is>
          <t>Clients/Sunbury Lawyers Pty Ltd/Clinic - Essendon/05 Visit Reports</t>
        </is>
      </c>
      <c r="B540" t="inlineStr">
        <is>
          <t>Folder</t>
        </is>
      </c>
      <c r="C540" t="inlineStr">
        <is>
          <t>Contributor (form uploads)</t>
        </is>
      </c>
      <c r="D540" t="inlineStr">
        <is>
          <t>Editor</t>
        </is>
      </c>
      <c r="E540" t="inlineStr">
        <is>
          <t>Viewer</t>
        </is>
      </c>
    </row>
    <row r="541">
      <c r="A541" t="inlineStr">
        <is>
          <t>Clients/Sunbury Lawyers Pty Ltd/Warehouse - Mentone</t>
        </is>
      </c>
      <c r="B541" t="inlineStr">
        <is>
          <t>Location</t>
        </is>
      </c>
      <c r="C541" t="inlineStr">
        <is>
          <t>-</t>
        </is>
      </c>
      <c r="D541" t="inlineStr">
        <is>
          <t>Editor</t>
        </is>
      </c>
      <c r="E541" t="inlineStr">
        <is>
          <t>-</t>
        </is>
      </c>
    </row>
    <row r="542">
      <c r="A542" t="inlineStr">
        <is>
          <t>Clients/Sunbury Lawyers Pty Ltd/Warehouse - Mentone/01 Scope &amp; Checklist</t>
        </is>
      </c>
      <c r="B542" t="inlineStr">
        <is>
          <t>Folder</t>
        </is>
      </c>
      <c r="C542" t="inlineStr">
        <is>
          <t>Viewer</t>
        </is>
      </c>
      <c r="D542" t="inlineStr">
        <is>
          <t>Editor</t>
        </is>
      </c>
      <c r="E542" t="inlineStr">
        <is>
          <t>-</t>
        </is>
      </c>
    </row>
    <row r="543">
      <c r="A543" t="inlineStr">
        <is>
          <t>Clients/Sunbury Lawyers Pty Ltd/Warehouse - Mentone/02 Site Access</t>
        </is>
      </c>
      <c r="B543" t="inlineStr">
        <is>
          <t>Folder</t>
        </is>
      </c>
      <c r="C543" t="inlineStr">
        <is>
          <t>-</t>
        </is>
      </c>
      <c r="D543" t="inlineStr">
        <is>
          <t>Editor</t>
        </is>
      </c>
      <c r="E543" t="inlineStr">
        <is>
          <t>-</t>
        </is>
      </c>
    </row>
    <row r="544">
      <c r="A544" t="inlineStr">
        <is>
          <t>Clients/Sunbury Lawyers Pty Ltd/Warehouse - Mentone/03 Agreements</t>
        </is>
      </c>
      <c r="B544" t="inlineStr">
        <is>
          <t>Folder</t>
        </is>
      </c>
      <c r="C544" t="inlineStr">
        <is>
          <t>-</t>
        </is>
      </c>
      <c r="D544" t="inlineStr">
        <is>
          <t>Editor</t>
        </is>
      </c>
      <c r="E544" t="inlineStr">
        <is>
          <t>Viewer</t>
        </is>
      </c>
    </row>
    <row r="545">
      <c r="A545" t="inlineStr">
        <is>
          <t>Clients/Sunbury Lawyers Pty Ltd/Warehouse - Mentone/04 Billing</t>
        </is>
      </c>
      <c r="B545" t="inlineStr">
        <is>
          <t>Folder</t>
        </is>
      </c>
      <c r="C545" t="inlineStr">
        <is>
          <t>-</t>
        </is>
      </c>
      <c r="D545" t="inlineStr">
        <is>
          <t>Editor</t>
        </is>
      </c>
      <c r="E545" t="inlineStr">
        <is>
          <t>Editor</t>
        </is>
      </c>
    </row>
    <row r="546">
      <c r="A546" t="inlineStr">
        <is>
          <t>Clients/Sunbury Lawyers Pty Ltd/Warehouse - Mentone/05 Visit Reports</t>
        </is>
      </c>
      <c r="B546" t="inlineStr">
        <is>
          <t>Folder</t>
        </is>
      </c>
      <c r="C546" t="inlineStr">
        <is>
          <t>Contributor (form uploads)</t>
        </is>
      </c>
      <c r="D546" t="inlineStr">
        <is>
          <t>Editor</t>
        </is>
      </c>
      <c r="E546" t="inlineStr">
        <is>
          <t>Viewer</t>
        </is>
      </c>
    </row>
    <row r="547">
      <c r="A547" t="inlineStr">
        <is>
          <t>Clients/Cobblestone Real Estate Pty Ltd</t>
        </is>
      </c>
      <c r="B547" t="inlineStr">
        <is>
          <t>Client</t>
        </is>
      </c>
      <c r="C547" t="inlineStr">
        <is>
          <t>-</t>
        </is>
      </c>
      <c r="D547" t="inlineStr">
        <is>
          <t>Editor</t>
        </is>
      </c>
      <c r="E547" t="inlineStr">
        <is>
          <t>Viewer</t>
        </is>
      </c>
    </row>
    <row r="548">
      <c r="A548" t="inlineStr">
        <is>
          <t>Clients/Cobblestone Real Estate Pty Ltd/Main office - Frankston</t>
        </is>
      </c>
      <c r="B548" t="inlineStr">
        <is>
          <t>Location</t>
        </is>
      </c>
      <c r="C548" t="inlineStr">
        <is>
          <t>-</t>
        </is>
      </c>
      <c r="D548" t="inlineStr">
        <is>
          <t>Editor</t>
        </is>
      </c>
      <c r="E548" t="inlineStr">
        <is>
          <t>-</t>
        </is>
      </c>
    </row>
    <row r="549">
      <c r="A549" t="inlineStr">
        <is>
          <t>Clients/Cobblestone Real Estate Pty Ltd/Main office - Frankston/01 Scope &amp; Checklist</t>
        </is>
      </c>
      <c r="B549" t="inlineStr">
        <is>
          <t>Folder</t>
        </is>
      </c>
      <c r="C549" t="inlineStr">
        <is>
          <t>Viewer</t>
        </is>
      </c>
      <c r="D549" t="inlineStr">
        <is>
          <t>Editor</t>
        </is>
      </c>
      <c r="E549" t="inlineStr">
        <is>
          <t>-</t>
        </is>
      </c>
    </row>
    <row r="550">
      <c r="A550" t="inlineStr">
        <is>
          <t>Clients/Cobblestone Real Estate Pty Ltd/Main office - Frankston/02 Site Access</t>
        </is>
      </c>
      <c r="B550" t="inlineStr">
        <is>
          <t>Folder</t>
        </is>
      </c>
      <c r="C550" t="inlineStr">
        <is>
          <t>-</t>
        </is>
      </c>
      <c r="D550" t="inlineStr">
        <is>
          <t>Editor</t>
        </is>
      </c>
      <c r="E550" t="inlineStr">
        <is>
          <t>-</t>
        </is>
      </c>
    </row>
    <row r="551">
      <c r="A551" t="inlineStr">
        <is>
          <t>Clients/Cobblestone Real Estate Pty Ltd/Main office - Frankston/03 Agreements</t>
        </is>
      </c>
      <c r="B551" t="inlineStr">
        <is>
          <t>Folder</t>
        </is>
      </c>
      <c r="C551" t="inlineStr">
        <is>
          <t>-</t>
        </is>
      </c>
      <c r="D551" t="inlineStr">
        <is>
          <t>Editor</t>
        </is>
      </c>
      <c r="E551" t="inlineStr">
        <is>
          <t>Viewer</t>
        </is>
      </c>
    </row>
    <row r="552">
      <c r="A552" t="inlineStr">
        <is>
          <t>Clients/Cobblestone Real Estate Pty Ltd/Main office - Frankston/04 Billing</t>
        </is>
      </c>
      <c r="B552" t="inlineStr">
        <is>
          <t>Folder</t>
        </is>
      </c>
      <c r="C552" t="inlineStr">
        <is>
          <t>-</t>
        </is>
      </c>
      <c r="D552" t="inlineStr">
        <is>
          <t>Editor</t>
        </is>
      </c>
      <c r="E552" t="inlineStr">
        <is>
          <t>Editor</t>
        </is>
      </c>
    </row>
    <row r="553">
      <c r="A553" t="inlineStr">
        <is>
          <t>Clients/Cobblestone Real Estate Pty Ltd/Main office - Frankston/05 Visit Reports</t>
        </is>
      </c>
      <c r="B553" t="inlineStr">
        <is>
          <t>Folder</t>
        </is>
      </c>
      <c r="C553" t="inlineStr">
        <is>
          <t>Contributor (form uploads)</t>
        </is>
      </c>
      <c r="D553" t="inlineStr">
        <is>
          <t>Editor</t>
        </is>
      </c>
      <c r="E553" t="inlineStr">
        <is>
          <t>Viewer</t>
        </is>
      </c>
    </row>
    <row r="554">
      <c r="A554" t="inlineStr">
        <is>
          <t>Clients/Bayview Engineering Pty Ltd</t>
        </is>
      </c>
      <c r="B554" t="inlineStr">
        <is>
          <t>Client</t>
        </is>
      </c>
      <c r="C554" t="inlineStr">
        <is>
          <t>-</t>
        </is>
      </c>
      <c r="D554" t="inlineStr">
        <is>
          <t>Editor</t>
        </is>
      </c>
      <c r="E554" t="inlineStr">
        <is>
          <t>Viewer</t>
        </is>
      </c>
    </row>
    <row r="555">
      <c r="A555" t="inlineStr">
        <is>
          <t>Clients/Bayview Engineering Pty Ltd/Main office - Sunshine</t>
        </is>
      </c>
      <c r="B555" t="inlineStr">
        <is>
          <t>Location</t>
        </is>
      </c>
      <c r="C555" t="inlineStr">
        <is>
          <t>-</t>
        </is>
      </c>
      <c r="D555" t="inlineStr">
        <is>
          <t>Editor</t>
        </is>
      </c>
      <c r="E555" t="inlineStr">
        <is>
          <t>-</t>
        </is>
      </c>
    </row>
    <row r="556">
      <c r="A556" t="inlineStr">
        <is>
          <t>Clients/Bayview Engineering Pty Ltd/Main office - Sunshine/01 Scope &amp; Checklist</t>
        </is>
      </c>
      <c r="B556" t="inlineStr">
        <is>
          <t>Folder</t>
        </is>
      </c>
      <c r="C556" t="inlineStr">
        <is>
          <t>Viewer</t>
        </is>
      </c>
      <c r="D556" t="inlineStr">
        <is>
          <t>Editor</t>
        </is>
      </c>
      <c r="E556" t="inlineStr">
        <is>
          <t>-</t>
        </is>
      </c>
    </row>
    <row r="557">
      <c r="A557" t="inlineStr">
        <is>
          <t>Clients/Bayview Engineering Pty Ltd/Main office - Sunshine/02 Site Access</t>
        </is>
      </c>
      <c r="B557" t="inlineStr">
        <is>
          <t>Folder</t>
        </is>
      </c>
      <c r="C557" t="inlineStr">
        <is>
          <t>-</t>
        </is>
      </c>
      <c r="D557" t="inlineStr">
        <is>
          <t>Editor</t>
        </is>
      </c>
      <c r="E557" t="inlineStr">
        <is>
          <t>-</t>
        </is>
      </c>
    </row>
    <row r="558">
      <c r="A558" t="inlineStr">
        <is>
          <t>Clients/Bayview Engineering Pty Ltd/Main office - Sunshine/03 Agreements</t>
        </is>
      </c>
      <c r="B558" t="inlineStr">
        <is>
          <t>Folder</t>
        </is>
      </c>
      <c r="C558" t="inlineStr">
        <is>
          <t>-</t>
        </is>
      </c>
      <c r="D558" t="inlineStr">
        <is>
          <t>Editor</t>
        </is>
      </c>
      <c r="E558" t="inlineStr">
        <is>
          <t>Viewer</t>
        </is>
      </c>
    </row>
    <row r="559">
      <c r="A559" t="inlineStr">
        <is>
          <t>Clients/Bayview Engineering Pty Ltd/Main office - Sunshine/04 Billing</t>
        </is>
      </c>
      <c r="B559" t="inlineStr">
        <is>
          <t>Folder</t>
        </is>
      </c>
      <c r="C559" t="inlineStr">
        <is>
          <t>-</t>
        </is>
      </c>
      <c r="D559" t="inlineStr">
        <is>
          <t>Editor</t>
        </is>
      </c>
      <c r="E559" t="inlineStr">
        <is>
          <t>Editor</t>
        </is>
      </c>
    </row>
    <row r="560">
      <c r="A560" t="inlineStr">
        <is>
          <t>Clients/Bayview Engineering Pty Ltd/Main office - Sunshine/05 Visit Reports</t>
        </is>
      </c>
      <c r="B560" t="inlineStr">
        <is>
          <t>Folder</t>
        </is>
      </c>
      <c r="C560" t="inlineStr">
        <is>
          <t>Contributor (form uploads)</t>
        </is>
      </c>
      <c r="D560" t="inlineStr">
        <is>
          <t>Editor</t>
        </is>
      </c>
      <c r="E560" t="inlineStr">
        <is>
          <t>Viewer</t>
        </is>
      </c>
    </row>
    <row r="561">
      <c r="A561" t="inlineStr">
        <is>
          <t>Clients/Oakwood Financial Planning Pty Ltd</t>
        </is>
      </c>
      <c r="B561" t="inlineStr">
        <is>
          <t>Client</t>
        </is>
      </c>
      <c r="C561" t="inlineStr">
        <is>
          <t>-</t>
        </is>
      </c>
      <c r="D561" t="inlineStr">
        <is>
          <t>Editor</t>
        </is>
      </c>
      <c r="E561" t="inlineStr">
        <is>
          <t>Viewer</t>
        </is>
      </c>
    </row>
    <row r="562">
      <c r="A562" t="inlineStr">
        <is>
          <t>Clients/Oakwood Financial Planning Pty Ltd/Main office - Brighton</t>
        </is>
      </c>
      <c r="B562" t="inlineStr">
        <is>
          <t>Location</t>
        </is>
      </c>
      <c r="C562" t="inlineStr">
        <is>
          <t>-</t>
        </is>
      </c>
      <c r="D562" t="inlineStr">
        <is>
          <t>Editor</t>
        </is>
      </c>
      <c r="E562" t="inlineStr">
        <is>
          <t>-</t>
        </is>
      </c>
    </row>
    <row r="563">
      <c r="A563" t="inlineStr">
        <is>
          <t>Clients/Oakwood Financial Planning Pty Ltd/Main office - Brighton/01 Scope &amp; Checklist</t>
        </is>
      </c>
      <c r="B563" t="inlineStr">
        <is>
          <t>Folder</t>
        </is>
      </c>
      <c r="C563" t="inlineStr">
        <is>
          <t>Viewer</t>
        </is>
      </c>
      <c r="D563" t="inlineStr">
        <is>
          <t>Editor</t>
        </is>
      </c>
      <c r="E563" t="inlineStr">
        <is>
          <t>-</t>
        </is>
      </c>
    </row>
    <row r="564">
      <c r="A564" t="inlineStr">
        <is>
          <t>Clients/Oakwood Financial Planning Pty Ltd/Main office - Brighton/02 Site Access</t>
        </is>
      </c>
      <c r="B564" t="inlineStr">
        <is>
          <t>Folder</t>
        </is>
      </c>
      <c r="C564" t="inlineStr">
        <is>
          <t>-</t>
        </is>
      </c>
      <c r="D564" t="inlineStr">
        <is>
          <t>Editor</t>
        </is>
      </c>
      <c r="E564" t="inlineStr">
        <is>
          <t>-</t>
        </is>
      </c>
    </row>
    <row r="565">
      <c r="A565" t="inlineStr">
        <is>
          <t>Clients/Oakwood Financial Planning Pty Ltd/Main office - Brighton/03 Agreements</t>
        </is>
      </c>
      <c r="B565" t="inlineStr">
        <is>
          <t>Folder</t>
        </is>
      </c>
      <c r="C565" t="inlineStr">
        <is>
          <t>-</t>
        </is>
      </c>
      <c r="D565" t="inlineStr">
        <is>
          <t>Editor</t>
        </is>
      </c>
      <c r="E565" t="inlineStr">
        <is>
          <t>Viewer</t>
        </is>
      </c>
    </row>
    <row r="566">
      <c r="A566" t="inlineStr">
        <is>
          <t>Clients/Oakwood Financial Planning Pty Ltd/Main office - Brighton/04 Billing</t>
        </is>
      </c>
      <c r="B566" t="inlineStr">
        <is>
          <t>Folder</t>
        </is>
      </c>
      <c r="C566" t="inlineStr">
        <is>
          <t>-</t>
        </is>
      </c>
      <c r="D566" t="inlineStr">
        <is>
          <t>Editor</t>
        </is>
      </c>
      <c r="E566" t="inlineStr">
        <is>
          <t>Editor</t>
        </is>
      </c>
    </row>
    <row r="567">
      <c r="A567" t="inlineStr">
        <is>
          <t>Clients/Oakwood Financial Planning Pty Ltd/Main office - Brighton/05 Visit Reports</t>
        </is>
      </c>
      <c r="B567" t="inlineStr">
        <is>
          <t>Folder</t>
        </is>
      </c>
      <c r="C567" t="inlineStr">
        <is>
          <t>Contributor (form uploads)</t>
        </is>
      </c>
      <c r="D567" t="inlineStr">
        <is>
          <t>Editor</t>
        </is>
      </c>
      <c r="E567" t="inlineStr">
        <is>
          <t>Viewer</t>
        </is>
      </c>
    </row>
    <row r="568">
      <c r="A568" t="inlineStr">
        <is>
          <t>Clients/Brightside Dental Pty Ltd</t>
        </is>
      </c>
      <c r="B568" t="inlineStr">
        <is>
          <t>Client</t>
        </is>
      </c>
      <c r="C568" t="inlineStr">
        <is>
          <t>-</t>
        </is>
      </c>
      <c r="D568" t="inlineStr">
        <is>
          <t>Editor</t>
        </is>
      </c>
      <c r="E568" t="inlineStr">
        <is>
          <t>Viewer</t>
        </is>
      </c>
    </row>
    <row r="569">
      <c r="A569" t="inlineStr">
        <is>
          <t>Clients/Brightside Dental Pty Ltd/Main office - Dandenong</t>
        </is>
      </c>
      <c r="B569" t="inlineStr">
        <is>
          <t>Location</t>
        </is>
      </c>
      <c r="C569" t="inlineStr">
        <is>
          <t>-</t>
        </is>
      </c>
      <c r="D569" t="inlineStr">
        <is>
          <t>Editor</t>
        </is>
      </c>
      <c r="E569" t="inlineStr">
        <is>
          <t>-</t>
        </is>
      </c>
    </row>
    <row r="570">
      <c r="A570" t="inlineStr">
        <is>
          <t>Clients/Brightside Dental Pty Ltd/Main office - Dandenong/01 Scope &amp; Checklist</t>
        </is>
      </c>
      <c r="B570" t="inlineStr">
        <is>
          <t>Folder</t>
        </is>
      </c>
      <c r="C570" t="inlineStr">
        <is>
          <t>Viewer</t>
        </is>
      </c>
      <c r="D570" t="inlineStr">
        <is>
          <t>Editor</t>
        </is>
      </c>
      <c r="E570" t="inlineStr">
        <is>
          <t>-</t>
        </is>
      </c>
    </row>
    <row r="571">
      <c r="A571" t="inlineStr">
        <is>
          <t>Clients/Brightside Dental Pty Ltd/Main office - Dandenong/02 Site Access</t>
        </is>
      </c>
      <c r="B571" t="inlineStr">
        <is>
          <t>Folder</t>
        </is>
      </c>
      <c r="C571" t="inlineStr">
        <is>
          <t>-</t>
        </is>
      </c>
      <c r="D571" t="inlineStr">
        <is>
          <t>Editor</t>
        </is>
      </c>
      <c r="E571" t="inlineStr">
        <is>
          <t>-</t>
        </is>
      </c>
    </row>
    <row r="572">
      <c r="A572" t="inlineStr">
        <is>
          <t>Clients/Brightside Dental Pty Ltd/Main office - Dandenong/03 Agreements</t>
        </is>
      </c>
      <c r="B572" t="inlineStr">
        <is>
          <t>Folder</t>
        </is>
      </c>
      <c r="C572" t="inlineStr">
        <is>
          <t>-</t>
        </is>
      </c>
      <c r="D572" t="inlineStr">
        <is>
          <t>Editor</t>
        </is>
      </c>
      <c r="E572" t="inlineStr">
        <is>
          <t>Viewer</t>
        </is>
      </c>
    </row>
    <row r="573">
      <c r="A573" t="inlineStr">
        <is>
          <t>Clients/Brightside Dental Pty Ltd/Main office - Dandenong/04 Billing</t>
        </is>
      </c>
      <c r="B573" t="inlineStr">
        <is>
          <t>Folder</t>
        </is>
      </c>
      <c r="C573" t="inlineStr">
        <is>
          <t>-</t>
        </is>
      </c>
      <c r="D573" t="inlineStr">
        <is>
          <t>Editor</t>
        </is>
      </c>
      <c r="E573" t="inlineStr">
        <is>
          <t>Editor</t>
        </is>
      </c>
    </row>
    <row r="574">
      <c r="A574" t="inlineStr">
        <is>
          <t>Clients/Brightside Dental Pty Ltd/Main office - Dandenong/05 Visit Reports</t>
        </is>
      </c>
      <c r="B574" t="inlineStr">
        <is>
          <t>Folder</t>
        </is>
      </c>
      <c r="C574" t="inlineStr">
        <is>
          <t>Contributor (form uploads)</t>
        </is>
      </c>
      <c r="D574" t="inlineStr">
        <is>
          <t>Editor</t>
        </is>
      </c>
      <c r="E574" t="inlineStr">
        <is>
          <t>Viewer</t>
        </is>
      </c>
    </row>
    <row r="575">
      <c r="A575" t="inlineStr">
        <is>
          <t>Clients/Brightside Dental Pty Ltd/Clinic - Moorabbin</t>
        </is>
      </c>
      <c r="B575" t="inlineStr">
        <is>
          <t>Location</t>
        </is>
      </c>
      <c r="C575" t="inlineStr">
        <is>
          <t>-</t>
        </is>
      </c>
      <c r="D575" t="inlineStr">
        <is>
          <t>Editor</t>
        </is>
      </c>
      <c r="E575" t="inlineStr">
        <is>
          <t>-</t>
        </is>
      </c>
    </row>
    <row r="576">
      <c r="A576" t="inlineStr">
        <is>
          <t>Clients/Brightside Dental Pty Ltd/Clinic - Moorabbin/01 Scope &amp; Checklist</t>
        </is>
      </c>
      <c r="B576" t="inlineStr">
        <is>
          <t>Folder</t>
        </is>
      </c>
      <c r="C576" t="inlineStr">
        <is>
          <t>Viewer</t>
        </is>
      </c>
      <c r="D576" t="inlineStr">
        <is>
          <t>Editor</t>
        </is>
      </c>
      <c r="E576" t="inlineStr">
        <is>
          <t>-</t>
        </is>
      </c>
    </row>
    <row r="577">
      <c r="A577" t="inlineStr">
        <is>
          <t>Clients/Brightside Dental Pty Ltd/Clinic - Moorabbin/02 Site Access</t>
        </is>
      </c>
      <c r="B577" t="inlineStr">
        <is>
          <t>Folder</t>
        </is>
      </c>
      <c r="C577" t="inlineStr">
        <is>
          <t>-</t>
        </is>
      </c>
      <c r="D577" t="inlineStr">
        <is>
          <t>Editor</t>
        </is>
      </c>
      <c r="E577" t="inlineStr">
        <is>
          <t>-</t>
        </is>
      </c>
    </row>
    <row r="578">
      <c r="A578" t="inlineStr">
        <is>
          <t>Clients/Brightside Dental Pty Ltd/Clinic - Moorabbin/03 Agreements</t>
        </is>
      </c>
      <c r="B578" t="inlineStr">
        <is>
          <t>Folder</t>
        </is>
      </c>
      <c r="C578" t="inlineStr">
        <is>
          <t>-</t>
        </is>
      </c>
      <c r="D578" t="inlineStr">
        <is>
          <t>Editor</t>
        </is>
      </c>
      <c r="E578" t="inlineStr">
        <is>
          <t>Viewer</t>
        </is>
      </c>
    </row>
    <row r="579">
      <c r="A579" t="inlineStr">
        <is>
          <t>Clients/Brightside Dental Pty Ltd/Clinic - Moorabbin/04 Billing</t>
        </is>
      </c>
      <c r="B579" t="inlineStr">
        <is>
          <t>Folder</t>
        </is>
      </c>
      <c r="C579" t="inlineStr">
        <is>
          <t>-</t>
        </is>
      </c>
      <c r="D579" t="inlineStr">
        <is>
          <t>Editor</t>
        </is>
      </c>
      <c r="E579" t="inlineStr">
        <is>
          <t>Editor</t>
        </is>
      </c>
    </row>
    <row r="580">
      <c r="A580" t="inlineStr">
        <is>
          <t>Clients/Brightside Dental Pty Ltd/Clinic - Moorabbin/05 Visit Reports</t>
        </is>
      </c>
      <c r="B580" t="inlineStr">
        <is>
          <t>Folder</t>
        </is>
      </c>
      <c r="C580" t="inlineStr">
        <is>
          <t>Contributor (form uploads)</t>
        </is>
      </c>
      <c r="D580" t="inlineStr">
        <is>
          <t>Editor</t>
        </is>
      </c>
      <c r="E580" t="inlineStr">
        <is>
          <t>Viewer</t>
        </is>
      </c>
    </row>
    <row r="581">
      <c r="A581" t="inlineStr">
        <is>
          <t>Clients/Ashwood Physiotherapy</t>
        </is>
      </c>
      <c r="B581" t="inlineStr">
        <is>
          <t>Client</t>
        </is>
      </c>
      <c r="C581" t="inlineStr">
        <is>
          <t>-</t>
        </is>
      </c>
      <c r="D581" t="inlineStr">
        <is>
          <t>Editor</t>
        </is>
      </c>
      <c r="E581" t="inlineStr">
        <is>
          <t>Viewer</t>
        </is>
      </c>
    </row>
    <row r="582">
      <c r="A582" t="inlineStr">
        <is>
          <t>Clients/Ashwood Physiotherapy/Main office - Point Cook</t>
        </is>
      </c>
      <c r="B582" t="inlineStr">
        <is>
          <t>Location</t>
        </is>
      </c>
      <c r="C582" t="inlineStr">
        <is>
          <t>-</t>
        </is>
      </c>
      <c r="D582" t="inlineStr">
        <is>
          <t>Editor</t>
        </is>
      </c>
      <c r="E582" t="inlineStr">
        <is>
          <t>-</t>
        </is>
      </c>
    </row>
    <row r="583">
      <c r="A583" t="inlineStr">
        <is>
          <t>Clients/Ashwood Physiotherapy/Main office - Point Cook/01 Scope &amp; Checklist</t>
        </is>
      </c>
      <c r="B583" t="inlineStr">
        <is>
          <t>Folder</t>
        </is>
      </c>
      <c r="C583" t="inlineStr">
        <is>
          <t>Viewer</t>
        </is>
      </c>
      <c r="D583" t="inlineStr">
        <is>
          <t>Editor</t>
        </is>
      </c>
      <c r="E583" t="inlineStr">
        <is>
          <t>-</t>
        </is>
      </c>
    </row>
    <row r="584">
      <c r="A584" t="inlineStr">
        <is>
          <t>Clients/Ashwood Physiotherapy/Main office - Point Cook/02 Site Access</t>
        </is>
      </c>
      <c r="B584" t="inlineStr">
        <is>
          <t>Folder</t>
        </is>
      </c>
      <c r="C584" t="inlineStr">
        <is>
          <t>-</t>
        </is>
      </c>
      <c r="D584" t="inlineStr">
        <is>
          <t>Editor</t>
        </is>
      </c>
      <c r="E584" t="inlineStr">
        <is>
          <t>-</t>
        </is>
      </c>
    </row>
    <row r="585">
      <c r="A585" t="inlineStr">
        <is>
          <t>Clients/Ashwood Physiotherapy/Main office - Point Cook/03 Agreements</t>
        </is>
      </c>
      <c r="B585" t="inlineStr">
        <is>
          <t>Folder</t>
        </is>
      </c>
      <c r="C585" t="inlineStr">
        <is>
          <t>-</t>
        </is>
      </c>
      <c r="D585" t="inlineStr">
        <is>
          <t>Editor</t>
        </is>
      </c>
      <c r="E585" t="inlineStr">
        <is>
          <t>Viewer</t>
        </is>
      </c>
    </row>
    <row r="586">
      <c r="A586" t="inlineStr">
        <is>
          <t>Clients/Ashwood Physiotherapy/Main office - Point Cook/04 Billing</t>
        </is>
      </c>
      <c r="B586" t="inlineStr">
        <is>
          <t>Folder</t>
        </is>
      </c>
      <c r="C586" t="inlineStr">
        <is>
          <t>-</t>
        </is>
      </c>
      <c r="D586" t="inlineStr">
        <is>
          <t>Editor</t>
        </is>
      </c>
      <c r="E586" t="inlineStr">
        <is>
          <t>Editor</t>
        </is>
      </c>
    </row>
    <row r="587">
      <c r="A587" t="inlineStr">
        <is>
          <t>Clients/Ashwood Physiotherapy/Main office - Point Cook/05 Visit Reports</t>
        </is>
      </c>
      <c r="B587" t="inlineStr">
        <is>
          <t>Folder</t>
        </is>
      </c>
      <c r="C587" t="inlineStr">
        <is>
          <t>Contributor (form uploads)</t>
        </is>
      </c>
      <c r="D587" t="inlineStr">
        <is>
          <t>Editor</t>
        </is>
      </c>
      <c r="E587" t="inlineStr">
        <is>
          <t>Viewer</t>
        </is>
      </c>
    </row>
    <row r="588">
      <c r="A588" t="inlineStr">
        <is>
          <t>Clients/Ashwood Physiotherapy/Clinic - Camberwell</t>
        </is>
      </c>
      <c r="B588" t="inlineStr">
        <is>
          <t>Location</t>
        </is>
      </c>
      <c r="C588" t="inlineStr">
        <is>
          <t>-</t>
        </is>
      </c>
      <c r="D588" t="inlineStr">
        <is>
          <t>Editor</t>
        </is>
      </c>
      <c r="E588" t="inlineStr">
        <is>
          <t>-</t>
        </is>
      </c>
    </row>
    <row r="589">
      <c r="A589" t="inlineStr">
        <is>
          <t>Clients/Ashwood Physiotherapy/Clinic - Camberwell/01 Scope &amp; Checklist</t>
        </is>
      </c>
      <c r="B589" t="inlineStr">
        <is>
          <t>Folder</t>
        </is>
      </c>
      <c r="C589" t="inlineStr">
        <is>
          <t>Viewer</t>
        </is>
      </c>
      <c r="D589" t="inlineStr">
        <is>
          <t>Editor</t>
        </is>
      </c>
      <c r="E589" t="inlineStr">
        <is>
          <t>-</t>
        </is>
      </c>
    </row>
    <row r="590">
      <c r="A590" t="inlineStr">
        <is>
          <t>Clients/Ashwood Physiotherapy/Clinic - Camberwell/02 Site Access</t>
        </is>
      </c>
      <c r="B590" t="inlineStr">
        <is>
          <t>Folder</t>
        </is>
      </c>
      <c r="C590" t="inlineStr">
        <is>
          <t>-</t>
        </is>
      </c>
      <c r="D590" t="inlineStr">
        <is>
          <t>Editor</t>
        </is>
      </c>
      <c r="E590" t="inlineStr">
        <is>
          <t>-</t>
        </is>
      </c>
    </row>
    <row r="591">
      <c r="A591" t="inlineStr">
        <is>
          <t>Clients/Ashwood Physiotherapy/Clinic - Camberwell/03 Agreements</t>
        </is>
      </c>
      <c r="B591" t="inlineStr">
        <is>
          <t>Folder</t>
        </is>
      </c>
      <c r="C591" t="inlineStr">
        <is>
          <t>-</t>
        </is>
      </c>
      <c r="D591" t="inlineStr">
        <is>
          <t>Editor</t>
        </is>
      </c>
      <c r="E591" t="inlineStr">
        <is>
          <t>Viewer</t>
        </is>
      </c>
    </row>
    <row r="592">
      <c r="A592" t="inlineStr">
        <is>
          <t>Clients/Ashwood Physiotherapy/Clinic - Camberwell/04 Billing</t>
        </is>
      </c>
      <c r="B592" t="inlineStr">
        <is>
          <t>Folder</t>
        </is>
      </c>
      <c r="C592" t="inlineStr">
        <is>
          <t>-</t>
        </is>
      </c>
      <c r="D592" t="inlineStr">
        <is>
          <t>Editor</t>
        </is>
      </c>
      <c r="E592" t="inlineStr">
        <is>
          <t>Editor</t>
        </is>
      </c>
    </row>
    <row r="593">
      <c r="A593" t="inlineStr">
        <is>
          <t>Clients/Ashwood Physiotherapy/Clinic - Camberwell/05 Visit Reports</t>
        </is>
      </c>
      <c r="B593" t="inlineStr">
        <is>
          <t>Folder</t>
        </is>
      </c>
      <c r="C593" t="inlineStr">
        <is>
          <t>Contributor (form uploads)</t>
        </is>
      </c>
      <c r="D593" t="inlineStr">
        <is>
          <t>Editor</t>
        </is>
      </c>
      <c r="E593" t="inlineStr">
        <is>
          <t>Viewer</t>
        </is>
      </c>
    </row>
    <row r="594">
      <c r="A594" t="inlineStr">
        <is>
          <t>Clients/Ashwood Physiotherapy/Warehouse - Coburg</t>
        </is>
      </c>
      <c r="B594" t="inlineStr">
        <is>
          <t>Location</t>
        </is>
      </c>
      <c r="C594" t="inlineStr">
        <is>
          <t>-</t>
        </is>
      </c>
      <c r="D594" t="inlineStr">
        <is>
          <t>Editor</t>
        </is>
      </c>
      <c r="E594" t="inlineStr">
        <is>
          <t>-</t>
        </is>
      </c>
    </row>
    <row r="595">
      <c r="A595" t="inlineStr">
        <is>
          <t>Clients/Ashwood Physiotherapy/Warehouse - Coburg/01 Scope &amp; Checklist</t>
        </is>
      </c>
      <c r="B595" t="inlineStr">
        <is>
          <t>Folder</t>
        </is>
      </c>
      <c r="C595" t="inlineStr">
        <is>
          <t>Viewer</t>
        </is>
      </c>
      <c r="D595" t="inlineStr">
        <is>
          <t>Editor</t>
        </is>
      </c>
      <c r="E595" t="inlineStr">
        <is>
          <t>-</t>
        </is>
      </c>
    </row>
    <row r="596">
      <c r="A596" t="inlineStr">
        <is>
          <t>Clients/Ashwood Physiotherapy/Warehouse - Coburg/02 Site Access</t>
        </is>
      </c>
      <c r="B596" t="inlineStr">
        <is>
          <t>Folder</t>
        </is>
      </c>
      <c r="C596" t="inlineStr">
        <is>
          <t>-</t>
        </is>
      </c>
      <c r="D596" t="inlineStr">
        <is>
          <t>Editor</t>
        </is>
      </c>
      <c r="E596" t="inlineStr">
        <is>
          <t>-</t>
        </is>
      </c>
    </row>
    <row r="597">
      <c r="A597" t="inlineStr">
        <is>
          <t>Clients/Ashwood Physiotherapy/Warehouse - Coburg/03 Agreements</t>
        </is>
      </c>
      <c r="B597" t="inlineStr">
        <is>
          <t>Folder</t>
        </is>
      </c>
      <c r="C597" t="inlineStr">
        <is>
          <t>-</t>
        </is>
      </c>
      <c r="D597" t="inlineStr">
        <is>
          <t>Editor</t>
        </is>
      </c>
      <c r="E597" t="inlineStr">
        <is>
          <t>Viewer</t>
        </is>
      </c>
    </row>
    <row r="598">
      <c r="A598" t="inlineStr">
        <is>
          <t>Clients/Ashwood Physiotherapy/Warehouse - Coburg/04 Billing</t>
        </is>
      </c>
      <c r="B598" t="inlineStr">
        <is>
          <t>Folder</t>
        </is>
      </c>
      <c r="C598" t="inlineStr">
        <is>
          <t>-</t>
        </is>
      </c>
      <c r="D598" t="inlineStr">
        <is>
          <t>Editor</t>
        </is>
      </c>
      <c r="E598" t="inlineStr">
        <is>
          <t>Editor</t>
        </is>
      </c>
    </row>
    <row r="599">
      <c r="A599" t="inlineStr">
        <is>
          <t>Clients/Ashwood Physiotherapy/Warehouse - Coburg/05 Visit Reports</t>
        </is>
      </c>
      <c r="B599" t="inlineStr">
        <is>
          <t>Folder</t>
        </is>
      </c>
      <c r="C599" t="inlineStr">
        <is>
          <t>Contributor (form uploads)</t>
        </is>
      </c>
      <c r="D599" t="inlineStr">
        <is>
          <t>Editor</t>
        </is>
      </c>
      <c r="E599" t="inlineStr">
        <is>
          <t>Viewer</t>
        </is>
      </c>
    </row>
    <row r="600">
      <c r="A600" t="inlineStr">
        <is>
          <t>Clients/Ashwood Physiotherapy/Showroom - Footscray</t>
        </is>
      </c>
      <c r="B600" t="inlineStr">
        <is>
          <t>Location</t>
        </is>
      </c>
      <c r="C600" t="inlineStr">
        <is>
          <t>-</t>
        </is>
      </c>
      <c r="D600" t="inlineStr">
        <is>
          <t>Editor</t>
        </is>
      </c>
      <c r="E600" t="inlineStr">
        <is>
          <t>-</t>
        </is>
      </c>
    </row>
    <row r="601">
      <c r="A601" t="inlineStr">
        <is>
          <t>Clients/Ashwood Physiotherapy/Showroom - Footscray/01 Scope &amp; Checklist</t>
        </is>
      </c>
      <c r="B601" t="inlineStr">
        <is>
          <t>Folder</t>
        </is>
      </c>
      <c r="C601" t="inlineStr">
        <is>
          <t>Viewer</t>
        </is>
      </c>
      <c r="D601" t="inlineStr">
        <is>
          <t>Editor</t>
        </is>
      </c>
      <c r="E601" t="inlineStr">
        <is>
          <t>-</t>
        </is>
      </c>
    </row>
    <row r="602">
      <c r="A602" t="inlineStr">
        <is>
          <t>Clients/Ashwood Physiotherapy/Showroom - Footscray/02 Site Access</t>
        </is>
      </c>
      <c r="B602" t="inlineStr">
        <is>
          <t>Folder</t>
        </is>
      </c>
      <c r="C602" t="inlineStr">
        <is>
          <t>-</t>
        </is>
      </c>
      <c r="D602" t="inlineStr">
        <is>
          <t>Editor</t>
        </is>
      </c>
      <c r="E602" t="inlineStr">
        <is>
          <t>-</t>
        </is>
      </c>
    </row>
    <row r="603">
      <c r="A603" t="inlineStr">
        <is>
          <t>Clients/Ashwood Physiotherapy/Showroom - Footscray/03 Agreements</t>
        </is>
      </c>
      <c r="B603" t="inlineStr">
        <is>
          <t>Folder</t>
        </is>
      </c>
      <c r="C603" t="inlineStr">
        <is>
          <t>-</t>
        </is>
      </c>
      <c r="D603" t="inlineStr">
        <is>
          <t>Editor</t>
        </is>
      </c>
      <c r="E603" t="inlineStr">
        <is>
          <t>Viewer</t>
        </is>
      </c>
    </row>
    <row r="604">
      <c r="A604" t="inlineStr">
        <is>
          <t>Clients/Ashwood Physiotherapy/Showroom - Footscray/04 Billing</t>
        </is>
      </c>
      <c r="B604" t="inlineStr">
        <is>
          <t>Folder</t>
        </is>
      </c>
      <c r="C604" t="inlineStr">
        <is>
          <t>-</t>
        </is>
      </c>
      <c r="D604" t="inlineStr">
        <is>
          <t>Editor</t>
        </is>
      </c>
      <c r="E604" t="inlineStr">
        <is>
          <t>Editor</t>
        </is>
      </c>
    </row>
    <row r="605">
      <c r="A605" t="inlineStr">
        <is>
          <t>Clients/Ashwood Physiotherapy/Showroom - Footscray/05 Visit Reports</t>
        </is>
      </c>
      <c r="B605" t="inlineStr">
        <is>
          <t>Folder</t>
        </is>
      </c>
      <c r="C605" t="inlineStr">
        <is>
          <t>Contributor (form uploads)</t>
        </is>
      </c>
      <c r="D605" t="inlineStr">
        <is>
          <t>Editor</t>
        </is>
      </c>
      <c r="E605" t="inlineStr">
        <is>
          <t>Viewer</t>
        </is>
      </c>
    </row>
    <row r="606">
      <c r="A606" t="inlineStr">
        <is>
          <t>Clients/Bluestone Dental</t>
        </is>
      </c>
      <c r="B606" t="inlineStr">
        <is>
          <t>Client</t>
        </is>
      </c>
      <c r="C606" t="inlineStr">
        <is>
          <t>-</t>
        </is>
      </c>
      <c r="D606" t="inlineStr">
        <is>
          <t>Editor</t>
        </is>
      </c>
      <c r="E606" t="inlineStr">
        <is>
          <t>Viewer</t>
        </is>
      </c>
    </row>
    <row r="607">
      <c r="A607" t="inlineStr">
        <is>
          <t>Clients/Bluestone Dental/Main office - Camberwell</t>
        </is>
      </c>
      <c r="B607" t="inlineStr">
        <is>
          <t>Location</t>
        </is>
      </c>
      <c r="C607" t="inlineStr">
        <is>
          <t>-</t>
        </is>
      </c>
      <c r="D607" t="inlineStr">
        <is>
          <t>Editor</t>
        </is>
      </c>
      <c r="E607" t="inlineStr">
        <is>
          <t>-</t>
        </is>
      </c>
    </row>
    <row r="608">
      <c r="A608" t="inlineStr">
        <is>
          <t>Clients/Bluestone Dental/Main office - Camberwell/01 Scope &amp; Checklist</t>
        </is>
      </c>
      <c r="B608" t="inlineStr">
        <is>
          <t>Folder</t>
        </is>
      </c>
      <c r="C608" t="inlineStr">
        <is>
          <t>Viewer</t>
        </is>
      </c>
      <c r="D608" t="inlineStr">
        <is>
          <t>Editor</t>
        </is>
      </c>
      <c r="E608" t="inlineStr">
        <is>
          <t>-</t>
        </is>
      </c>
    </row>
    <row r="609">
      <c r="A609" t="inlineStr">
        <is>
          <t>Clients/Bluestone Dental/Main office - Camberwell/02 Site Access</t>
        </is>
      </c>
      <c r="B609" t="inlineStr">
        <is>
          <t>Folder</t>
        </is>
      </c>
      <c r="C609" t="inlineStr">
        <is>
          <t>-</t>
        </is>
      </c>
      <c r="D609" t="inlineStr">
        <is>
          <t>Editor</t>
        </is>
      </c>
      <c r="E609" t="inlineStr">
        <is>
          <t>-</t>
        </is>
      </c>
    </row>
    <row r="610">
      <c r="A610" t="inlineStr">
        <is>
          <t>Clients/Bluestone Dental/Main office - Camberwell/03 Agreements</t>
        </is>
      </c>
      <c r="B610" t="inlineStr">
        <is>
          <t>Folder</t>
        </is>
      </c>
      <c r="C610" t="inlineStr">
        <is>
          <t>-</t>
        </is>
      </c>
      <c r="D610" t="inlineStr">
        <is>
          <t>Editor</t>
        </is>
      </c>
      <c r="E610" t="inlineStr">
        <is>
          <t>Viewer</t>
        </is>
      </c>
    </row>
    <row r="611">
      <c r="A611" t="inlineStr">
        <is>
          <t>Clients/Bluestone Dental/Main office - Camberwell/04 Billing</t>
        </is>
      </c>
      <c r="B611" t="inlineStr">
        <is>
          <t>Folder</t>
        </is>
      </c>
      <c r="C611" t="inlineStr">
        <is>
          <t>-</t>
        </is>
      </c>
      <c r="D611" t="inlineStr">
        <is>
          <t>Editor</t>
        </is>
      </c>
      <c r="E611" t="inlineStr">
        <is>
          <t>Editor</t>
        </is>
      </c>
    </row>
    <row r="612">
      <c r="A612" t="inlineStr">
        <is>
          <t>Clients/Bluestone Dental/Main office - Camberwell/05 Visit Reports</t>
        </is>
      </c>
      <c r="B612" t="inlineStr">
        <is>
          <t>Folder</t>
        </is>
      </c>
      <c r="C612" t="inlineStr">
        <is>
          <t>Contributor (form uploads)</t>
        </is>
      </c>
      <c r="D612" t="inlineStr">
        <is>
          <t>Editor</t>
        </is>
      </c>
      <c r="E612" t="inlineStr">
        <is>
          <t>Viewer</t>
        </is>
      </c>
    </row>
    <row r="613">
      <c r="A613" t="inlineStr">
        <is>
          <t>Clients/Bluestone Dental/Clinic - Burwood</t>
        </is>
      </c>
      <c r="B613" t="inlineStr">
        <is>
          <t>Location</t>
        </is>
      </c>
      <c r="C613" t="inlineStr">
        <is>
          <t>-</t>
        </is>
      </c>
      <c r="D613" t="inlineStr">
        <is>
          <t>Editor</t>
        </is>
      </c>
      <c r="E613" t="inlineStr">
        <is>
          <t>-</t>
        </is>
      </c>
    </row>
    <row r="614">
      <c r="A614" t="inlineStr">
        <is>
          <t>Clients/Bluestone Dental/Clinic - Burwood/01 Scope &amp; Checklist</t>
        </is>
      </c>
      <c r="B614" t="inlineStr">
        <is>
          <t>Folder</t>
        </is>
      </c>
      <c r="C614" t="inlineStr">
        <is>
          <t>Viewer</t>
        </is>
      </c>
      <c r="D614" t="inlineStr">
        <is>
          <t>Editor</t>
        </is>
      </c>
      <c r="E614" t="inlineStr">
        <is>
          <t>-</t>
        </is>
      </c>
    </row>
    <row r="615">
      <c r="A615" t="inlineStr">
        <is>
          <t>Clients/Bluestone Dental/Clinic - Burwood/02 Site Access</t>
        </is>
      </c>
      <c r="B615" t="inlineStr">
        <is>
          <t>Folder</t>
        </is>
      </c>
      <c r="C615" t="inlineStr">
        <is>
          <t>-</t>
        </is>
      </c>
      <c r="D615" t="inlineStr">
        <is>
          <t>Editor</t>
        </is>
      </c>
      <c r="E615" t="inlineStr">
        <is>
          <t>-</t>
        </is>
      </c>
    </row>
    <row r="616">
      <c r="A616" t="inlineStr">
        <is>
          <t>Clients/Bluestone Dental/Clinic - Burwood/03 Agreements</t>
        </is>
      </c>
      <c r="B616" t="inlineStr">
        <is>
          <t>Folder</t>
        </is>
      </c>
      <c r="C616" t="inlineStr">
        <is>
          <t>-</t>
        </is>
      </c>
      <c r="D616" t="inlineStr">
        <is>
          <t>Editor</t>
        </is>
      </c>
      <c r="E616" t="inlineStr">
        <is>
          <t>Viewer</t>
        </is>
      </c>
    </row>
    <row r="617">
      <c r="A617" t="inlineStr">
        <is>
          <t>Clients/Bluestone Dental/Clinic - Burwood/04 Billing</t>
        </is>
      </c>
      <c r="B617" t="inlineStr">
        <is>
          <t>Folder</t>
        </is>
      </c>
      <c r="C617" t="inlineStr">
        <is>
          <t>-</t>
        </is>
      </c>
      <c r="D617" t="inlineStr">
        <is>
          <t>Editor</t>
        </is>
      </c>
      <c r="E617" t="inlineStr">
        <is>
          <t>Editor</t>
        </is>
      </c>
    </row>
    <row r="618">
      <c r="A618" t="inlineStr">
        <is>
          <t>Clients/Bluestone Dental/Clinic - Burwood/05 Visit Reports</t>
        </is>
      </c>
      <c r="B618" t="inlineStr">
        <is>
          <t>Folder</t>
        </is>
      </c>
      <c r="C618" t="inlineStr">
        <is>
          <t>Contributor (form uploads)</t>
        </is>
      </c>
      <c r="D618" t="inlineStr">
        <is>
          <t>Editor</t>
        </is>
      </c>
      <c r="E618" t="inlineStr">
        <is>
          <t>Viewer</t>
        </is>
      </c>
    </row>
    <row r="619">
      <c r="A619" t="inlineStr">
        <is>
          <t>Clients/Bluestone Dental/Warehouse - Burwood</t>
        </is>
      </c>
      <c r="B619" t="inlineStr">
        <is>
          <t>Location</t>
        </is>
      </c>
      <c r="C619" t="inlineStr">
        <is>
          <t>-</t>
        </is>
      </c>
      <c r="D619" t="inlineStr">
        <is>
          <t>Editor</t>
        </is>
      </c>
      <c r="E619" t="inlineStr">
        <is>
          <t>-</t>
        </is>
      </c>
    </row>
    <row r="620">
      <c r="A620" t="inlineStr">
        <is>
          <t>Clients/Bluestone Dental/Warehouse - Burwood/01 Scope &amp; Checklist</t>
        </is>
      </c>
      <c r="B620" t="inlineStr">
        <is>
          <t>Folder</t>
        </is>
      </c>
      <c r="C620" t="inlineStr">
        <is>
          <t>Viewer</t>
        </is>
      </c>
      <c r="D620" t="inlineStr">
        <is>
          <t>Editor</t>
        </is>
      </c>
      <c r="E620" t="inlineStr">
        <is>
          <t>-</t>
        </is>
      </c>
    </row>
    <row r="621">
      <c r="A621" t="inlineStr">
        <is>
          <t>Clients/Bluestone Dental/Warehouse - Burwood/02 Site Access</t>
        </is>
      </c>
      <c r="B621" t="inlineStr">
        <is>
          <t>Folder</t>
        </is>
      </c>
      <c r="C621" t="inlineStr">
        <is>
          <t>-</t>
        </is>
      </c>
      <c r="D621" t="inlineStr">
        <is>
          <t>Editor</t>
        </is>
      </c>
      <c r="E621" t="inlineStr">
        <is>
          <t>-</t>
        </is>
      </c>
    </row>
    <row r="622">
      <c r="A622" t="inlineStr">
        <is>
          <t>Clients/Bluestone Dental/Warehouse - Burwood/03 Agreements</t>
        </is>
      </c>
      <c r="B622" t="inlineStr">
        <is>
          <t>Folder</t>
        </is>
      </c>
      <c r="C622" t="inlineStr">
        <is>
          <t>-</t>
        </is>
      </c>
      <c r="D622" t="inlineStr">
        <is>
          <t>Editor</t>
        </is>
      </c>
      <c r="E622" t="inlineStr">
        <is>
          <t>Viewer</t>
        </is>
      </c>
    </row>
    <row r="623">
      <c r="A623" t="inlineStr">
        <is>
          <t>Clients/Bluestone Dental/Warehouse - Burwood/04 Billing</t>
        </is>
      </c>
      <c r="B623" t="inlineStr">
        <is>
          <t>Folder</t>
        </is>
      </c>
      <c r="C623" t="inlineStr">
        <is>
          <t>-</t>
        </is>
      </c>
      <c r="D623" t="inlineStr">
        <is>
          <t>Editor</t>
        </is>
      </c>
      <c r="E623" t="inlineStr">
        <is>
          <t>Editor</t>
        </is>
      </c>
    </row>
    <row r="624">
      <c r="A624" t="inlineStr">
        <is>
          <t>Clients/Bluestone Dental/Warehouse - Burwood/05 Visit Reports</t>
        </is>
      </c>
      <c r="B624" t="inlineStr">
        <is>
          <t>Folder</t>
        </is>
      </c>
      <c r="C624" t="inlineStr">
        <is>
          <t>Contributor (form uploads)</t>
        </is>
      </c>
      <c r="D624" t="inlineStr">
        <is>
          <t>Editor</t>
        </is>
      </c>
      <c r="E624" t="inlineStr">
        <is>
          <t>Viewer</t>
        </is>
      </c>
    </row>
    <row r="625">
      <c r="A625" t="inlineStr">
        <is>
          <t>Clients/Bluestone Dental/Showroom - Ringwood</t>
        </is>
      </c>
      <c r="B625" t="inlineStr">
        <is>
          <t>Location</t>
        </is>
      </c>
      <c r="C625" t="inlineStr">
        <is>
          <t>-</t>
        </is>
      </c>
      <c r="D625" t="inlineStr">
        <is>
          <t>Editor</t>
        </is>
      </c>
      <c r="E625" t="inlineStr">
        <is>
          <t>-</t>
        </is>
      </c>
    </row>
    <row r="626">
      <c r="A626" t="inlineStr">
        <is>
          <t>Clients/Bluestone Dental/Showroom - Ringwood/01 Scope &amp; Checklist</t>
        </is>
      </c>
      <c r="B626" t="inlineStr">
        <is>
          <t>Folder</t>
        </is>
      </c>
      <c r="C626" t="inlineStr">
        <is>
          <t>Viewer</t>
        </is>
      </c>
      <c r="D626" t="inlineStr">
        <is>
          <t>Editor</t>
        </is>
      </c>
      <c r="E626" t="inlineStr">
        <is>
          <t>-</t>
        </is>
      </c>
    </row>
    <row r="627">
      <c r="A627" t="inlineStr">
        <is>
          <t>Clients/Bluestone Dental/Showroom - Ringwood/02 Site Access</t>
        </is>
      </c>
      <c r="B627" t="inlineStr">
        <is>
          <t>Folder</t>
        </is>
      </c>
      <c r="C627" t="inlineStr">
        <is>
          <t>-</t>
        </is>
      </c>
      <c r="D627" t="inlineStr">
        <is>
          <t>Editor</t>
        </is>
      </c>
      <c r="E627" t="inlineStr">
        <is>
          <t>-</t>
        </is>
      </c>
    </row>
    <row r="628">
      <c r="A628" t="inlineStr">
        <is>
          <t>Clients/Bluestone Dental/Showroom - Ringwood/03 Agreements</t>
        </is>
      </c>
      <c r="B628" t="inlineStr">
        <is>
          <t>Folder</t>
        </is>
      </c>
      <c r="C628" t="inlineStr">
        <is>
          <t>-</t>
        </is>
      </c>
      <c r="D628" t="inlineStr">
        <is>
          <t>Editor</t>
        </is>
      </c>
      <c r="E628" t="inlineStr">
        <is>
          <t>Viewer</t>
        </is>
      </c>
    </row>
    <row r="629">
      <c r="A629" t="inlineStr">
        <is>
          <t>Clients/Bluestone Dental/Showroom - Ringwood/04 Billing</t>
        </is>
      </c>
      <c r="B629" t="inlineStr">
        <is>
          <t>Folder</t>
        </is>
      </c>
      <c r="C629" t="inlineStr">
        <is>
          <t>-</t>
        </is>
      </c>
      <c r="D629" t="inlineStr">
        <is>
          <t>Editor</t>
        </is>
      </c>
      <c r="E629" t="inlineStr">
        <is>
          <t>Editor</t>
        </is>
      </c>
    </row>
    <row r="630">
      <c r="A630" t="inlineStr">
        <is>
          <t>Clients/Bluestone Dental/Showroom - Ringwood/05 Visit Reports</t>
        </is>
      </c>
      <c r="B630" t="inlineStr">
        <is>
          <t>Folder</t>
        </is>
      </c>
      <c r="C630" t="inlineStr">
        <is>
          <t>Contributor (form uploads)</t>
        </is>
      </c>
      <c r="D630" t="inlineStr">
        <is>
          <t>Editor</t>
        </is>
      </c>
      <c r="E630" t="inlineStr">
        <is>
          <t>Viewer</t>
        </is>
      </c>
    </row>
    <row r="631">
      <c r="A631" t="inlineStr">
        <is>
          <t>Clients/Kingsley Accountants</t>
        </is>
      </c>
      <c r="B631" t="inlineStr">
        <is>
          <t>Client</t>
        </is>
      </c>
      <c r="C631" t="inlineStr">
        <is>
          <t>-</t>
        </is>
      </c>
      <c r="D631" t="inlineStr">
        <is>
          <t>Editor</t>
        </is>
      </c>
      <c r="E631" t="inlineStr">
        <is>
          <t>Viewer</t>
        </is>
      </c>
    </row>
    <row r="632">
      <c r="A632" t="inlineStr">
        <is>
          <t>Clients/Kingsley Accountants/Main office - Altona</t>
        </is>
      </c>
      <c r="B632" t="inlineStr">
        <is>
          <t>Location</t>
        </is>
      </c>
      <c r="C632" t="inlineStr">
        <is>
          <t>-</t>
        </is>
      </c>
      <c r="D632" t="inlineStr">
        <is>
          <t>Editor</t>
        </is>
      </c>
      <c r="E632" t="inlineStr">
        <is>
          <t>-</t>
        </is>
      </c>
    </row>
    <row r="633">
      <c r="A633" t="inlineStr">
        <is>
          <t>Clients/Kingsley Accountants/Main office - Altona/01 Scope &amp; Checklist</t>
        </is>
      </c>
      <c r="B633" t="inlineStr">
        <is>
          <t>Folder</t>
        </is>
      </c>
      <c r="C633" t="inlineStr">
        <is>
          <t>Viewer</t>
        </is>
      </c>
      <c r="D633" t="inlineStr">
        <is>
          <t>Editor</t>
        </is>
      </c>
      <c r="E633" t="inlineStr">
        <is>
          <t>-</t>
        </is>
      </c>
    </row>
    <row r="634">
      <c r="A634" t="inlineStr">
        <is>
          <t>Clients/Kingsley Accountants/Main office - Altona/02 Site Access</t>
        </is>
      </c>
      <c r="B634" t="inlineStr">
        <is>
          <t>Folder</t>
        </is>
      </c>
      <c r="C634" t="inlineStr">
        <is>
          <t>-</t>
        </is>
      </c>
      <c r="D634" t="inlineStr">
        <is>
          <t>Editor</t>
        </is>
      </c>
      <c r="E634" t="inlineStr">
        <is>
          <t>-</t>
        </is>
      </c>
    </row>
    <row r="635">
      <c r="A635" t="inlineStr">
        <is>
          <t>Clients/Kingsley Accountants/Main office - Altona/03 Agreements</t>
        </is>
      </c>
      <c r="B635" t="inlineStr">
        <is>
          <t>Folder</t>
        </is>
      </c>
      <c r="C635" t="inlineStr">
        <is>
          <t>-</t>
        </is>
      </c>
      <c r="D635" t="inlineStr">
        <is>
          <t>Editor</t>
        </is>
      </c>
      <c r="E635" t="inlineStr">
        <is>
          <t>Viewer</t>
        </is>
      </c>
    </row>
    <row r="636">
      <c r="A636" t="inlineStr">
        <is>
          <t>Clients/Kingsley Accountants/Main office - Altona/04 Billing</t>
        </is>
      </c>
      <c r="B636" t="inlineStr">
        <is>
          <t>Folder</t>
        </is>
      </c>
      <c r="C636" t="inlineStr">
        <is>
          <t>-</t>
        </is>
      </c>
      <c r="D636" t="inlineStr">
        <is>
          <t>Editor</t>
        </is>
      </c>
      <c r="E636" t="inlineStr">
        <is>
          <t>Editor</t>
        </is>
      </c>
    </row>
    <row r="637">
      <c r="A637" t="inlineStr">
        <is>
          <t>Clients/Kingsley Accountants/Main office - Altona/05 Visit Reports</t>
        </is>
      </c>
      <c r="B637" t="inlineStr">
        <is>
          <t>Folder</t>
        </is>
      </c>
      <c r="C637" t="inlineStr">
        <is>
          <t>Contributor (form uploads)</t>
        </is>
      </c>
      <c r="D637" t="inlineStr">
        <is>
          <t>Editor</t>
        </is>
      </c>
      <c r="E637" t="inlineStr">
        <is>
          <t>Viewer</t>
        </is>
      </c>
    </row>
    <row r="638">
      <c r="A638" t="inlineStr">
        <is>
          <t>Clients/Clearwater Early Learning Pty Ltd</t>
        </is>
      </c>
      <c r="B638" t="inlineStr">
        <is>
          <t>Client</t>
        </is>
      </c>
      <c r="C638" t="inlineStr">
        <is>
          <t>-</t>
        </is>
      </c>
      <c r="D638" t="inlineStr">
        <is>
          <t>Editor</t>
        </is>
      </c>
      <c r="E638" t="inlineStr">
        <is>
          <t>Viewer</t>
        </is>
      </c>
    </row>
    <row r="639">
      <c r="A639" t="inlineStr">
        <is>
          <t>Clients/Clearwater Early Learning Pty Ltd/Main office - Northcote</t>
        </is>
      </c>
      <c r="B639" t="inlineStr">
        <is>
          <t>Location</t>
        </is>
      </c>
      <c r="C639" t="inlineStr">
        <is>
          <t>-</t>
        </is>
      </c>
      <c r="D639" t="inlineStr">
        <is>
          <t>Editor</t>
        </is>
      </c>
      <c r="E639" t="inlineStr">
        <is>
          <t>-</t>
        </is>
      </c>
    </row>
    <row r="640">
      <c r="A640" t="inlineStr">
        <is>
          <t>Clients/Clearwater Early Learning Pty Ltd/Main office - Northcote/01 Scope &amp; Checklist</t>
        </is>
      </c>
      <c r="B640" t="inlineStr">
        <is>
          <t>Folder</t>
        </is>
      </c>
      <c r="C640" t="inlineStr">
        <is>
          <t>Viewer</t>
        </is>
      </c>
      <c r="D640" t="inlineStr">
        <is>
          <t>Editor</t>
        </is>
      </c>
      <c r="E640" t="inlineStr">
        <is>
          <t>-</t>
        </is>
      </c>
    </row>
    <row r="641">
      <c r="A641" t="inlineStr">
        <is>
          <t>Clients/Clearwater Early Learning Pty Ltd/Main office - Northcote/02 Site Access</t>
        </is>
      </c>
      <c r="B641" t="inlineStr">
        <is>
          <t>Folder</t>
        </is>
      </c>
      <c r="C641" t="inlineStr">
        <is>
          <t>-</t>
        </is>
      </c>
      <c r="D641" t="inlineStr">
        <is>
          <t>Editor</t>
        </is>
      </c>
      <c r="E641" t="inlineStr">
        <is>
          <t>-</t>
        </is>
      </c>
    </row>
    <row r="642">
      <c r="A642" t="inlineStr">
        <is>
          <t>Clients/Clearwater Early Learning Pty Ltd/Main office - Northcote/03 Agreements</t>
        </is>
      </c>
      <c r="B642" t="inlineStr">
        <is>
          <t>Folder</t>
        </is>
      </c>
      <c r="C642" t="inlineStr">
        <is>
          <t>-</t>
        </is>
      </c>
      <c r="D642" t="inlineStr">
        <is>
          <t>Editor</t>
        </is>
      </c>
      <c r="E642" t="inlineStr">
        <is>
          <t>Viewer</t>
        </is>
      </c>
    </row>
    <row r="643">
      <c r="A643" t="inlineStr">
        <is>
          <t>Clients/Clearwater Early Learning Pty Ltd/Main office - Northcote/04 Billing</t>
        </is>
      </c>
      <c r="B643" t="inlineStr">
        <is>
          <t>Folder</t>
        </is>
      </c>
      <c r="C643" t="inlineStr">
        <is>
          <t>-</t>
        </is>
      </c>
      <c r="D643" t="inlineStr">
        <is>
          <t>Editor</t>
        </is>
      </c>
      <c r="E643" t="inlineStr">
        <is>
          <t>Editor</t>
        </is>
      </c>
    </row>
    <row r="644">
      <c r="A644" t="inlineStr">
        <is>
          <t>Clients/Clearwater Early Learning Pty Ltd/Main office - Northcote/05 Visit Reports</t>
        </is>
      </c>
      <c r="B644" t="inlineStr">
        <is>
          <t>Folder</t>
        </is>
      </c>
      <c r="C644" t="inlineStr">
        <is>
          <t>Contributor (form uploads)</t>
        </is>
      </c>
      <c r="D644" t="inlineStr">
        <is>
          <t>Editor</t>
        </is>
      </c>
      <c r="E644" t="inlineStr">
        <is>
          <t>Viewer</t>
        </is>
      </c>
    </row>
    <row r="645">
      <c r="A645" t="inlineStr">
        <is>
          <t>Clients/Banksia Pathology Pty Ltd</t>
        </is>
      </c>
      <c r="B645" t="inlineStr">
        <is>
          <t>Client</t>
        </is>
      </c>
      <c r="C645" t="inlineStr">
        <is>
          <t>-</t>
        </is>
      </c>
      <c r="D645" t="inlineStr">
        <is>
          <t>Editor</t>
        </is>
      </c>
      <c r="E645" t="inlineStr">
        <is>
          <t>Viewer</t>
        </is>
      </c>
    </row>
    <row r="646">
      <c r="A646" t="inlineStr">
        <is>
          <t>Clients/Banksia Pathology Pty Ltd/Main office - Deer Park</t>
        </is>
      </c>
      <c r="B646" t="inlineStr">
        <is>
          <t>Location</t>
        </is>
      </c>
      <c r="C646" t="inlineStr">
        <is>
          <t>-</t>
        </is>
      </c>
      <c r="D646" t="inlineStr">
        <is>
          <t>Editor</t>
        </is>
      </c>
      <c r="E646" t="inlineStr">
        <is>
          <t>-</t>
        </is>
      </c>
    </row>
    <row r="647">
      <c r="A647" t="inlineStr">
        <is>
          <t>Clients/Banksia Pathology Pty Ltd/Main office - Deer Park/01 Scope &amp; Checklist</t>
        </is>
      </c>
      <c r="B647" t="inlineStr">
        <is>
          <t>Folder</t>
        </is>
      </c>
      <c r="C647" t="inlineStr">
        <is>
          <t>Viewer</t>
        </is>
      </c>
      <c r="D647" t="inlineStr">
        <is>
          <t>Editor</t>
        </is>
      </c>
      <c r="E647" t="inlineStr">
        <is>
          <t>-</t>
        </is>
      </c>
    </row>
    <row r="648">
      <c r="A648" t="inlineStr">
        <is>
          <t>Clients/Banksia Pathology Pty Ltd/Main office - Deer Park/02 Site Access</t>
        </is>
      </c>
      <c r="B648" t="inlineStr">
        <is>
          <t>Folder</t>
        </is>
      </c>
      <c r="C648" t="inlineStr">
        <is>
          <t>-</t>
        </is>
      </c>
      <c r="D648" t="inlineStr">
        <is>
          <t>Editor</t>
        </is>
      </c>
      <c r="E648" t="inlineStr">
        <is>
          <t>-</t>
        </is>
      </c>
    </row>
    <row r="649">
      <c r="A649" t="inlineStr">
        <is>
          <t>Clients/Banksia Pathology Pty Ltd/Main office - Deer Park/03 Agreements</t>
        </is>
      </c>
      <c r="B649" t="inlineStr">
        <is>
          <t>Folder</t>
        </is>
      </c>
      <c r="C649" t="inlineStr">
        <is>
          <t>-</t>
        </is>
      </c>
      <c r="D649" t="inlineStr">
        <is>
          <t>Editor</t>
        </is>
      </c>
      <c r="E649" t="inlineStr">
        <is>
          <t>Viewer</t>
        </is>
      </c>
    </row>
    <row r="650">
      <c r="A650" t="inlineStr">
        <is>
          <t>Clients/Banksia Pathology Pty Ltd/Main office - Deer Park/04 Billing</t>
        </is>
      </c>
      <c r="B650" t="inlineStr">
        <is>
          <t>Folder</t>
        </is>
      </c>
      <c r="C650" t="inlineStr">
        <is>
          <t>-</t>
        </is>
      </c>
      <c r="D650" t="inlineStr">
        <is>
          <t>Editor</t>
        </is>
      </c>
      <c r="E650" t="inlineStr">
        <is>
          <t>Editor</t>
        </is>
      </c>
    </row>
    <row r="651">
      <c r="A651" t="inlineStr">
        <is>
          <t>Clients/Banksia Pathology Pty Ltd/Main office - Deer Park/05 Visit Reports</t>
        </is>
      </c>
      <c r="B651" t="inlineStr">
        <is>
          <t>Folder</t>
        </is>
      </c>
      <c r="C651" t="inlineStr">
        <is>
          <t>Contributor (form uploads)</t>
        </is>
      </c>
      <c r="D651" t="inlineStr">
        <is>
          <t>Editor</t>
        </is>
      </c>
      <c r="E651" t="inlineStr">
        <is>
          <t>Viewer</t>
        </is>
      </c>
    </row>
    <row r="652">
      <c r="A652" t="inlineStr">
        <is>
          <t>Clients/Southgate Financial Planning Pty Ltd</t>
        </is>
      </c>
      <c r="B652" t="inlineStr">
        <is>
          <t>Client</t>
        </is>
      </c>
      <c r="C652" t="inlineStr">
        <is>
          <t>-</t>
        </is>
      </c>
      <c r="D652" t="inlineStr">
        <is>
          <t>Editor</t>
        </is>
      </c>
      <c r="E652" t="inlineStr">
        <is>
          <t>Viewer</t>
        </is>
      </c>
    </row>
    <row r="653">
      <c r="A653" t="inlineStr">
        <is>
          <t>Clients/Southgate Financial Planning Pty Ltd/Main office - Blackburn</t>
        </is>
      </c>
      <c r="B653" t="inlineStr">
        <is>
          <t>Location</t>
        </is>
      </c>
      <c r="C653" t="inlineStr">
        <is>
          <t>-</t>
        </is>
      </c>
      <c r="D653" t="inlineStr">
        <is>
          <t>Editor</t>
        </is>
      </c>
      <c r="E653" t="inlineStr">
        <is>
          <t>-</t>
        </is>
      </c>
    </row>
    <row r="654">
      <c r="A654" t="inlineStr">
        <is>
          <t>Clients/Southgate Financial Planning Pty Ltd/Main office - Blackburn/01 Scope &amp; Checklist</t>
        </is>
      </c>
      <c r="B654" t="inlineStr">
        <is>
          <t>Folder</t>
        </is>
      </c>
      <c r="C654" t="inlineStr">
        <is>
          <t>Viewer</t>
        </is>
      </c>
      <c r="D654" t="inlineStr">
        <is>
          <t>Editor</t>
        </is>
      </c>
      <c r="E654" t="inlineStr">
        <is>
          <t>-</t>
        </is>
      </c>
    </row>
    <row r="655">
      <c r="A655" t="inlineStr">
        <is>
          <t>Clients/Southgate Financial Planning Pty Ltd/Main office - Blackburn/02 Site Access</t>
        </is>
      </c>
      <c r="B655" t="inlineStr">
        <is>
          <t>Folder</t>
        </is>
      </c>
      <c r="C655" t="inlineStr">
        <is>
          <t>-</t>
        </is>
      </c>
      <c r="D655" t="inlineStr">
        <is>
          <t>Editor</t>
        </is>
      </c>
      <c r="E655" t="inlineStr">
        <is>
          <t>-</t>
        </is>
      </c>
    </row>
    <row r="656">
      <c r="A656" t="inlineStr">
        <is>
          <t>Clients/Southgate Financial Planning Pty Ltd/Main office - Blackburn/03 Agreements</t>
        </is>
      </c>
      <c r="B656" t="inlineStr">
        <is>
          <t>Folder</t>
        </is>
      </c>
      <c r="C656" t="inlineStr">
        <is>
          <t>-</t>
        </is>
      </c>
      <c r="D656" t="inlineStr">
        <is>
          <t>Editor</t>
        </is>
      </c>
      <c r="E656" t="inlineStr">
        <is>
          <t>Viewer</t>
        </is>
      </c>
    </row>
    <row r="657">
      <c r="A657" t="inlineStr">
        <is>
          <t>Clients/Southgate Financial Planning Pty Ltd/Main office - Blackburn/04 Billing</t>
        </is>
      </c>
      <c r="B657" t="inlineStr">
        <is>
          <t>Folder</t>
        </is>
      </c>
      <c r="C657" t="inlineStr">
        <is>
          <t>-</t>
        </is>
      </c>
      <c r="D657" t="inlineStr">
        <is>
          <t>Editor</t>
        </is>
      </c>
      <c r="E657" t="inlineStr">
        <is>
          <t>Editor</t>
        </is>
      </c>
    </row>
    <row r="658">
      <c r="A658" t="inlineStr">
        <is>
          <t>Clients/Southgate Financial Planning Pty Ltd/Main office - Blackburn/05 Visit Reports</t>
        </is>
      </c>
      <c r="B658" t="inlineStr">
        <is>
          <t>Folder</t>
        </is>
      </c>
      <c r="C658" t="inlineStr">
        <is>
          <t>Contributor (form uploads)</t>
        </is>
      </c>
      <c r="D658" t="inlineStr">
        <is>
          <t>Editor</t>
        </is>
      </c>
      <c r="E658" t="inlineStr">
        <is>
          <t>Viewer</t>
        </is>
      </c>
    </row>
    <row r="659">
      <c r="A659" t="inlineStr">
        <is>
          <t>Clients/Southgate Financial Planning Pty Ltd/Clinic - Bentleigh</t>
        </is>
      </c>
      <c r="B659" t="inlineStr">
        <is>
          <t>Location</t>
        </is>
      </c>
      <c r="C659" t="inlineStr">
        <is>
          <t>-</t>
        </is>
      </c>
      <c r="D659" t="inlineStr">
        <is>
          <t>Editor</t>
        </is>
      </c>
      <c r="E659" t="inlineStr">
        <is>
          <t>-</t>
        </is>
      </c>
    </row>
    <row r="660">
      <c r="A660" t="inlineStr">
        <is>
          <t>Clients/Southgate Financial Planning Pty Ltd/Clinic - Bentleigh/01 Scope &amp; Checklist</t>
        </is>
      </c>
      <c r="B660" t="inlineStr">
        <is>
          <t>Folder</t>
        </is>
      </c>
      <c r="C660" t="inlineStr">
        <is>
          <t>Viewer</t>
        </is>
      </c>
      <c r="D660" t="inlineStr">
        <is>
          <t>Editor</t>
        </is>
      </c>
      <c r="E660" t="inlineStr">
        <is>
          <t>-</t>
        </is>
      </c>
    </row>
    <row r="661">
      <c r="A661" t="inlineStr">
        <is>
          <t>Clients/Southgate Financial Planning Pty Ltd/Clinic - Bentleigh/02 Site Access</t>
        </is>
      </c>
      <c r="B661" t="inlineStr">
        <is>
          <t>Folder</t>
        </is>
      </c>
      <c r="C661" t="inlineStr">
        <is>
          <t>-</t>
        </is>
      </c>
      <c r="D661" t="inlineStr">
        <is>
          <t>Editor</t>
        </is>
      </c>
      <c r="E661" t="inlineStr">
        <is>
          <t>-</t>
        </is>
      </c>
    </row>
    <row r="662">
      <c r="A662" t="inlineStr">
        <is>
          <t>Clients/Southgate Financial Planning Pty Ltd/Clinic - Bentleigh/03 Agreements</t>
        </is>
      </c>
      <c r="B662" t="inlineStr">
        <is>
          <t>Folder</t>
        </is>
      </c>
      <c r="C662" t="inlineStr">
        <is>
          <t>-</t>
        </is>
      </c>
      <c r="D662" t="inlineStr">
        <is>
          <t>Editor</t>
        </is>
      </c>
      <c r="E662" t="inlineStr">
        <is>
          <t>Viewer</t>
        </is>
      </c>
    </row>
    <row r="663">
      <c r="A663" t="inlineStr">
        <is>
          <t>Clients/Southgate Financial Planning Pty Ltd/Clinic - Bentleigh/04 Billing</t>
        </is>
      </c>
      <c r="B663" t="inlineStr">
        <is>
          <t>Folder</t>
        </is>
      </c>
      <c r="C663" t="inlineStr">
        <is>
          <t>-</t>
        </is>
      </c>
      <c r="D663" t="inlineStr">
        <is>
          <t>Editor</t>
        </is>
      </c>
      <c r="E663" t="inlineStr">
        <is>
          <t>Editor</t>
        </is>
      </c>
    </row>
    <row r="664">
      <c r="A664" t="inlineStr">
        <is>
          <t>Clients/Southgate Financial Planning Pty Ltd/Clinic - Bentleigh/05 Visit Reports</t>
        </is>
      </c>
      <c r="B664" t="inlineStr">
        <is>
          <t>Folder</t>
        </is>
      </c>
      <c r="C664" t="inlineStr">
        <is>
          <t>Contributor (form uploads)</t>
        </is>
      </c>
      <c r="D664" t="inlineStr">
        <is>
          <t>Editor</t>
        </is>
      </c>
      <c r="E664" t="inlineStr">
        <is>
          <t>Viewer</t>
        </is>
      </c>
    </row>
    <row r="665">
      <c r="A665" t="inlineStr">
        <is>
          <t>Clients/Bluestone Lawyers Pty Ltd</t>
        </is>
      </c>
      <c r="B665" t="inlineStr">
        <is>
          <t>Client</t>
        </is>
      </c>
      <c r="C665" t="inlineStr">
        <is>
          <t>-</t>
        </is>
      </c>
      <c r="D665" t="inlineStr">
        <is>
          <t>Editor</t>
        </is>
      </c>
      <c r="E665" t="inlineStr">
        <is>
          <t>Viewer</t>
        </is>
      </c>
    </row>
    <row r="666">
      <c r="A666" t="inlineStr">
        <is>
          <t>Clients/Bluestone Lawyers Pty Ltd/Main office - Burwood</t>
        </is>
      </c>
      <c r="B666" t="inlineStr">
        <is>
          <t>Location</t>
        </is>
      </c>
      <c r="C666" t="inlineStr">
        <is>
          <t>-</t>
        </is>
      </c>
      <c r="D666" t="inlineStr">
        <is>
          <t>Editor</t>
        </is>
      </c>
      <c r="E666" t="inlineStr">
        <is>
          <t>-</t>
        </is>
      </c>
    </row>
    <row r="667">
      <c r="A667" t="inlineStr">
        <is>
          <t>Clients/Bluestone Lawyers Pty Ltd/Main office - Burwood/01 Scope &amp; Checklist</t>
        </is>
      </c>
      <c r="B667" t="inlineStr">
        <is>
          <t>Folder</t>
        </is>
      </c>
      <c r="C667" t="inlineStr">
        <is>
          <t>Viewer</t>
        </is>
      </c>
      <c r="D667" t="inlineStr">
        <is>
          <t>Editor</t>
        </is>
      </c>
      <c r="E667" t="inlineStr">
        <is>
          <t>-</t>
        </is>
      </c>
    </row>
    <row r="668">
      <c r="A668" t="inlineStr">
        <is>
          <t>Clients/Bluestone Lawyers Pty Ltd/Main office - Burwood/02 Site Access</t>
        </is>
      </c>
      <c r="B668" t="inlineStr">
        <is>
          <t>Folder</t>
        </is>
      </c>
      <c r="C668" t="inlineStr">
        <is>
          <t>-</t>
        </is>
      </c>
      <c r="D668" t="inlineStr">
        <is>
          <t>Editor</t>
        </is>
      </c>
      <c r="E668" t="inlineStr">
        <is>
          <t>-</t>
        </is>
      </c>
    </row>
    <row r="669">
      <c r="A669" t="inlineStr">
        <is>
          <t>Clients/Bluestone Lawyers Pty Ltd/Main office - Burwood/03 Agreements</t>
        </is>
      </c>
      <c r="B669" t="inlineStr">
        <is>
          <t>Folder</t>
        </is>
      </c>
      <c r="C669" t="inlineStr">
        <is>
          <t>-</t>
        </is>
      </c>
      <c r="D669" t="inlineStr">
        <is>
          <t>Editor</t>
        </is>
      </c>
      <c r="E669" t="inlineStr">
        <is>
          <t>Viewer</t>
        </is>
      </c>
    </row>
    <row r="670">
      <c r="A670" t="inlineStr">
        <is>
          <t>Clients/Bluestone Lawyers Pty Ltd/Main office - Burwood/04 Billing</t>
        </is>
      </c>
      <c r="B670" t="inlineStr">
        <is>
          <t>Folder</t>
        </is>
      </c>
      <c r="C670" t="inlineStr">
        <is>
          <t>-</t>
        </is>
      </c>
      <c r="D670" t="inlineStr">
        <is>
          <t>Editor</t>
        </is>
      </c>
      <c r="E670" t="inlineStr">
        <is>
          <t>Editor</t>
        </is>
      </c>
    </row>
    <row r="671">
      <c r="A671" t="inlineStr">
        <is>
          <t>Clients/Bluestone Lawyers Pty Ltd/Main office - Burwood/05 Visit Reports</t>
        </is>
      </c>
      <c r="B671" t="inlineStr">
        <is>
          <t>Folder</t>
        </is>
      </c>
      <c r="C671" t="inlineStr">
        <is>
          <t>Contributor (form uploads)</t>
        </is>
      </c>
      <c r="D671" t="inlineStr">
        <is>
          <t>Editor</t>
        </is>
      </c>
      <c r="E671" t="inlineStr">
        <is>
          <t>Viewer</t>
        </is>
      </c>
    </row>
    <row r="672">
      <c r="A672" t="inlineStr">
        <is>
          <t>Clients/Riverside Lawyers Pty Ltd</t>
        </is>
      </c>
      <c r="B672" t="inlineStr">
        <is>
          <t>Client</t>
        </is>
      </c>
      <c r="C672" t="inlineStr">
        <is>
          <t>-</t>
        </is>
      </c>
      <c r="D672" t="inlineStr">
        <is>
          <t>Editor</t>
        </is>
      </c>
      <c r="E672" t="inlineStr">
        <is>
          <t>Viewer</t>
        </is>
      </c>
    </row>
    <row r="673">
      <c r="A673" t="inlineStr">
        <is>
          <t>Clients/Riverside Lawyers Pty Ltd/Main office - Glen Waverley</t>
        </is>
      </c>
      <c r="B673" t="inlineStr">
        <is>
          <t>Location</t>
        </is>
      </c>
      <c r="C673" t="inlineStr">
        <is>
          <t>-</t>
        </is>
      </c>
      <c r="D673" t="inlineStr">
        <is>
          <t>Editor</t>
        </is>
      </c>
      <c r="E673" t="inlineStr">
        <is>
          <t>-</t>
        </is>
      </c>
    </row>
    <row r="674">
      <c r="A674" t="inlineStr">
        <is>
          <t>Clients/Riverside Lawyers Pty Ltd/Main office - Glen Waverley/01 Scope &amp; Checklist</t>
        </is>
      </c>
      <c r="B674" t="inlineStr">
        <is>
          <t>Folder</t>
        </is>
      </c>
      <c r="C674" t="inlineStr">
        <is>
          <t>Viewer</t>
        </is>
      </c>
      <c r="D674" t="inlineStr">
        <is>
          <t>Editor</t>
        </is>
      </c>
      <c r="E674" t="inlineStr">
        <is>
          <t>-</t>
        </is>
      </c>
    </row>
    <row r="675">
      <c r="A675" t="inlineStr">
        <is>
          <t>Clients/Riverside Lawyers Pty Ltd/Main office - Glen Waverley/02 Site Access</t>
        </is>
      </c>
      <c r="B675" t="inlineStr">
        <is>
          <t>Folder</t>
        </is>
      </c>
      <c r="C675" t="inlineStr">
        <is>
          <t>-</t>
        </is>
      </c>
      <c r="D675" t="inlineStr">
        <is>
          <t>Editor</t>
        </is>
      </c>
      <c r="E675" t="inlineStr">
        <is>
          <t>-</t>
        </is>
      </c>
    </row>
    <row r="676">
      <c r="A676" t="inlineStr">
        <is>
          <t>Clients/Riverside Lawyers Pty Ltd/Main office - Glen Waverley/03 Agreements</t>
        </is>
      </c>
      <c r="B676" t="inlineStr">
        <is>
          <t>Folder</t>
        </is>
      </c>
      <c r="C676" t="inlineStr">
        <is>
          <t>-</t>
        </is>
      </c>
      <c r="D676" t="inlineStr">
        <is>
          <t>Editor</t>
        </is>
      </c>
      <c r="E676" t="inlineStr">
        <is>
          <t>Viewer</t>
        </is>
      </c>
    </row>
    <row r="677">
      <c r="A677" t="inlineStr">
        <is>
          <t>Clients/Riverside Lawyers Pty Ltd/Main office - Glen Waverley/04 Billing</t>
        </is>
      </c>
      <c r="B677" t="inlineStr">
        <is>
          <t>Folder</t>
        </is>
      </c>
      <c r="C677" t="inlineStr">
        <is>
          <t>-</t>
        </is>
      </c>
      <c r="D677" t="inlineStr">
        <is>
          <t>Editor</t>
        </is>
      </c>
      <c r="E677" t="inlineStr">
        <is>
          <t>Editor</t>
        </is>
      </c>
    </row>
    <row r="678">
      <c r="A678" t="inlineStr">
        <is>
          <t>Clients/Riverside Lawyers Pty Ltd/Main office - Glen Waverley/05 Visit Reports</t>
        </is>
      </c>
      <c r="B678" t="inlineStr">
        <is>
          <t>Folder</t>
        </is>
      </c>
      <c r="C678" t="inlineStr">
        <is>
          <t>Contributor (form uploads)</t>
        </is>
      </c>
      <c r="D678" t="inlineStr">
        <is>
          <t>Editor</t>
        </is>
      </c>
      <c r="E678" t="inlineStr">
        <is>
          <t>Viewer</t>
        </is>
      </c>
    </row>
    <row r="679">
      <c r="A679" t="inlineStr">
        <is>
          <t>Clients/Banksia Accountants</t>
        </is>
      </c>
      <c r="B679" t="inlineStr">
        <is>
          <t>Client</t>
        </is>
      </c>
      <c r="C679" t="inlineStr">
        <is>
          <t>-</t>
        </is>
      </c>
      <c r="D679" t="inlineStr">
        <is>
          <t>Editor</t>
        </is>
      </c>
      <c r="E679" t="inlineStr">
        <is>
          <t>Viewer</t>
        </is>
      </c>
    </row>
    <row r="680">
      <c r="A680" t="inlineStr">
        <is>
          <t>Clients/Banksia Accountants/Main office - Altona</t>
        </is>
      </c>
      <c r="B680" t="inlineStr">
        <is>
          <t>Location</t>
        </is>
      </c>
      <c r="C680" t="inlineStr">
        <is>
          <t>-</t>
        </is>
      </c>
      <c r="D680" t="inlineStr">
        <is>
          <t>Editor</t>
        </is>
      </c>
      <c r="E680" t="inlineStr">
        <is>
          <t>-</t>
        </is>
      </c>
    </row>
    <row r="681">
      <c r="A681" t="inlineStr">
        <is>
          <t>Clients/Banksia Accountants/Main office - Altona/01 Scope &amp; Checklist</t>
        </is>
      </c>
      <c r="B681" t="inlineStr">
        <is>
          <t>Folder</t>
        </is>
      </c>
      <c r="C681" t="inlineStr">
        <is>
          <t>Viewer</t>
        </is>
      </c>
      <c r="D681" t="inlineStr">
        <is>
          <t>Editor</t>
        </is>
      </c>
      <c r="E681" t="inlineStr">
        <is>
          <t>-</t>
        </is>
      </c>
    </row>
    <row r="682">
      <c r="A682" t="inlineStr">
        <is>
          <t>Clients/Banksia Accountants/Main office - Altona/02 Site Access</t>
        </is>
      </c>
      <c r="B682" t="inlineStr">
        <is>
          <t>Folder</t>
        </is>
      </c>
      <c r="C682" t="inlineStr">
        <is>
          <t>-</t>
        </is>
      </c>
      <c r="D682" t="inlineStr">
        <is>
          <t>Editor</t>
        </is>
      </c>
      <c r="E682" t="inlineStr">
        <is>
          <t>-</t>
        </is>
      </c>
    </row>
    <row r="683">
      <c r="A683" t="inlineStr">
        <is>
          <t>Clients/Banksia Accountants/Main office - Altona/03 Agreements</t>
        </is>
      </c>
      <c r="B683" t="inlineStr">
        <is>
          <t>Folder</t>
        </is>
      </c>
      <c r="C683" t="inlineStr">
        <is>
          <t>-</t>
        </is>
      </c>
      <c r="D683" t="inlineStr">
        <is>
          <t>Editor</t>
        </is>
      </c>
      <c r="E683" t="inlineStr">
        <is>
          <t>Viewer</t>
        </is>
      </c>
    </row>
    <row r="684">
      <c r="A684" t="inlineStr">
        <is>
          <t>Clients/Banksia Accountants/Main office - Altona/04 Billing</t>
        </is>
      </c>
      <c r="B684" t="inlineStr">
        <is>
          <t>Folder</t>
        </is>
      </c>
      <c r="C684" t="inlineStr">
        <is>
          <t>-</t>
        </is>
      </c>
      <c r="D684" t="inlineStr">
        <is>
          <t>Editor</t>
        </is>
      </c>
      <c r="E684" t="inlineStr">
        <is>
          <t>Editor</t>
        </is>
      </c>
    </row>
    <row r="685">
      <c r="A685" t="inlineStr">
        <is>
          <t>Clients/Banksia Accountants/Main office - Altona/05 Visit Reports</t>
        </is>
      </c>
      <c r="B685" t="inlineStr">
        <is>
          <t>Folder</t>
        </is>
      </c>
      <c r="C685" t="inlineStr">
        <is>
          <t>Contributor (form uploads)</t>
        </is>
      </c>
      <c r="D685" t="inlineStr">
        <is>
          <t>Editor</t>
        </is>
      </c>
      <c r="E685" t="inlineStr">
        <is>
          <t>Viewer</t>
        </is>
      </c>
    </row>
    <row r="686">
      <c r="A686" t="inlineStr">
        <is>
          <t>Clients/Banksia Accountants/Clinic - Doncaster</t>
        </is>
      </c>
      <c r="B686" t="inlineStr">
        <is>
          <t>Location</t>
        </is>
      </c>
      <c r="C686" t="inlineStr">
        <is>
          <t>-</t>
        </is>
      </c>
      <c r="D686" t="inlineStr">
        <is>
          <t>Editor</t>
        </is>
      </c>
      <c r="E686" t="inlineStr">
        <is>
          <t>-</t>
        </is>
      </c>
    </row>
    <row r="687">
      <c r="A687" t="inlineStr">
        <is>
          <t>Clients/Banksia Accountants/Clinic - Doncaster/01 Scope &amp; Checklist</t>
        </is>
      </c>
      <c r="B687" t="inlineStr">
        <is>
          <t>Folder</t>
        </is>
      </c>
      <c r="C687" t="inlineStr">
        <is>
          <t>Viewer</t>
        </is>
      </c>
      <c r="D687" t="inlineStr">
        <is>
          <t>Editor</t>
        </is>
      </c>
      <c r="E687" t="inlineStr">
        <is>
          <t>-</t>
        </is>
      </c>
    </row>
    <row r="688">
      <c r="A688" t="inlineStr">
        <is>
          <t>Clients/Banksia Accountants/Clinic - Doncaster/02 Site Access</t>
        </is>
      </c>
      <c r="B688" t="inlineStr">
        <is>
          <t>Folder</t>
        </is>
      </c>
      <c r="C688" t="inlineStr">
        <is>
          <t>-</t>
        </is>
      </c>
      <c r="D688" t="inlineStr">
        <is>
          <t>Editor</t>
        </is>
      </c>
      <c r="E688" t="inlineStr">
        <is>
          <t>-</t>
        </is>
      </c>
    </row>
    <row r="689">
      <c r="A689" t="inlineStr">
        <is>
          <t>Clients/Banksia Accountants/Clinic - Doncaster/03 Agreements</t>
        </is>
      </c>
      <c r="B689" t="inlineStr">
        <is>
          <t>Folder</t>
        </is>
      </c>
      <c r="C689" t="inlineStr">
        <is>
          <t>-</t>
        </is>
      </c>
      <c r="D689" t="inlineStr">
        <is>
          <t>Editor</t>
        </is>
      </c>
      <c r="E689" t="inlineStr">
        <is>
          <t>Viewer</t>
        </is>
      </c>
    </row>
    <row r="690">
      <c r="A690" t="inlineStr">
        <is>
          <t>Clients/Banksia Accountants/Clinic - Doncaster/04 Billing</t>
        </is>
      </c>
      <c r="B690" t="inlineStr">
        <is>
          <t>Folder</t>
        </is>
      </c>
      <c r="C690" t="inlineStr">
        <is>
          <t>-</t>
        </is>
      </c>
      <c r="D690" t="inlineStr">
        <is>
          <t>Editor</t>
        </is>
      </c>
      <c r="E690" t="inlineStr">
        <is>
          <t>Editor</t>
        </is>
      </c>
    </row>
    <row r="691">
      <c r="A691" t="inlineStr">
        <is>
          <t>Clients/Banksia Accountants/Clinic - Doncaster/05 Visit Reports</t>
        </is>
      </c>
      <c r="B691" t="inlineStr">
        <is>
          <t>Folder</t>
        </is>
      </c>
      <c r="C691" t="inlineStr">
        <is>
          <t>Contributor (form uploads)</t>
        </is>
      </c>
      <c r="D691" t="inlineStr">
        <is>
          <t>Editor</t>
        </is>
      </c>
      <c r="E691" t="inlineStr">
        <is>
          <t>Viewer</t>
        </is>
      </c>
    </row>
    <row r="692">
      <c r="A692" t="inlineStr">
        <is>
          <t>Clients/Banksia Accountants/Warehouse - Glen Waverley</t>
        </is>
      </c>
      <c r="B692" t="inlineStr">
        <is>
          <t>Location</t>
        </is>
      </c>
      <c r="C692" t="inlineStr">
        <is>
          <t>-</t>
        </is>
      </c>
      <c r="D692" t="inlineStr">
        <is>
          <t>Editor</t>
        </is>
      </c>
      <c r="E692" t="inlineStr">
        <is>
          <t>-</t>
        </is>
      </c>
    </row>
    <row r="693">
      <c r="A693" t="inlineStr">
        <is>
          <t>Clients/Banksia Accountants/Warehouse - Glen Waverley/01 Scope &amp; Checklist</t>
        </is>
      </c>
      <c r="B693" t="inlineStr">
        <is>
          <t>Folder</t>
        </is>
      </c>
      <c r="C693" t="inlineStr">
        <is>
          <t>Viewer</t>
        </is>
      </c>
      <c r="D693" t="inlineStr">
        <is>
          <t>Editor</t>
        </is>
      </c>
      <c r="E693" t="inlineStr">
        <is>
          <t>-</t>
        </is>
      </c>
    </row>
    <row r="694">
      <c r="A694" t="inlineStr">
        <is>
          <t>Clients/Banksia Accountants/Warehouse - Glen Waverley/02 Site Access</t>
        </is>
      </c>
      <c r="B694" t="inlineStr">
        <is>
          <t>Folder</t>
        </is>
      </c>
      <c r="C694" t="inlineStr">
        <is>
          <t>-</t>
        </is>
      </c>
      <c r="D694" t="inlineStr">
        <is>
          <t>Editor</t>
        </is>
      </c>
      <c r="E694" t="inlineStr">
        <is>
          <t>-</t>
        </is>
      </c>
    </row>
    <row r="695">
      <c r="A695" t="inlineStr">
        <is>
          <t>Clients/Banksia Accountants/Warehouse - Glen Waverley/03 Agreements</t>
        </is>
      </c>
      <c r="B695" t="inlineStr">
        <is>
          <t>Folder</t>
        </is>
      </c>
      <c r="C695" t="inlineStr">
        <is>
          <t>-</t>
        </is>
      </c>
      <c r="D695" t="inlineStr">
        <is>
          <t>Editor</t>
        </is>
      </c>
      <c r="E695" t="inlineStr">
        <is>
          <t>Viewer</t>
        </is>
      </c>
    </row>
    <row r="696">
      <c r="A696" t="inlineStr">
        <is>
          <t>Clients/Banksia Accountants/Warehouse - Glen Waverley/04 Billing</t>
        </is>
      </c>
      <c r="B696" t="inlineStr">
        <is>
          <t>Folder</t>
        </is>
      </c>
      <c r="C696" t="inlineStr">
        <is>
          <t>-</t>
        </is>
      </c>
      <c r="D696" t="inlineStr">
        <is>
          <t>Editor</t>
        </is>
      </c>
      <c r="E696" t="inlineStr">
        <is>
          <t>Editor</t>
        </is>
      </c>
    </row>
    <row r="697">
      <c r="A697" t="inlineStr">
        <is>
          <t>Clients/Banksia Accountants/Warehouse - Glen Waverley/05 Visit Reports</t>
        </is>
      </c>
      <c r="B697" t="inlineStr">
        <is>
          <t>Folder</t>
        </is>
      </c>
      <c r="C697" t="inlineStr">
        <is>
          <t>Contributor (form uploads)</t>
        </is>
      </c>
      <c r="D697" t="inlineStr">
        <is>
          <t>Editor</t>
        </is>
      </c>
      <c r="E697" t="inlineStr">
        <is>
          <t>Viewer</t>
        </is>
      </c>
    </row>
    <row r="698">
      <c r="A698" t="inlineStr">
        <is>
          <t>Clients/Ironbark Physiotherapy Pty Ltd</t>
        </is>
      </c>
      <c r="B698" t="inlineStr">
        <is>
          <t>Client</t>
        </is>
      </c>
      <c r="C698" t="inlineStr">
        <is>
          <t>-</t>
        </is>
      </c>
      <c r="D698" t="inlineStr">
        <is>
          <t>Editor</t>
        </is>
      </c>
      <c r="E698" t="inlineStr">
        <is>
          <t>Viewer</t>
        </is>
      </c>
    </row>
    <row r="699">
      <c r="A699" t="inlineStr">
        <is>
          <t>Clients/Ironbark Physiotherapy Pty Ltd/Main office - Point Cook</t>
        </is>
      </c>
      <c r="B699" t="inlineStr">
        <is>
          <t>Location</t>
        </is>
      </c>
      <c r="C699" t="inlineStr">
        <is>
          <t>-</t>
        </is>
      </c>
      <c r="D699" t="inlineStr">
        <is>
          <t>Editor</t>
        </is>
      </c>
      <c r="E699" t="inlineStr">
        <is>
          <t>-</t>
        </is>
      </c>
    </row>
    <row r="700">
      <c r="A700" t="inlineStr">
        <is>
          <t>Clients/Ironbark Physiotherapy Pty Ltd/Main office - Point Cook/01 Scope &amp; Checklist</t>
        </is>
      </c>
      <c r="B700" t="inlineStr">
        <is>
          <t>Folder</t>
        </is>
      </c>
      <c r="C700" t="inlineStr">
        <is>
          <t>Viewer</t>
        </is>
      </c>
      <c r="D700" t="inlineStr">
        <is>
          <t>Editor</t>
        </is>
      </c>
      <c r="E700" t="inlineStr">
        <is>
          <t>-</t>
        </is>
      </c>
    </row>
    <row r="701">
      <c r="A701" t="inlineStr">
        <is>
          <t>Clients/Ironbark Physiotherapy Pty Ltd/Main office - Point Cook/02 Site Access</t>
        </is>
      </c>
      <c r="B701" t="inlineStr">
        <is>
          <t>Folder</t>
        </is>
      </c>
      <c r="C701" t="inlineStr">
        <is>
          <t>-</t>
        </is>
      </c>
      <c r="D701" t="inlineStr">
        <is>
          <t>Editor</t>
        </is>
      </c>
      <c r="E701" t="inlineStr">
        <is>
          <t>-</t>
        </is>
      </c>
    </row>
    <row r="702">
      <c r="A702" t="inlineStr">
        <is>
          <t>Clients/Ironbark Physiotherapy Pty Ltd/Main office - Point Cook/03 Agreements</t>
        </is>
      </c>
      <c r="B702" t="inlineStr">
        <is>
          <t>Folder</t>
        </is>
      </c>
      <c r="C702" t="inlineStr">
        <is>
          <t>-</t>
        </is>
      </c>
      <c r="D702" t="inlineStr">
        <is>
          <t>Editor</t>
        </is>
      </c>
      <c r="E702" t="inlineStr">
        <is>
          <t>Viewer</t>
        </is>
      </c>
    </row>
    <row r="703">
      <c r="A703" t="inlineStr">
        <is>
          <t>Clients/Ironbark Physiotherapy Pty Ltd/Main office - Point Cook/04 Billing</t>
        </is>
      </c>
      <c r="B703" t="inlineStr">
        <is>
          <t>Folder</t>
        </is>
      </c>
      <c r="C703" t="inlineStr">
        <is>
          <t>-</t>
        </is>
      </c>
      <c r="D703" t="inlineStr">
        <is>
          <t>Editor</t>
        </is>
      </c>
      <c r="E703" t="inlineStr">
        <is>
          <t>Editor</t>
        </is>
      </c>
    </row>
    <row r="704">
      <c r="A704" t="inlineStr">
        <is>
          <t>Clients/Ironbark Physiotherapy Pty Ltd/Main office - Point Cook/05 Visit Reports</t>
        </is>
      </c>
      <c r="B704" t="inlineStr">
        <is>
          <t>Folder</t>
        </is>
      </c>
      <c r="C704" t="inlineStr">
        <is>
          <t>Contributor (form uploads)</t>
        </is>
      </c>
      <c r="D704" t="inlineStr">
        <is>
          <t>Editor</t>
        </is>
      </c>
      <c r="E704" t="inlineStr">
        <is>
          <t>Viewer</t>
        </is>
      </c>
    </row>
    <row r="705">
      <c r="A705" t="inlineStr">
        <is>
          <t>Clients/Ironbark Physiotherapy Pty Ltd/Clinic - Point Cook</t>
        </is>
      </c>
      <c r="B705" t="inlineStr">
        <is>
          <t>Location</t>
        </is>
      </c>
      <c r="C705" t="inlineStr">
        <is>
          <t>-</t>
        </is>
      </c>
      <c r="D705" t="inlineStr">
        <is>
          <t>Editor</t>
        </is>
      </c>
      <c r="E705" t="inlineStr">
        <is>
          <t>-</t>
        </is>
      </c>
    </row>
    <row r="706">
      <c r="A706" t="inlineStr">
        <is>
          <t>Clients/Ironbark Physiotherapy Pty Ltd/Clinic - Point Cook/01 Scope &amp; Checklist</t>
        </is>
      </c>
      <c r="B706" t="inlineStr">
        <is>
          <t>Folder</t>
        </is>
      </c>
      <c r="C706" t="inlineStr">
        <is>
          <t>Viewer</t>
        </is>
      </c>
      <c r="D706" t="inlineStr">
        <is>
          <t>Editor</t>
        </is>
      </c>
      <c r="E706" t="inlineStr">
        <is>
          <t>-</t>
        </is>
      </c>
    </row>
    <row r="707">
      <c r="A707" t="inlineStr">
        <is>
          <t>Clients/Ironbark Physiotherapy Pty Ltd/Clinic - Point Cook/02 Site Access</t>
        </is>
      </c>
      <c r="B707" t="inlineStr">
        <is>
          <t>Folder</t>
        </is>
      </c>
      <c r="C707" t="inlineStr">
        <is>
          <t>-</t>
        </is>
      </c>
      <c r="D707" t="inlineStr">
        <is>
          <t>Editor</t>
        </is>
      </c>
      <c r="E707" t="inlineStr">
        <is>
          <t>-</t>
        </is>
      </c>
    </row>
    <row r="708">
      <c r="A708" t="inlineStr">
        <is>
          <t>Clients/Ironbark Physiotherapy Pty Ltd/Clinic - Point Cook/03 Agreements</t>
        </is>
      </c>
      <c r="B708" t="inlineStr">
        <is>
          <t>Folder</t>
        </is>
      </c>
      <c r="C708" t="inlineStr">
        <is>
          <t>-</t>
        </is>
      </c>
      <c r="D708" t="inlineStr">
        <is>
          <t>Editor</t>
        </is>
      </c>
      <c r="E708" t="inlineStr">
        <is>
          <t>Viewer</t>
        </is>
      </c>
    </row>
    <row r="709">
      <c r="A709" t="inlineStr">
        <is>
          <t>Clients/Ironbark Physiotherapy Pty Ltd/Clinic - Point Cook/04 Billing</t>
        </is>
      </c>
      <c r="B709" t="inlineStr">
        <is>
          <t>Folder</t>
        </is>
      </c>
      <c r="C709" t="inlineStr">
        <is>
          <t>-</t>
        </is>
      </c>
      <c r="D709" t="inlineStr">
        <is>
          <t>Editor</t>
        </is>
      </c>
      <c r="E709" t="inlineStr">
        <is>
          <t>Editor</t>
        </is>
      </c>
    </row>
    <row r="710">
      <c r="A710" t="inlineStr">
        <is>
          <t>Clients/Ironbark Physiotherapy Pty Ltd/Clinic - Point Cook/05 Visit Reports</t>
        </is>
      </c>
      <c r="B710" t="inlineStr">
        <is>
          <t>Folder</t>
        </is>
      </c>
      <c r="C710" t="inlineStr">
        <is>
          <t>Contributor (form uploads)</t>
        </is>
      </c>
      <c r="D710" t="inlineStr">
        <is>
          <t>Editor</t>
        </is>
      </c>
      <c r="E710" t="inlineStr">
        <is>
          <t>Viewer</t>
        </is>
      </c>
    </row>
    <row r="711">
      <c r="A711" t="inlineStr">
        <is>
          <t>Clients/Wattle Grove Lawyers Pty Ltd</t>
        </is>
      </c>
      <c r="B711" t="inlineStr">
        <is>
          <t>Client</t>
        </is>
      </c>
      <c r="C711" t="inlineStr">
        <is>
          <t>-</t>
        </is>
      </c>
      <c r="D711" t="inlineStr">
        <is>
          <t>Editor</t>
        </is>
      </c>
      <c r="E711" t="inlineStr">
        <is>
          <t>Viewer</t>
        </is>
      </c>
    </row>
    <row r="712">
      <c r="A712" t="inlineStr">
        <is>
          <t>Clients/Wattle Grove Lawyers Pty Ltd/Main office - Point Cook</t>
        </is>
      </c>
      <c r="B712" t="inlineStr">
        <is>
          <t>Location</t>
        </is>
      </c>
      <c r="C712" t="inlineStr">
        <is>
          <t>-</t>
        </is>
      </c>
      <c r="D712" t="inlineStr">
        <is>
          <t>Editor</t>
        </is>
      </c>
      <c r="E712" t="inlineStr">
        <is>
          <t>-</t>
        </is>
      </c>
    </row>
    <row r="713">
      <c r="A713" t="inlineStr">
        <is>
          <t>Clients/Wattle Grove Lawyers Pty Ltd/Main office - Point Cook/01 Scope &amp; Checklist</t>
        </is>
      </c>
      <c r="B713" t="inlineStr">
        <is>
          <t>Folder</t>
        </is>
      </c>
      <c r="C713" t="inlineStr">
        <is>
          <t>Viewer</t>
        </is>
      </c>
      <c r="D713" t="inlineStr">
        <is>
          <t>Editor</t>
        </is>
      </c>
      <c r="E713" t="inlineStr">
        <is>
          <t>-</t>
        </is>
      </c>
    </row>
    <row r="714">
      <c r="A714" t="inlineStr">
        <is>
          <t>Clients/Wattle Grove Lawyers Pty Ltd/Main office - Point Cook/02 Site Access</t>
        </is>
      </c>
      <c r="B714" t="inlineStr">
        <is>
          <t>Folder</t>
        </is>
      </c>
      <c r="C714" t="inlineStr">
        <is>
          <t>-</t>
        </is>
      </c>
      <c r="D714" t="inlineStr">
        <is>
          <t>Editor</t>
        </is>
      </c>
      <c r="E714" t="inlineStr">
        <is>
          <t>-</t>
        </is>
      </c>
    </row>
    <row r="715">
      <c r="A715" t="inlineStr">
        <is>
          <t>Clients/Wattle Grove Lawyers Pty Ltd/Main office - Point Cook/03 Agreements</t>
        </is>
      </c>
      <c r="B715" t="inlineStr">
        <is>
          <t>Folder</t>
        </is>
      </c>
      <c r="C715" t="inlineStr">
        <is>
          <t>-</t>
        </is>
      </c>
      <c r="D715" t="inlineStr">
        <is>
          <t>Editor</t>
        </is>
      </c>
      <c r="E715" t="inlineStr">
        <is>
          <t>Viewer</t>
        </is>
      </c>
    </row>
    <row r="716">
      <c r="A716" t="inlineStr">
        <is>
          <t>Clients/Wattle Grove Lawyers Pty Ltd/Main office - Point Cook/04 Billing</t>
        </is>
      </c>
      <c r="B716" t="inlineStr">
        <is>
          <t>Folder</t>
        </is>
      </c>
      <c r="C716" t="inlineStr">
        <is>
          <t>-</t>
        </is>
      </c>
      <c r="D716" t="inlineStr">
        <is>
          <t>Editor</t>
        </is>
      </c>
      <c r="E716" t="inlineStr">
        <is>
          <t>Editor</t>
        </is>
      </c>
    </row>
    <row r="717">
      <c r="A717" t="inlineStr">
        <is>
          <t>Clients/Wattle Grove Lawyers Pty Ltd/Main office - Point Cook/05 Visit Reports</t>
        </is>
      </c>
      <c r="B717" t="inlineStr">
        <is>
          <t>Folder</t>
        </is>
      </c>
      <c r="C717" t="inlineStr">
        <is>
          <t>Contributor (form uploads)</t>
        </is>
      </c>
      <c r="D717" t="inlineStr">
        <is>
          <t>Editor</t>
        </is>
      </c>
      <c r="E717" t="inlineStr">
        <is>
          <t>Viewer</t>
        </is>
      </c>
    </row>
    <row r="718">
      <c r="A718" t="inlineStr">
        <is>
          <t>Clients/Kingsley Medical Centre Pty Ltd</t>
        </is>
      </c>
      <c r="B718" t="inlineStr">
        <is>
          <t>Client</t>
        </is>
      </c>
      <c r="C718" t="inlineStr">
        <is>
          <t>-</t>
        </is>
      </c>
      <c r="D718" t="inlineStr">
        <is>
          <t>Editor</t>
        </is>
      </c>
      <c r="E718" t="inlineStr">
        <is>
          <t>Viewer</t>
        </is>
      </c>
    </row>
    <row r="719">
      <c r="A719" t="inlineStr">
        <is>
          <t>Clients/Kingsley Medical Centre Pty Ltd/Main office - Point Cook</t>
        </is>
      </c>
      <c r="B719" t="inlineStr">
        <is>
          <t>Location</t>
        </is>
      </c>
      <c r="C719" t="inlineStr">
        <is>
          <t>-</t>
        </is>
      </c>
      <c r="D719" t="inlineStr">
        <is>
          <t>Editor</t>
        </is>
      </c>
      <c r="E719" t="inlineStr">
        <is>
          <t>-</t>
        </is>
      </c>
    </row>
    <row r="720">
      <c r="A720" t="inlineStr">
        <is>
          <t>Clients/Kingsley Medical Centre Pty Ltd/Main office - Point Cook/01 Scope &amp; Checklist</t>
        </is>
      </c>
      <c r="B720" t="inlineStr">
        <is>
          <t>Folder</t>
        </is>
      </c>
      <c r="C720" t="inlineStr">
        <is>
          <t>Viewer</t>
        </is>
      </c>
      <c r="D720" t="inlineStr">
        <is>
          <t>Editor</t>
        </is>
      </c>
      <c r="E720" t="inlineStr">
        <is>
          <t>-</t>
        </is>
      </c>
    </row>
    <row r="721">
      <c r="A721" t="inlineStr">
        <is>
          <t>Clients/Kingsley Medical Centre Pty Ltd/Main office - Point Cook/02 Site Access</t>
        </is>
      </c>
      <c r="B721" t="inlineStr">
        <is>
          <t>Folder</t>
        </is>
      </c>
      <c r="C721" t="inlineStr">
        <is>
          <t>-</t>
        </is>
      </c>
      <c r="D721" t="inlineStr">
        <is>
          <t>Editor</t>
        </is>
      </c>
      <c r="E721" t="inlineStr">
        <is>
          <t>-</t>
        </is>
      </c>
    </row>
    <row r="722">
      <c r="A722" t="inlineStr">
        <is>
          <t>Clients/Kingsley Medical Centre Pty Ltd/Main office - Point Cook/03 Agreements</t>
        </is>
      </c>
      <c r="B722" t="inlineStr">
        <is>
          <t>Folder</t>
        </is>
      </c>
      <c r="C722" t="inlineStr">
        <is>
          <t>-</t>
        </is>
      </c>
      <c r="D722" t="inlineStr">
        <is>
          <t>Editor</t>
        </is>
      </c>
      <c r="E722" t="inlineStr">
        <is>
          <t>Viewer</t>
        </is>
      </c>
    </row>
    <row r="723">
      <c r="A723" t="inlineStr">
        <is>
          <t>Clients/Kingsley Medical Centre Pty Ltd/Main office - Point Cook/04 Billing</t>
        </is>
      </c>
      <c r="B723" t="inlineStr">
        <is>
          <t>Folder</t>
        </is>
      </c>
      <c r="C723" t="inlineStr">
        <is>
          <t>-</t>
        </is>
      </c>
      <c r="D723" t="inlineStr">
        <is>
          <t>Editor</t>
        </is>
      </c>
      <c r="E723" t="inlineStr">
        <is>
          <t>Editor</t>
        </is>
      </c>
    </row>
    <row r="724">
      <c r="A724" t="inlineStr">
        <is>
          <t>Clients/Kingsley Medical Centre Pty Ltd/Main office - Point Cook/05 Visit Reports</t>
        </is>
      </c>
      <c r="B724" t="inlineStr">
        <is>
          <t>Folder</t>
        </is>
      </c>
      <c r="C724" t="inlineStr">
        <is>
          <t>Contributor (form uploads)</t>
        </is>
      </c>
      <c r="D724" t="inlineStr">
        <is>
          <t>Editor</t>
        </is>
      </c>
      <c r="E724" t="inlineStr">
        <is>
          <t>Viewer</t>
        </is>
      </c>
    </row>
    <row r="725">
      <c r="A725" t="inlineStr">
        <is>
          <t>Clients/Kingsley Medical Centre Pty Ltd/Clinic - Hawthorn</t>
        </is>
      </c>
      <c r="B725" t="inlineStr">
        <is>
          <t>Location</t>
        </is>
      </c>
      <c r="C725" t="inlineStr">
        <is>
          <t>-</t>
        </is>
      </c>
      <c r="D725" t="inlineStr">
        <is>
          <t>Editor</t>
        </is>
      </c>
      <c r="E725" t="inlineStr">
        <is>
          <t>-</t>
        </is>
      </c>
    </row>
    <row r="726">
      <c r="A726" t="inlineStr">
        <is>
          <t>Clients/Kingsley Medical Centre Pty Ltd/Clinic - Hawthorn/01 Scope &amp; Checklist</t>
        </is>
      </c>
      <c r="B726" t="inlineStr">
        <is>
          <t>Folder</t>
        </is>
      </c>
      <c r="C726" t="inlineStr">
        <is>
          <t>Viewer</t>
        </is>
      </c>
      <c r="D726" t="inlineStr">
        <is>
          <t>Editor</t>
        </is>
      </c>
      <c r="E726" t="inlineStr">
        <is>
          <t>-</t>
        </is>
      </c>
    </row>
    <row r="727">
      <c r="A727" t="inlineStr">
        <is>
          <t>Clients/Kingsley Medical Centre Pty Ltd/Clinic - Hawthorn/02 Site Access</t>
        </is>
      </c>
      <c r="B727" t="inlineStr">
        <is>
          <t>Folder</t>
        </is>
      </c>
      <c r="C727" t="inlineStr">
        <is>
          <t>-</t>
        </is>
      </c>
      <c r="D727" t="inlineStr">
        <is>
          <t>Editor</t>
        </is>
      </c>
      <c r="E727" t="inlineStr">
        <is>
          <t>-</t>
        </is>
      </c>
    </row>
    <row r="728">
      <c r="A728" t="inlineStr">
        <is>
          <t>Clients/Kingsley Medical Centre Pty Ltd/Clinic - Hawthorn/03 Agreements</t>
        </is>
      </c>
      <c r="B728" t="inlineStr">
        <is>
          <t>Folder</t>
        </is>
      </c>
      <c r="C728" t="inlineStr">
        <is>
          <t>-</t>
        </is>
      </c>
      <c r="D728" t="inlineStr">
        <is>
          <t>Editor</t>
        </is>
      </c>
      <c r="E728" t="inlineStr">
        <is>
          <t>Viewer</t>
        </is>
      </c>
    </row>
    <row r="729">
      <c r="A729" t="inlineStr">
        <is>
          <t>Clients/Kingsley Medical Centre Pty Ltd/Clinic - Hawthorn/04 Billing</t>
        </is>
      </c>
      <c r="B729" t="inlineStr">
        <is>
          <t>Folder</t>
        </is>
      </c>
      <c r="C729" t="inlineStr">
        <is>
          <t>-</t>
        </is>
      </c>
      <c r="D729" t="inlineStr">
        <is>
          <t>Editor</t>
        </is>
      </c>
      <c r="E729" t="inlineStr">
        <is>
          <t>Editor</t>
        </is>
      </c>
    </row>
    <row r="730">
      <c r="A730" t="inlineStr">
        <is>
          <t>Clients/Kingsley Medical Centre Pty Ltd/Clinic - Hawthorn/05 Visit Reports</t>
        </is>
      </c>
      <c r="B730" t="inlineStr">
        <is>
          <t>Folder</t>
        </is>
      </c>
      <c r="C730" t="inlineStr">
        <is>
          <t>Contributor (form uploads)</t>
        </is>
      </c>
      <c r="D730" t="inlineStr">
        <is>
          <t>Editor</t>
        </is>
      </c>
      <c r="E730" t="inlineStr">
        <is>
          <t>Viewer</t>
        </is>
      </c>
    </row>
    <row r="731">
      <c r="A731" t="inlineStr">
        <is>
          <t>Clients/Ashwood Engineering</t>
        </is>
      </c>
      <c r="B731" t="inlineStr">
        <is>
          <t>Client</t>
        </is>
      </c>
      <c r="C731" t="inlineStr">
        <is>
          <t>-</t>
        </is>
      </c>
      <c r="D731" t="inlineStr">
        <is>
          <t>Editor</t>
        </is>
      </c>
      <c r="E731" t="inlineStr">
        <is>
          <t>Viewer</t>
        </is>
      </c>
    </row>
    <row r="732">
      <c r="A732" t="inlineStr">
        <is>
          <t>Clients/Ashwood Engineering/Main office - Glen Waverley</t>
        </is>
      </c>
      <c r="B732" t="inlineStr">
        <is>
          <t>Location</t>
        </is>
      </c>
      <c r="C732" t="inlineStr">
        <is>
          <t>-</t>
        </is>
      </c>
      <c r="D732" t="inlineStr">
        <is>
          <t>Editor</t>
        </is>
      </c>
      <c r="E732" t="inlineStr">
        <is>
          <t>-</t>
        </is>
      </c>
    </row>
    <row r="733">
      <c r="A733" t="inlineStr">
        <is>
          <t>Clients/Ashwood Engineering/Main office - Glen Waverley/01 Scope &amp; Checklist</t>
        </is>
      </c>
      <c r="B733" t="inlineStr">
        <is>
          <t>Folder</t>
        </is>
      </c>
      <c r="C733" t="inlineStr">
        <is>
          <t>Viewer</t>
        </is>
      </c>
      <c r="D733" t="inlineStr">
        <is>
          <t>Editor</t>
        </is>
      </c>
      <c r="E733" t="inlineStr">
        <is>
          <t>-</t>
        </is>
      </c>
    </row>
    <row r="734">
      <c r="A734" t="inlineStr">
        <is>
          <t>Clients/Ashwood Engineering/Main office - Glen Waverley/02 Site Access</t>
        </is>
      </c>
      <c r="B734" t="inlineStr">
        <is>
          <t>Folder</t>
        </is>
      </c>
      <c r="C734" t="inlineStr">
        <is>
          <t>-</t>
        </is>
      </c>
      <c r="D734" t="inlineStr">
        <is>
          <t>Editor</t>
        </is>
      </c>
      <c r="E734" t="inlineStr">
        <is>
          <t>-</t>
        </is>
      </c>
    </row>
    <row r="735">
      <c r="A735" t="inlineStr">
        <is>
          <t>Clients/Ashwood Engineering/Main office - Glen Waverley/03 Agreements</t>
        </is>
      </c>
      <c r="B735" t="inlineStr">
        <is>
          <t>Folder</t>
        </is>
      </c>
      <c r="C735" t="inlineStr">
        <is>
          <t>-</t>
        </is>
      </c>
      <c r="D735" t="inlineStr">
        <is>
          <t>Editor</t>
        </is>
      </c>
      <c r="E735" t="inlineStr">
        <is>
          <t>Viewer</t>
        </is>
      </c>
    </row>
    <row r="736">
      <c r="A736" t="inlineStr">
        <is>
          <t>Clients/Ashwood Engineering/Main office - Glen Waverley/04 Billing</t>
        </is>
      </c>
      <c r="B736" t="inlineStr">
        <is>
          <t>Folder</t>
        </is>
      </c>
      <c r="C736" t="inlineStr">
        <is>
          <t>-</t>
        </is>
      </c>
      <c r="D736" t="inlineStr">
        <is>
          <t>Editor</t>
        </is>
      </c>
      <c r="E736" t="inlineStr">
        <is>
          <t>Editor</t>
        </is>
      </c>
    </row>
    <row r="737">
      <c r="A737" t="inlineStr">
        <is>
          <t>Clients/Ashwood Engineering/Main office - Glen Waverley/05 Visit Reports</t>
        </is>
      </c>
      <c r="B737" t="inlineStr">
        <is>
          <t>Folder</t>
        </is>
      </c>
      <c r="C737" t="inlineStr">
        <is>
          <t>Contributor (form uploads)</t>
        </is>
      </c>
      <c r="D737" t="inlineStr">
        <is>
          <t>Editor</t>
        </is>
      </c>
      <c r="E737" t="inlineStr">
        <is>
          <t>Viewer</t>
        </is>
      </c>
    </row>
    <row r="738">
      <c r="A738" t="inlineStr">
        <is>
          <t>Clients/Sunbury Physiotherapy Pty Ltd</t>
        </is>
      </c>
      <c r="B738" t="inlineStr">
        <is>
          <t>Client</t>
        </is>
      </c>
      <c r="C738" t="inlineStr">
        <is>
          <t>-</t>
        </is>
      </c>
      <c r="D738" t="inlineStr">
        <is>
          <t>Editor</t>
        </is>
      </c>
      <c r="E738" t="inlineStr">
        <is>
          <t>Viewer</t>
        </is>
      </c>
    </row>
    <row r="739">
      <c r="A739" t="inlineStr">
        <is>
          <t>Clients/Sunbury Physiotherapy Pty Ltd/Main office - Point Cook</t>
        </is>
      </c>
      <c r="B739" t="inlineStr">
        <is>
          <t>Location</t>
        </is>
      </c>
      <c r="C739" t="inlineStr">
        <is>
          <t>-</t>
        </is>
      </c>
      <c r="D739" t="inlineStr">
        <is>
          <t>Editor</t>
        </is>
      </c>
      <c r="E739" t="inlineStr">
        <is>
          <t>-</t>
        </is>
      </c>
    </row>
    <row r="740">
      <c r="A740" t="inlineStr">
        <is>
          <t>Clients/Sunbury Physiotherapy Pty Ltd/Main office - Point Cook/01 Scope &amp; Checklist</t>
        </is>
      </c>
      <c r="B740" t="inlineStr">
        <is>
          <t>Folder</t>
        </is>
      </c>
      <c r="C740" t="inlineStr">
        <is>
          <t>Viewer</t>
        </is>
      </c>
      <c r="D740" t="inlineStr">
        <is>
          <t>Editor</t>
        </is>
      </c>
      <c r="E740" t="inlineStr">
        <is>
          <t>-</t>
        </is>
      </c>
    </row>
    <row r="741">
      <c r="A741" t="inlineStr">
        <is>
          <t>Clients/Sunbury Physiotherapy Pty Ltd/Main office - Point Cook/02 Site Access</t>
        </is>
      </c>
      <c r="B741" t="inlineStr">
        <is>
          <t>Folder</t>
        </is>
      </c>
      <c r="C741" t="inlineStr">
        <is>
          <t>-</t>
        </is>
      </c>
      <c r="D741" t="inlineStr">
        <is>
          <t>Editor</t>
        </is>
      </c>
      <c r="E741" t="inlineStr">
        <is>
          <t>-</t>
        </is>
      </c>
    </row>
    <row r="742">
      <c r="A742" t="inlineStr">
        <is>
          <t>Clients/Sunbury Physiotherapy Pty Ltd/Main office - Point Cook/03 Agreements</t>
        </is>
      </c>
      <c r="B742" t="inlineStr">
        <is>
          <t>Folder</t>
        </is>
      </c>
      <c r="C742" t="inlineStr">
        <is>
          <t>-</t>
        </is>
      </c>
      <c r="D742" t="inlineStr">
        <is>
          <t>Editor</t>
        </is>
      </c>
      <c r="E742" t="inlineStr">
        <is>
          <t>Viewer</t>
        </is>
      </c>
    </row>
    <row r="743">
      <c r="A743" t="inlineStr">
        <is>
          <t>Clients/Sunbury Physiotherapy Pty Ltd/Main office - Point Cook/04 Billing</t>
        </is>
      </c>
      <c r="B743" t="inlineStr">
        <is>
          <t>Folder</t>
        </is>
      </c>
      <c r="C743" t="inlineStr">
        <is>
          <t>-</t>
        </is>
      </c>
      <c r="D743" t="inlineStr">
        <is>
          <t>Editor</t>
        </is>
      </c>
      <c r="E743" t="inlineStr">
        <is>
          <t>Editor</t>
        </is>
      </c>
    </row>
    <row r="744">
      <c r="A744" t="inlineStr">
        <is>
          <t>Clients/Sunbury Physiotherapy Pty Ltd/Main office - Point Cook/05 Visit Reports</t>
        </is>
      </c>
      <c r="B744" t="inlineStr">
        <is>
          <t>Folder</t>
        </is>
      </c>
      <c r="C744" t="inlineStr">
        <is>
          <t>Contributor (form uploads)</t>
        </is>
      </c>
      <c r="D744" t="inlineStr">
        <is>
          <t>Editor</t>
        </is>
      </c>
      <c r="E744" t="inlineStr">
        <is>
          <t>Viewer</t>
        </is>
      </c>
    </row>
    <row r="745">
      <c r="A745" t="inlineStr">
        <is>
          <t>Clients/Sunbury Physiotherapy Pty Ltd/Clinic - Frankston</t>
        </is>
      </c>
      <c r="B745" t="inlineStr">
        <is>
          <t>Location</t>
        </is>
      </c>
      <c r="C745" t="inlineStr">
        <is>
          <t>-</t>
        </is>
      </c>
      <c r="D745" t="inlineStr">
        <is>
          <t>Editor</t>
        </is>
      </c>
      <c r="E745" t="inlineStr">
        <is>
          <t>-</t>
        </is>
      </c>
    </row>
    <row r="746">
      <c r="A746" t="inlineStr">
        <is>
          <t>Clients/Sunbury Physiotherapy Pty Ltd/Clinic - Frankston/01 Scope &amp; Checklist</t>
        </is>
      </c>
      <c r="B746" t="inlineStr">
        <is>
          <t>Folder</t>
        </is>
      </c>
      <c r="C746" t="inlineStr">
        <is>
          <t>Viewer</t>
        </is>
      </c>
      <c r="D746" t="inlineStr">
        <is>
          <t>Editor</t>
        </is>
      </c>
      <c r="E746" t="inlineStr">
        <is>
          <t>-</t>
        </is>
      </c>
    </row>
    <row r="747">
      <c r="A747" t="inlineStr">
        <is>
          <t>Clients/Sunbury Physiotherapy Pty Ltd/Clinic - Frankston/02 Site Access</t>
        </is>
      </c>
      <c r="B747" t="inlineStr">
        <is>
          <t>Folder</t>
        </is>
      </c>
      <c r="C747" t="inlineStr">
        <is>
          <t>-</t>
        </is>
      </c>
      <c r="D747" t="inlineStr">
        <is>
          <t>Editor</t>
        </is>
      </c>
      <c r="E747" t="inlineStr">
        <is>
          <t>-</t>
        </is>
      </c>
    </row>
    <row r="748">
      <c r="A748" t="inlineStr">
        <is>
          <t>Clients/Sunbury Physiotherapy Pty Ltd/Clinic - Frankston/03 Agreements</t>
        </is>
      </c>
      <c r="B748" t="inlineStr">
        <is>
          <t>Folder</t>
        </is>
      </c>
      <c r="C748" t="inlineStr">
        <is>
          <t>-</t>
        </is>
      </c>
      <c r="D748" t="inlineStr">
        <is>
          <t>Editor</t>
        </is>
      </c>
      <c r="E748" t="inlineStr">
        <is>
          <t>Viewer</t>
        </is>
      </c>
    </row>
    <row r="749">
      <c r="A749" t="inlineStr">
        <is>
          <t>Clients/Sunbury Physiotherapy Pty Ltd/Clinic - Frankston/04 Billing</t>
        </is>
      </c>
      <c r="B749" t="inlineStr">
        <is>
          <t>Folder</t>
        </is>
      </c>
      <c r="C749" t="inlineStr">
        <is>
          <t>-</t>
        </is>
      </c>
      <c r="D749" t="inlineStr">
        <is>
          <t>Editor</t>
        </is>
      </c>
      <c r="E749" t="inlineStr">
        <is>
          <t>Editor</t>
        </is>
      </c>
    </row>
    <row r="750">
      <c r="A750" t="inlineStr">
        <is>
          <t>Clients/Sunbury Physiotherapy Pty Ltd/Clinic - Frankston/05 Visit Reports</t>
        </is>
      </c>
      <c r="B750" t="inlineStr">
        <is>
          <t>Folder</t>
        </is>
      </c>
      <c r="C750" t="inlineStr">
        <is>
          <t>Contributor (form uploads)</t>
        </is>
      </c>
      <c r="D750" t="inlineStr">
        <is>
          <t>Editor</t>
        </is>
      </c>
      <c r="E750" t="inlineStr">
        <is>
          <t>Viewer</t>
        </is>
      </c>
    </row>
    <row r="751">
      <c r="A751" t="inlineStr">
        <is>
          <t>Clients/Sunbury Physiotherapy Pty Ltd/Warehouse - Hawthorn</t>
        </is>
      </c>
      <c r="B751" t="inlineStr">
        <is>
          <t>Location</t>
        </is>
      </c>
      <c r="C751" t="inlineStr">
        <is>
          <t>-</t>
        </is>
      </c>
      <c r="D751" t="inlineStr">
        <is>
          <t>Editor</t>
        </is>
      </c>
      <c r="E751" t="inlineStr">
        <is>
          <t>-</t>
        </is>
      </c>
    </row>
    <row r="752">
      <c r="A752" t="inlineStr">
        <is>
          <t>Clients/Sunbury Physiotherapy Pty Ltd/Warehouse - Hawthorn/01 Scope &amp; Checklist</t>
        </is>
      </c>
      <c r="B752" t="inlineStr">
        <is>
          <t>Folder</t>
        </is>
      </c>
      <c r="C752" t="inlineStr">
        <is>
          <t>Viewer</t>
        </is>
      </c>
      <c r="D752" t="inlineStr">
        <is>
          <t>Editor</t>
        </is>
      </c>
      <c r="E752" t="inlineStr">
        <is>
          <t>-</t>
        </is>
      </c>
    </row>
    <row r="753">
      <c r="A753" t="inlineStr">
        <is>
          <t>Clients/Sunbury Physiotherapy Pty Ltd/Warehouse - Hawthorn/02 Site Access</t>
        </is>
      </c>
      <c r="B753" t="inlineStr">
        <is>
          <t>Folder</t>
        </is>
      </c>
      <c r="C753" t="inlineStr">
        <is>
          <t>-</t>
        </is>
      </c>
      <c r="D753" t="inlineStr">
        <is>
          <t>Editor</t>
        </is>
      </c>
      <c r="E753" t="inlineStr">
        <is>
          <t>-</t>
        </is>
      </c>
    </row>
    <row r="754">
      <c r="A754" t="inlineStr">
        <is>
          <t>Clients/Sunbury Physiotherapy Pty Ltd/Warehouse - Hawthorn/03 Agreements</t>
        </is>
      </c>
      <c r="B754" t="inlineStr">
        <is>
          <t>Folder</t>
        </is>
      </c>
      <c r="C754" t="inlineStr">
        <is>
          <t>-</t>
        </is>
      </c>
      <c r="D754" t="inlineStr">
        <is>
          <t>Editor</t>
        </is>
      </c>
      <c r="E754" t="inlineStr">
        <is>
          <t>Viewer</t>
        </is>
      </c>
    </row>
    <row r="755">
      <c r="A755" t="inlineStr">
        <is>
          <t>Clients/Sunbury Physiotherapy Pty Ltd/Warehouse - Hawthorn/04 Billing</t>
        </is>
      </c>
      <c r="B755" t="inlineStr">
        <is>
          <t>Folder</t>
        </is>
      </c>
      <c r="C755" t="inlineStr">
        <is>
          <t>-</t>
        </is>
      </c>
      <c r="D755" t="inlineStr">
        <is>
          <t>Editor</t>
        </is>
      </c>
      <c r="E755" t="inlineStr">
        <is>
          <t>Editor</t>
        </is>
      </c>
    </row>
    <row r="756">
      <c r="A756" t="inlineStr">
        <is>
          <t>Clients/Sunbury Physiotherapy Pty Ltd/Warehouse - Hawthorn/05 Visit Reports</t>
        </is>
      </c>
      <c r="B756" t="inlineStr">
        <is>
          <t>Folder</t>
        </is>
      </c>
      <c r="C756" t="inlineStr">
        <is>
          <t>Contributor (form uploads)</t>
        </is>
      </c>
      <c r="D756" t="inlineStr">
        <is>
          <t>Editor</t>
        </is>
      </c>
      <c r="E756" t="inlineStr">
        <is>
          <t>Viewer</t>
        </is>
      </c>
    </row>
    <row r="757">
      <c r="A757" t="inlineStr">
        <is>
          <t>Clients/Eastwood Pathology</t>
        </is>
      </c>
      <c r="B757" t="inlineStr">
        <is>
          <t>Client</t>
        </is>
      </c>
      <c r="C757" t="inlineStr">
        <is>
          <t>-</t>
        </is>
      </c>
      <c r="D757" t="inlineStr">
        <is>
          <t>Editor</t>
        </is>
      </c>
      <c r="E757" t="inlineStr">
        <is>
          <t>Viewer</t>
        </is>
      </c>
    </row>
    <row r="758">
      <c r="A758" t="inlineStr">
        <is>
          <t>Clients/Eastwood Pathology/Main office - Werribee</t>
        </is>
      </c>
      <c r="B758" t="inlineStr">
        <is>
          <t>Location</t>
        </is>
      </c>
      <c r="C758" t="inlineStr">
        <is>
          <t>-</t>
        </is>
      </c>
      <c r="D758" t="inlineStr">
        <is>
          <t>Editor</t>
        </is>
      </c>
      <c r="E758" t="inlineStr">
        <is>
          <t>-</t>
        </is>
      </c>
    </row>
    <row r="759">
      <c r="A759" t="inlineStr">
        <is>
          <t>Clients/Eastwood Pathology/Main office - Werribee/01 Scope &amp; Checklist</t>
        </is>
      </c>
      <c r="B759" t="inlineStr">
        <is>
          <t>Folder</t>
        </is>
      </c>
      <c r="C759" t="inlineStr">
        <is>
          <t>Viewer</t>
        </is>
      </c>
      <c r="D759" t="inlineStr">
        <is>
          <t>Editor</t>
        </is>
      </c>
      <c r="E759" t="inlineStr">
        <is>
          <t>-</t>
        </is>
      </c>
    </row>
    <row r="760">
      <c r="A760" t="inlineStr">
        <is>
          <t>Clients/Eastwood Pathology/Main office - Werribee/02 Site Access</t>
        </is>
      </c>
      <c r="B760" t="inlineStr">
        <is>
          <t>Folder</t>
        </is>
      </c>
      <c r="C760" t="inlineStr">
        <is>
          <t>-</t>
        </is>
      </c>
      <c r="D760" t="inlineStr">
        <is>
          <t>Editor</t>
        </is>
      </c>
      <c r="E760" t="inlineStr">
        <is>
          <t>-</t>
        </is>
      </c>
    </row>
    <row r="761">
      <c r="A761" t="inlineStr">
        <is>
          <t>Clients/Eastwood Pathology/Main office - Werribee/03 Agreements</t>
        </is>
      </c>
      <c r="B761" t="inlineStr">
        <is>
          <t>Folder</t>
        </is>
      </c>
      <c r="C761" t="inlineStr">
        <is>
          <t>-</t>
        </is>
      </c>
      <c r="D761" t="inlineStr">
        <is>
          <t>Editor</t>
        </is>
      </c>
      <c r="E761" t="inlineStr">
        <is>
          <t>Viewer</t>
        </is>
      </c>
    </row>
    <row r="762">
      <c r="A762" t="inlineStr">
        <is>
          <t>Clients/Eastwood Pathology/Main office - Werribee/04 Billing</t>
        </is>
      </c>
      <c r="B762" t="inlineStr">
        <is>
          <t>Folder</t>
        </is>
      </c>
      <c r="C762" t="inlineStr">
        <is>
          <t>-</t>
        </is>
      </c>
      <c r="D762" t="inlineStr">
        <is>
          <t>Editor</t>
        </is>
      </c>
      <c r="E762" t="inlineStr">
        <is>
          <t>Editor</t>
        </is>
      </c>
    </row>
    <row r="763">
      <c r="A763" t="inlineStr">
        <is>
          <t>Clients/Eastwood Pathology/Main office - Werribee/05 Visit Reports</t>
        </is>
      </c>
      <c r="B763" t="inlineStr">
        <is>
          <t>Folder</t>
        </is>
      </c>
      <c r="C763" t="inlineStr">
        <is>
          <t>Contributor (form uploads)</t>
        </is>
      </c>
      <c r="D763" t="inlineStr">
        <is>
          <t>Editor</t>
        </is>
      </c>
      <c r="E763" t="inlineStr">
        <is>
          <t>Viewer</t>
        </is>
      </c>
    </row>
    <row r="764">
      <c r="A764" t="inlineStr">
        <is>
          <t>Clients/Waverley Fitness Pty Ltd</t>
        </is>
      </c>
      <c r="B764" t="inlineStr">
        <is>
          <t>Client</t>
        </is>
      </c>
      <c r="C764" t="inlineStr">
        <is>
          <t>-</t>
        </is>
      </c>
      <c r="D764" t="inlineStr">
        <is>
          <t>Editor</t>
        </is>
      </c>
      <c r="E764" t="inlineStr">
        <is>
          <t>Viewer</t>
        </is>
      </c>
    </row>
    <row r="765">
      <c r="A765" t="inlineStr">
        <is>
          <t>Clients/Waverley Fitness Pty Ltd/Main office - Footscray</t>
        </is>
      </c>
      <c r="B765" t="inlineStr">
        <is>
          <t>Location</t>
        </is>
      </c>
      <c r="C765" t="inlineStr">
        <is>
          <t>-</t>
        </is>
      </c>
      <c r="D765" t="inlineStr">
        <is>
          <t>Editor</t>
        </is>
      </c>
      <c r="E765" t="inlineStr">
        <is>
          <t>-</t>
        </is>
      </c>
    </row>
    <row r="766">
      <c r="A766" t="inlineStr">
        <is>
          <t>Clients/Waverley Fitness Pty Ltd/Main office - Footscray/01 Scope &amp; Checklist</t>
        </is>
      </c>
      <c r="B766" t="inlineStr">
        <is>
          <t>Folder</t>
        </is>
      </c>
      <c r="C766" t="inlineStr">
        <is>
          <t>Viewer</t>
        </is>
      </c>
      <c r="D766" t="inlineStr">
        <is>
          <t>Editor</t>
        </is>
      </c>
      <c r="E766" t="inlineStr">
        <is>
          <t>-</t>
        </is>
      </c>
    </row>
    <row r="767">
      <c r="A767" t="inlineStr">
        <is>
          <t>Clients/Waverley Fitness Pty Ltd/Main office - Footscray/02 Site Access</t>
        </is>
      </c>
      <c r="B767" t="inlineStr">
        <is>
          <t>Folder</t>
        </is>
      </c>
      <c r="C767" t="inlineStr">
        <is>
          <t>-</t>
        </is>
      </c>
      <c r="D767" t="inlineStr">
        <is>
          <t>Editor</t>
        </is>
      </c>
      <c r="E767" t="inlineStr">
        <is>
          <t>-</t>
        </is>
      </c>
    </row>
    <row r="768">
      <c r="A768" t="inlineStr">
        <is>
          <t>Clients/Waverley Fitness Pty Ltd/Main office - Footscray/03 Agreements</t>
        </is>
      </c>
      <c r="B768" t="inlineStr">
        <is>
          <t>Folder</t>
        </is>
      </c>
      <c r="C768" t="inlineStr">
        <is>
          <t>-</t>
        </is>
      </c>
      <c r="D768" t="inlineStr">
        <is>
          <t>Editor</t>
        </is>
      </c>
      <c r="E768" t="inlineStr">
        <is>
          <t>Viewer</t>
        </is>
      </c>
    </row>
    <row r="769">
      <c r="A769" t="inlineStr">
        <is>
          <t>Clients/Waverley Fitness Pty Ltd/Main office - Footscray/04 Billing</t>
        </is>
      </c>
      <c r="B769" t="inlineStr">
        <is>
          <t>Folder</t>
        </is>
      </c>
      <c r="C769" t="inlineStr">
        <is>
          <t>-</t>
        </is>
      </c>
      <c r="D769" t="inlineStr">
        <is>
          <t>Editor</t>
        </is>
      </c>
      <c r="E769" t="inlineStr">
        <is>
          <t>Editor</t>
        </is>
      </c>
    </row>
    <row r="770">
      <c r="A770" t="inlineStr">
        <is>
          <t>Clients/Waverley Fitness Pty Ltd/Main office - Footscray/05 Visit Reports</t>
        </is>
      </c>
      <c r="B770" t="inlineStr">
        <is>
          <t>Folder</t>
        </is>
      </c>
      <c r="C770" t="inlineStr">
        <is>
          <t>Contributor (form uploads)</t>
        </is>
      </c>
      <c r="D770" t="inlineStr">
        <is>
          <t>Editor</t>
        </is>
      </c>
      <c r="E770" t="inlineStr">
        <is>
          <t>Viewer</t>
        </is>
      </c>
    </row>
    <row r="771">
      <c r="A771" t="inlineStr">
        <is>
          <t>Clients/Waverley Fitness Pty Ltd/Clinic - Footscray</t>
        </is>
      </c>
      <c r="B771" t="inlineStr">
        <is>
          <t>Location</t>
        </is>
      </c>
      <c r="C771" t="inlineStr">
        <is>
          <t>-</t>
        </is>
      </c>
      <c r="D771" t="inlineStr">
        <is>
          <t>Editor</t>
        </is>
      </c>
      <c r="E771" t="inlineStr">
        <is>
          <t>-</t>
        </is>
      </c>
    </row>
    <row r="772">
      <c r="A772" t="inlineStr">
        <is>
          <t>Clients/Waverley Fitness Pty Ltd/Clinic - Footscray/01 Scope &amp; Checklist</t>
        </is>
      </c>
      <c r="B772" t="inlineStr">
        <is>
          <t>Folder</t>
        </is>
      </c>
      <c r="C772" t="inlineStr">
        <is>
          <t>Viewer</t>
        </is>
      </c>
      <c r="D772" t="inlineStr">
        <is>
          <t>Editor</t>
        </is>
      </c>
      <c r="E772" t="inlineStr">
        <is>
          <t>-</t>
        </is>
      </c>
    </row>
    <row r="773">
      <c r="A773" t="inlineStr">
        <is>
          <t>Clients/Waverley Fitness Pty Ltd/Clinic - Footscray/02 Site Access</t>
        </is>
      </c>
      <c r="B773" t="inlineStr">
        <is>
          <t>Folder</t>
        </is>
      </c>
      <c r="C773" t="inlineStr">
        <is>
          <t>-</t>
        </is>
      </c>
      <c r="D773" t="inlineStr">
        <is>
          <t>Editor</t>
        </is>
      </c>
      <c r="E773" t="inlineStr">
        <is>
          <t>-</t>
        </is>
      </c>
    </row>
    <row r="774">
      <c r="A774" t="inlineStr">
        <is>
          <t>Clients/Waverley Fitness Pty Ltd/Clinic - Footscray/03 Agreements</t>
        </is>
      </c>
      <c r="B774" t="inlineStr">
        <is>
          <t>Folder</t>
        </is>
      </c>
      <c r="C774" t="inlineStr">
        <is>
          <t>-</t>
        </is>
      </c>
      <c r="D774" t="inlineStr">
        <is>
          <t>Editor</t>
        </is>
      </c>
      <c r="E774" t="inlineStr">
        <is>
          <t>Viewer</t>
        </is>
      </c>
    </row>
    <row r="775">
      <c r="A775" t="inlineStr">
        <is>
          <t>Clients/Waverley Fitness Pty Ltd/Clinic - Footscray/04 Billing</t>
        </is>
      </c>
      <c r="B775" t="inlineStr">
        <is>
          <t>Folder</t>
        </is>
      </c>
      <c r="C775" t="inlineStr">
        <is>
          <t>-</t>
        </is>
      </c>
      <c r="D775" t="inlineStr">
        <is>
          <t>Editor</t>
        </is>
      </c>
      <c r="E775" t="inlineStr">
        <is>
          <t>Editor</t>
        </is>
      </c>
    </row>
    <row r="776">
      <c r="A776" t="inlineStr">
        <is>
          <t>Clients/Waverley Fitness Pty Ltd/Clinic - Footscray/05 Visit Reports</t>
        </is>
      </c>
      <c r="B776" t="inlineStr">
        <is>
          <t>Folder</t>
        </is>
      </c>
      <c r="C776" t="inlineStr">
        <is>
          <t>Contributor (form uploads)</t>
        </is>
      </c>
      <c r="D776" t="inlineStr">
        <is>
          <t>Editor</t>
        </is>
      </c>
      <c r="E776" t="inlineStr">
        <is>
          <t>Viewer</t>
        </is>
      </c>
    </row>
    <row r="777">
      <c r="A777" t="inlineStr">
        <is>
          <t>Clients/Clearwater Logistics</t>
        </is>
      </c>
      <c r="B777" t="inlineStr">
        <is>
          <t>Client</t>
        </is>
      </c>
      <c r="C777" t="inlineStr">
        <is>
          <t>-</t>
        </is>
      </c>
      <c r="D777" t="inlineStr">
        <is>
          <t>Editor</t>
        </is>
      </c>
      <c r="E777" t="inlineStr">
        <is>
          <t>Viewer</t>
        </is>
      </c>
    </row>
    <row r="778">
      <c r="A778" t="inlineStr">
        <is>
          <t>Clients/Clearwater Logistics/Main office - Reservoir</t>
        </is>
      </c>
      <c r="B778" t="inlineStr">
        <is>
          <t>Location</t>
        </is>
      </c>
      <c r="C778" t="inlineStr">
        <is>
          <t>-</t>
        </is>
      </c>
      <c r="D778" t="inlineStr">
        <is>
          <t>Editor</t>
        </is>
      </c>
      <c r="E778" t="inlineStr">
        <is>
          <t>-</t>
        </is>
      </c>
    </row>
    <row r="779">
      <c r="A779" t="inlineStr">
        <is>
          <t>Clients/Clearwater Logistics/Main office - Reservoir/01 Scope &amp; Checklist</t>
        </is>
      </c>
      <c r="B779" t="inlineStr">
        <is>
          <t>Folder</t>
        </is>
      </c>
      <c r="C779" t="inlineStr">
        <is>
          <t>Viewer</t>
        </is>
      </c>
      <c r="D779" t="inlineStr">
        <is>
          <t>Editor</t>
        </is>
      </c>
      <c r="E779" t="inlineStr">
        <is>
          <t>-</t>
        </is>
      </c>
    </row>
    <row r="780">
      <c r="A780" t="inlineStr">
        <is>
          <t>Clients/Clearwater Logistics/Main office - Reservoir/02 Site Access</t>
        </is>
      </c>
      <c r="B780" t="inlineStr">
        <is>
          <t>Folder</t>
        </is>
      </c>
      <c r="C780" t="inlineStr">
        <is>
          <t>-</t>
        </is>
      </c>
      <c r="D780" t="inlineStr">
        <is>
          <t>Editor</t>
        </is>
      </c>
      <c r="E780" t="inlineStr">
        <is>
          <t>-</t>
        </is>
      </c>
    </row>
    <row r="781">
      <c r="A781" t="inlineStr">
        <is>
          <t>Clients/Clearwater Logistics/Main office - Reservoir/03 Agreements</t>
        </is>
      </c>
      <c r="B781" t="inlineStr">
        <is>
          <t>Folder</t>
        </is>
      </c>
      <c r="C781" t="inlineStr">
        <is>
          <t>-</t>
        </is>
      </c>
      <c r="D781" t="inlineStr">
        <is>
          <t>Editor</t>
        </is>
      </c>
      <c r="E781" t="inlineStr">
        <is>
          <t>Viewer</t>
        </is>
      </c>
    </row>
    <row r="782">
      <c r="A782" t="inlineStr">
        <is>
          <t>Clients/Clearwater Logistics/Main office - Reservoir/04 Billing</t>
        </is>
      </c>
      <c r="B782" t="inlineStr">
        <is>
          <t>Folder</t>
        </is>
      </c>
      <c r="C782" t="inlineStr">
        <is>
          <t>-</t>
        </is>
      </c>
      <c r="D782" t="inlineStr">
        <is>
          <t>Editor</t>
        </is>
      </c>
      <c r="E782" t="inlineStr">
        <is>
          <t>Editor</t>
        </is>
      </c>
    </row>
    <row r="783">
      <c r="A783" t="inlineStr">
        <is>
          <t>Clients/Clearwater Logistics/Main office - Reservoir/05 Visit Reports</t>
        </is>
      </c>
      <c r="B783" t="inlineStr">
        <is>
          <t>Folder</t>
        </is>
      </c>
      <c r="C783" t="inlineStr">
        <is>
          <t>Contributor (form uploads)</t>
        </is>
      </c>
      <c r="D783" t="inlineStr">
        <is>
          <t>Editor</t>
        </is>
      </c>
      <c r="E783" t="inlineStr">
        <is>
          <t>Viewer</t>
        </is>
      </c>
    </row>
    <row r="784">
      <c r="A784" t="inlineStr">
        <is>
          <t>Clients/Wattle Grove Fitness</t>
        </is>
      </c>
      <c r="B784" t="inlineStr">
        <is>
          <t>Client</t>
        </is>
      </c>
      <c r="C784" t="inlineStr">
        <is>
          <t>-</t>
        </is>
      </c>
      <c r="D784" t="inlineStr">
        <is>
          <t>Editor</t>
        </is>
      </c>
      <c r="E784" t="inlineStr">
        <is>
          <t>Viewer</t>
        </is>
      </c>
    </row>
    <row r="785">
      <c r="A785" t="inlineStr">
        <is>
          <t>Clients/Wattle Grove Fitness/Main office - Essendon</t>
        </is>
      </c>
      <c r="B785" t="inlineStr">
        <is>
          <t>Location</t>
        </is>
      </c>
      <c r="C785" t="inlineStr">
        <is>
          <t>-</t>
        </is>
      </c>
      <c r="D785" t="inlineStr">
        <is>
          <t>Editor</t>
        </is>
      </c>
      <c r="E785" t="inlineStr">
        <is>
          <t>-</t>
        </is>
      </c>
    </row>
    <row r="786">
      <c r="A786" t="inlineStr">
        <is>
          <t>Clients/Wattle Grove Fitness/Main office - Essendon/01 Scope &amp; Checklist</t>
        </is>
      </c>
      <c r="B786" t="inlineStr">
        <is>
          <t>Folder</t>
        </is>
      </c>
      <c r="C786" t="inlineStr">
        <is>
          <t>Viewer</t>
        </is>
      </c>
      <c r="D786" t="inlineStr">
        <is>
          <t>Editor</t>
        </is>
      </c>
      <c r="E786" t="inlineStr">
        <is>
          <t>-</t>
        </is>
      </c>
    </row>
    <row r="787">
      <c r="A787" t="inlineStr">
        <is>
          <t>Clients/Wattle Grove Fitness/Main office - Essendon/02 Site Access</t>
        </is>
      </c>
      <c r="B787" t="inlineStr">
        <is>
          <t>Folder</t>
        </is>
      </c>
      <c r="C787" t="inlineStr">
        <is>
          <t>-</t>
        </is>
      </c>
      <c r="D787" t="inlineStr">
        <is>
          <t>Editor</t>
        </is>
      </c>
      <c r="E787" t="inlineStr">
        <is>
          <t>-</t>
        </is>
      </c>
    </row>
    <row r="788">
      <c r="A788" t="inlineStr">
        <is>
          <t>Clients/Wattle Grove Fitness/Main office - Essendon/03 Agreements</t>
        </is>
      </c>
      <c r="B788" t="inlineStr">
        <is>
          <t>Folder</t>
        </is>
      </c>
      <c r="C788" t="inlineStr">
        <is>
          <t>-</t>
        </is>
      </c>
      <c r="D788" t="inlineStr">
        <is>
          <t>Editor</t>
        </is>
      </c>
      <c r="E788" t="inlineStr">
        <is>
          <t>Viewer</t>
        </is>
      </c>
    </row>
    <row r="789">
      <c r="A789" t="inlineStr">
        <is>
          <t>Clients/Wattle Grove Fitness/Main office - Essendon/04 Billing</t>
        </is>
      </c>
      <c r="B789" t="inlineStr">
        <is>
          <t>Folder</t>
        </is>
      </c>
      <c r="C789" t="inlineStr">
        <is>
          <t>-</t>
        </is>
      </c>
      <c r="D789" t="inlineStr">
        <is>
          <t>Editor</t>
        </is>
      </c>
      <c r="E789" t="inlineStr">
        <is>
          <t>Editor</t>
        </is>
      </c>
    </row>
    <row r="790">
      <c r="A790" t="inlineStr">
        <is>
          <t>Clients/Wattle Grove Fitness/Main office - Essendon/05 Visit Reports</t>
        </is>
      </c>
      <c r="B790" t="inlineStr">
        <is>
          <t>Folder</t>
        </is>
      </c>
      <c r="C790" t="inlineStr">
        <is>
          <t>Contributor (form uploads)</t>
        </is>
      </c>
      <c r="D790" t="inlineStr">
        <is>
          <t>Editor</t>
        </is>
      </c>
      <c r="E790" t="inlineStr">
        <is>
          <t>Viewer</t>
        </is>
      </c>
    </row>
    <row r="791">
      <c r="A791" t="inlineStr">
        <is>
          <t>Clients/Wattle Grove Fitness/Clinic - St Kilda</t>
        </is>
      </c>
      <c r="B791" t="inlineStr">
        <is>
          <t>Location</t>
        </is>
      </c>
      <c r="C791" t="inlineStr">
        <is>
          <t>-</t>
        </is>
      </c>
      <c r="D791" t="inlineStr">
        <is>
          <t>Editor</t>
        </is>
      </c>
      <c r="E791" t="inlineStr">
        <is>
          <t>-</t>
        </is>
      </c>
    </row>
    <row r="792">
      <c r="A792" t="inlineStr">
        <is>
          <t>Clients/Wattle Grove Fitness/Clinic - St Kilda/01 Scope &amp; Checklist</t>
        </is>
      </c>
      <c r="B792" t="inlineStr">
        <is>
          <t>Folder</t>
        </is>
      </c>
      <c r="C792" t="inlineStr">
        <is>
          <t>Viewer</t>
        </is>
      </c>
      <c r="D792" t="inlineStr">
        <is>
          <t>Editor</t>
        </is>
      </c>
      <c r="E792" t="inlineStr">
        <is>
          <t>-</t>
        </is>
      </c>
    </row>
    <row r="793">
      <c r="A793" t="inlineStr">
        <is>
          <t>Clients/Wattle Grove Fitness/Clinic - St Kilda/02 Site Access</t>
        </is>
      </c>
      <c r="B793" t="inlineStr">
        <is>
          <t>Folder</t>
        </is>
      </c>
      <c r="C793" t="inlineStr">
        <is>
          <t>-</t>
        </is>
      </c>
      <c r="D793" t="inlineStr">
        <is>
          <t>Editor</t>
        </is>
      </c>
      <c r="E793" t="inlineStr">
        <is>
          <t>-</t>
        </is>
      </c>
    </row>
    <row r="794">
      <c r="A794" t="inlineStr">
        <is>
          <t>Clients/Wattle Grove Fitness/Clinic - St Kilda/03 Agreements</t>
        </is>
      </c>
      <c r="B794" t="inlineStr">
        <is>
          <t>Folder</t>
        </is>
      </c>
      <c r="C794" t="inlineStr">
        <is>
          <t>-</t>
        </is>
      </c>
      <c r="D794" t="inlineStr">
        <is>
          <t>Editor</t>
        </is>
      </c>
      <c r="E794" t="inlineStr">
        <is>
          <t>Viewer</t>
        </is>
      </c>
    </row>
    <row r="795">
      <c r="A795" t="inlineStr">
        <is>
          <t>Clients/Wattle Grove Fitness/Clinic - St Kilda/04 Billing</t>
        </is>
      </c>
      <c r="B795" t="inlineStr">
        <is>
          <t>Folder</t>
        </is>
      </c>
      <c r="C795" t="inlineStr">
        <is>
          <t>-</t>
        </is>
      </c>
      <c r="D795" t="inlineStr">
        <is>
          <t>Editor</t>
        </is>
      </c>
      <c r="E795" t="inlineStr">
        <is>
          <t>Editor</t>
        </is>
      </c>
    </row>
    <row r="796">
      <c r="A796" t="inlineStr">
        <is>
          <t>Clients/Wattle Grove Fitness/Clinic - St Kilda/05 Visit Reports</t>
        </is>
      </c>
      <c r="B796" t="inlineStr">
        <is>
          <t>Folder</t>
        </is>
      </c>
      <c r="C796" t="inlineStr">
        <is>
          <t>Contributor (form uploads)</t>
        </is>
      </c>
      <c r="D796" t="inlineStr">
        <is>
          <t>Editor</t>
        </is>
      </c>
      <c r="E796" t="inlineStr">
        <is>
          <t>Viewer</t>
        </is>
      </c>
    </row>
    <row r="797">
      <c r="A797" t="inlineStr">
        <is>
          <t>Clients/Ashwood Medical Centre</t>
        </is>
      </c>
      <c r="B797" t="inlineStr">
        <is>
          <t>Client</t>
        </is>
      </c>
      <c r="C797" t="inlineStr">
        <is>
          <t>-</t>
        </is>
      </c>
      <c r="D797" t="inlineStr">
        <is>
          <t>Editor</t>
        </is>
      </c>
      <c r="E797" t="inlineStr">
        <is>
          <t>Viewer</t>
        </is>
      </c>
    </row>
    <row r="798">
      <c r="A798" t="inlineStr">
        <is>
          <t>Clients/Ashwood Medical Centre/Main office - Bundoora</t>
        </is>
      </c>
      <c r="B798" t="inlineStr">
        <is>
          <t>Location</t>
        </is>
      </c>
      <c r="C798" t="inlineStr">
        <is>
          <t>-</t>
        </is>
      </c>
      <c r="D798" t="inlineStr">
        <is>
          <t>Editor</t>
        </is>
      </c>
      <c r="E798" t="inlineStr">
        <is>
          <t>-</t>
        </is>
      </c>
    </row>
    <row r="799">
      <c r="A799" t="inlineStr">
        <is>
          <t>Clients/Ashwood Medical Centre/Main office - Bundoora/01 Scope &amp; Checklist</t>
        </is>
      </c>
      <c r="B799" t="inlineStr">
        <is>
          <t>Folder</t>
        </is>
      </c>
      <c r="C799" t="inlineStr">
        <is>
          <t>Viewer</t>
        </is>
      </c>
      <c r="D799" t="inlineStr">
        <is>
          <t>Editor</t>
        </is>
      </c>
      <c r="E799" t="inlineStr">
        <is>
          <t>-</t>
        </is>
      </c>
    </row>
    <row r="800">
      <c r="A800" t="inlineStr">
        <is>
          <t>Clients/Ashwood Medical Centre/Main office - Bundoora/02 Site Access</t>
        </is>
      </c>
      <c r="B800" t="inlineStr">
        <is>
          <t>Folder</t>
        </is>
      </c>
      <c r="C800" t="inlineStr">
        <is>
          <t>-</t>
        </is>
      </c>
      <c r="D800" t="inlineStr">
        <is>
          <t>Editor</t>
        </is>
      </c>
      <c r="E800" t="inlineStr">
        <is>
          <t>-</t>
        </is>
      </c>
    </row>
    <row r="801">
      <c r="A801" t="inlineStr">
        <is>
          <t>Clients/Ashwood Medical Centre/Main office - Bundoora/03 Agreements</t>
        </is>
      </c>
      <c r="B801" t="inlineStr">
        <is>
          <t>Folder</t>
        </is>
      </c>
      <c r="C801" t="inlineStr">
        <is>
          <t>-</t>
        </is>
      </c>
      <c r="D801" t="inlineStr">
        <is>
          <t>Editor</t>
        </is>
      </c>
      <c r="E801" t="inlineStr">
        <is>
          <t>Viewer</t>
        </is>
      </c>
    </row>
    <row r="802">
      <c r="A802" t="inlineStr">
        <is>
          <t>Clients/Ashwood Medical Centre/Main office - Bundoora/04 Billing</t>
        </is>
      </c>
      <c r="B802" t="inlineStr">
        <is>
          <t>Folder</t>
        </is>
      </c>
      <c r="C802" t="inlineStr">
        <is>
          <t>-</t>
        </is>
      </c>
      <c r="D802" t="inlineStr">
        <is>
          <t>Editor</t>
        </is>
      </c>
      <c r="E802" t="inlineStr">
        <is>
          <t>Editor</t>
        </is>
      </c>
    </row>
    <row r="803">
      <c r="A803" t="inlineStr">
        <is>
          <t>Clients/Ashwood Medical Centre/Main office - Bundoora/05 Visit Reports</t>
        </is>
      </c>
      <c r="B803" t="inlineStr">
        <is>
          <t>Folder</t>
        </is>
      </c>
      <c r="C803" t="inlineStr">
        <is>
          <t>Contributor (form uploads)</t>
        </is>
      </c>
      <c r="D803" t="inlineStr">
        <is>
          <t>Editor</t>
        </is>
      </c>
      <c r="E803" t="inlineStr">
        <is>
          <t>Viewer</t>
        </is>
      </c>
    </row>
    <row r="804">
      <c r="A804" t="inlineStr">
        <is>
          <t>Clients/Parkside Vet Clinic</t>
        </is>
      </c>
      <c r="B804" t="inlineStr">
        <is>
          <t>Client</t>
        </is>
      </c>
      <c r="C804" t="inlineStr">
        <is>
          <t>-</t>
        </is>
      </c>
      <c r="D804" t="inlineStr">
        <is>
          <t>Editor</t>
        </is>
      </c>
      <c r="E804" t="inlineStr">
        <is>
          <t>Viewer</t>
        </is>
      </c>
    </row>
    <row r="805">
      <c r="A805" t="inlineStr">
        <is>
          <t>Clients/Parkside Vet Clinic/Main office - Deer Park</t>
        </is>
      </c>
      <c r="B805" t="inlineStr">
        <is>
          <t>Location</t>
        </is>
      </c>
      <c r="C805" t="inlineStr">
        <is>
          <t>-</t>
        </is>
      </c>
      <c r="D805" t="inlineStr">
        <is>
          <t>Editor</t>
        </is>
      </c>
      <c r="E805" t="inlineStr">
        <is>
          <t>-</t>
        </is>
      </c>
    </row>
    <row r="806">
      <c r="A806" t="inlineStr">
        <is>
          <t>Clients/Parkside Vet Clinic/Main office - Deer Park/01 Scope &amp; Checklist</t>
        </is>
      </c>
      <c r="B806" t="inlineStr">
        <is>
          <t>Folder</t>
        </is>
      </c>
      <c r="C806" t="inlineStr">
        <is>
          <t>Viewer</t>
        </is>
      </c>
      <c r="D806" t="inlineStr">
        <is>
          <t>Editor</t>
        </is>
      </c>
      <c r="E806" t="inlineStr">
        <is>
          <t>-</t>
        </is>
      </c>
    </row>
    <row r="807">
      <c r="A807" t="inlineStr">
        <is>
          <t>Clients/Parkside Vet Clinic/Main office - Deer Park/02 Site Access</t>
        </is>
      </c>
      <c r="B807" t="inlineStr">
        <is>
          <t>Folder</t>
        </is>
      </c>
      <c r="C807" t="inlineStr">
        <is>
          <t>-</t>
        </is>
      </c>
      <c r="D807" t="inlineStr">
        <is>
          <t>Editor</t>
        </is>
      </c>
      <c r="E807" t="inlineStr">
        <is>
          <t>-</t>
        </is>
      </c>
    </row>
    <row r="808">
      <c r="A808" t="inlineStr">
        <is>
          <t>Clients/Parkside Vet Clinic/Main office - Deer Park/03 Agreements</t>
        </is>
      </c>
      <c r="B808" t="inlineStr">
        <is>
          <t>Folder</t>
        </is>
      </c>
      <c r="C808" t="inlineStr">
        <is>
          <t>-</t>
        </is>
      </c>
      <c r="D808" t="inlineStr">
        <is>
          <t>Editor</t>
        </is>
      </c>
      <c r="E808" t="inlineStr">
        <is>
          <t>Viewer</t>
        </is>
      </c>
    </row>
    <row r="809">
      <c r="A809" t="inlineStr">
        <is>
          <t>Clients/Parkside Vet Clinic/Main office - Deer Park/04 Billing</t>
        </is>
      </c>
      <c r="B809" t="inlineStr">
        <is>
          <t>Folder</t>
        </is>
      </c>
      <c r="C809" t="inlineStr">
        <is>
          <t>-</t>
        </is>
      </c>
      <c r="D809" t="inlineStr">
        <is>
          <t>Editor</t>
        </is>
      </c>
      <c r="E809" t="inlineStr">
        <is>
          <t>Editor</t>
        </is>
      </c>
    </row>
    <row r="810">
      <c r="A810" t="inlineStr">
        <is>
          <t>Clients/Parkside Vet Clinic/Main office - Deer Park/05 Visit Reports</t>
        </is>
      </c>
      <c r="B810" t="inlineStr">
        <is>
          <t>Folder</t>
        </is>
      </c>
      <c r="C810" t="inlineStr">
        <is>
          <t>Contributor (form uploads)</t>
        </is>
      </c>
      <c r="D810" t="inlineStr">
        <is>
          <t>Editor</t>
        </is>
      </c>
      <c r="E810" t="inlineStr">
        <is>
          <t>Viewer</t>
        </is>
      </c>
    </row>
    <row r="811">
      <c r="A811" t="inlineStr">
        <is>
          <t>Clients/Wattle Grove Architects</t>
        </is>
      </c>
      <c r="B811" t="inlineStr">
        <is>
          <t>Client</t>
        </is>
      </c>
      <c r="C811" t="inlineStr">
        <is>
          <t>-</t>
        </is>
      </c>
      <c r="D811" t="inlineStr">
        <is>
          <t>Editor</t>
        </is>
      </c>
      <c r="E811" t="inlineStr">
        <is>
          <t>Viewer</t>
        </is>
      </c>
    </row>
    <row r="812">
      <c r="A812" t="inlineStr">
        <is>
          <t>Clients/Wattle Grove Architects/Main office - Bentleigh</t>
        </is>
      </c>
      <c r="B812" t="inlineStr">
        <is>
          <t>Location</t>
        </is>
      </c>
      <c r="C812" t="inlineStr">
        <is>
          <t>-</t>
        </is>
      </c>
      <c r="D812" t="inlineStr">
        <is>
          <t>Editor</t>
        </is>
      </c>
      <c r="E812" t="inlineStr">
        <is>
          <t>-</t>
        </is>
      </c>
    </row>
    <row r="813">
      <c r="A813" t="inlineStr">
        <is>
          <t>Clients/Wattle Grove Architects/Main office - Bentleigh/01 Scope &amp; Checklist</t>
        </is>
      </c>
      <c r="B813" t="inlineStr">
        <is>
          <t>Folder</t>
        </is>
      </c>
      <c r="C813" t="inlineStr">
        <is>
          <t>Viewer</t>
        </is>
      </c>
      <c r="D813" t="inlineStr">
        <is>
          <t>Editor</t>
        </is>
      </c>
      <c r="E813" t="inlineStr">
        <is>
          <t>-</t>
        </is>
      </c>
    </row>
    <row r="814">
      <c r="A814" t="inlineStr">
        <is>
          <t>Clients/Wattle Grove Architects/Main office - Bentleigh/02 Site Access</t>
        </is>
      </c>
      <c r="B814" t="inlineStr">
        <is>
          <t>Folder</t>
        </is>
      </c>
      <c r="C814" t="inlineStr">
        <is>
          <t>-</t>
        </is>
      </c>
      <c r="D814" t="inlineStr">
        <is>
          <t>Editor</t>
        </is>
      </c>
      <c r="E814" t="inlineStr">
        <is>
          <t>-</t>
        </is>
      </c>
    </row>
    <row r="815">
      <c r="A815" t="inlineStr">
        <is>
          <t>Clients/Wattle Grove Architects/Main office - Bentleigh/03 Agreements</t>
        </is>
      </c>
      <c r="B815" t="inlineStr">
        <is>
          <t>Folder</t>
        </is>
      </c>
      <c r="C815" t="inlineStr">
        <is>
          <t>-</t>
        </is>
      </c>
      <c r="D815" t="inlineStr">
        <is>
          <t>Editor</t>
        </is>
      </c>
      <c r="E815" t="inlineStr">
        <is>
          <t>Viewer</t>
        </is>
      </c>
    </row>
    <row r="816">
      <c r="A816" t="inlineStr">
        <is>
          <t>Clients/Wattle Grove Architects/Main office - Bentleigh/04 Billing</t>
        </is>
      </c>
      <c r="B816" t="inlineStr">
        <is>
          <t>Folder</t>
        </is>
      </c>
      <c r="C816" t="inlineStr">
        <is>
          <t>-</t>
        </is>
      </c>
      <c r="D816" t="inlineStr">
        <is>
          <t>Editor</t>
        </is>
      </c>
      <c r="E816" t="inlineStr">
        <is>
          <t>Editor</t>
        </is>
      </c>
    </row>
    <row r="817">
      <c r="A817" t="inlineStr">
        <is>
          <t>Clients/Wattle Grove Architects/Main office - Bentleigh/05 Visit Reports</t>
        </is>
      </c>
      <c r="B817" t="inlineStr">
        <is>
          <t>Folder</t>
        </is>
      </c>
      <c r="C817" t="inlineStr">
        <is>
          <t>Contributor (form uploads)</t>
        </is>
      </c>
      <c r="D817" t="inlineStr">
        <is>
          <t>Editor</t>
        </is>
      </c>
      <c r="E817" t="inlineStr">
        <is>
          <t>Viewer</t>
        </is>
      </c>
    </row>
    <row r="818">
      <c r="A818" t="inlineStr">
        <is>
          <t>Clients/Bayview Pharmacy Pty Ltd</t>
        </is>
      </c>
      <c r="B818" t="inlineStr">
        <is>
          <t>Client</t>
        </is>
      </c>
      <c r="C818" t="inlineStr">
        <is>
          <t>-</t>
        </is>
      </c>
      <c r="D818" t="inlineStr">
        <is>
          <t>Editor</t>
        </is>
      </c>
      <c r="E818" t="inlineStr">
        <is>
          <t>Viewer</t>
        </is>
      </c>
    </row>
    <row r="819">
      <c r="A819" t="inlineStr">
        <is>
          <t>Clients/Bayview Pharmacy Pty Ltd/Main office - Footscray</t>
        </is>
      </c>
      <c r="B819" t="inlineStr">
        <is>
          <t>Location</t>
        </is>
      </c>
      <c r="C819" t="inlineStr">
        <is>
          <t>-</t>
        </is>
      </c>
      <c r="D819" t="inlineStr">
        <is>
          <t>Editor</t>
        </is>
      </c>
      <c r="E819" t="inlineStr">
        <is>
          <t>-</t>
        </is>
      </c>
    </row>
    <row r="820">
      <c r="A820" t="inlineStr">
        <is>
          <t>Clients/Bayview Pharmacy Pty Ltd/Main office - Footscray/01 Scope &amp; Checklist</t>
        </is>
      </c>
      <c r="B820" t="inlineStr">
        <is>
          <t>Folder</t>
        </is>
      </c>
      <c r="C820" t="inlineStr">
        <is>
          <t>Viewer</t>
        </is>
      </c>
      <c r="D820" t="inlineStr">
        <is>
          <t>Editor</t>
        </is>
      </c>
      <c r="E820" t="inlineStr">
        <is>
          <t>-</t>
        </is>
      </c>
    </row>
    <row r="821">
      <c r="A821" t="inlineStr">
        <is>
          <t>Clients/Bayview Pharmacy Pty Ltd/Main office - Footscray/02 Site Access</t>
        </is>
      </c>
      <c r="B821" t="inlineStr">
        <is>
          <t>Folder</t>
        </is>
      </c>
      <c r="C821" t="inlineStr">
        <is>
          <t>-</t>
        </is>
      </c>
      <c r="D821" t="inlineStr">
        <is>
          <t>Editor</t>
        </is>
      </c>
      <c r="E821" t="inlineStr">
        <is>
          <t>-</t>
        </is>
      </c>
    </row>
    <row r="822">
      <c r="A822" t="inlineStr">
        <is>
          <t>Clients/Bayview Pharmacy Pty Ltd/Main office - Footscray/03 Agreements</t>
        </is>
      </c>
      <c r="B822" t="inlineStr">
        <is>
          <t>Folder</t>
        </is>
      </c>
      <c r="C822" t="inlineStr">
        <is>
          <t>-</t>
        </is>
      </c>
      <c r="D822" t="inlineStr">
        <is>
          <t>Editor</t>
        </is>
      </c>
      <c r="E822" t="inlineStr">
        <is>
          <t>Viewer</t>
        </is>
      </c>
    </row>
    <row r="823">
      <c r="A823" t="inlineStr">
        <is>
          <t>Clients/Bayview Pharmacy Pty Ltd/Main office - Footscray/04 Billing</t>
        </is>
      </c>
      <c r="B823" t="inlineStr">
        <is>
          <t>Folder</t>
        </is>
      </c>
      <c r="C823" t="inlineStr">
        <is>
          <t>-</t>
        </is>
      </c>
      <c r="D823" t="inlineStr">
        <is>
          <t>Editor</t>
        </is>
      </c>
      <c r="E823" t="inlineStr">
        <is>
          <t>Editor</t>
        </is>
      </c>
    </row>
    <row r="824">
      <c r="A824" t="inlineStr">
        <is>
          <t>Clients/Bayview Pharmacy Pty Ltd/Main office - Footscray/05 Visit Reports</t>
        </is>
      </c>
      <c r="B824" t="inlineStr">
        <is>
          <t>Folder</t>
        </is>
      </c>
      <c r="C824" t="inlineStr">
        <is>
          <t>Contributor (form uploads)</t>
        </is>
      </c>
      <c r="D824" t="inlineStr">
        <is>
          <t>Editor</t>
        </is>
      </c>
      <c r="E824" t="inlineStr">
        <is>
          <t>Viewer</t>
        </is>
      </c>
    </row>
    <row r="825">
      <c r="A825" t="inlineStr">
        <is>
          <t>Clients/Hillcrest Accountants</t>
        </is>
      </c>
      <c r="B825" t="inlineStr">
        <is>
          <t>Client</t>
        </is>
      </c>
      <c r="C825" t="inlineStr">
        <is>
          <t>-</t>
        </is>
      </c>
      <c r="D825" t="inlineStr">
        <is>
          <t>Editor</t>
        </is>
      </c>
      <c r="E825" t="inlineStr">
        <is>
          <t>Viewer</t>
        </is>
      </c>
    </row>
    <row r="826">
      <c r="A826" t="inlineStr">
        <is>
          <t>Clients/Hillcrest Accountants/Main office - Mitcham</t>
        </is>
      </c>
      <c r="B826" t="inlineStr">
        <is>
          <t>Location</t>
        </is>
      </c>
      <c r="C826" t="inlineStr">
        <is>
          <t>-</t>
        </is>
      </c>
      <c r="D826" t="inlineStr">
        <is>
          <t>Editor</t>
        </is>
      </c>
      <c r="E826" t="inlineStr">
        <is>
          <t>-</t>
        </is>
      </c>
    </row>
    <row r="827">
      <c r="A827" t="inlineStr">
        <is>
          <t>Clients/Hillcrest Accountants/Main office - Mitcham/01 Scope &amp; Checklist</t>
        </is>
      </c>
      <c r="B827" t="inlineStr">
        <is>
          <t>Folder</t>
        </is>
      </c>
      <c r="C827" t="inlineStr">
        <is>
          <t>Viewer</t>
        </is>
      </c>
      <c r="D827" t="inlineStr">
        <is>
          <t>Editor</t>
        </is>
      </c>
      <c r="E827" t="inlineStr">
        <is>
          <t>-</t>
        </is>
      </c>
    </row>
    <row r="828">
      <c r="A828" t="inlineStr">
        <is>
          <t>Clients/Hillcrest Accountants/Main office - Mitcham/02 Site Access</t>
        </is>
      </c>
      <c r="B828" t="inlineStr">
        <is>
          <t>Folder</t>
        </is>
      </c>
      <c r="C828" t="inlineStr">
        <is>
          <t>-</t>
        </is>
      </c>
      <c r="D828" t="inlineStr">
        <is>
          <t>Editor</t>
        </is>
      </c>
      <c r="E828" t="inlineStr">
        <is>
          <t>-</t>
        </is>
      </c>
    </row>
    <row r="829">
      <c r="A829" t="inlineStr">
        <is>
          <t>Clients/Hillcrest Accountants/Main office - Mitcham/03 Agreements</t>
        </is>
      </c>
      <c r="B829" t="inlineStr">
        <is>
          <t>Folder</t>
        </is>
      </c>
      <c r="C829" t="inlineStr">
        <is>
          <t>-</t>
        </is>
      </c>
      <c r="D829" t="inlineStr">
        <is>
          <t>Editor</t>
        </is>
      </c>
      <c r="E829" t="inlineStr">
        <is>
          <t>Viewer</t>
        </is>
      </c>
    </row>
    <row r="830">
      <c r="A830" t="inlineStr">
        <is>
          <t>Clients/Hillcrest Accountants/Main office - Mitcham/04 Billing</t>
        </is>
      </c>
      <c r="B830" t="inlineStr">
        <is>
          <t>Folder</t>
        </is>
      </c>
      <c r="C830" t="inlineStr">
        <is>
          <t>-</t>
        </is>
      </c>
      <c r="D830" t="inlineStr">
        <is>
          <t>Editor</t>
        </is>
      </c>
      <c r="E830" t="inlineStr">
        <is>
          <t>Editor</t>
        </is>
      </c>
    </row>
    <row r="831">
      <c r="A831" t="inlineStr">
        <is>
          <t>Clients/Hillcrest Accountants/Main office - Mitcham/05 Visit Reports</t>
        </is>
      </c>
      <c r="B831" t="inlineStr">
        <is>
          <t>Folder</t>
        </is>
      </c>
      <c r="C831" t="inlineStr">
        <is>
          <t>Contributor (form uploads)</t>
        </is>
      </c>
      <c r="D831" t="inlineStr">
        <is>
          <t>Editor</t>
        </is>
      </c>
      <c r="E831" t="inlineStr">
        <is>
          <t>Viewer</t>
        </is>
      </c>
    </row>
    <row r="832">
      <c r="A832" t="inlineStr">
        <is>
          <t>Clients/Lakeside Architects</t>
        </is>
      </c>
      <c r="B832" t="inlineStr">
        <is>
          <t>Client</t>
        </is>
      </c>
      <c r="C832" t="inlineStr">
        <is>
          <t>-</t>
        </is>
      </c>
      <c r="D832" t="inlineStr">
        <is>
          <t>Editor</t>
        </is>
      </c>
      <c r="E832" t="inlineStr">
        <is>
          <t>Viewer</t>
        </is>
      </c>
    </row>
    <row r="833">
      <c r="A833" t="inlineStr">
        <is>
          <t>Clients/Lakeside Architects/Main office - Reservoir</t>
        </is>
      </c>
      <c r="B833" t="inlineStr">
        <is>
          <t>Location</t>
        </is>
      </c>
      <c r="C833" t="inlineStr">
        <is>
          <t>-</t>
        </is>
      </c>
      <c r="D833" t="inlineStr">
        <is>
          <t>Editor</t>
        </is>
      </c>
      <c r="E833" t="inlineStr">
        <is>
          <t>-</t>
        </is>
      </c>
    </row>
    <row r="834">
      <c r="A834" t="inlineStr">
        <is>
          <t>Clients/Lakeside Architects/Main office - Reservoir/01 Scope &amp; Checklist</t>
        </is>
      </c>
      <c r="B834" t="inlineStr">
        <is>
          <t>Folder</t>
        </is>
      </c>
      <c r="C834" t="inlineStr">
        <is>
          <t>Viewer</t>
        </is>
      </c>
      <c r="D834" t="inlineStr">
        <is>
          <t>Editor</t>
        </is>
      </c>
      <c r="E834" t="inlineStr">
        <is>
          <t>-</t>
        </is>
      </c>
    </row>
    <row r="835">
      <c r="A835" t="inlineStr">
        <is>
          <t>Clients/Lakeside Architects/Main office - Reservoir/02 Site Access</t>
        </is>
      </c>
      <c r="B835" t="inlineStr">
        <is>
          <t>Folder</t>
        </is>
      </c>
      <c r="C835" t="inlineStr">
        <is>
          <t>-</t>
        </is>
      </c>
      <c r="D835" t="inlineStr">
        <is>
          <t>Editor</t>
        </is>
      </c>
      <c r="E835" t="inlineStr">
        <is>
          <t>-</t>
        </is>
      </c>
    </row>
    <row r="836">
      <c r="A836" t="inlineStr">
        <is>
          <t>Clients/Lakeside Architects/Main office - Reservoir/03 Agreements</t>
        </is>
      </c>
      <c r="B836" t="inlineStr">
        <is>
          <t>Folder</t>
        </is>
      </c>
      <c r="C836" t="inlineStr">
        <is>
          <t>-</t>
        </is>
      </c>
      <c r="D836" t="inlineStr">
        <is>
          <t>Editor</t>
        </is>
      </c>
      <c r="E836" t="inlineStr">
        <is>
          <t>Viewer</t>
        </is>
      </c>
    </row>
    <row r="837">
      <c r="A837" t="inlineStr">
        <is>
          <t>Clients/Lakeside Architects/Main office - Reservoir/04 Billing</t>
        </is>
      </c>
      <c r="B837" t="inlineStr">
        <is>
          <t>Folder</t>
        </is>
      </c>
      <c r="C837" t="inlineStr">
        <is>
          <t>-</t>
        </is>
      </c>
      <c r="D837" t="inlineStr">
        <is>
          <t>Editor</t>
        </is>
      </c>
      <c r="E837" t="inlineStr">
        <is>
          <t>Editor</t>
        </is>
      </c>
    </row>
    <row r="838">
      <c r="A838" t="inlineStr">
        <is>
          <t>Clients/Lakeside Architects/Main office - Reservoir/05 Visit Reports</t>
        </is>
      </c>
      <c r="B838" t="inlineStr">
        <is>
          <t>Folder</t>
        </is>
      </c>
      <c r="C838" t="inlineStr">
        <is>
          <t>Contributor (form uploads)</t>
        </is>
      </c>
      <c r="D838" t="inlineStr">
        <is>
          <t>Editor</t>
        </is>
      </c>
      <c r="E838" t="inlineStr">
        <is>
          <t>Viewer</t>
        </is>
      </c>
    </row>
    <row r="839">
      <c r="A839" t="inlineStr">
        <is>
          <t>Clients/Lakeside Architects/Clinic - Mitcham</t>
        </is>
      </c>
      <c r="B839" t="inlineStr">
        <is>
          <t>Location</t>
        </is>
      </c>
      <c r="C839" t="inlineStr">
        <is>
          <t>-</t>
        </is>
      </c>
      <c r="D839" t="inlineStr">
        <is>
          <t>Editor</t>
        </is>
      </c>
      <c r="E839" t="inlineStr">
        <is>
          <t>-</t>
        </is>
      </c>
    </row>
    <row r="840">
      <c r="A840" t="inlineStr">
        <is>
          <t>Clients/Lakeside Architects/Clinic - Mitcham/01 Scope &amp; Checklist</t>
        </is>
      </c>
      <c r="B840" t="inlineStr">
        <is>
          <t>Folder</t>
        </is>
      </c>
      <c r="C840" t="inlineStr">
        <is>
          <t>Viewer</t>
        </is>
      </c>
      <c r="D840" t="inlineStr">
        <is>
          <t>Editor</t>
        </is>
      </c>
      <c r="E840" t="inlineStr">
        <is>
          <t>-</t>
        </is>
      </c>
    </row>
    <row r="841">
      <c r="A841" t="inlineStr">
        <is>
          <t>Clients/Lakeside Architects/Clinic - Mitcham/02 Site Access</t>
        </is>
      </c>
      <c r="B841" t="inlineStr">
        <is>
          <t>Folder</t>
        </is>
      </c>
      <c r="C841" t="inlineStr">
        <is>
          <t>-</t>
        </is>
      </c>
      <c r="D841" t="inlineStr">
        <is>
          <t>Editor</t>
        </is>
      </c>
      <c r="E841" t="inlineStr">
        <is>
          <t>-</t>
        </is>
      </c>
    </row>
    <row r="842">
      <c r="A842" t="inlineStr">
        <is>
          <t>Clients/Lakeside Architects/Clinic - Mitcham/03 Agreements</t>
        </is>
      </c>
      <c r="B842" t="inlineStr">
        <is>
          <t>Folder</t>
        </is>
      </c>
      <c r="C842" t="inlineStr">
        <is>
          <t>-</t>
        </is>
      </c>
      <c r="D842" t="inlineStr">
        <is>
          <t>Editor</t>
        </is>
      </c>
      <c r="E842" t="inlineStr">
        <is>
          <t>Viewer</t>
        </is>
      </c>
    </row>
    <row r="843">
      <c r="A843" t="inlineStr">
        <is>
          <t>Clients/Lakeside Architects/Clinic - Mitcham/04 Billing</t>
        </is>
      </c>
      <c r="B843" t="inlineStr">
        <is>
          <t>Folder</t>
        </is>
      </c>
      <c r="C843" t="inlineStr">
        <is>
          <t>-</t>
        </is>
      </c>
      <c r="D843" t="inlineStr">
        <is>
          <t>Editor</t>
        </is>
      </c>
      <c r="E843" t="inlineStr">
        <is>
          <t>Editor</t>
        </is>
      </c>
    </row>
    <row r="844">
      <c r="A844" t="inlineStr">
        <is>
          <t>Clients/Lakeside Architects/Clinic - Mitcham/05 Visit Reports</t>
        </is>
      </c>
      <c r="B844" t="inlineStr">
        <is>
          <t>Folder</t>
        </is>
      </c>
      <c r="C844" t="inlineStr">
        <is>
          <t>Contributor (form uploads)</t>
        </is>
      </c>
      <c r="D844" t="inlineStr">
        <is>
          <t>Editor</t>
        </is>
      </c>
      <c r="E844" t="inlineStr">
        <is>
          <t>Viewer</t>
        </is>
      </c>
    </row>
    <row r="845">
      <c r="A845" t="inlineStr">
        <is>
          <t>Clients/Ashwood Accountants</t>
        </is>
      </c>
      <c r="B845" t="inlineStr">
        <is>
          <t>Client</t>
        </is>
      </c>
      <c r="C845" t="inlineStr">
        <is>
          <t>-</t>
        </is>
      </c>
      <c r="D845" t="inlineStr">
        <is>
          <t>Editor</t>
        </is>
      </c>
      <c r="E845" t="inlineStr">
        <is>
          <t>Viewer</t>
        </is>
      </c>
    </row>
    <row r="846">
      <c r="A846" t="inlineStr">
        <is>
          <t>Clients/Ashwood Accountants/Main office - Yarraville</t>
        </is>
      </c>
      <c r="B846" t="inlineStr">
        <is>
          <t>Location</t>
        </is>
      </c>
      <c r="C846" t="inlineStr">
        <is>
          <t>-</t>
        </is>
      </c>
      <c r="D846" t="inlineStr">
        <is>
          <t>Editor</t>
        </is>
      </c>
      <c r="E846" t="inlineStr">
        <is>
          <t>-</t>
        </is>
      </c>
    </row>
    <row r="847">
      <c r="A847" t="inlineStr">
        <is>
          <t>Clients/Ashwood Accountants/Main office - Yarraville/01 Scope &amp; Checklist</t>
        </is>
      </c>
      <c r="B847" t="inlineStr">
        <is>
          <t>Folder</t>
        </is>
      </c>
      <c r="C847" t="inlineStr">
        <is>
          <t>Viewer</t>
        </is>
      </c>
      <c r="D847" t="inlineStr">
        <is>
          <t>Editor</t>
        </is>
      </c>
      <c r="E847" t="inlineStr">
        <is>
          <t>-</t>
        </is>
      </c>
    </row>
    <row r="848">
      <c r="A848" t="inlineStr">
        <is>
          <t>Clients/Ashwood Accountants/Main office - Yarraville/02 Site Access</t>
        </is>
      </c>
      <c r="B848" t="inlineStr">
        <is>
          <t>Folder</t>
        </is>
      </c>
      <c r="C848" t="inlineStr">
        <is>
          <t>-</t>
        </is>
      </c>
      <c r="D848" t="inlineStr">
        <is>
          <t>Editor</t>
        </is>
      </c>
      <c r="E848" t="inlineStr">
        <is>
          <t>-</t>
        </is>
      </c>
    </row>
    <row r="849">
      <c r="A849" t="inlineStr">
        <is>
          <t>Clients/Ashwood Accountants/Main office - Yarraville/03 Agreements</t>
        </is>
      </c>
      <c r="B849" t="inlineStr">
        <is>
          <t>Folder</t>
        </is>
      </c>
      <c r="C849" t="inlineStr">
        <is>
          <t>-</t>
        </is>
      </c>
      <c r="D849" t="inlineStr">
        <is>
          <t>Editor</t>
        </is>
      </c>
      <c r="E849" t="inlineStr">
        <is>
          <t>Viewer</t>
        </is>
      </c>
    </row>
    <row r="850">
      <c r="A850" t="inlineStr">
        <is>
          <t>Clients/Ashwood Accountants/Main office - Yarraville/04 Billing</t>
        </is>
      </c>
      <c r="B850" t="inlineStr">
        <is>
          <t>Folder</t>
        </is>
      </c>
      <c r="C850" t="inlineStr">
        <is>
          <t>-</t>
        </is>
      </c>
      <c r="D850" t="inlineStr">
        <is>
          <t>Editor</t>
        </is>
      </c>
      <c r="E850" t="inlineStr">
        <is>
          <t>Editor</t>
        </is>
      </c>
    </row>
    <row r="851">
      <c r="A851" t="inlineStr">
        <is>
          <t>Clients/Ashwood Accountants/Main office - Yarraville/05 Visit Reports</t>
        </is>
      </c>
      <c r="B851" t="inlineStr">
        <is>
          <t>Folder</t>
        </is>
      </c>
      <c r="C851" t="inlineStr">
        <is>
          <t>Contributor (form uploads)</t>
        </is>
      </c>
      <c r="D851" t="inlineStr">
        <is>
          <t>Editor</t>
        </is>
      </c>
      <c r="E851" t="inlineStr">
        <is>
          <t>Viewer</t>
        </is>
      </c>
    </row>
    <row r="852">
      <c r="A852" t="inlineStr">
        <is>
          <t>Clients/Westend Property Group</t>
        </is>
      </c>
      <c r="B852" t="inlineStr">
        <is>
          <t>Client</t>
        </is>
      </c>
      <c r="C852" t="inlineStr">
        <is>
          <t>-</t>
        </is>
      </c>
      <c r="D852" t="inlineStr">
        <is>
          <t>Editor</t>
        </is>
      </c>
      <c r="E852" t="inlineStr">
        <is>
          <t>Viewer</t>
        </is>
      </c>
    </row>
    <row r="853">
      <c r="A853" t="inlineStr">
        <is>
          <t>Clients/Westend Property Group/Main office - Heidelberg</t>
        </is>
      </c>
      <c r="B853" t="inlineStr">
        <is>
          <t>Location</t>
        </is>
      </c>
      <c r="C853" t="inlineStr">
        <is>
          <t>-</t>
        </is>
      </c>
      <c r="D853" t="inlineStr">
        <is>
          <t>Editor</t>
        </is>
      </c>
      <c r="E853" t="inlineStr">
        <is>
          <t>-</t>
        </is>
      </c>
    </row>
    <row r="854">
      <c r="A854" t="inlineStr">
        <is>
          <t>Clients/Westend Property Group/Main office - Heidelberg/01 Scope &amp; Checklist</t>
        </is>
      </c>
      <c r="B854" t="inlineStr">
        <is>
          <t>Folder</t>
        </is>
      </c>
      <c r="C854" t="inlineStr">
        <is>
          <t>Viewer</t>
        </is>
      </c>
      <c r="D854" t="inlineStr">
        <is>
          <t>Editor</t>
        </is>
      </c>
      <c r="E854" t="inlineStr">
        <is>
          <t>-</t>
        </is>
      </c>
    </row>
    <row r="855">
      <c r="A855" t="inlineStr">
        <is>
          <t>Clients/Westend Property Group/Main office - Heidelberg/02 Site Access</t>
        </is>
      </c>
      <c r="B855" t="inlineStr">
        <is>
          <t>Folder</t>
        </is>
      </c>
      <c r="C855" t="inlineStr">
        <is>
          <t>-</t>
        </is>
      </c>
      <c r="D855" t="inlineStr">
        <is>
          <t>Editor</t>
        </is>
      </c>
      <c r="E855" t="inlineStr">
        <is>
          <t>-</t>
        </is>
      </c>
    </row>
    <row r="856">
      <c r="A856" t="inlineStr">
        <is>
          <t>Clients/Westend Property Group/Main office - Heidelberg/03 Agreements</t>
        </is>
      </c>
      <c r="B856" t="inlineStr">
        <is>
          <t>Folder</t>
        </is>
      </c>
      <c r="C856" t="inlineStr">
        <is>
          <t>-</t>
        </is>
      </c>
      <c r="D856" t="inlineStr">
        <is>
          <t>Editor</t>
        </is>
      </c>
      <c r="E856" t="inlineStr">
        <is>
          <t>Viewer</t>
        </is>
      </c>
    </row>
    <row r="857">
      <c r="A857" t="inlineStr">
        <is>
          <t>Clients/Westend Property Group/Main office - Heidelberg/04 Billing</t>
        </is>
      </c>
      <c r="B857" t="inlineStr">
        <is>
          <t>Folder</t>
        </is>
      </c>
      <c r="C857" t="inlineStr">
        <is>
          <t>-</t>
        </is>
      </c>
      <c r="D857" t="inlineStr">
        <is>
          <t>Editor</t>
        </is>
      </c>
      <c r="E857" t="inlineStr">
        <is>
          <t>Editor</t>
        </is>
      </c>
    </row>
    <row r="858">
      <c r="A858" t="inlineStr">
        <is>
          <t>Clients/Westend Property Group/Main office - Heidelberg/05 Visit Reports</t>
        </is>
      </c>
      <c r="B858" t="inlineStr">
        <is>
          <t>Folder</t>
        </is>
      </c>
      <c r="C858" t="inlineStr">
        <is>
          <t>Contributor (form uploads)</t>
        </is>
      </c>
      <c r="D858" t="inlineStr">
        <is>
          <t>Editor</t>
        </is>
      </c>
      <c r="E858" t="inlineStr">
        <is>
          <t>Viewer</t>
        </is>
      </c>
    </row>
    <row r="859">
      <c r="A859" t="inlineStr">
        <is>
          <t>Clients/Eastwood Optometrists</t>
        </is>
      </c>
      <c r="B859" t="inlineStr">
        <is>
          <t>Client</t>
        </is>
      </c>
      <c r="C859" t="inlineStr">
        <is>
          <t>-</t>
        </is>
      </c>
      <c r="D859" t="inlineStr">
        <is>
          <t>Editor</t>
        </is>
      </c>
      <c r="E859" t="inlineStr">
        <is>
          <t>Viewer</t>
        </is>
      </c>
    </row>
    <row r="860">
      <c r="A860" t="inlineStr">
        <is>
          <t>Clients/Eastwood Optometrists/Main office - Burwood</t>
        </is>
      </c>
      <c r="B860" t="inlineStr">
        <is>
          <t>Location</t>
        </is>
      </c>
      <c r="C860" t="inlineStr">
        <is>
          <t>-</t>
        </is>
      </c>
      <c r="D860" t="inlineStr">
        <is>
          <t>Editor</t>
        </is>
      </c>
      <c r="E860" t="inlineStr">
        <is>
          <t>-</t>
        </is>
      </c>
    </row>
    <row r="861">
      <c r="A861" t="inlineStr">
        <is>
          <t>Clients/Eastwood Optometrists/Main office - Burwood/01 Scope &amp; Checklist</t>
        </is>
      </c>
      <c r="B861" t="inlineStr">
        <is>
          <t>Folder</t>
        </is>
      </c>
      <c r="C861" t="inlineStr">
        <is>
          <t>Viewer</t>
        </is>
      </c>
      <c r="D861" t="inlineStr">
        <is>
          <t>Editor</t>
        </is>
      </c>
      <c r="E861" t="inlineStr">
        <is>
          <t>-</t>
        </is>
      </c>
    </row>
    <row r="862">
      <c r="A862" t="inlineStr">
        <is>
          <t>Clients/Eastwood Optometrists/Main office - Burwood/02 Site Access</t>
        </is>
      </c>
      <c r="B862" t="inlineStr">
        <is>
          <t>Folder</t>
        </is>
      </c>
      <c r="C862" t="inlineStr">
        <is>
          <t>-</t>
        </is>
      </c>
      <c r="D862" t="inlineStr">
        <is>
          <t>Editor</t>
        </is>
      </c>
      <c r="E862" t="inlineStr">
        <is>
          <t>-</t>
        </is>
      </c>
    </row>
    <row r="863">
      <c r="A863" t="inlineStr">
        <is>
          <t>Clients/Eastwood Optometrists/Main office - Burwood/03 Agreements</t>
        </is>
      </c>
      <c r="B863" t="inlineStr">
        <is>
          <t>Folder</t>
        </is>
      </c>
      <c r="C863" t="inlineStr">
        <is>
          <t>-</t>
        </is>
      </c>
      <c r="D863" t="inlineStr">
        <is>
          <t>Editor</t>
        </is>
      </c>
      <c r="E863" t="inlineStr">
        <is>
          <t>Viewer</t>
        </is>
      </c>
    </row>
    <row r="864">
      <c r="A864" t="inlineStr">
        <is>
          <t>Clients/Eastwood Optometrists/Main office - Burwood/04 Billing</t>
        </is>
      </c>
      <c r="B864" t="inlineStr">
        <is>
          <t>Folder</t>
        </is>
      </c>
      <c r="C864" t="inlineStr">
        <is>
          <t>-</t>
        </is>
      </c>
      <c r="D864" t="inlineStr">
        <is>
          <t>Editor</t>
        </is>
      </c>
      <c r="E864" t="inlineStr">
        <is>
          <t>Editor</t>
        </is>
      </c>
    </row>
    <row r="865">
      <c r="A865" t="inlineStr">
        <is>
          <t>Clients/Eastwood Optometrists/Main office - Burwood/05 Visit Reports</t>
        </is>
      </c>
      <c r="B865" t="inlineStr">
        <is>
          <t>Folder</t>
        </is>
      </c>
      <c r="C865" t="inlineStr">
        <is>
          <t>Contributor (form uploads)</t>
        </is>
      </c>
      <c r="D865" t="inlineStr">
        <is>
          <t>Editor</t>
        </is>
      </c>
      <c r="E865" t="inlineStr">
        <is>
          <t>Viewer</t>
        </is>
      </c>
    </row>
    <row r="866">
      <c r="A866" t="inlineStr">
        <is>
          <t>Clients/Eastwood Optometrists/Clinic - Mitcham</t>
        </is>
      </c>
      <c r="B866" t="inlineStr">
        <is>
          <t>Location</t>
        </is>
      </c>
      <c r="C866" t="inlineStr">
        <is>
          <t>-</t>
        </is>
      </c>
      <c r="D866" t="inlineStr">
        <is>
          <t>Editor</t>
        </is>
      </c>
      <c r="E866" t="inlineStr">
        <is>
          <t>-</t>
        </is>
      </c>
    </row>
    <row r="867">
      <c r="A867" t="inlineStr">
        <is>
          <t>Clients/Eastwood Optometrists/Clinic - Mitcham/01 Scope &amp; Checklist</t>
        </is>
      </c>
      <c r="B867" t="inlineStr">
        <is>
          <t>Folder</t>
        </is>
      </c>
      <c r="C867" t="inlineStr">
        <is>
          <t>Viewer</t>
        </is>
      </c>
      <c r="D867" t="inlineStr">
        <is>
          <t>Editor</t>
        </is>
      </c>
      <c r="E867" t="inlineStr">
        <is>
          <t>-</t>
        </is>
      </c>
    </row>
    <row r="868">
      <c r="A868" t="inlineStr">
        <is>
          <t>Clients/Eastwood Optometrists/Clinic - Mitcham/02 Site Access</t>
        </is>
      </c>
      <c r="B868" t="inlineStr">
        <is>
          <t>Folder</t>
        </is>
      </c>
      <c r="C868" t="inlineStr">
        <is>
          <t>-</t>
        </is>
      </c>
      <c r="D868" t="inlineStr">
        <is>
          <t>Editor</t>
        </is>
      </c>
      <c r="E868" t="inlineStr">
        <is>
          <t>-</t>
        </is>
      </c>
    </row>
    <row r="869">
      <c r="A869" t="inlineStr">
        <is>
          <t>Clients/Eastwood Optometrists/Clinic - Mitcham/03 Agreements</t>
        </is>
      </c>
      <c r="B869" t="inlineStr">
        <is>
          <t>Folder</t>
        </is>
      </c>
      <c r="C869" t="inlineStr">
        <is>
          <t>-</t>
        </is>
      </c>
      <c r="D869" t="inlineStr">
        <is>
          <t>Editor</t>
        </is>
      </c>
      <c r="E869" t="inlineStr">
        <is>
          <t>Viewer</t>
        </is>
      </c>
    </row>
    <row r="870">
      <c r="A870" t="inlineStr">
        <is>
          <t>Clients/Eastwood Optometrists/Clinic - Mitcham/04 Billing</t>
        </is>
      </c>
      <c r="B870" t="inlineStr">
        <is>
          <t>Folder</t>
        </is>
      </c>
      <c r="C870" t="inlineStr">
        <is>
          <t>-</t>
        </is>
      </c>
      <c r="D870" t="inlineStr">
        <is>
          <t>Editor</t>
        </is>
      </c>
      <c r="E870" t="inlineStr">
        <is>
          <t>Editor</t>
        </is>
      </c>
    </row>
    <row r="871">
      <c r="A871" t="inlineStr">
        <is>
          <t>Clients/Eastwood Optometrists/Clinic - Mitcham/05 Visit Reports</t>
        </is>
      </c>
      <c r="B871" t="inlineStr">
        <is>
          <t>Folder</t>
        </is>
      </c>
      <c r="C871" t="inlineStr">
        <is>
          <t>Contributor (form uploads)</t>
        </is>
      </c>
      <c r="D871" t="inlineStr">
        <is>
          <t>Editor</t>
        </is>
      </c>
      <c r="E871" t="inlineStr">
        <is>
          <t>Viewer</t>
        </is>
      </c>
    </row>
    <row r="872">
      <c r="A872" t="inlineStr">
        <is>
          <t>Clients/Westend Medical Centre</t>
        </is>
      </c>
      <c r="B872" t="inlineStr">
        <is>
          <t>Client</t>
        </is>
      </c>
      <c r="C872" t="inlineStr">
        <is>
          <t>-</t>
        </is>
      </c>
      <c r="D872" t="inlineStr">
        <is>
          <t>Editor</t>
        </is>
      </c>
      <c r="E872" t="inlineStr">
        <is>
          <t>Viewer</t>
        </is>
      </c>
    </row>
    <row r="873">
      <c r="A873" t="inlineStr">
        <is>
          <t>Clients/Westend Medical Centre/Main office - Sunshine</t>
        </is>
      </c>
      <c r="B873" t="inlineStr">
        <is>
          <t>Location</t>
        </is>
      </c>
      <c r="C873" t="inlineStr">
        <is>
          <t>-</t>
        </is>
      </c>
      <c r="D873" t="inlineStr">
        <is>
          <t>Editor</t>
        </is>
      </c>
      <c r="E873" t="inlineStr">
        <is>
          <t>-</t>
        </is>
      </c>
    </row>
    <row r="874">
      <c r="A874" t="inlineStr">
        <is>
          <t>Clients/Westend Medical Centre/Main office - Sunshine/01 Scope &amp; Checklist</t>
        </is>
      </c>
      <c r="B874" t="inlineStr">
        <is>
          <t>Folder</t>
        </is>
      </c>
      <c r="C874" t="inlineStr">
        <is>
          <t>Viewer</t>
        </is>
      </c>
      <c r="D874" t="inlineStr">
        <is>
          <t>Editor</t>
        </is>
      </c>
      <c r="E874" t="inlineStr">
        <is>
          <t>-</t>
        </is>
      </c>
    </row>
    <row r="875">
      <c r="A875" t="inlineStr">
        <is>
          <t>Clients/Westend Medical Centre/Main office - Sunshine/02 Site Access</t>
        </is>
      </c>
      <c r="B875" t="inlineStr">
        <is>
          <t>Folder</t>
        </is>
      </c>
      <c r="C875" t="inlineStr">
        <is>
          <t>-</t>
        </is>
      </c>
      <c r="D875" t="inlineStr">
        <is>
          <t>Editor</t>
        </is>
      </c>
      <c r="E875" t="inlineStr">
        <is>
          <t>-</t>
        </is>
      </c>
    </row>
    <row r="876">
      <c r="A876" t="inlineStr">
        <is>
          <t>Clients/Westend Medical Centre/Main office - Sunshine/03 Agreements</t>
        </is>
      </c>
      <c r="B876" t="inlineStr">
        <is>
          <t>Folder</t>
        </is>
      </c>
      <c r="C876" t="inlineStr">
        <is>
          <t>-</t>
        </is>
      </c>
      <c r="D876" t="inlineStr">
        <is>
          <t>Editor</t>
        </is>
      </c>
      <c r="E876" t="inlineStr">
        <is>
          <t>Viewer</t>
        </is>
      </c>
    </row>
    <row r="877">
      <c r="A877" t="inlineStr">
        <is>
          <t>Clients/Westend Medical Centre/Main office - Sunshine/04 Billing</t>
        </is>
      </c>
      <c r="B877" t="inlineStr">
        <is>
          <t>Folder</t>
        </is>
      </c>
      <c r="C877" t="inlineStr">
        <is>
          <t>-</t>
        </is>
      </c>
      <c r="D877" t="inlineStr">
        <is>
          <t>Editor</t>
        </is>
      </c>
      <c r="E877" t="inlineStr">
        <is>
          <t>Editor</t>
        </is>
      </c>
    </row>
    <row r="878">
      <c r="A878" t="inlineStr">
        <is>
          <t>Clients/Westend Medical Centre/Main office - Sunshine/05 Visit Reports</t>
        </is>
      </c>
      <c r="B878" t="inlineStr">
        <is>
          <t>Folder</t>
        </is>
      </c>
      <c r="C878" t="inlineStr">
        <is>
          <t>Contributor (form uploads)</t>
        </is>
      </c>
      <c r="D878" t="inlineStr">
        <is>
          <t>Editor</t>
        </is>
      </c>
      <c r="E878" t="inlineStr">
        <is>
          <t>Viewer</t>
        </is>
      </c>
    </row>
    <row r="879">
      <c r="A879" t="inlineStr">
        <is>
          <t>Clients/Riverside Learning Centre</t>
        </is>
      </c>
      <c r="B879" t="inlineStr">
        <is>
          <t>Client</t>
        </is>
      </c>
      <c r="C879" t="inlineStr">
        <is>
          <t>-</t>
        </is>
      </c>
      <c r="D879" t="inlineStr">
        <is>
          <t>Editor</t>
        </is>
      </c>
      <c r="E879" t="inlineStr">
        <is>
          <t>Viewer</t>
        </is>
      </c>
    </row>
    <row r="880">
      <c r="A880" t="inlineStr">
        <is>
          <t>Clients/Riverside Learning Centre/Main office - Mentone</t>
        </is>
      </c>
      <c r="B880" t="inlineStr">
        <is>
          <t>Location</t>
        </is>
      </c>
      <c r="C880" t="inlineStr">
        <is>
          <t>-</t>
        </is>
      </c>
      <c r="D880" t="inlineStr">
        <is>
          <t>Editor</t>
        </is>
      </c>
      <c r="E880" t="inlineStr">
        <is>
          <t>-</t>
        </is>
      </c>
    </row>
    <row r="881">
      <c r="A881" t="inlineStr">
        <is>
          <t>Clients/Riverside Learning Centre/Main office - Mentone/01 Scope &amp; Checklist</t>
        </is>
      </c>
      <c r="B881" t="inlineStr">
        <is>
          <t>Folder</t>
        </is>
      </c>
      <c r="C881" t="inlineStr">
        <is>
          <t>Viewer</t>
        </is>
      </c>
      <c r="D881" t="inlineStr">
        <is>
          <t>Editor</t>
        </is>
      </c>
      <c r="E881" t="inlineStr">
        <is>
          <t>-</t>
        </is>
      </c>
    </row>
    <row r="882">
      <c r="A882" t="inlineStr">
        <is>
          <t>Clients/Riverside Learning Centre/Main office - Mentone/02 Site Access</t>
        </is>
      </c>
      <c r="B882" t="inlineStr">
        <is>
          <t>Folder</t>
        </is>
      </c>
      <c r="C882" t="inlineStr">
        <is>
          <t>-</t>
        </is>
      </c>
      <c r="D882" t="inlineStr">
        <is>
          <t>Editor</t>
        </is>
      </c>
      <c r="E882" t="inlineStr">
        <is>
          <t>-</t>
        </is>
      </c>
    </row>
    <row r="883">
      <c r="A883" t="inlineStr">
        <is>
          <t>Clients/Riverside Learning Centre/Main office - Mentone/03 Agreements</t>
        </is>
      </c>
      <c r="B883" t="inlineStr">
        <is>
          <t>Folder</t>
        </is>
      </c>
      <c r="C883" t="inlineStr">
        <is>
          <t>-</t>
        </is>
      </c>
      <c r="D883" t="inlineStr">
        <is>
          <t>Editor</t>
        </is>
      </c>
      <c r="E883" t="inlineStr">
        <is>
          <t>Viewer</t>
        </is>
      </c>
    </row>
    <row r="884">
      <c r="A884" t="inlineStr">
        <is>
          <t>Clients/Riverside Learning Centre/Main office - Mentone/04 Billing</t>
        </is>
      </c>
      <c r="B884" t="inlineStr">
        <is>
          <t>Folder</t>
        </is>
      </c>
      <c r="C884" t="inlineStr">
        <is>
          <t>-</t>
        </is>
      </c>
      <c r="D884" t="inlineStr">
        <is>
          <t>Editor</t>
        </is>
      </c>
      <c r="E884" t="inlineStr">
        <is>
          <t>Editor</t>
        </is>
      </c>
    </row>
    <row r="885">
      <c r="A885" t="inlineStr">
        <is>
          <t>Clients/Riverside Learning Centre/Main office - Mentone/05 Visit Reports</t>
        </is>
      </c>
      <c r="B885" t="inlineStr">
        <is>
          <t>Folder</t>
        </is>
      </c>
      <c r="C885" t="inlineStr">
        <is>
          <t>Contributor (form uploads)</t>
        </is>
      </c>
      <c r="D885" t="inlineStr">
        <is>
          <t>Editor</t>
        </is>
      </c>
      <c r="E885" t="inlineStr">
        <is>
          <t>Viewer</t>
        </is>
      </c>
    </row>
    <row r="886">
      <c r="A886" t="inlineStr">
        <is>
          <t>Clients/Riverside Learning Centre/Clinic - Cheltenham</t>
        </is>
      </c>
      <c r="B886" t="inlineStr">
        <is>
          <t>Location</t>
        </is>
      </c>
      <c r="C886" t="inlineStr">
        <is>
          <t>-</t>
        </is>
      </c>
      <c r="D886" t="inlineStr">
        <is>
          <t>Editor</t>
        </is>
      </c>
      <c r="E886" t="inlineStr">
        <is>
          <t>-</t>
        </is>
      </c>
    </row>
    <row r="887">
      <c r="A887" t="inlineStr">
        <is>
          <t>Clients/Riverside Learning Centre/Clinic - Cheltenham/01 Scope &amp; Checklist</t>
        </is>
      </c>
      <c r="B887" t="inlineStr">
        <is>
          <t>Folder</t>
        </is>
      </c>
      <c r="C887" t="inlineStr">
        <is>
          <t>Viewer</t>
        </is>
      </c>
      <c r="D887" t="inlineStr">
        <is>
          <t>Editor</t>
        </is>
      </c>
      <c r="E887" t="inlineStr">
        <is>
          <t>-</t>
        </is>
      </c>
    </row>
    <row r="888">
      <c r="A888" t="inlineStr">
        <is>
          <t>Clients/Riverside Learning Centre/Clinic - Cheltenham/02 Site Access</t>
        </is>
      </c>
      <c r="B888" t="inlineStr">
        <is>
          <t>Folder</t>
        </is>
      </c>
      <c r="C888" t="inlineStr">
        <is>
          <t>-</t>
        </is>
      </c>
      <c r="D888" t="inlineStr">
        <is>
          <t>Editor</t>
        </is>
      </c>
      <c r="E888" t="inlineStr">
        <is>
          <t>-</t>
        </is>
      </c>
    </row>
    <row r="889">
      <c r="A889" t="inlineStr">
        <is>
          <t>Clients/Riverside Learning Centre/Clinic - Cheltenham/03 Agreements</t>
        </is>
      </c>
      <c r="B889" t="inlineStr">
        <is>
          <t>Folder</t>
        </is>
      </c>
      <c r="C889" t="inlineStr">
        <is>
          <t>-</t>
        </is>
      </c>
      <c r="D889" t="inlineStr">
        <is>
          <t>Editor</t>
        </is>
      </c>
      <c r="E889" t="inlineStr">
        <is>
          <t>Viewer</t>
        </is>
      </c>
    </row>
    <row r="890">
      <c r="A890" t="inlineStr">
        <is>
          <t>Clients/Riverside Learning Centre/Clinic - Cheltenham/04 Billing</t>
        </is>
      </c>
      <c r="B890" t="inlineStr">
        <is>
          <t>Folder</t>
        </is>
      </c>
      <c r="C890" t="inlineStr">
        <is>
          <t>-</t>
        </is>
      </c>
      <c r="D890" t="inlineStr">
        <is>
          <t>Editor</t>
        </is>
      </c>
      <c r="E890" t="inlineStr">
        <is>
          <t>Editor</t>
        </is>
      </c>
    </row>
    <row r="891">
      <c r="A891" t="inlineStr">
        <is>
          <t>Clients/Riverside Learning Centre/Clinic - Cheltenham/05 Visit Reports</t>
        </is>
      </c>
      <c r="B891" t="inlineStr">
        <is>
          <t>Folder</t>
        </is>
      </c>
      <c r="C891" t="inlineStr">
        <is>
          <t>Contributor (form uploads)</t>
        </is>
      </c>
      <c r="D891" t="inlineStr">
        <is>
          <t>Editor</t>
        </is>
      </c>
      <c r="E891" t="inlineStr">
        <is>
          <t>Viewer</t>
        </is>
      </c>
    </row>
    <row r="892">
      <c r="A892" t="inlineStr">
        <is>
          <t>Clients/Riverside Learning Centre/Warehouse - Moorabbin</t>
        </is>
      </c>
      <c r="B892" t="inlineStr">
        <is>
          <t>Location</t>
        </is>
      </c>
      <c r="C892" t="inlineStr">
        <is>
          <t>-</t>
        </is>
      </c>
      <c r="D892" t="inlineStr">
        <is>
          <t>Editor</t>
        </is>
      </c>
      <c r="E892" t="inlineStr">
        <is>
          <t>-</t>
        </is>
      </c>
    </row>
    <row r="893">
      <c r="A893" t="inlineStr">
        <is>
          <t>Clients/Riverside Learning Centre/Warehouse - Moorabbin/01 Scope &amp; Checklist</t>
        </is>
      </c>
      <c r="B893" t="inlineStr">
        <is>
          <t>Folder</t>
        </is>
      </c>
      <c r="C893" t="inlineStr">
        <is>
          <t>Viewer</t>
        </is>
      </c>
      <c r="D893" t="inlineStr">
        <is>
          <t>Editor</t>
        </is>
      </c>
      <c r="E893" t="inlineStr">
        <is>
          <t>-</t>
        </is>
      </c>
    </row>
    <row r="894">
      <c r="A894" t="inlineStr">
        <is>
          <t>Clients/Riverside Learning Centre/Warehouse - Moorabbin/02 Site Access</t>
        </is>
      </c>
      <c r="B894" t="inlineStr">
        <is>
          <t>Folder</t>
        </is>
      </c>
      <c r="C894" t="inlineStr">
        <is>
          <t>-</t>
        </is>
      </c>
      <c r="D894" t="inlineStr">
        <is>
          <t>Editor</t>
        </is>
      </c>
      <c r="E894" t="inlineStr">
        <is>
          <t>-</t>
        </is>
      </c>
    </row>
    <row r="895">
      <c r="A895" t="inlineStr">
        <is>
          <t>Clients/Riverside Learning Centre/Warehouse - Moorabbin/03 Agreements</t>
        </is>
      </c>
      <c r="B895" t="inlineStr">
        <is>
          <t>Folder</t>
        </is>
      </c>
      <c r="C895" t="inlineStr">
        <is>
          <t>-</t>
        </is>
      </c>
      <c r="D895" t="inlineStr">
        <is>
          <t>Editor</t>
        </is>
      </c>
      <c r="E895" t="inlineStr">
        <is>
          <t>Viewer</t>
        </is>
      </c>
    </row>
    <row r="896">
      <c r="A896" t="inlineStr">
        <is>
          <t>Clients/Riverside Learning Centre/Warehouse - Moorabbin/04 Billing</t>
        </is>
      </c>
      <c r="B896" t="inlineStr">
        <is>
          <t>Folder</t>
        </is>
      </c>
      <c r="C896" t="inlineStr">
        <is>
          <t>-</t>
        </is>
      </c>
      <c r="D896" t="inlineStr">
        <is>
          <t>Editor</t>
        </is>
      </c>
      <c r="E896" t="inlineStr">
        <is>
          <t>Editor</t>
        </is>
      </c>
    </row>
    <row r="897">
      <c r="A897" t="inlineStr">
        <is>
          <t>Clients/Riverside Learning Centre/Warehouse - Moorabbin/05 Visit Reports</t>
        </is>
      </c>
      <c r="B897" t="inlineStr">
        <is>
          <t>Folder</t>
        </is>
      </c>
      <c r="C897" t="inlineStr">
        <is>
          <t>Contributor (form uploads)</t>
        </is>
      </c>
      <c r="D897" t="inlineStr">
        <is>
          <t>Editor</t>
        </is>
      </c>
      <c r="E897" t="inlineStr">
        <is>
          <t>Viewer</t>
        </is>
      </c>
    </row>
    <row r="898">
      <c r="A898" t="inlineStr">
        <is>
          <t>Clients/Silverton Insurance Brokers Pty Ltd</t>
        </is>
      </c>
      <c r="B898" t="inlineStr">
        <is>
          <t>Client</t>
        </is>
      </c>
      <c r="C898" t="inlineStr">
        <is>
          <t>-</t>
        </is>
      </c>
      <c r="D898" t="inlineStr">
        <is>
          <t>Editor</t>
        </is>
      </c>
      <c r="E898" t="inlineStr">
        <is>
          <t>Viewer</t>
        </is>
      </c>
    </row>
    <row r="899">
      <c r="A899" t="inlineStr">
        <is>
          <t>Clients/Silverton Insurance Brokers Pty Ltd/Main office - Cheltenham</t>
        </is>
      </c>
      <c r="B899" t="inlineStr">
        <is>
          <t>Location</t>
        </is>
      </c>
      <c r="C899" t="inlineStr">
        <is>
          <t>-</t>
        </is>
      </c>
      <c r="D899" t="inlineStr">
        <is>
          <t>Editor</t>
        </is>
      </c>
      <c r="E899" t="inlineStr">
        <is>
          <t>-</t>
        </is>
      </c>
    </row>
    <row r="900">
      <c r="A900" t="inlineStr">
        <is>
          <t>Clients/Silverton Insurance Brokers Pty Ltd/Main office - Cheltenham/01 Scope &amp; Checklist</t>
        </is>
      </c>
      <c r="B900" t="inlineStr">
        <is>
          <t>Folder</t>
        </is>
      </c>
      <c r="C900" t="inlineStr">
        <is>
          <t>Viewer</t>
        </is>
      </c>
      <c r="D900" t="inlineStr">
        <is>
          <t>Editor</t>
        </is>
      </c>
      <c r="E900" t="inlineStr">
        <is>
          <t>-</t>
        </is>
      </c>
    </row>
    <row r="901">
      <c r="A901" t="inlineStr">
        <is>
          <t>Clients/Silverton Insurance Brokers Pty Ltd/Main office - Cheltenham/02 Site Access</t>
        </is>
      </c>
      <c r="B901" t="inlineStr">
        <is>
          <t>Folder</t>
        </is>
      </c>
      <c r="C901" t="inlineStr">
        <is>
          <t>-</t>
        </is>
      </c>
      <c r="D901" t="inlineStr">
        <is>
          <t>Editor</t>
        </is>
      </c>
      <c r="E901" t="inlineStr">
        <is>
          <t>-</t>
        </is>
      </c>
    </row>
    <row r="902">
      <c r="A902" t="inlineStr">
        <is>
          <t>Clients/Silverton Insurance Brokers Pty Ltd/Main office - Cheltenham/03 Agreements</t>
        </is>
      </c>
      <c r="B902" t="inlineStr">
        <is>
          <t>Folder</t>
        </is>
      </c>
      <c r="C902" t="inlineStr">
        <is>
          <t>-</t>
        </is>
      </c>
      <c r="D902" t="inlineStr">
        <is>
          <t>Editor</t>
        </is>
      </c>
      <c r="E902" t="inlineStr">
        <is>
          <t>Viewer</t>
        </is>
      </c>
    </row>
    <row r="903">
      <c r="A903" t="inlineStr">
        <is>
          <t>Clients/Silverton Insurance Brokers Pty Ltd/Main office - Cheltenham/04 Billing</t>
        </is>
      </c>
      <c r="B903" t="inlineStr">
        <is>
          <t>Folder</t>
        </is>
      </c>
      <c r="C903" t="inlineStr">
        <is>
          <t>-</t>
        </is>
      </c>
      <c r="D903" t="inlineStr">
        <is>
          <t>Editor</t>
        </is>
      </c>
      <c r="E903" t="inlineStr">
        <is>
          <t>Editor</t>
        </is>
      </c>
    </row>
    <row r="904">
      <c r="A904" t="inlineStr">
        <is>
          <t>Clients/Silverton Insurance Brokers Pty Ltd/Main office - Cheltenham/05 Visit Reports</t>
        </is>
      </c>
      <c r="B904" t="inlineStr">
        <is>
          <t>Folder</t>
        </is>
      </c>
      <c r="C904" t="inlineStr">
        <is>
          <t>Contributor (form uploads)</t>
        </is>
      </c>
      <c r="D904" t="inlineStr">
        <is>
          <t>Editor</t>
        </is>
      </c>
      <c r="E904" t="inlineStr">
        <is>
          <t>Viewer</t>
        </is>
      </c>
    </row>
    <row r="905">
      <c r="A905" t="inlineStr">
        <is>
          <t>Clients/Silverton Insurance Brokers Pty Ltd/Clinic - Frankston</t>
        </is>
      </c>
      <c r="B905" t="inlineStr">
        <is>
          <t>Location</t>
        </is>
      </c>
      <c r="C905" t="inlineStr">
        <is>
          <t>-</t>
        </is>
      </c>
      <c r="D905" t="inlineStr">
        <is>
          <t>Editor</t>
        </is>
      </c>
      <c r="E905" t="inlineStr">
        <is>
          <t>-</t>
        </is>
      </c>
    </row>
    <row r="906">
      <c r="A906" t="inlineStr">
        <is>
          <t>Clients/Silverton Insurance Brokers Pty Ltd/Clinic - Frankston/01 Scope &amp; Checklist</t>
        </is>
      </c>
      <c r="B906" t="inlineStr">
        <is>
          <t>Folder</t>
        </is>
      </c>
      <c r="C906" t="inlineStr">
        <is>
          <t>Viewer</t>
        </is>
      </c>
      <c r="D906" t="inlineStr">
        <is>
          <t>Editor</t>
        </is>
      </c>
      <c r="E906" t="inlineStr">
        <is>
          <t>-</t>
        </is>
      </c>
    </row>
    <row r="907">
      <c r="A907" t="inlineStr">
        <is>
          <t>Clients/Silverton Insurance Brokers Pty Ltd/Clinic - Frankston/02 Site Access</t>
        </is>
      </c>
      <c r="B907" t="inlineStr">
        <is>
          <t>Folder</t>
        </is>
      </c>
      <c r="C907" t="inlineStr">
        <is>
          <t>-</t>
        </is>
      </c>
      <c r="D907" t="inlineStr">
        <is>
          <t>Editor</t>
        </is>
      </c>
      <c r="E907" t="inlineStr">
        <is>
          <t>-</t>
        </is>
      </c>
    </row>
    <row r="908">
      <c r="A908" t="inlineStr">
        <is>
          <t>Clients/Silverton Insurance Brokers Pty Ltd/Clinic - Frankston/03 Agreements</t>
        </is>
      </c>
      <c r="B908" t="inlineStr">
        <is>
          <t>Folder</t>
        </is>
      </c>
      <c r="C908" t="inlineStr">
        <is>
          <t>-</t>
        </is>
      </c>
      <c r="D908" t="inlineStr">
        <is>
          <t>Editor</t>
        </is>
      </c>
      <c r="E908" t="inlineStr">
        <is>
          <t>Viewer</t>
        </is>
      </c>
    </row>
    <row r="909">
      <c r="A909" t="inlineStr">
        <is>
          <t>Clients/Silverton Insurance Brokers Pty Ltd/Clinic - Frankston/04 Billing</t>
        </is>
      </c>
      <c r="B909" t="inlineStr">
        <is>
          <t>Folder</t>
        </is>
      </c>
      <c r="C909" t="inlineStr">
        <is>
          <t>-</t>
        </is>
      </c>
      <c r="D909" t="inlineStr">
        <is>
          <t>Editor</t>
        </is>
      </c>
      <c r="E909" t="inlineStr">
        <is>
          <t>Editor</t>
        </is>
      </c>
    </row>
    <row r="910">
      <c r="A910" t="inlineStr">
        <is>
          <t>Clients/Silverton Insurance Brokers Pty Ltd/Clinic - Frankston/05 Visit Reports</t>
        </is>
      </c>
      <c r="B910" t="inlineStr">
        <is>
          <t>Folder</t>
        </is>
      </c>
      <c r="C910" t="inlineStr">
        <is>
          <t>Contributor (form uploads)</t>
        </is>
      </c>
      <c r="D910" t="inlineStr">
        <is>
          <t>Editor</t>
        </is>
      </c>
      <c r="E910" t="inlineStr">
        <is>
          <t>Viewer</t>
        </is>
      </c>
    </row>
    <row r="911">
      <c r="A911" t="inlineStr">
        <is>
          <t>Clients/Silverton Insurance Brokers Pty Ltd/Warehouse - Glen Waverley</t>
        </is>
      </c>
      <c r="B911" t="inlineStr">
        <is>
          <t>Location</t>
        </is>
      </c>
      <c r="C911" t="inlineStr">
        <is>
          <t>-</t>
        </is>
      </c>
      <c r="D911" t="inlineStr">
        <is>
          <t>Editor</t>
        </is>
      </c>
      <c r="E911" t="inlineStr">
        <is>
          <t>-</t>
        </is>
      </c>
    </row>
    <row r="912">
      <c r="A912" t="inlineStr">
        <is>
          <t>Clients/Silverton Insurance Brokers Pty Ltd/Warehouse - Glen Waverley/01 Scope &amp; Checklist</t>
        </is>
      </c>
      <c r="B912" t="inlineStr">
        <is>
          <t>Folder</t>
        </is>
      </c>
      <c r="C912" t="inlineStr">
        <is>
          <t>Viewer</t>
        </is>
      </c>
      <c r="D912" t="inlineStr">
        <is>
          <t>Editor</t>
        </is>
      </c>
      <c r="E912" t="inlineStr">
        <is>
          <t>-</t>
        </is>
      </c>
    </row>
    <row r="913">
      <c r="A913" t="inlineStr">
        <is>
          <t>Clients/Silverton Insurance Brokers Pty Ltd/Warehouse - Glen Waverley/02 Site Access</t>
        </is>
      </c>
      <c r="B913" t="inlineStr">
        <is>
          <t>Folder</t>
        </is>
      </c>
      <c r="C913" t="inlineStr">
        <is>
          <t>-</t>
        </is>
      </c>
      <c r="D913" t="inlineStr">
        <is>
          <t>Editor</t>
        </is>
      </c>
      <c r="E913" t="inlineStr">
        <is>
          <t>-</t>
        </is>
      </c>
    </row>
    <row r="914">
      <c r="A914" t="inlineStr">
        <is>
          <t>Clients/Silverton Insurance Brokers Pty Ltd/Warehouse - Glen Waverley/03 Agreements</t>
        </is>
      </c>
      <c r="B914" t="inlineStr">
        <is>
          <t>Folder</t>
        </is>
      </c>
      <c r="C914" t="inlineStr">
        <is>
          <t>-</t>
        </is>
      </c>
      <c r="D914" t="inlineStr">
        <is>
          <t>Editor</t>
        </is>
      </c>
      <c r="E914" t="inlineStr">
        <is>
          <t>Viewer</t>
        </is>
      </c>
    </row>
    <row r="915">
      <c r="A915" t="inlineStr">
        <is>
          <t>Clients/Silverton Insurance Brokers Pty Ltd/Warehouse - Glen Waverley/04 Billing</t>
        </is>
      </c>
      <c r="B915" t="inlineStr">
        <is>
          <t>Folder</t>
        </is>
      </c>
      <c r="C915" t="inlineStr">
        <is>
          <t>-</t>
        </is>
      </c>
      <c r="D915" t="inlineStr">
        <is>
          <t>Editor</t>
        </is>
      </c>
      <c r="E915" t="inlineStr">
        <is>
          <t>Editor</t>
        </is>
      </c>
    </row>
    <row r="916">
      <c r="A916" t="inlineStr">
        <is>
          <t>Clients/Silverton Insurance Brokers Pty Ltd/Warehouse - Glen Waverley/05 Visit Reports</t>
        </is>
      </c>
      <c r="B916" t="inlineStr">
        <is>
          <t>Folder</t>
        </is>
      </c>
      <c r="C916" t="inlineStr">
        <is>
          <t>Contributor (form uploads)</t>
        </is>
      </c>
      <c r="D916" t="inlineStr">
        <is>
          <t>Editor</t>
        </is>
      </c>
      <c r="E916" t="inlineStr">
        <is>
          <t>Viewer</t>
        </is>
      </c>
    </row>
    <row r="917">
      <c r="A917" t="inlineStr">
        <is>
          <t>Clients/Greenway Podiatry Pty Ltd</t>
        </is>
      </c>
      <c r="B917" t="inlineStr">
        <is>
          <t>Client</t>
        </is>
      </c>
      <c r="C917" t="inlineStr">
        <is>
          <t>-</t>
        </is>
      </c>
      <c r="D917" t="inlineStr">
        <is>
          <t>Editor</t>
        </is>
      </c>
      <c r="E917" t="inlineStr">
        <is>
          <t>Viewer</t>
        </is>
      </c>
    </row>
    <row r="918">
      <c r="A918" t="inlineStr">
        <is>
          <t>Clients/Greenway Podiatry Pty Ltd/Main office - Burwood</t>
        </is>
      </c>
      <c r="B918" t="inlineStr">
        <is>
          <t>Location</t>
        </is>
      </c>
      <c r="C918" t="inlineStr">
        <is>
          <t>-</t>
        </is>
      </c>
      <c r="D918" t="inlineStr">
        <is>
          <t>Editor</t>
        </is>
      </c>
      <c r="E918" t="inlineStr">
        <is>
          <t>-</t>
        </is>
      </c>
    </row>
    <row r="919">
      <c r="A919" t="inlineStr">
        <is>
          <t>Clients/Greenway Podiatry Pty Ltd/Main office - Burwood/01 Scope &amp; Checklist</t>
        </is>
      </c>
      <c r="B919" t="inlineStr">
        <is>
          <t>Folder</t>
        </is>
      </c>
      <c r="C919" t="inlineStr">
        <is>
          <t>Viewer</t>
        </is>
      </c>
      <c r="D919" t="inlineStr">
        <is>
          <t>Editor</t>
        </is>
      </c>
      <c r="E919" t="inlineStr">
        <is>
          <t>-</t>
        </is>
      </c>
    </row>
    <row r="920">
      <c r="A920" t="inlineStr">
        <is>
          <t>Clients/Greenway Podiatry Pty Ltd/Main office - Burwood/02 Site Access</t>
        </is>
      </c>
      <c r="B920" t="inlineStr">
        <is>
          <t>Folder</t>
        </is>
      </c>
      <c r="C920" t="inlineStr">
        <is>
          <t>-</t>
        </is>
      </c>
      <c r="D920" t="inlineStr">
        <is>
          <t>Editor</t>
        </is>
      </c>
      <c r="E920" t="inlineStr">
        <is>
          <t>-</t>
        </is>
      </c>
    </row>
    <row r="921">
      <c r="A921" t="inlineStr">
        <is>
          <t>Clients/Greenway Podiatry Pty Ltd/Main office - Burwood/03 Agreements</t>
        </is>
      </c>
      <c r="B921" t="inlineStr">
        <is>
          <t>Folder</t>
        </is>
      </c>
      <c r="C921" t="inlineStr">
        <is>
          <t>-</t>
        </is>
      </c>
      <c r="D921" t="inlineStr">
        <is>
          <t>Editor</t>
        </is>
      </c>
      <c r="E921" t="inlineStr">
        <is>
          <t>Viewer</t>
        </is>
      </c>
    </row>
    <row r="922">
      <c r="A922" t="inlineStr">
        <is>
          <t>Clients/Greenway Podiatry Pty Ltd/Main office - Burwood/04 Billing</t>
        </is>
      </c>
      <c r="B922" t="inlineStr">
        <is>
          <t>Folder</t>
        </is>
      </c>
      <c r="C922" t="inlineStr">
        <is>
          <t>-</t>
        </is>
      </c>
      <c r="D922" t="inlineStr">
        <is>
          <t>Editor</t>
        </is>
      </c>
      <c r="E922" t="inlineStr">
        <is>
          <t>Editor</t>
        </is>
      </c>
    </row>
    <row r="923">
      <c r="A923" t="inlineStr">
        <is>
          <t>Clients/Greenway Podiatry Pty Ltd/Main office - Burwood/05 Visit Reports</t>
        </is>
      </c>
      <c r="B923" t="inlineStr">
        <is>
          <t>Folder</t>
        </is>
      </c>
      <c r="C923" t="inlineStr">
        <is>
          <t>Contributor (form uploads)</t>
        </is>
      </c>
      <c r="D923" t="inlineStr">
        <is>
          <t>Editor</t>
        </is>
      </c>
      <c r="E923" t="inlineStr">
        <is>
          <t>Viewer</t>
        </is>
      </c>
    </row>
    <row r="924">
      <c r="A924" t="inlineStr">
        <is>
          <t>Clients/Banksia Logistics</t>
        </is>
      </c>
      <c r="B924" t="inlineStr">
        <is>
          <t>Client</t>
        </is>
      </c>
      <c r="C924" t="inlineStr">
        <is>
          <t>-</t>
        </is>
      </c>
      <c r="D924" t="inlineStr">
        <is>
          <t>Editor</t>
        </is>
      </c>
      <c r="E924" t="inlineStr">
        <is>
          <t>Viewer</t>
        </is>
      </c>
    </row>
    <row r="925">
      <c r="A925" t="inlineStr">
        <is>
          <t>Clients/Banksia Logistics/Main office - Northcote</t>
        </is>
      </c>
      <c r="B925" t="inlineStr">
        <is>
          <t>Location</t>
        </is>
      </c>
      <c r="C925" t="inlineStr">
        <is>
          <t>-</t>
        </is>
      </c>
      <c r="D925" t="inlineStr">
        <is>
          <t>Editor</t>
        </is>
      </c>
      <c r="E925" t="inlineStr">
        <is>
          <t>-</t>
        </is>
      </c>
    </row>
    <row r="926">
      <c r="A926" t="inlineStr">
        <is>
          <t>Clients/Banksia Logistics/Main office - Northcote/01 Scope &amp; Checklist</t>
        </is>
      </c>
      <c r="B926" t="inlineStr">
        <is>
          <t>Folder</t>
        </is>
      </c>
      <c r="C926" t="inlineStr">
        <is>
          <t>Viewer</t>
        </is>
      </c>
      <c r="D926" t="inlineStr">
        <is>
          <t>Editor</t>
        </is>
      </c>
      <c r="E926" t="inlineStr">
        <is>
          <t>-</t>
        </is>
      </c>
    </row>
    <row r="927">
      <c r="A927" t="inlineStr">
        <is>
          <t>Clients/Banksia Logistics/Main office - Northcote/02 Site Access</t>
        </is>
      </c>
      <c r="B927" t="inlineStr">
        <is>
          <t>Folder</t>
        </is>
      </c>
      <c r="C927" t="inlineStr">
        <is>
          <t>-</t>
        </is>
      </c>
      <c r="D927" t="inlineStr">
        <is>
          <t>Editor</t>
        </is>
      </c>
      <c r="E927" t="inlineStr">
        <is>
          <t>-</t>
        </is>
      </c>
    </row>
    <row r="928">
      <c r="A928" t="inlineStr">
        <is>
          <t>Clients/Banksia Logistics/Main office - Northcote/03 Agreements</t>
        </is>
      </c>
      <c r="B928" t="inlineStr">
        <is>
          <t>Folder</t>
        </is>
      </c>
      <c r="C928" t="inlineStr">
        <is>
          <t>-</t>
        </is>
      </c>
      <c r="D928" t="inlineStr">
        <is>
          <t>Editor</t>
        </is>
      </c>
      <c r="E928" t="inlineStr">
        <is>
          <t>Viewer</t>
        </is>
      </c>
    </row>
    <row r="929">
      <c r="A929" t="inlineStr">
        <is>
          <t>Clients/Banksia Logistics/Main office - Northcote/04 Billing</t>
        </is>
      </c>
      <c r="B929" t="inlineStr">
        <is>
          <t>Folder</t>
        </is>
      </c>
      <c r="C929" t="inlineStr">
        <is>
          <t>-</t>
        </is>
      </c>
      <c r="D929" t="inlineStr">
        <is>
          <t>Editor</t>
        </is>
      </c>
      <c r="E929" t="inlineStr">
        <is>
          <t>Editor</t>
        </is>
      </c>
    </row>
    <row r="930">
      <c r="A930" t="inlineStr">
        <is>
          <t>Clients/Banksia Logistics/Main office - Northcote/05 Visit Reports</t>
        </is>
      </c>
      <c r="B930" t="inlineStr">
        <is>
          <t>Folder</t>
        </is>
      </c>
      <c r="C930" t="inlineStr">
        <is>
          <t>Contributor (form uploads)</t>
        </is>
      </c>
      <c r="D930" t="inlineStr">
        <is>
          <t>Editor</t>
        </is>
      </c>
      <c r="E930" t="inlineStr">
        <is>
          <t>Viewer</t>
        </is>
      </c>
    </row>
    <row r="931">
      <c r="A931" t="inlineStr">
        <is>
          <t>Clients/Banksia Logistics/Clinic - Northcote</t>
        </is>
      </c>
      <c r="B931" t="inlineStr">
        <is>
          <t>Location</t>
        </is>
      </c>
      <c r="C931" t="inlineStr">
        <is>
          <t>-</t>
        </is>
      </c>
      <c r="D931" t="inlineStr">
        <is>
          <t>Editor</t>
        </is>
      </c>
      <c r="E931" t="inlineStr">
        <is>
          <t>-</t>
        </is>
      </c>
    </row>
    <row r="932">
      <c r="A932" t="inlineStr">
        <is>
          <t>Clients/Banksia Logistics/Clinic - Northcote/01 Scope &amp; Checklist</t>
        </is>
      </c>
      <c r="B932" t="inlineStr">
        <is>
          <t>Folder</t>
        </is>
      </c>
      <c r="C932" t="inlineStr">
        <is>
          <t>Viewer</t>
        </is>
      </c>
      <c r="D932" t="inlineStr">
        <is>
          <t>Editor</t>
        </is>
      </c>
      <c r="E932" t="inlineStr">
        <is>
          <t>-</t>
        </is>
      </c>
    </row>
    <row r="933">
      <c r="A933" t="inlineStr">
        <is>
          <t>Clients/Banksia Logistics/Clinic - Northcote/02 Site Access</t>
        </is>
      </c>
      <c r="B933" t="inlineStr">
        <is>
          <t>Folder</t>
        </is>
      </c>
      <c r="C933" t="inlineStr">
        <is>
          <t>-</t>
        </is>
      </c>
      <c r="D933" t="inlineStr">
        <is>
          <t>Editor</t>
        </is>
      </c>
      <c r="E933" t="inlineStr">
        <is>
          <t>-</t>
        </is>
      </c>
    </row>
    <row r="934">
      <c r="A934" t="inlineStr">
        <is>
          <t>Clients/Banksia Logistics/Clinic - Northcote/03 Agreements</t>
        </is>
      </c>
      <c r="B934" t="inlineStr">
        <is>
          <t>Folder</t>
        </is>
      </c>
      <c r="C934" t="inlineStr">
        <is>
          <t>-</t>
        </is>
      </c>
      <c r="D934" t="inlineStr">
        <is>
          <t>Editor</t>
        </is>
      </c>
      <c r="E934" t="inlineStr">
        <is>
          <t>Viewer</t>
        </is>
      </c>
    </row>
    <row r="935">
      <c r="A935" t="inlineStr">
        <is>
          <t>Clients/Banksia Logistics/Clinic - Northcote/04 Billing</t>
        </is>
      </c>
      <c r="B935" t="inlineStr">
        <is>
          <t>Folder</t>
        </is>
      </c>
      <c r="C935" t="inlineStr">
        <is>
          <t>-</t>
        </is>
      </c>
      <c r="D935" t="inlineStr">
        <is>
          <t>Editor</t>
        </is>
      </c>
      <c r="E935" t="inlineStr">
        <is>
          <t>Editor</t>
        </is>
      </c>
    </row>
    <row r="936">
      <c r="A936" t="inlineStr">
        <is>
          <t>Clients/Banksia Logistics/Clinic - Northcote/05 Visit Reports</t>
        </is>
      </c>
      <c r="B936" t="inlineStr">
        <is>
          <t>Folder</t>
        </is>
      </c>
      <c r="C936" t="inlineStr">
        <is>
          <t>Contributor (form uploads)</t>
        </is>
      </c>
      <c r="D936" t="inlineStr">
        <is>
          <t>Editor</t>
        </is>
      </c>
      <c r="E936" t="inlineStr">
        <is>
          <t>Viewer</t>
        </is>
      </c>
    </row>
    <row r="937">
      <c r="A937" t="inlineStr">
        <is>
          <t>Clients/Banksia Logistics/Warehouse - Thornbury</t>
        </is>
      </c>
      <c r="B937" t="inlineStr">
        <is>
          <t>Location</t>
        </is>
      </c>
      <c r="C937" t="inlineStr">
        <is>
          <t>-</t>
        </is>
      </c>
      <c r="D937" t="inlineStr">
        <is>
          <t>Editor</t>
        </is>
      </c>
      <c r="E937" t="inlineStr">
        <is>
          <t>-</t>
        </is>
      </c>
    </row>
    <row r="938">
      <c r="A938" t="inlineStr">
        <is>
          <t>Clients/Banksia Logistics/Warehouse - Thornbury/01 Scope &amp; Checklist</t>
        </is>
      </c>
      <c r="B938" t="inlineStr">
        <is>
          <t>Folder</t>
        </is>
      </c>
      <c r="C938" t="inlineStr">
        <is>
          <t>Viewer</t>
        </is>
      </c>
      <c r="D938" t="inlineStr">
        <is>
          <t>Editor</t>
        </is>
      </c>
      <c r="E938" t="inlineStr">
        <is>
          <t>-</t>
        </is>
      </c>
    </row>
    <row r="939">
      <c r="A939" t="inlineStr">
        <is>
          <t>Clients/Banksia Logistics/Warehouse - Thornbury/02 Site Access</t>
        </is>
      </c>
      <c r="B939" t="inlineStr">
        <is>
          <t>Folder</t>
        </is>
      </c>
      <c r="C939" t="inlineStr">
        <is>
          <t>-</t>
        </is>
      </c>
      <c r="D939" t="inlineStr">
        <is>
          <t>Editor</t>
        </is>
      </c>
      <c r="E939" t="inlineStr">
        <is>
          <t>-</t>
        </is>
      </c>
    </row>
    <row r="940">
      <c r="A940" t="inlineStr">
        <is>
          <t>Clients/Banksia Logistics/Warehouse - Thornbury/03 Agreements</t>
        </is>
      </c>
      <c r="B940" t="inlineStr">
        <is>
          <t>Folder</t>
        </is>
      </c>
      <c r="C940" t="inlineStr">
        <is>
          <t>-</t>
        </is>
      </c>
      <c r="D940" t="inlineStr">
        <is>
          <t>Editor</t>
        </is>
      </c>
      <c r="E940" t="inlineStr">
        <is>
          <t>Viewer</t>
        </is>
      </c>
    </row>
    <row r="941">
      <c r="A941" t="inlineStr">
        <is>
          <t>Clients/Banksia Logistics/Warehouse - Thornbury/04 Billing</t>
        </is>
      </c>
      <c r="B941" t="inlineStr">
        <is>
          <t>Folder</t>
        </is>
      </c>
      <c r="C941" t="inlineStr">
        <is>
          <t>-</t>
        </is>
      </c>
      <c r="D941" t="inlineStr">
        <is>
          <t>Editor</t>
        </is>
      </c>
      <c r="E941" t="inlineStr">
        <is>
          <t>Editor</t>
        </is>
      </c>
    </row>
    <row r="942">
      <c r="A942" t="inlineStr">
        <is>
          <t>Clients/Banksia Logistics/Warehouse - Thornbury/05 Visit Reports</t>
        </is>
      </c>
      <c r="B942" t="inlineStr">
        <is>
          <t>Folder</t>
        </is>
      </c>
      <c r="C942" t="inlineStr">
        <is>
          <t>Contributor (form uploads)</t>
        </is>
      </c>
      <c r="D942" t="inlineStr">
        <is>
          <t>Editor</t>
        </is>
      </c>
      <c r="E942" t="inlineStr">
        <is>
          <t>Viewer</t>
        </is>
      </c>
    </row>
    <row r="943">
      <c r="A943" t="inlineStr">
        <is>
          <t>Clients/Sunbury Architects Pty Ltd</t>
        </is>
      </c>
      <c r="B943" t="inlineStr">
        <is>
          <t>Client</t>
        </is>
      </c>
      <c r="C943" t="inlineStr">
        <is>
          <t>-</t>
        </is>
      </c>
      <c r="D943" t="inlineStr">
        <is>
          <t>Editor</t>
        </is>
      </c>
      <c r="E943" t="inlineStr">
        <is>
          <t>Viewer</t>
        </is>
      </c>
    </row>
    <row r="944">
      <c r="A944" t="inlineStr">
        <is>
          <t>Clients/Sunbury Architects Pty Ltd/Main office - Epping</t>
        </is>
      </c>
      <c r="B944" t="inlineStr">
        <is>
          <t>Location</t>
        </is>
      </c>
      <c r="C944" t="inlineStr">
        <is>
          <t>-</t>
        </is>
      </c>
      <c r="D944" t="inlineStr">
        <is>
          <t>Editor</t>
        </is>
      </c>
      <c r="E944" t="inlineStr">
        <is>
          <t>-</t>
        </is>
      </c>
    </row>
    <row r="945">
      <c r="A945" t="inlineStr">
        <is>
          <t>Clients/Sunbury Architects Pty Ltd/Main office - Epping/01 Scope &amp; Checklist</t>
        </is>
      </c>
      <c r="B945" t="inlineStr">
        <is>
          <t>Folder</t>
        </is>
      </c>
      <c r="C945" t="inlineStr">
        <is>
          <t>Viewer</t>
        </is>
      </c>
      <c r="D945" t="inlineStr">
        <is>
          <t>Editor</t>
        </is>
      </c>
      <c r="E945" t="inlineStr">
        <is>
          <t>-</t>
        </is>
      </c>
    </row>
    <row r="946">
      <c r="A946" t="inlineStr">
        <is>
          <t>Clients/Sunbury Architects Pty Ltd/Main office - Epping/02 Site Access</t>
        </is>
      </c>
      <c r="B946" t="inlineStr">
        <is>
          <t>Folder</t>
        </is>
      </c>
      <c r="C946" t="inlineStr">
        <is>
          <t>-</t>
        </is>
      </c>
      <c r="D946" t="inlineStr">
        <is>
          <t>Editor</t>
        </is>
      </c>
      <c r="E946" t="inlineStr">
        <is>
          <t>-</t>
        </is>
      </c>
    </row>
    <row r="947">
      <c r="A947" t="inlineStr">
        <is>
          <t>Clients/Sunbury Architects Pty Ltd/Main office - Epping/03 Agreements</t>
        </is>
      </c>
      <c r="B947" t="inlineStr">
        <is>
          <t>Folder</t>
        </is>
      </c>
      <c r="C947" t="inlineStr">
        <is>
          <t>-</t>
        </is>
      </c>
      <c r="D947" t="inlineStr">
        <is>
          <t>Editor</t>
        </is>
      </c>
      <c r="E947" t="inlineStr">
        <is>
          <t>Viewer</t>
        </is>
      </c>
    </row>
    <row r="948">
      <c r="A948" t="inlineStr">
        <is>
          <t>Clients/Sunbury Architects Pty Ltd/Main office - Epping/04 Billing</t>
        </is>
      </c>
      <c r="B948" t="inlineStr">
        <is>
          <t>Folder</t>
        </is>
      </c>
      <c r="C948" t="inlineStr">
        <is>
          <t>-</t>
        </is>
      </c>
      <c r="D948" t="inlineStr">
        <is>
          <t>Editor</t>
        </is>
      </c>
      <c r="E948" t="inlineStr">
        <is>
          <t>Editor</t>
        </is>
      </c>
    </row>
    <row r="949">
      <c r="A949" t="inlineStr">
        <is>
          <t>Clients/Sunbury Architects Pty Ltd/Main office - Epping/05 Visit Reports</t>
        </is>
      </c>
      <c r="B949" t="inlineStr">
        <is>
          <t>Folder</t>
        </is>
      </c>
      <c r="C949" t="inlineStr">
        <is>
          <t>Contributor (form uploads)</t>
        </is>
      </c>
      <c r="D949" t="inlineStr">
        <is>
          <t>Editor</t>
        </is>
      </c>
      <c r="E949" t="inlineStr">
        <is>
          <t>Viewer</t>
        </is>
      </c>
    </row>
    <row r="950">
      <c r="A950" t="inlineStr">
        <is>
          <t>Clients/Cobblestone Physiotherapy Pty Ltd</t>
        </is>
      </c>
      <c r="B950" t="inlineStr">
        <is>
          <t>Client</t>
        </is>
      </c>
      <c r="C950" t="inlineStr">
        <is>
          <t>-</t>
        </is>
      </c>
      <c r="D950" t="inlineStr">
        <is>
          <t>Editor</t>
        </is>
      </c>
      <c r="E950" t="inlineStr">
        <is>
          <t>Viewer</t>
        </is>
      </c>
    </row>
    <row r="951">
      <c r="A951" t="inlineStr">
        <is>
          <t>Clients/Cobblestone Physiotherapy Pty Ltd/Main office - Bundoora</t>
        </is>
      </c>
      <c r="B951" t="inlineStr">
        <is>
          <t>Location</t>
        </is>
      </c>
      <c r="C951" t="inlineStr">
        <is>
          <t>-</t>
        </is>
      </c>
      <c r="D951" t="inlineStr">
        <is>
          <t>Editor</t>
        </is>
      </c>
      <c r="E951" t="inlineStr">
        <is>
          <t>-</t>
        </is>
      </c>
    </row>
    <row r="952">
      <c r="A952" t="inlineStr">
        <is>
          <t>Clients/Cobblestone Physiotherapy Pty Ltd/Main office - Bundoora/01 Scope &amp; Checklist</t>
        </is>
      </c>
      <c r="B952" t="inlineStr">
        <is>
          <t>Folder</t>
        </is>
      </c>
      <c r="C952" t="inlineStr">
        <is>
          <t>Viewer</t>
        </is>
      </c>
      <c r="D952" t="inlineStr">
        <is>
          <t>Editor</t>
        </is>
      </c>
      <c r="E952" t="inlineStr">
        <is>
          <t>-</t>
        </is>
      </c>
    </row>
    <row r="953">
      <c r="A953" t="inlineStr">
        <is>
          <t>Clients/Cobblestone Physiotherapy Pty Ltd/Main office - Bundoora/02 Site Access</t>
        </is>
      </c>
      <c r="B953" t="inlineStr">
        <is>
          <t>Folder</t>
        </is>
      </c>
      <c r="C953" t="inlineStr">
        <is>
          <t>-</t>
        </is>
      </c>
      <c r="D953" t="inlineStr">
        <is>
          <t>Editor</t>
        </is>
      </c>
      <c r="E953" t="inlineStr">
        <is>
          <t>-</t>
        </is>
      </c>
    </row>
    <row r="954">
      <c r="A954" t="inlineStr">
        <is>
          <t>Clients/Cobblestone Physiotherapy Pty Ltd/Main office - Bundoora/03 Agreements</t>
        </is>
      </c>
      <c r="B954" t="inlineStr">
        <is>
          <t>Folder</t>
        </is>
      </c>
      <c r="C954" t="inlineStr">
        <is>
          <t>-</t>
        </is>
      </c>
      <c r="D954" t="inlineStr">
        <is>
          <t>Editor</t>
        </is>
      </c>
      <c r="E954" t="inlineStr">
        <is>
          <t>Viewer</t>
        </is>
      </c>
    </row>
    <row r="955">
      <c r="A955" t="inlineStr">
        <is>
          <t>Clients/Cobblestone Physiotherapy Pty Ltd/Main office - Bundoora/04 Billing</t>
        </is>
      </c>
      <c r="B955" t="inlineStr">
        <is>
          <t>Folder</t>
        </is>
      </c>
      <c r="C955" t="inlineStr">
        <is>
          <t>-</t>
        </is>
      </c>
      <c r="D955" t="inlineStr">
        <is>
          <t>Editor</t>
        </is>
      </c>
      <c r="E955" t="inlineStr">
        <is>
          <t>Editor</t>
        </is>
      </c>
    </row>
    <row r="956">
      <c r="A956" t="inlineStr">
        <is>
          <t>Clients/Cobblestone Physiotherapy Pty Ltd/Main office - Bundoora/05 Visit Reports</t>
        </is>
      </c>
      <c r="B956" t="inlineStr">
        <is>
          <t>Folder</t>
        </is>
      </c>
      <c r="C956" t="inlineStr">
        <is>
          <t>Contributor (form uploads)</t>
        </is>
      </c>
      <c r="D956" t="inlineStr">
        <is>
          <t>Editor</t>
        </is>
      </c>
      <c r="E956" t="inlineStr">
        <is>
          <t>Viewer</t>
        </is>
      </c>
    </row>
    <row r="957">
      <c r="A957" t="inlineStr">
        <is>
          <t>Clients/Banksia Real Estate</t>
        </is>
      </c>
      <c r="B957" t="inlineStr">
        <is>
          <t>Client</t>
        </is>
      </c>
      <c r="C957" t="inlineStr">
        <is>
          <t>-</t>
        </is>
      </c>
      <c r="D957" t="inlineStr">
        <is>
          <t>Editor</t>
        </is>
      </c>
      <c r="E957" t="inlineStr">
        <is>
          <t>Viewer</t>
        </is>
      </c>
    </row>
    <row r="958">
      <c r="A958" t="inlineStr">
        <is>
          <t>Clients/Banksia Real Estate/Main office - Maribyrnong</t>
        </is>
      </c>
      <c r="B958" t="inlineStr">
        <is>
          <t>Location</t>
        </is>
      </c>
      <c r="C958" t="inlineStr">
        <is>
          <t>-</t>
        </is>
      </c>
      <c r="D958" t="inlineStr">
        <is>
          <t>Editor</t>
        </is>
      </c>
      <c r="E958" t="inlineStr">
        <is>
          <t>-</t>
        </is>
      </c>
    </row>
    <row r="959">
      <c r="A959" t="inlineStr">
        <is>
          <t>Clients/Banksia Real Estate/Main office - Maribyrnong/01 Scope &amp; Checklist</t>
        </is>
      </c>
      <c r="B959" t="inlineStr">
        <is>
          <t>Folder</t>
        </is>
      </c>
      <c r="C959" t="inlineStr">
        <is>
          <t>Viewer</t>
        </is>
      </c>
      <c r="D959" t="inlineStr">
        <is>
          <t>Editor</t>
        </is>
      </c>
      <c r="E959" t="inlineStr">
        <is>
          <t>-</t>
        </is>
      </c>
    </row>
    <row r="960">
      <c r="A960" t="inlineStr">
        <is>
          <t>Clients/Banksia Real Estate/Main office - Maribyrnong/02 Site Access</t>
        </is>
      </c>
      <c r="B960" t="inlineStr">
        <is>
          <t>Folder</t>
        </is>
      </c>
      <c r="C960" t="inlineStr">
        <is>
          <t>-</t>
        </is>
      </c>
      <c r="D960" t="inlineStr">
        <is>
          <t>Editor</t>
        </is>
      </c>
      <c r="E960" t="inlineStr">
        <is>
          <t>-</t>
        </is>
      </c>
    </row>
    <row r="961">
      <c r="A961" t="inlineStr">
        <is>
          <t>Clients/Banksia Real Estate/Main office - Maribyrnong/03 Agreements</t>
        </is>
      </c>
      <c r="B961" t="inlineStr">
        <is>
          <t>Folder</t>
        </is>
      </c>
      <c r="C961" t="inlineStr">
        <is>
          <t>-</t>
        </is>
      </c>
      <c r="D961" t="inlineStr">
        <is>
          <t>Editor</t>
        </is>
      </c>
      <c r="E961" t="inlineStr">
        <is>
          <t>Viewer</t>
        </is>
      </c>
    </row>
    <row r="962">
      <c r="A962" t="inlineStr">
        <is>
          <t>Clients/Banksia Real Estate/Main office - Maribyrnong/04 Billing</t>
        </is>
      </c>
      <c r="B962" t="inlineStr">
        <is>
          <t>Folder</t>
        </is>
      </c>
      <c r="C962" t="inlineStr">
        <is>
          <t>-</t>
        </is>
      </c>
      <c r="D962" t="inlineStr">
        <is>
          <t>Editor</t>
        </is>
      </c>
      <c r="E962" t="inlineStr">
        <is>
          <t>Editor</t>
        </is>
      </c>
    </row>
    <row r="963">
      <c r="A963" t="inlineStr">
        <is>
          <t>Clients/Banksia Real Estate/Main office - Maribyrnong/05 Visit Reports</t>
        </is>
      </c>
      <c r="B963" t="inlineStr">
        <is>
          <t>Folder</t>
        </is>
      </c>
      <c r="C963" t="inlineStr">
        <is>
          <t>Contributor (form uploads)</t>
        </is>
      </c>
      <c r="D963" t="inlineStr">
        <is>
          <t>Editor</t>
        </is>
      </c>
      <c r="E963" t="inlineStr">
        <is>
          <t>Viewer</t>
        </is>
      </c>
    </row>
    <row r="964">
      <c r="A964" t="inlineStr">
        <is>
          <t>Clients/Northside Pathology Pty Ltd</t>
        </is>
      </c>
      <c r="B964" t="inlineStr">
        <is>
          <t>Client</t>
        </is>
      </c>
      <c r="C964" t="inlineStr">
        <is>
          <t>-</t>
        </is>
      </c>
      <c r="D964" t="inlineStr">
        <is>
          <t>Editor</t>
        </is>
      </c>
      <c r="E964" t="inlineStr">
        <is>
          <t>Viewer</t>
        </is>
      </c>
    </row>
    <row r="965">
      <c r="A965" t="inlineStr">
        <is>
          <t>Clients/Northside Pathology Pty Ltd/Main office - Ringwood</t>
        </is>
      </c>
      <c r="B965" t="inlineStr">
        <is>
          <t>Location</t>
        </is>
      </c>
      <c r="C965" t="inlineStr">
        <is>
          <t>-</t>
        </is>
      </c>
      <c r="D965" t="inlineStr">
        <is>
          <t>Editor</t>
        </is>
      </c>
      <c r="E965" t="inlineStr">
        <is>
          <t>-</t>
        </is>
      </c>
    </row>
    <row r="966">
      <c r="A966" t="inlineStr">
        <is>
          <t>Clients/Northside Pathology Pty Ltd/Main office - Ringwood/01 Scope &amp; Checklist</t>
        </is>
      </c>
      <c r="B966" t="inlineStr">
        <is>
          <t>Folder</t>
        </is>
      </c>
      <c r="C966" t="inlineStr">
        <is>
          <t>Viewer</t>
        </is>
      </c>
      <c r="D966" t="inlineStr">
        <is>
          <t>Editor</t>
        </is>
      </c>
      <c r="E966" t="inlineStr">
        <is>
          <t>-</t>
        </is>
      </c>
    </row>
    <row r="967">
      <c r="A967" t="inlineStr">
        <is>
          <t>Clients/Northside Pathology Pty Ltd/Main office - Ringwood/02 Site Access</t>
        </is>
      </c>
      <c r="B967" t="inlineStr">
        <is>
          <t>Folder</t>
        </is>
      </c>
      <c r="C967" t="inlineStr">
        <is>
          <t>-</t>
        </is>
      </c>
      <c r="D967" t="inlineStr">
        <is>
          <t>Editor</t>
        </is>
      </c>
      <c r="E967" t="inlineStr">
        <is>
          <t>-</t>
        </is>
      </c>
    </row>
    <row r="968">
      <c r="A968" t="inlineStr">
        <is>
          <t>Clients/Northside Pathology Pty Ltd/Main office - Ringwood/03 Agreements</t>
        </is>
      </c>
      <c r="B968" t="inlineStr">
        <is>
          <t>Folder</t>
        </is>
      </c>
      <c r="C968" t="inlineStr">
        <is>
          <t>-</t>
        </is>
      </c>
      <c r="D968" t="inlineStr">
        <is>
          <t>Editor</t>
        </is>
      </c>
      <c r="E968" t="inlineStr">
        <is>
          <t>Viewer</t>
        </is>
      </c>
    </row>
    <row r="969">
      <c r="A969" t="inlineStr">
        <is>
          <t>Clients/Northside Pathology Pty Ltd/Main office - Ringwood/04 Billing</t>
        </is>
      </c>
      <c r="B969" t="inlineStr">
        <is>
          <t>Folder</t>
        </is>
      </c>
      <c r="C969" t="inlineStr">
        <is>
          <t>-</t>
        </is>
      </c>
      <c r="D969" t="inlineStr">
        <is>
          <t>Editor</t>
        </is>
      </c>
      <c r="E969" t="inlineStr">
        <is>
          <t>Editor</t>
        </is>
      </c>
    </row>
    <row r="970">
      <c r="A970" t="inlineStr">
        <is>
          <t>Clients/Northside Pathology Pty Ltd/Main office - Ringwood/05 Visit Reports</t>
        </is>
      </c>
      <c r="B970" t="inlineStr">
        <is>
          <t>Folder</t>
        </is>
      </c>
      <c r="C970" t="inlineStr">
        <is>
          <t>Contributor (form uploads)</t>
        </is>
      </c>
      <c r="D970" t="inlineStr">
        <is>
          <t>Editor</t>
        </is>
      </c>
      <c r="E970" t="inlineStr">
        <is>
          <t>Viewer</t>
        </is>
      </c>
    </row>
    <row r="971">
      <c r="A971" t="inlineStr">
        <is>
          <t>Clients/Harbourside Lawyers</t>
        </is>
      </c>
      <c r="B971" t="inlineStr">
        <is>
          <t>Client</t>
        </is>
      </c>
      <c r="C971" t="inlineStr">
        <is>
          <t>-</t>
        </is>
      </c>
      <c r="D971" t="inlineStr">
        <is>
          <t>Editor</t>
        </is>
      </c>
      <c r="E971" t="inlineStr">
        <is>
          <t>Viewer</t>
        </is>
      </c>
    </row>
    <row r="972">
      <c r="A972" t="inlineStr">
        <is>
          <t>Clients/Harbourside Lawyers/Main office - Glen Waverley</t>
        </is>
      </c>
      <c r="B972" t="inlineStr">
        <is>
          <t>Location</t>
        </is>
      </c>
      <c r="C972" t="inlineStr">
        <is>
          <t>-</t>
        </is>
      </c>
      <c r="D972" t="inlineStr">
        <is>
          <t>Editor</t>
        </is>
      </c>
      <c r="E972" t="inlineStr">
        <is>
          <t>-</t>
        </is>
      </c>
    </row>
    <row r="973">
      <c r="A973" t="inlineStr">
        <is>
          <t>Clients/Harbourside Lawyers/Main office - Glen Waverley/01 Scope &amp; Checklist</t>
        </is>
      </c>
      <c r="B973" t="inlineStr">
        <is>
          <t>Folder</t>
        </is>
      </c>
      <c r="C973" t="inlineStr">
        <is>
          <t>Viewer</t>
        </is>
      </c>
      <c r="D973" t="inlineStr">
        <is>
          <t>Editor</t>
        </is>
      </c>
      <c r="E973" t="inlineStr">
        <is>
          <t>-</t>
        </is>
      </c>
    </row>
    <row r="974">
      <c r="A974" t="inlineStr">
        <is>
          <t>Clients/Harbourside Lawyers/Main office - Glen Waverley/02 Site Access</t>
        </is>
      </c>
      <c r="B974" t="inlineStr">
        <is>
          <t>Folder</t>
        </is>
      </c>
      <c r="C974" t="inlineStr">
        <is>
          <t>-</t>
        </is>
      </c>
      <c r="D974" t="inlineStr">
        <is>
          <t>Editor</t>
        </is>
      </c>
      <c r="E974" t="inlineStr">
        <is>
          <t>-</t>
        </is>
      </c>
    </row>
    <row r="975">
      <c r="A975" t="inlineStr">
        <is>
          <t>Clients/Harbourside Lawyers/Main office - Glen Waverley/03 Agreements</t>
        </is>
      </c>
      <c r="B975" t="inlineStr">
        <is>
          <t>Folder</t>
        </is>
      </c>
      <c r="C975" t="inlineStr">
        <is>
          <t>-</t>
        </is>
      </c>
      <c r="D975" t="inlineStr">
        <is>
          <t>Editor</t>
        </is>
      </c>
      <c r="E975" t="inlineStr">
        <is>
          <t>Viewer</t>
        </is>
      </c>
    </row>
    <row r="976">
      <c r="A976" t="inlineStr">
        <is>
          <t>Clients/Harbourside Lawyers/Main office - Glen Waverley/04 Billing</t>
        </is>
      </c>
      <c r="B976" t="inlineStr">
        <is>
          <t>Folder</t>
        </is>
      </c>
      <c r="C976" t="inlineStr">
        <is>
          <t>-</t>
        </is>
      </c>
      <c r="D976" t="inlineStr">
        <is>
          <t>Editor</t>
        </is>
      </c>
      <c r="E976" t="inlineStr">
        <is>
          <t>Editor</t>
        </is>
      </c>
    </row>
    <row r="977">
      <c r="A977" t="inlineStr">
        <is>
          <t>Clients/Harbourside Lawyers/Main office - Glen Waverley/05 Visit Reports</t>
        </is>
      </c>
      <c r="B977" t="inlineStr">
        <is>
          <t>Folder</t>
        </is>
      </c>
      <c r="C977" t="inlineStr">
        <is>
          <t>Contributor (form uploads)</t>
        </is>
      </c>
      <c r="D977" t="inlineStr">
        <is>
          <t>Editor</t>
        </is>
      </c>
      <c r="E977" t="inlineStr">
        <is>
          <t>Viewer</t>
        </is>
      </c>
    </row>
    <row r="978">
      <c r="A978" t="inlineStr">
        <is>
          <t>Clients/Kingsley Fitness Pty Ltd</t>
        </is>
      </c>
      <c r="B978" t="inlineStr">
        <is>
          <t>Client</t>
        </is>
      </c>
      <c r="C978" t="inlineStr">
        <is>
          <t>-</t>
        </is>
      </c>
      <c r="D978" t="inlineStr">
        <is>
          <t>Editor</t>
        </is>
      </c>
      <c r="E978" t="inlineStr">
        <is>
          <t>Viewer</t>
        </is>
      </c>
    </row>
    <row r="979">
      <c r="A979" t="inlineStr">
        <is>
          <t>Clients/Kingsley Fitness Pty Ltd/Main office - Werribee</t>
        </is>
      </c>
      <c r="B979" t="inlineStr">
        <is>
          <t>Location</t>
        </is>
      </c>
      <c r="C979" t="inlineStr">
        <is>
          <t>-</t>
        </is>
      </c>
      <c r="D979" t="inlineStr">
        <is>
          <t>Editor</t>
        </is>
      </c>
      <c r="E979" t="inlineStr">
        <is>
          <t>-</t>
        </is>
      </c>
    </row>
    <row r="980">
      <c r="A980" t="inlineStr">
        <is>
          <t>Clients/Kingsley Fitness Pty Ltd/Main office - Werribee/01 Scope &amp; Checklist</t>
        </is>
      </c>
      <c r="B980" t="inlineStr">
        <is>
          <t>Folder</t>
        </is>
      </c>
      <c r="C980" t="inlineStr">
        <is>
          <t>Viewer</t>
        </is>
      </c>
      <c r="D980" t="inlineStr">
        <is>
          <t>Editor</t>
        </is>
      </c>
      <c r="E980" t="inlineStr">
        <is>
          <t>-</t>
        </is>
      </c>
    </row>
    <row r="981">
      <c r="A981" t="inlineStr">
        <is>
          <t>Clients/Kingsley Fitness Pty Ltd/Main office - Werribee/02 Site Access</t>
        </is>
      </c>
      <c r="B981" t="inlineStr">
        <is>
          <t>Folder</t>
        </is>
      </c>
      <c r="C981" t="inlineStr">
        <is>
          <t>-</t>
        </is>
      </c>
      <c r="D981" t="inlineStr">
        <is>
          <t>Editor</t>
        </is>
      </c>
      <c r="E981" t="inlineStr">
        <is>
          <t>-</t>
        </is>
      </c>
    </row>
    <row r="982">
      <c r="A982" t="inlineStr">
        <is>
          <t>Clients/Kingsley Fitness Pty Ltd/Main office - Werribee/03 Agreements</t>
        </is>
      </c>
      <c r="B982" t="inlineStr">
        <is>
          <t>Folder</t>
        </is>
      </c>
      <c r="C982" t="inlineStr">
        <is>
          <t>-</t>
        </is>
      </c>
      <c r="D982" t="inlineStr">
        <is>
          <t>Editor</t>
        </is>
      </c>
      <c r="E982" t="inlineStr">
        <is>
          <t>Viewer</t>
        </is>
      </c>
    </row>
    <row r="983">
      <c r="A983" t="inlineStr">
        <is>
          <t>Clients/Kingsley Fitness Pty Ltd/Main office - Werribee/04 Billing</t>
        </is>
      </c>
      <c r="B983" t="inlineStr">
        <is>
          <t>Folder</t>
        </is>
      </c>
      <c r="C983" t="inlineStr">
        <is>
          <t>-</t>
        </is>
      </c>
      <c r="D983" t="inlineStr">
        <is>
          <t>Editor</t>
        </is>
      </c>
      <c r="E983" t="inlineStr">
        <is>
          <t>Editor</t>
        </is>
      </c>
    </row>
    <row r="984">
      <c r="A984" t="inlineStr">
        <is>
          <t>Clients/Kingsley Fitness Pty Ltd/Main office - Werribee/05 Visit Reports</t>
        </is>
      </c>
      <c r="B984" t="inlineStr">
        <is>
          <t>Folder</t>
        </is>
      </c>
      <c r="C984" t="inlineStr">
        <is>
          <t>Contributor (form uploads)</t>
        </is>
      </c>
      <c r="D984" t="inlineStr">
        <is>
          <t>Editor</t>
        </is>
      </c>
      <c r="E984" t="inlineStr">
        <is>
          <t>Viewer</t>
        </is>
      </c>
    </row>
    <row r="985">
      <c r="A985" t="inlineStr">
        <is>
          <t>Clients/Lakeside Optometrists</t>
        </is>
      </c>
      <c r="B985" t="inlineStr">
        <is>
          <t>Client</t>
        </is>
      </c>
      <c r="C985" t="inlineStr">
        <is>
          <t>-</t>
        </is>
      </c>
      <c r="D985" t="inlineStr">
        <is>
          <t>Editor</t>
        </is>
      </c>
      <c r="E985" t="inlineStr">
        <is>
          <t>Viewer</t>
        </is>
      </c>
    </row>
    <row r="986">
      <c r="A986" t="inlineStr">
        <is>
          <t>Clients/Lakeside Optometrists/Main office - Footscray</t>
        </is>
      </c>
      <c r="B986" t="inlineStr">
        <is>
          <t>Location</t>
        </is>
      </c>
      <c r="C986" t="inlineStr">
        <is>
          <t>-</t>
        </is>
      </c>
      <c r="D986" t="inlineStr">
        <is>
          <t>Editor</t>
        </is>
      </c>
      <c r="E986" t="inlineStr">
        <is>
          <t>-</t>
        </is>
      </c>
    </row>
    <row r="987">
      <c r="A987" t="inlineStr">
        <is>
          <t>Clients/Lakeside Optometrists/Main office - Footscray/01 Scope &amp; Checklist</t>
        </is>
      </c>
      <c r="B987" t="inlineStr">
        <is>
          <t>Folder</t>
        </is>
      </c>
      <c r="C987" t="inlineStr">
        <is>
          <t>Viewer</t>
        </is>
      </c>
      <c r="D987" t="inlineStr">
        <is>
          <t>Editor</t>
        </is>
      </c>
      <c r="E987" t="inlineStr">
        <is>
          <t>-</t>
        </is>
      </c>
    </row>
    <row r="988">
      <c r="A988" t="inlineStr">
        <is>
          <t>Clients/Lakeside Optometrists/Main office - Footscray/02 Site Access</t>
        </is>
      </c>
      <c r="B988" t="inlineStr">
        <is>
          <t>Folder</t>
        </is>
      </c>
      <c r="C988" t="inlineStr">
        <is>
          <t>-</t>
        </is>
      </c>
      <c r="D988" t="inlineStr">
        <is>
          <t>Editor</t>
        </is>
      </c>
      <c r="E988" t="inlineStr">
        <is>
          <t>-</t>
        </is>
      </c>
    </row>
    <row r="989">
      <c r="A989" t="inlineStr">
        <is>
          <t>Clients/Lakeside Optometrists/Main office - Footscray/03 Agreements</t>
        </is>
      </c>
      <c r="B989" t="inlineStr">
        <is>
          <t>Folder</t>
        </is>
      </c>
      <c r="C989" t="inlineStr">
        <is>
          <t>-</t>
        </is>
      </c>
      <c r="D989" t="inlineStr">
        <is>
          <t>Editor</t>
        </is>
      </c>
      <c r="E989" t="inlineStr">
        <is>
          <t>Viewer</t>
        </is>
      </c>
    </row>
    <row r="990">
      <c r="A990" t="inlineStr">
        <is>
          <t>Clients/Lakeside Optometrists/Main office - Footscray/04 Billing</t>
        </is>
      </c>
      <c r="B990" t="inlineStr">
        <is>
          <t>Folder</t>
        </is>
      </c>
      <c r="C990" t="inlineStr">
        <is>
          <t>-</t>
        </is>
      </c>
      <c r="D990" t="inlineStr">
        <is>
          <t>Editor</t>
        </is>
      </c>
      <c r="E990" t="inlineStr">
        <is>
          <t>Editor</t>
        </is>
      </c>
    </row>
    <row r="991">
      <c r="A991" t="inlineStr">
        <is>
          <t>Clients/Lakeside Optometrists/Main office - Footscray/05 Visit Reports</t>
        </is>
      </c>
      <c r="B991" t="inlineStr">
        <is>
          <t>Folder</t>
        </is>
      </c>
      <c r="C991" t="inlineStr">
        <is>
          <t>Contributor (form uploads)</t>
        </is>
      </c>
      <c r="D991" t="inlineStr">
        <is>
          <t>Editor</t>
        </is>
      </c>
      <c r="E991" t="inlineStr">
        <is>
          <t>Viewer</t>
        </is>
      </c>
    </row>
    <row r="992">
      <c r="A992" t="inlineStr">
        <is>
          <t>Clients/Southgate Dental</t>
        </is>
      </c>
      <c r="B992" t="inlineStr">
        <is>
          <t>Client</t>
        </is>
      </c>
      <c r="C992" t="inlineStr">
        <is>
          <t>-</t>
        </is>
      </c>
      <c r="D992" t="inlineStr">
        <is>
          <t>Editor</t>
        </is>
      </c>
      <c r="E992" t="inlineStr">
        <is>
          <t>Viewer</t>
        </is>
      </c>
    </row>
    <row r="993">
      <c r="A993" t="inlineStr">
        <is>
          <t>Clients/Southgate Dental/Main office - Hawthorn</t>
        </is>
      </c>
      <c r="B993" t="inlineStr">
        <is>
          <t>Location</t>
        </is>
      </c>
      <c r="C993" t="inlineStr">
        <is>
          <t>-</t>
        </is>
      </c>
      <c r="D993" t="inlineStr">
        <is>
          <t>Editor</t>
        </is>
      </c>
      <c r="E993" t="inlineStr">
        <is>
          <t>-</t>
        </is>
      </c>
    </row>
    <row r="994">
      <c r="A994" t="inlineStr">
        <is>
          <t>Clients/Southgate Dental/Main office - Hawthorn/01 Scope &amp; Checklist</t>
        </is>
      </c>
      <c r="B994" t="inlineStr">
        <is>
          <t>Folder</t>
        </is>
      </c>
      <c r="C994" t="inlineStr">
        <is>
          <t>Viewer</t>
        </is>
      </c>
      <c r="D994" t="inlineStr">
        <is>
          <t>Editor</t>
        </is>
      </c>
      <c r="E994" t="inlineStr">
        <is>
          <t>-</t>
        </is>
      </c>
    </row>
    <row r="995">
      <c r="A995" t="inlineStr">
        <is>
          <t>Clients/Southgate Dental/Main office - Hawthorn/02 Site Access</t>
        </is>
      </c>
      <c r="B995" t="inlineStr">
        <is>
          <t>Folder</t>
        </is>
      </c>
      <c r="C995" t="inlineStr">
        <is>
          <t>-</t>
        </is>
      </c>
      <c r="D995" t="inlineStr">
        <is>
          <t>Editor</t>
        </is>
      </c>
      <c r="E995" t="inlineStr">
        <is>
          <t>-</t>
        </is>
      </c>
    </row>
    <row r="996">
      <c r="A996" t="inlineStr">
        <is>
          <t>Clients/Southgate Dental/Main office - Hawthorn/03 Agreements</t>
        </is>
      </c>
      <c r="B996" t="inlineStr">
        <is>
          <t>Folder</t>
        </is>
      </c>
      <c r="C996" t="inlineStr">
        <is>
          <t>-</t>
        </is>
      </c>
      <c r="D996" t="inlineStr">
        <is>
          <t>Editor</t>
        </is>
      </c>
      <c r="E996" t="inlineStr">
        <is>
          <t>Viewer</t>
        </is>
      </c>
    </row>
    <row r="997">
      <c r="A997" t="inlineStr">
        <is>
          <t>Clients/Southgate Dental/Main office - Hawthorn/04 Billing</t>
        </is>
      </c>
      <c r="B997" t="inlineStr">
        <is>
          <t>Folder</t>
        </is>
      </c>
      <c r="C997" t="inlineStr">
        <is>
          <t>-</t>
        </is>
      </c>
      <c r="D997" t="inlineStr">
        <is>
          <t>Editor</t>
        </is>
      </c>
      <c r="E997" t="inlineStr">
        <is>
          <t>Editor</t>
        </is>
      </c>
    </row>
    <row r="998">
      <c r="A998" t="inlineStr">
        <is>
          <t>Clients/Southgate Dental/Main office - Hawthorn/05 Visit Reports</t>
        </is>
      </c>
      <c r="B998" t="inlineStr">
        <is>
          <t>Folder</t>
        </is>
      </c>
      <c r="C998" t="inlineStr">
        <is>
          <t>Contributor (form uploads)</t>
        </is>
      </c>
      <c r="D998" t="inlineStr">
        <is>
          <t>Editor</t>
        </is>
      </c>
      <c r="E998" t="inlineStr">
        <is>
          <t>Viewer</t>
        </is>
      </c>
    </row>
    <row r="999">
      <c r="A999" t="inlineStr">
        <is>
          <t>Clients/Sunbury Optometrists</t>
        </is>
      </c>
      <c r="B999" t="inlineStr">
        <is>
          <t>Client</t>
        </is>
      </c>
      <c r="C999" t="inlineStr">
        <is>
          <t>-</t>
        </is>
      </c>
      <c r="D999" t="inlineStr">
        <is>
          <t>Editor</t>
        </is>
      </c>
      <c r="E999" t="inlineStr">
        <is>
          <t>Viewer</t>
        </is>
      </c>
    </row>
    <row r="1000">
      <c r="A1000" t="inlineStr">
        <is>
          <t>Clients/Sunbury Optometrists/Main office - Altona</t>
        </is>
      </c>
      <c r="B1000" t="inlineStr">
        <is>
          <t>Location</t>
        </is>
      </c>
      <c r="C1000" t="inlineStr">
        <is>
          <t>-</t>
        </is>
      </c>
      <c r="D1000" t="inlineStr">
        <is>
          <t>Editor</t>
        </is>
      </c>
      <c r="E1000" t="inlineStr">
        <is>
          <t>-</t>
        </is>
      </c>
    </row>
    <row r="1001">
      <c r="A1001" t="inlineStr">
        <is>
          <t>Clients/Sunbury Optometrists/Main office - Altona/01 Scope &amp; Checklist</t>
        </is>
      </c>
      <c r="B1001" t="inlineStr">
        <is>
          <t>Folder</t>
        </is>
      </c>
      <c r="C1001" t="inlineStr">
        <is>
          <t>Viewer</t>
        </is>
      </c>
      <c r="D1001" t="inlineStr">
        <is>
          <t>Editor</t>
        </is>
      </c>
      <c r="E1001" t="inlineStr">
        <is>
          <t>-</t>
        </is>
      </c>
    </row>
    <row r="1002">
      <c r="A1002" t="inlineStr">
        <is>
          <t>Clients/Sunbury Optometrists/Main office - Altona/02 Site Access</t>
        </is>
      </c>
      <c r="B1002" t="inlineStr">
        <is>
          <t>Folder</t>
        </is>
      </c>
      <c r="C1002" t="inlineStr">
        <is>
          <t>-</t>
        </is>
      </c>
      <c r="D1002" t="inlineStr">
        <is>
          <t>Editor</t>
        </is>
      </c>
      <c r="E1002" t="inlineStr">
        <is>
          <t>-</t>
        </is>
      </c>
    </row>
    <row r="1003">
      <c r="A1003" t="inlineStr">
        <is>
          <t>Clients/Sunbury Optometrists/Main office - Altona/03 Agreements</t>
        </is>
      </c>
      <c r="B1003" t="inlineStr">
        <is>
          <t>Folder</t>
        </is>
      </c>
      <c r="C1003" t="inlineStr">
        <is>
          <t>-</t>
        </is>
      </c>
      <c r="D1003" t="inlineStr">
        <is>
          <t>Editor</t>
        </is>
      </c>
      <c r="E1003" t="inlineStr">
        <is>
          <t>Viewer</t>
        </is>
      </c>
    </row>
    <row r="1004">
      <c r="A1004" t="inlineStr">
        <is>
          <t>Clients/Sunbury Optometrists/Main office - Altona/04 Billing</t>
        </is>
      </c>
      <c r="B1004" t="inlineStr">
        <is>
          <t>Folder</t>
        </is>
      </c>
      <c r="C1004" t="inlineStr">
        <is>
          <t>-</t>
        </is>
      </c>
      <c r="D1004" t="inlineStr">
        <is>
          <t>Editor</t>
        </is>
      </c>
      <c r="E1004" t="inlineStr">
        <is>
          <t>Editor</t>
        </is>
      </c>
    </row>
    <row r="1005">
      <c r="A1005" t="inlineStr">
        <is>
          <t>Clients/Sunbury Optometrists/Main office - Altona/05 Visit Reports</t>
        </is>
      </c>
      <c r="B1005" t="inlineStr">
        <is>
          <t>Folder</t>
        </is>
      </c>
      <c r="C1005" t="inlineStr">
        <is>
          <t>Contributor (form uploads)</t>
        </is>
      </c>
      <c r="D1005" t="inlineStr">
        <is>
          <t>Editor</t>
        </is>
      </c>
      <c r="E1005" t="inlineStr">
        <is>
          <t>Viewer</t>
        </is>
      </c>
    </row>
    <row r="1006">
      <c r="A1006" t="inlineStr">
        <is>
          <t>Clients/Bayview Vet Clinic</t>
        </is>
      </c>
      <c r="B1006" t="inlineStr">
        <is>
          <t>Client</t>
        </is>
      </c>
      <c r="C1006" t="inlineStr">
        <is>
          <t>-</t>
        </is>
      </c>
      <c r="D1006" t="inlineStr">
        <is>
          <t>Editor</t>
        </is>
      </c>
      <c r="E1006" t="inlineStr">
        <is>
          <t>Viewer</t>
        </is>
      </c>
    </row>
    <row r="1007">
      <c r="A1007" t="inlineStr">
        <is>
          <t>Clients/Bayview Vet Clinic/Main office - Coburg</t>
        </is>
      </c>
      <c r="B1007" t="inlineStr">
        <is>
          <t>Location</t>
        </is>
      </c>
      <c r="C1007" t="inlineStr">
        <is>
          <t>-</t>
        </is>
      </c>
      <c r="D1007" t="inlineStr">
        <is>
          <t>Editor</t>
        </is>
      </c>
      <c r="E1007" t="inlineStr">
        <is>
          <t>-</t>
        </is>
      </c>
    </row>
    <row r="1008">
      <c r="A1008" t="inlineStr">
        <is>
          <t>Clients/Bayview Vet Clinic/Main office - Coburg/01 Scope &amp; Checklist</t>
        </is>
      </c>
      <c r="B1008" t="inlineStr">
        <is>
          <t>Folder</t>
        </is>
      </c>
      <c r="C1008" t="inlineStr">
        <is>
          <t>Viewer</t>
        </is>
      </c>
      <c r="D1008" t="inlineStr">
        <is>
          <t>Editor</t>
        </is>
      </c>
      <c r="E1008" t="inlineStr">
        <is>
          <t>-</t>
        </is>
      </c>
    </row>
    <row r="1009">
      <c r="A1009" t="inlineStr">
        <is>
          <t>Clients/Bayview Vet Clinic/Main office - Coburg/02 Site Access</t>
        </is>
      </c>
      <c r="B1009" t="inlineStr">
        <is>
          <t>Folder</t>
        </is>
      </c>
      <c r="C1009" t="inlineStr">
        <is>
          <t>-</t>
        </is>
      </c>
      <c r="D1009" t="inlineStr">
        <is>
          <t>Editor</t>
        </is>
      </c>
      <c r="E1009" t="inlineStr">
        <is>
          <t>-</t>
        </is>
      </c>
    </row>
    <row r="1010">
      <c r="A1010" t="inlineStr">
        <is>
          <t>Clients/Bayview Vet Clinic/Main office - Coburg/03 Agreements</t>
        </is>
      </c>
      <c r="B1010" t="inlineStr">
        <is>
          <t>Folder</t>
        </is>
      </c>
      <c r="C1010" t="inlineStr">
        <is>
          <t>-</t>
        </is>
      </c>
      <c r="D1010" t="inlineStr">
        <is>
          <t>Editor</t>
        </is>
      </c>
      <c r="E1010" t="inlineStr">
        <is>
          <t>Viewer</t>
        </is>
      </c>
    </row>
    <row r="1011">
      <c r="A1011" t="inlineStr">
        <is>
          <t>Clients/Bayview Vet Clinic/Main office - Coburg/04 Billing</t>
        </is>
      </c>
      <c r="B1011" t="inlineStr">
        <is>
          <t>Folder</t>
        </is>
      </c>
      <c r="C1011" t="inlineStr">
        <is>
          <t>-</t>
        </is>
      </c>
      <c r="D1011" t="inlineStr">
        <is>
          <t>Editor</t>
        </is>
      </c>
      <c r="E1011" t="inlineStr">
        <is>
          <t>Editor</t>
        </is>
      </c>
    </row>
    <row r="1012">
      <c r="A1012" t="inlineStr">
        <is>
          <t>Clients/Bayview Vet Clinic/Main office - Coburg/05 Visit Reports</t>
        </is>
      </c>
      <c r="B1012" t="inlineStr">
        <is>
          <t>Folder</t>
        </is>
      </c>
      <c r="C1012" t="inlineStr">
        <is>
          <t>Contributor (form uploads)</t>
        </is>
      </c>
      <c r="D1012" t="inlineStr">
        <is>
          <t>Editor</t>
        </is>
      </c>
      <c r="E1012" t="inlineStr">
        <is>
          <t>Viewer</t>
        </is>
      </c>
    </row>
    <row r="1013">
      <c r="A1013" t="inlineStr">
        <is>
          <t>Clients/Bayview Vet Clinic/Clinic - Reservoir</t>
        </is>
      </c>
      <c r="B1013" t="inlineStr">
        <is>
          <t>Location</t>
        </is>
      </c>
      <c r="C1013" t="inlineStr">
        <is>
          <t>-</t>
        </is>
      </c>
      <c r="D1013" t="inlineStr">
        <is>
          <t>Editor</t>
        </is>
      </c>
      <c r="E1013" t="inlineStr">
        <is>
          <t>-</t>
        </is>
      </c>
    </row>
    <row r="1014">
      <c r="A1014" t="inlineStr">
        <is>
          <t>Clients/Bayview Vet Clinic/Clinic - Reservoir/01 Scope &amp; Checklist</t>
        </is>
      </c>
      <c r="B1014" t="inlineStr">
        <is>
          <t>Folder</t>
        </is>
      </c>
      <c r="C1014" t="inlineStr">
        <is>
          <t>Viewer</t>
        </is>
      </c>
      <c r="D1014" t="inlineStr">
        <is>
          <t>Editor</t>
        </is>
      </c>
      <c r="E1014" t="inlineStr">
        <is>
          <t>-</t>
        </is>
      </c>
    </row>
    <row r="1015">
      <c r="A1015" t="inlineStr">
        <is>
          <t>Clients/Bayview Vet Clinic/Clinic - Reservoir/02 Site Access</t>
        </is>
      </c>
      <c r="B1015" t="inlineStr">
        <is>
          <t>Folder</t>
        </is>
      </c>
      <c r="C1015" t="inlineStr">
        <is>
          <t>-</t>
        </is>
      </c>
      <c r="D1015" t="inlineStr">
        <is>
          <t>Editor</t>
        </is>
      </c>
      <c r="E1015" t="inlineStr">
        <is>
          <t>-</t>
        </is>
      </c>
    </row>
    <row r="1016">
      <c r="A1016" t="inlineStr">
        <is>
          <t>Clients/Bayview Vet Clinic/Clinic - Reservoir/03 Agreements</t>
        </is>
      </c>
      <c r="B1016" t="inlineStr">
        <is>
          <t>Folder</t>
        </is>
      </c>
      <c r="C1016" t="inlineStr">
        <is>
          <t>-</t>
        </is>
      </c>
      <c r="D1016" t="inlineStr">
        <is>
          <t>Editor</t>
        </is>
      </c>
      <c r="E1016" t="inlineStr">
        <is>
          <t>Viewer</t>
        </is>
      </c>
    </row>
    <row r="1017">
      <c r="A1017" t="inlineStr">
        <is>
          <t>Clients/Bayview Vet Clinic/Clinic - Reservoir/04 Billing</t>
        </is>
      </c>
      <c r="B1017" t="inlineStr">
        <is>
          <t>Folder</t>
        </is>
      </c>
      <c r="C1017" t="inlineStr">
        <is>
          <t>-</t>
        </is>
      </c>
      <c r="D1017" t="inlineStr">
        <is>
          <t>Editor</t>
        </is>
      </c>
      <c r="E1017" t="inlineStr">
        <is>
          <t>Editor</t>
        </is>
      </c>
    </row>
    <row r="1018">
      <c r="A1018" t="inlineStr">
        <is>
          <t>Clients/Bayview Vet Clinic/Clinic - Reservoir/05 Visit Reports</t>
        </is>
      </c>
      <c r="B1018" t="inlineStr">
        <is>
          <t>Folder</t>
        </is>
      </c>
      <c r="C1018" t="inlineStr">
        <is>
          <t>Contributor (form uploads)</t>
        </is>
      </c>
      <c r="D1018" t="inlineStr">
        <is>
          <t>Editor</t>
        </is>
      </c>
      <c r="E1018" t="inlineStr">
        <is>
          <t>Viewer</t>
        </is>
      </c>
    </row>
    <row r="1019">
      <c r="A1019" t="inlineStr">
        <is>
          <t>Clients/Redgum Pathology Pty Ltd</t>
        </is>
      </c>
      <c r="B1019" t="inlineStr">
        <is>
          <t>Client</t>
        </is>
      </c>
      <c r="C1019" t="inlineStr">
        <is>
          <t>-</t>
        </is>
      </c>
      <c r="D1019" t="inlineStr">
        <is>
          <t>Editor</t>
        </is>
      </c>
      <c r="E1019" t="inlineStr">
        <is>
          <t>Viewer</t>
        </is>
      </c>
    </row>
    <row r="1020">
      <c r="A1020" t="inlineStr">
        <is>
          <t>Clients/Redgum Pathology Pty Ltd/Main office - Camberwell</t>
        </is>
      </c>
      <c r="B1020" t="inlineStr">
        <is>
          <t>Location</t>
        </is>
      </c>
      <c r="C1020" t="inlineStr">
        <is>
          <t>-</t>
        </is>
      </c>
      <c r="D1020" t="inlineStr">
        <is>
          <t>Editor</t>
        </is>
      </c>
      <c r="E1020" t="inlineStr">
        <is>
          <t>-</t>
        </is>
      </c>
    </row>
    <row r="1021">
      <c r="A1021" t="inlineStr">
        <is>
          <t>Clients/Redgum Pathology Pty Ltd/Main office - Camberwell/01 Scope &amp; Checklist</t>
        </is>
      </c>
      <c r="B1021" t="inlineStr">
        <is>
          <t>Folder</t>
        </is>
      </c>
      <c r="C1021" t="inlineStr">
        <is>
          <t>Viewer</t>
        </is>
      </c>
      <c r="D1021" t="inlineStr">
        <is>
          <t>Editor</t>
        </is>
      </c>
      <c r="E1021" t="inlineStr">
        <is>
          <t>-</t>
        </is>
      </c>
    </row>
    <row r="1022">
      <c r="A1022" t="inlineStr">
        <is>
          <t>Clients/Redgum Pathology Pty Ltd/Main office - Camberwell/02 Site Access</t>
        </is>
      </c>
      <c r="B1022" t="inlineStr">
        <is>
          <t>Folder</t>
        </is>
      </c>
      <c r="C1022" t="inlineStr">
        <is>
          <t>-</t>
        </is>
      </c>
      <c r="D1022" t="inlineStr">
        <is>
          <t>Editor</t>
        </is>
      </c>
      <c r="E1022" t="inlineStr">
        <is>
          <t>-</t>
        </is>
      </c>
    </row>
    <row r="1023">
      <c r="A1023" t="inlineStr">
        <is>
          <t>Clients/Redgum Pathology Pty Ltd/Main office - Camberwell/03 Agreements</t>
        </is>
      </c>
      <c r="B1023" t="inlineStr">
        <is>
          <t>Folder</t>
        </is>
      </c>
      <c r="C1023" t="inlineStr">
        <is>
          <t>-</t>
        </is>
      </c>
      <c r="D1023" t="inlineStr">
        <is>
          <t>Editor</t>
        </is>
      </c>
      <c r="E1023" t="inlineStr">
        <is>
          <t>Viewer</t>
        </is>
      </c>
    </row>
    <row r="1024">
      <c r="A1024" t="inlineStr">
        <is>
          <t>Clients/Redgum Pathology Pty Ltd/Main office - Camberwell/04 Billing</t>
        </is>
      </c>
      <c r="B1024" t="inlineStr">
        <is>
          <t>Folder</t>
        </is>
      </c>
      <c r="C1024" t="inlineStr">
        <is>
          <t>-</t>
        </is>
      </c>
      <c r="D1024" t="inlineStr">
        <is>
          <t>Editor</t>
        </is>
      </c>
      <c r="E1024" t="inlineStr">
        <is>
          <t>Editor</t>
        </is>
      </c>
    </row>
    <row r="1025">
      <c r="A1025" t="inlineStr">
        <is>
          <t>Clients/Redgum Pathology Pty Ltd/Main office - Camberwell/05 Visit Reports</t>
        </is>
      </c>
      <c r="B1025" t="inlineStr">
        <is>
          <t>Folder</t>
        </is>
      </c>
      <c r="C1025" t="inlineStr">
        <is>
          <t>Contributor (form uploads)</t>
        </is>
      </c>
      <c r="D1025" t="inlineStr">
        <is>
          <t>Editor</t>
        </is>
      </c>
      <c r="E1025" t="inlineStr">
        <is>
          <t>Viewer</t>
        </is>
      </c>
    </row>
    <row r="1026">
      <c r="A1026" t="inlineStr">
        <is>
          <t>Clients/Greenway Medical Centre Pty Ltd</t>
        </is>
      </c>
      <c r="B1026" t="inlineStr">
        <is>
          <t>Client</t>
        </is>
      </c>
      <c r="C1026" t="inlineStr">
        <is>
          <t>-</t>
        </is>
      </c>
      <c r="D1026" t="inlineStr">
        <is>
          <t>Editor</t>
        </is>
      </c>
      <c r="E1026" t="inlineStr">
        <is>
          <t>Viewer</t>
        </is>
      </c>
    </row>
    <row r="1027">
      <c r="A1027" t="inlineStr">
        <is>
          <t>Clients/Greenway Medical Centre Pty Ltd/Main office - Glen Waverley</t>
        </is>
      </c>
      <c r="B1027" t="inlineStr">
        <is>
          <t>Location</t>
        </is>
      </c>
      <c r="C1027" t="inlineStr">
        <is>
          <t>-</t>
        </is>
      </c>
      <c r="D1027" t="inlineStr">
        <is>
          <t>Editor</t>
        </is>
      </c>
      <c r="E1027" t="inlineStr">
        <is>
          <t>-</t>
        </is>
      </c>
    </row>
    <row r="1028">
      <c r="A1028" t="inlineStr">
        <is>
          <t>Clients/Greenway Medical Centre Pty Ltd/Main office - Glen Waverley/01 Scope &amp; Checklist</t>
        </is>
      </c>
      <c r="B1028" t="inlineStr">
        <is>
          <t>Folder</t>
        </is>
      </c>
      <c r="C1028" t="inlineStr">
        <is>
          <t>Viewer</t>
        </is>
      </c>
      <c r="D1028" t="inlineStr">
        <is>
          <t>Editor</t>
        </is>
      </c>
      <c r="E1028" t="inlineStr">
        <is>
          <t>-</t>
        </is>
      </c>
    </row>
    <row r="1029">
      <c r="A1029" t="inlineStr">
        <is>
          <t>Clients/Greenway Medical Centre Pty Ltd/Main office - Glen Waverley/02 Site Access</t>
        </is>
      </c>
      <c r="B1029" t="inlineStr">
        <is>
          <t>Folder</t>
        </is>
      </c>
      <c r="C1029" t="inlineStr">
        <is>
          <t>-</t>
        </is>
      </c>
      <c r="D1029" t="inlineStr">
        <is>
          <t>Editor</t>
        </is>
      </c>
      <c r="E1029" t="inlineStr">
        <is>
          <t>-</t>
        </is>
      </c>
    </row>
    <row r="1030">
      <c r="A1030" t="inlineStr">
        <is>
          <t>Clients/Greenway Medical Centre Pty Ltd/Main office - Glen Waverley/03 Agreements</t>
        </is>
      </c>
      <c r="B1030" t="inlineStr">
        <is>
          <t>Folder</t>
        </is>
      </c>
      <c r="C1030" t="inlineStr">
        <is>
          <t>-</t>
        </is>
      </c>
      <c r="D1030" t="inlineStr">
        <is>
          <t>Editor</t>
        </is>
      </c>
      <c r="E1030" t="inlineStr">
        <is>
          <t>Viewer</t>
        </is>
      </c>
    </row>
    <row r="1031">
      <c r="A1031" t="inlineStr">
        <is>
          <t>Clients/Greenway Medical Centre Pty Ltd/Main office - Glen Waverley/04 Billing</t>
        </is>
      </c>
      <c r="B1031" t="inlineStr">
        <is>
          <t>Folder</t>
        </is>
      </c>
      <c r="C1031" t="inlineStr">
        <is>
          <t>-</t>
        </is>
      </c>
      <c r="D1031" t="inlineStr">
        <is>
          <t>Editor</t>
        </is>
      </c>
      <c r="E1031" t="inlineStr">
        <is>
          <t>Editor</t>
        </is>
      </c>
    </row>
    <row r="1032">
      <c r="A1032" t="inlineStr">
        <is>
          <t>Clients/Greenway Medical Centre Pty Ltd/Main office - Glen Waverley/05 Visit Reports</t>
        </is>
      </c>
      <c r="B1032" t="inlineStr">
        <is>
          <t>Folder</t>
        </is>
      </c>
      <c r="C1032" t="inlineStr">
        <is>
          <t>Contributor (form uploads)</t>
        </is>
      </c>
      <c r="D1032" t="inlineStr">
        <is>
          <t>Editor</t>
        </is>
      </c>
      <c r="E1032" t="inlineStr">
        <is>
          <t>Viewer</t>
        </is>
      </c>
    </row>
    <row r="1033">
      <c r="A1033" t="inlineStr">
        <is>
          <t>Clients/Westend Physiotherapy</t>
        </is>
      </c>
      <c r="B1033" t="inlineStr">
        <is>
          <t>Client</t>
        </is>
      </c>
      <c r="C1033" t="inlineStr">
        <is>
          <t>-</t>
        </is>
      </c>
      <c r="D1033" t="inlineStr">
        <is>
          <t>Editor</t>
        </is>
      </c>
      <c r="E1033" t="inlineStr">
        <is>
          <t>Viewer</t>
        </is>
      </c>
    </row>
    <row r="1034">
      <c r="A1034" t="inlineStr">
        <is>
          <t>Clients/Westend Physiotherapy/Main office - Glen Waverley</t>
        </is>
      </c>
      <c r="B1034" t="inlineStr">
        <is>
          <t>Location</t>
        </is>
      </c>
      <c r="C1034" t="inlineStr">
        <is>
          <t>-</t>
        </is>
      </c>
      <c r="D1034" t="inlineStr">
        <is>
          <t>Editor</t>
        </is>
      </c>
      <c r="E1034" t="inlineStr">
        <is>
          <t>-</t>
        </is>
      </c>
    </row>
    <row r="1035">
      <c r="A1035" t="inlineStr">
        <is>
          <t>Clients/Westend Physiotherapy/Main office - Glen Waverley/01 Scope &amp; Checklist</t>
        </is>
      </c>
      <c r="B1035" t="inlineStr">
        <is>
          <t>Folder</t>
        </is>
      </c>
      <c r="C1035" t="inlineStr">
        <is>
          <t>Viewer</t>
        </is>
      </c>
      <c r="D1035" t="inlineStr">
        <is>
          <t>Editor</t>
        </is>
      </c>
      <c r="E1035" t="inlineStr">
        <is>
          <t>-</t>
        </is>
      </c>
    </row>
    <row r="1036">
      <c r="A1036" t="inlineStr">
        <is>
          <t>Clients/Westend Physiotherapy/Main office - Glen Waverley/02 Site Access</t>
        </is>
      </c>
      <c r="B1036" t="inlineStr">
        <is>
          <t>Folder</t>
        </is>
      </c>
      <c r="C1036" t="inlineStr">
        <is>
          <t>-</t>
        </is>
      </c>
      <c r="D1036" t="inlineStr">
        <is>
          <t>Editor</t>
        </is>
      </c>
      <c r="E1036" t="inlineStr">
        <is>
          <t>-</t>
        </is>
      </c>
    </row>
    <row r="1037">
      <c r="A1037" t="inlineStr">
        <is>
          <t>Clients/Westend Physiotherapy/Main office - Glen Waverley/03 Agreements</t>
        </is>
      </c>
      <c r="B1037" t="inlineStr">
        <is>
          <t>Folder</t>
        </is>
      </c>
      <c r="C1037" t="inlineStr">
        <is>
          <t>-</t>
        </is>
      </c>
      <c r="D1037" t="inlineStr">
        <is>
          <t>Editor</t>
        </is>
      </c>
      <c r="E1037" t="inlineStr">
        <is>
          <t>Viewer</t>
        </is>
      </c>
    </row>
    <row r="1038">
      <c r="A1038" t="inlineStr">
        <is>
          <t>Clients/Westend Physiotherapy/Main office - Glen Waverley/04 Billing</t>
        </is>
      </c>
      <c r="B1038" t="inlineStr">
        <is>
          <t>Folder</t>
        </is>
      </c>
      <c r="C1038" t="inlineStr">
        <is>
          <t>-</t>
        </is>
      </c>
      <c r="D1038" t="inlineStr">
        <is>
          <t>Editor</t>
        </is>
      </c>
      <c r="E1038" t="inlineStr">
        <is>
          <t>Editor</t>
        </is>
      </c>
    </row>
    <row r="1039">
      <c r="A1039" t="inlineStr">
        <is>
          <t>Clients/Westend Physiotherapy/Main office - Glen Waverley/05 Visit Reports</t>
        </is>
      </c>
      <c r="B1039" t="inlineStr">
        <is>
          <t>Folder</t>
        </is>
      </c>
      <c r="C1039" t="inlineStr">
        <is>
          <t>Contributor (form uploads)</t>
        </is>
      </c>
      <c r="D1039" t="inlineStr">
        <is>
          <t>Editor</t>
        </is>
      </c>
      <c r="E1039" t="inlineStr">
        <is>
          <t>Viewer</t>
        </is>
      </c>
    </row>
    <row r="1040">
      <c r="A1040" t="inlineStr">
        <is>
          <t>Clients/Riverside Podiatry</t>
        </is>
      </c>
      <c r="B1040" t="inlineStr">
        <is>
          <t>Client</t>
        </is>
      </c>
      <c r="C1040" t="inlineStr">
        <is>
          <t>-</t>
        </is>
      </c>
      <c r="D1040" t="inlineStr">
        <is>
          <t>Editor</t>
        </is>
      </c>
      <c r="E1040" t="inlineStr">
        <is>
          <t>Viewer</t>
        </is>
      </c>
    </row>
    <row r="1041">
      <c r="A1041" t="inlineStr">
        <is>
          <t>Clients/Riverside Podiatry/Main office - Point Cook</t>
        </is>
      </c>
      <c r="B1041" t="inlineStr">
        <is>
          <t>Location</t>
        </is>
      </c>
      <c r="C1041" t="inlineStr">
        <is>
          <t>-</t>
        </is>
      </c>
      <c r="D1041" t="inlineStr">
        <is>
          <t>Editor</t>
        </is>
      </c>
      <c r="E1041" t="inlineStr">
        <is>
          <t>-</t>
        </is>
      </c>
    </row>
    <row r="1042">
      <c r="A1042" t="inlineStr">
        <is>
          <t>Clients/Riverside Podiatry/Main office - Point Cook/01 Scope &amp; Checklist</t>
        </is>
      </c>
      <c r="B1042" t="inlineStr">
        <is>
          <t>Folder</t>
        </is>
      </c>
      <c r="C1042" t="inlineStr">
        <is>
          <t>Viewer</t>
        </is>
      </c>
      <c r="D1042" t="inlineStr">
        <is>
          <t>Editor</t>
        </is>
      </c>
      <c r="E1042" t="inlineStr">
        <is>
          <t>-</t>
        </is>
      </c>
    </row>
    <row r="1043">
      <c r="A1043" t="inlineStr">
        <is>
          <t>Clients/Riverside Podiatry/Main office - Point Cook/02 Site Access</t>
        </is>
      </c>
      <c r="B1043" t="inlineStr">
        <is>
          <t>Folder</t>
        </is>
      </c>
      <c r="C1043" t="inlineStr">
        <is>
          <t>-</t>
        </is>
      </c>
      <c r="D1043" t="inlineStr">
        <is>
          <t>Editor</t>
        </is>
      </c>
      <c r="E1043" t="inlineStr">
        <is>
          <t>-</t>
        </is>
      </c>
    </row>
    <row r="1044">
      <c r="A1044" t="inlineStr">
        <is>
          <t>Clients/Riverside Podiatry/Main office - Point Cook/03 Agreements</t>
        </is>
      </c>
      <c r="B1044" t="inlineStr">
        <is>
          <t>Folder</t>
        </is>
      </c>
      <c r="C1044" t="inlineStr">
        <is>
          <t>-</t>
        </is>
      </c>
      <c r="D1044" t="inlineStr">
        <is>
          <t>Editor</t>
        </is>
      </c>
      <c r="E1044" t="inlineStr">
        <is>
          <t>Viewer</t>
        </is>
      </c>
    </row>
    <row r="1045">
      <c r="A1045" t="inlineStr">
        <is>
          <t>Clients/Riverside Podiatry/Main office - Point Cook/04 Billing</t>
        </is>
      </c>
      <c r="B1045" t="inlineStr">
        <is>
          <t>Folder</t>
        </is>
      </c>
      <c r="C1045" t="inlineStr">
        <is>
          <t>-</t>
        </is>
      </c>
      <c r="D1045" t="inlineStr">
        <is>
          <t>Editor</t>
        </is>
      </c>
      <c r="E1045" t="inlineStr">
        <is>
          <t>Editor</t>
        </is>
      </c>
    </row>
    <row r="1046">
      <c r="A1046" t="inlineStr">
        <is>
          <t>Clients/Riverside Podiatry/Main office - Point Cook/05 Visit Reports</t>
        </is>
      </c>
      <c r="B1046" t="inlineStr">
        <is>
          <t>Folder</t>
        </is>
      </c>
      <c r="C1046" t="inlineStr">
        <is>
          <t>Contributor (form uploads)</t>
        </is>
      </c>
      <c r="D1046" t="inlineStr">
        <is>
          <t>Editor</t>
        </is>
      </c>
      <c r="E1046" t="inlineStr">
        <is>
          <t>Viewer</t>
        </is>
      </c>
    </row>
    <row r="1047">
      <c r="A1047" t="inlineStr">
        <is>
          <t>Clients/Riverside Podiatry/Clinic - Brighton</t>
        </is>
      </c>
      <c r="B1047" t="inlineStr">
        <is>
          <t>Location</t>
        </is>
      </c>
      <c r="C1047" t="inlineStr">
        <is>
          <t>-</t>
        </is>
      </c>
      <c r="D1047" t="inlineStr">
        <is>
          <t>Editor</t>
        </is>
      </c>
      <c r="E1047" t="inlineStr">
        <is>
          <t>-</t>
        </is>
      </c>
    </row>
    <row r="1048">
      <c r="A1048" t="inlineStr">
        <is>
          <t>Clients/Riverside Podiatry/Clinic - Brighton/01 Scope &amp; Checklist</t>
        </is>
      </c>
      <c r="B1048" t="inlineStr">
        <is>
          <t>Folder</t>
        </is>
      </c>
      <c r="C1048" t="inlineStr">
        <is>
          <t>Viewer</t>
        </is>
      </c>
      <c r="D1048" t="inlineStr">
        <is>
          <t>Editor</t>
        </is>
      </c>
      <c r="E1048" t="inlineStr">
        <is>
          <t>-</t>
        </is>
      </c>
    </row>
    <row r="1049">
      <c r="A1049" t="inlineStr">
        <is>
          <t>Clients/Riverside Podiatry/Clinic - Brighton/02 Site Access</t>
        </is>
      </c>
      <c r="B1049" t="inlineStr">
        <is>
          <t>Folder</t>
        </is>
      </c>
      <c r="C1049" t="inlineStr">
        <is>
          <t>-</t>
        </is>
      </c>
      <c r="D1049" t="inlineStr">
        <is>
          <t>Editor</t>
        </is>
      </c>
      <c r="E1049" t="inlineStr">
        <is>
          <t>-</t>
        </is>
      </c>
    </row>
    <row r="1050">
      <c r="A1050" t="inlineStr">
        <is>
          <t>Clients/Riverside Podiatry/Clinic - Brighton/03 Agreements</t>
        </is>
      </c>
      <c r="B1050" t="inlineStr">
        <is>
          <t>Folder</t>
        </is>
      </c>
      <c r="C1050" t="inlineStr">
        <is>
          <t>-</t>
        </is>
      </c>
      <c r="D1050" t="inlineStr">
        <is>
          <t>Editor</t>
        </is>
      </c>
      <c r="E1050" t="inlineStr">
        <is>
          <t>Viewer</t>
        </is>
      </c>
    </row>
    <row r="1051">
      <c r="A1051" t="inlineStr">
        <is>
          <t>Clients/Riverside Podiatry/Clinic - Brighton/04 Billing</t>
        </is>
      </c>
      <c r="B1051" t="inlineStr">
        <is>
          <t>Folder</t>
        </is>
      </c>
      <c r="C1051" t="inlineStr">
        <is>
          <t>-</t>
        </is>
      </c>
      <c r="D1051" t="inlineStr">
        <is>
          <t>Editor</t>
        </is>
      </c>
      <c r="E1051" t="inlineStr">
        <is>
          <t>Editor</t>
        </is>
      </c>
    </row>
    <row r="1052">
      <c r="A1052" t="inlineStr">
        <is>
          <t>Clients/Riverside Podiatry/Clinic - Brighton/05 Visit Reports</t>
        </is>
      </c>
      <c r="B1052" t="inlineStr">
        <is>
          <t>Folder</t>
        </is>
      </c>
      <c r="C1052" t="inlineStr">
        <is>
          <t>Contributor (form uploads)</t>
        </is>
      </c>
      <c r="D1052" t="inlineStr">
        <is>
          <t>Editor</t>
        </is>
      </c>
      <c r="E1052" t="inlineStr">
        <is>
          <t>Viewer</t>
        </is>
      </c>
    </row>
    <row r="1053">
      <c r="A1053" t="inlineStr">
        <is>
          <t>Clients/Northside Learning Centre</t>
        </is>
      </c>
      <c r="B1053" t="inlineStr">
        <is>
          <t>Client</t>
        </is>
      </c>
      <c r="C1053" t="inlineStr">
        <is>
          <t>-</t>
        </is>
      </c>
      <c r="D1053" t="inlineStr">
        <is>
          <t>Editor</t>
        </is>
      </c>
      <c r="E1053" t="inlineStr">
        <is>
          <t>Viewer</t>
        </is>
      </c>
    </row>
    <row r="1054">
      <c r="A1054" t="inlineStr">
        <is>
          <t>Clients/Northside Learning Centre/Main office - Camberwell</t>
        </is>
      </c>
      <c r="B1054" t="inlineStr">
        <is>
          <t>Location</t>
        </is>
      </c>
      <c r="C1054" t="inlineStr">
        <is>
          <t>-</t>
        </is>
      </c>
      <c r="D1054" t="inlineStr">
        <is>
          <t>Editor</t>
        </is>
      </c>
      <c r="E1054" t="inlineStr">
        <is>
          <t>-</t>
        </is>
      </c>
    </row>
    <row r="1055">
      <c r="A1055" t="inlineStr">
        <is>
          <t>Clients/Northside Learning Centre/Main office - Camberwell/01 Scope &amp; Checklist</t>
        </is>
      </c>
      <c r="B1055" t="inlineStr">
        <is>
          <t>Folder</t>
        </is>
      </c>
      <c r="C1055" t="inlineStr">
        <is>
          <t>Viewer</t>
        </is>
      </c>
      <c r="D1055" t="inlineStr">
        <is>
          <t>Editor</t>
        </is>
      </c>
      <c r="E1055" t="inlineStr">
        <is>
          <t>-</t>
        </is>
      </c>
    </row>
    <row r="1056">
      <c r="A1056" t="inlineStr">
        <is>
          <t>Clients/Northside Learning Centre/Main office - Camberwell/02 Site Access</t>
        </is>
      </c>
      <c r="B1056" t="inlineStr">
        <is>
          <t>Folder</t>
        </is>
      </c>
      <c r="C1056" t="inlineStr">
        <is>
          <t>-</t>
        </is>
      </c>
      <c r="D1056" t="inlineStr">
        <is>
          <t>Editor</t>
        </is>
      </c>
      <c r="E1056" t="inlineStr">
        <is>
          <t>-</t>
        </is>
      </c>
    </row>
    <row r="1057">
      <c r="A1057" t="inlineStr">
        <is>
          <t>Clients/Northside Learning Centre/Main office - Camberwell/03 Agreements</t>
        </is>
      </c>
      <c r="B1057" t="inlineStr">
        <is>
          <t>Folder</t>
        </is>
      </c>
      <c r="C1057" t="inlineStr">
        <is>
          <t>-</t>
        </is>
      </c>
      <c r="D1057" t="inlineStr">
        <is>
          <t>Editor</t>
        </is>
      </c>
      <c r="E1057" t="inlineStr">
        <is>
          <t>Viewer</t>
        </is>
      </c>
    </row>
    <row r="1058">
      <c r="A1058" t="inlineStr">
        <is>
          <t>Clients/Northside Learning Centre/Main office - Camberwell/04 Billing</t>
        </is>
      </c>
      <c r="B1058" t="inlineStr">
        <is>
          <t>Folder</t>
        </is>
      </c>
      <c r="C1058" t="inlineStr">
        <is>
          <t>-</t>
        </is>
      </c>
      <c r="D1058" t="inlineStr">
        <is>
          <t>Editor</t>
        </is>
      </c>
      <c r="E1058" t="inlineStr">
        <is>
          <t>Editor</t>
        </is>
      </c>
    </row>
    <row r="1059">
      <c r="A1059" t="inlineStr">
        <is>
          <t>Clients/Northside Learning Centre/Main office - Camberwell/05 Visit Reports</t>
        </is>
      </c>
      <c r="B1059" t="inlineStr">
        <is>
          <t>Folder</t>
        </is>
      </c>
      <c r="C1059" t="inlineStr">
        <is>
          <t>Contributor (form uploads)</t>
        </is>
      </c>
      <c r="D1059" t="inlineStr">
        <is>
          <t>Editor</t>
        </is>
      </c>
      <c r="E1059" t="inlineStr">
        <is>
          <t>Viewer</t>
        </is>
      </c>
    </row>
    <row r="1060">
      <c r="A1060" t="inlineStr">
        <is>
          <t>Clients/Harbourside Logistics Pty Ltd</t>
        </is>
      </c>
      <c r="B1060" t="inlineStr">
        <is>
          <t>Client</t>
        </is>
      </c>
      <c r="C1060" t="inlineStr">
        <is>
          <t>-</t>
        </is>
      </c>
      <c r="D1060" t="inlineStr">
        <is>
          <t>Editor</t>
        </is>
      </c>
      <c r="E1060" t="inlineStr">
        <is>
          <t>Viewer</t>
        </is>
      </c>
    </row>
    <row r="1061">
      <c r="A1061" t="inlineStr">
        <is>
          <t>Clients/Harbourside Logistics Pty Ltd/Main office - Hawthorn</t>
        </is>
      </c>
      <c r="B1061" t="inlineStr">
        <is>
          <t>Location</t>
        </is>
      </c>
      <c r="C1061" t="inlineStr">
        <is>
          <t>-</t>
        </is>
      </c>
      <c r="D1061" t="inlineStr">
        <is>
          <t>Editor</t>
        </is>
      </c>
      <c r="E1061" t="inlineStr">
        <is>
          <t>-</t>
        </is>
      </c>
    </row>
    <row r="1062">
      <c r="A1062" t="inlineStr">
        <is>
          <t>Clients/Harbourside Logistics Pty Ltd/Main office - Hawthorn/01 Scope &amp; Checklist</t>
        </is>
      </c>
      <c r="B1062" t="inlineStr">
        <is>
          <t>Folder</t>
        </is>
      </c>
      <c r="C1062" t="inlineStr">
        <is>
          <t>Viewer</t>
        </is>
      </c>
      <c r="D1062" t="inlineStr">
        <is>
          <t>Editor</t>
        </is>
      </c>
      <c r="E1062" t="inlineStr">
        <is>
          <t>-</t>
        </is>
      </c>
    </row>
    <row r="1063">
      <c r="A1063" t="inlineStr">
        <is>
          <t>Clients/Harbourside Logistics Pty Ltd/Main office - Hawthorn/02 Site Access</t>
        </is>
      </c>
      <c r="B1063" t="inlineStr">
        <is>
          <t>Folder</t>
        </is>
      </c>
      <c r="C1063" t="inlineStr">
        <is>
          <t>-</t>
        </is>
      </c>
      <c r="D1063" t="inlineStr">
        <is>
          <t>Editor</t>
        </is>
      </c>
      <c r="E1063" t="inlineStr">
        <is>
          <t>-</t>
        </is>
      </c>
    </row>
    <row r="1064">
      <c r="A1064" t="inlineStr">
        <is>
          <t>Clients/Harbourside Logistics Pty Ltd/Main office - Hawthorn/03 Agreements</t>
        </is>
      </c>
      <c r="B1064" t="inlineStr">
        <is>
          <t>Folder</t>
        </is>
      </c>
      <c r="C1064" t="inlineStr">
        <is>
          <t>-</t>
        </is>
      </c>
      <c r="D1064" t="inlineStr">
        <is>
          <t>Editor</t>
        </is>
      </c>
      <c r="E1064" t="inlineStr">
        <is>
          <t>Viewer</t>
        </is>
      </c>
    </row>
    <row r="1065">
      <c r="A1065" t="inlineStr">
        <is>
          <t>Clients/Harbourside Logistics Pty Ltd/Main office - Hawthorn/04 Billing</t>
        </is>
      </c>
      <c r="B1065" t="inlineStr">
        <is>
          <t>Folder</t>
        </is>
      </c>
      <c r="C1065" t="inlineStr">
        <is>
          <t>-</t>
        </is>
      </c>
      <c r="D1065" t="inlineStr">
        <is>
          <t>Editor</t>
        </is>
      </c>
      <c r="E1065" t="inlineStr">
        <is>
          <t>Editor</t>
        </is>
      </c>
    </row>
    <row r="1066">
      <c r="A1066" t="inlineStr">
        <is>
          <t>Clients/Harbourside Logistics Pty Ltd/Main office - Hawthorn/05 Visit Reports</t>
        </is>
      </c>
      <c r="B1066" t="inlineStr">
        <is>
          <t>Folder</t>
        </is>
      </c>
      <c r="C1066" t="inlineStr">
        <is>
          <t>Contributor (form uploads)</t>
        </is>
      </c>
      <c r="D1066" t="inlineStr">
        <is>
          <t>Editor</t>
        </is>
      </c>
      <c r="E1066" t="inlineStr">
        <is>
          <t>Viewer</t>
        </is>
      </c>
    </row>
    <row r="1067">
      <c r="A1067" t="inlineStr">
        <is>
          <t>Clients/Harbourside Logistics Pty Ltd/Clinic - Kew</t>
        </is>
      </c>
      <c r="B1067" t="inlineStr">
        <is>
          <t>Location</t>
        </is>
      </c>
      <c r="C1067" t="inlineStr">
        <is>
          <t>-</t>
        </is>
      </c>
      <c r="D1067" t="inlineStr">
        <is>
          <t>Editor</t>
        </is>
      </c>
      <c r="E1067" t="inlineStr">
        <is>
          <t>-</t>
        </is>
      </c>
    </row>
    <row r="1068">
      <c r="A1068" t="inlineStr">
        <is>
          <t>Clients/Harbourside Logistics Pty Ltd/Clinic - Kew/01 Scope &amp; Checklist</t>
        </is>
      </c>
      <c r="B1068" t="inlineStr">
        <is>
          <t>Folder</t>
        </is>
      </c>
      <c r="C1068" t="inlineStr">
        <is>
          <t>Viewer</t>
        </is>
      </c>
      <c r="D1068" t="inlineStr">
        <is>
          <t>Editor</t>
        </is>
      </c>
      <c r="E1068" t="inlineStr">
        <is>
          <t>-</t>
        </is>
      </c>
    </row>
    <row r="1069">
      <c r="A1069" t="inlineStr">
        <is>
          <t>Clients/Harbourside Logistics Pty Ltd/Clinic - Kew/02 Site Access</t>
        </is>
      </c>
      <c r="B1069" t="inlineStr">
        <is>
          <t>Folder</t>
        </is>
      </c>
      <c r="C1069" t="inlineStr">
        <is>
          <t>-</t>
        </is>
      </c>
      <c r="D1069" t="inlineStr">
        <is>
          <t>Editor</t>
        </is>
      </c>
      <c r="E1069" t="inlineStr">
        <is>
          <t>-</t>
        </is>
      </c>
    </row>
    <row r="1070">
      <c r="A1070" t="inlineStr">
        <is>
          <t>Clients/Harbourside Logistics Pty Ltd/Clinic - Kew/03 Agreements</t>
        </is>
      </c>
      <c r="B1070" t="inlineStr">
        <is>
          <t>Folder</t>
        </is>
      </c>
      <c r="C1070" t="inlineStr">
        <is>
          <t>-</t>
        </is>
      </c>
      <c r="D1070" t="inlineStr">
        <is>
          <t>Editor</t>
        </is>
      </c>
      <c r="E1070" t="inlineStr">
        <is>
          <t>Viewer</t>
        </is>
      </c>
    </row>
    <row r="1071">
      <c r="A1071" t="inlineStr">
        <is>
          <t>Clients/Harbourside Logistics Pty Ltd/Clinic - Kew/04 Billing</t>
        </is>
      </c>
      <c r="B1071" t="inlineStr">
        <is>
          <t>Folder</t>
        </is>
      </c>
      <c r="C1071" t="inlineStr">
        <is>
          <t>-</t>
        </is>
      </c>
      <c r="D1071" t="inlineStr">
        <is>
          <t>Editor</t>
        </is>
      </c>
      <c r="E1071" t="inlineStr">
        <is>
          <t>Editor</t>
        </is>
      </c>
    </row>
    <row r="1072">
      <c r="A1072" t="inlineStr">
        <is>
          <t>Clients/Harbourside Logistics Pty Ltd/Clinic - Kew/05 Visit Reports</t>
        </is>
      </c>
      <c r="B1072" t="inlineStr">
        <is>
          <t>Folder</t>
        </is>
      </c>
      <c r="C1072" t="inlineStr">
        <is>
          <t>Contributor (form uploads)</t>
        </is>
      </c>
      <c r="D1072" t="inlineStr">
        <is>
          <t>Editor</t>
        </is>
      </c>
      <c r="E1072" t="inlineStr">
        <is>
          <t>Viewer</t>
        </is>
      </c>
    </row>
    <row r="1073">
      <c r="A1073" t="inlineStr">
        <is>
          <t>Clients/Redgum Podiatry</t>
        </is>
      </c>
      <c r="B1073" t="inlineStr">
        <is>
          <t>Client</t>
        </is>
      </c>
      <c r="C1073" t="inlineStr">
        <is>
          <t>-</t>
        </is>
      </c>
      <c r="D1073" t="inlineStr">
        <is>
          <t>Editor</t>
        </is>
      </c>
      <c r="E1073" t="inlineStr">
        <is>
          <t>Viewer</t>
        </is>
      </c>
    </row>
    <row r="1074">
      <c r="A1074" t="inlineStr">
        <is>
          <t>Clients/Redgum Podiatry/Main office - Williamstown</t>
        </is>
      </c>
      <c r="B1074" t="inlineStr">
        <is>
          <t>Location</t>
        </is>
      </c>
      <c r="C1074" t="inlineStr">
        <is>
          <t>-</t>
        </is>
      </c>
      <c r="D1074" t="inlineStr">
        <is>
          <t>Editor</t>
        </is>
      </c>
      <c r="E1074" t="inlineStr">
        <is>
          <t>-</t>
        </is>
      </c>
    </row>
    <row r="1075">
      <c r="A1075" t="inlineStr">
        <is>
          <t>Clients/Redgum Podiatry/Main office - Williamstown/01 Scope &amp; Checklist</t>
        </is>
      </c>
      <c r="B1075" t="inlineStr">
        <is>
          <t>Folder</t>
        </is>
      </c>
      <c r="C1075" t="inlineStr">
        <is>
          <t>Viewer</t>
        </is>
      </c>
      <c r="D1075" t="inlineStr">
        <is>
          <t>Editor</t>
        </is>
      </c>
      <c r="E1075" t="inlineStr">
        <is>
          <t>-</t>
        </is>
      </c>
    </row>
    <row r="1076">
      <c r="A1076" t="inlineStr">
        <is>
          <t>Clients/Redgum Podiatry/Main office - Williamstown/02 Site Access</t>
        </is>
      </c>
      <c r="B1076" t="inlineStr">
        <is>
          <t>Folder</t>
        </is>
      </c>
      <c r="C1076" t="inlineStr">
        <is>
          <t>-</t>
        </is>
      </c>
      <c r="D1076" t="inlineStr">
        <is>
          <t>Editor</t>
        </is>
      </c>
      <c r="E1076" t="inlineStr">
        <is>
          <t>-</t>
        </is>
      </c>
    </row>
    <row r="1077">
      <c r="A1077" t="inlineStr">
        <is>
          <t>Clients/Redgum Podiatry/Main office - Williamstown/03 Agreements</t>
        </is>
      </c>
      <c r="B1077" t="inlineStr">
        <is>
          <t>Folder</t>
        </is>
      </c>
      <c r="C1077" t="inlineStr">
        <is>
          <t>-</t>
        </is>
      </c>
      <c r="D1077" t="inlineStr">
        <is>
          <t>Editor</t>
        </is>
      </c>
      <c r="E1077" t="inlineStr">
        <is>
          <t>Viewer</t>
        </is>
      </c>
    </row>
    <row r="1078">
      <c r="A1078" t="inlineStr">
        <is>
          <t>Clients/Redgum Podiatry/Main office - Williamstown/04 Billing</t>
        </is>
      </c>
      <c r="B1078" t="inlineStr">
        <is>
          <t>Folder</t>
        </is>
      </c>
      <c r="C1078" t="inlineStr">
        <is>
          <t>-</t>
        </is>
      </c>
      <c r="D1078" t="inlineStr">
        <is>
          <t>Editor</t>
        </is>
      </c>
      <c r="E1078" t="inlineStr">
        <is>
          <t>Editor</t>
        </is>
      </c>
    </row>
    <row r="1079">
      <c r="A1079" t="inlineStr">
        <is>
          <t>Clients/Redgum Podiatry/Main office - Williamstown/05 Visit Reports</t>
        </is>
      </c>
      <c r="B1079" t="inlineStr">
        <is>
          <t>Folder</t>
        </is>
      </c>
      <c r="C1079" t="inlineStr">
        <is>
          <t>Contributor (form uploads)</t>
        </is>
      </c>
      <c r="D1079" t="inlineStr">
        <is>
          <t>Editor</t>
        </is>
      </c>
      <c r="E1079" t="inlineStr">
        <is>
          <t>Viewer</t>
        </is>
      </c>
    </row>
    <row r="1080">
      <c r="A1080" t="inlineStr">
        <is>
          <t>Clients/Redgum Podiatry/Clinic - Cheltenham</t>
        </is>
      </c>
      <c r="B1080" t="inlineStr">
        <is>
          <t>Location</t>
        </is>
      </c>
      <c r="C1080" t="inlineStr">
        <is>
          <t>-</t>
        </is>
      </c>
      <c r="D1080" t="inlineStr">
        <is>
          <t>Editor</t>
        </is>
      </c>
      <c r="E1080" t="inlineStr">
        <is>
          <t>-</t>
        </is>
      </c>
    </row>
    <row r="1081">
      <c r="A1081" t="inlineStr">
        <is>
          <t>Clients/Redgum Podiatry/Clinic - Cheltenham/01 Scope &amp; Checklist</t>
        </is>
      </c>
      <c r="B1081" t="inlineStr">
        <is>
          <t>Folder</t>
        </is>
      </c>
      <c r="C1081" t="inlineStr">
        <is>
          <t>Viewer</t>
        </is>
      </c>
      <c r="D1081" t="inlineStr">
        <is>
          <t>Editor</t>
        </is>
      </c>
      <c r="E1081" t="inlineStr">
        <is>
          <t>-</t>
        </is>
      </c>
    </row>
    <row r="1082">
      <c r="A1082" t="inlineStr">
        <is>
          <t>Clients/Redgum Podiatry/Clinic - Cheltenham/02 Site Access</t>
        </is>
      </c>
      <c r="B1082" t="inlineStr">
        <is>
          <t>Folder</t>
        </is>
      </c>
      <c r="C1082" t="inlineStr">
        <is>
          <t>-</t>
        </is>
      </c>
      <c r="D1082" t="inlineStr">
        <is>
          <t>Editor</t>
        </is>
      </c>
      <c r="E1082" t="inlineStr">
        <is>
          <t>-</t>
        </is>
      </c>
    </row>
    <row r="1083">
      <c r="A1083" t="inlineStr">
        <is>
          <t>Clients/Redgum Podiatry/Clinic - Cheltenham/03 Agreements</t>
        </is>
      </c>
      <c r="B1083" t="inlineStr">
        <is>
          <t>Folder</t>
        </is>
      </c>
      <c r="C1083" t="inlineStr">
        <is>
          <t>-</t>
        </is>
      </c>
      <c r="D1083" t="inlineStr">
        <is>
          <t>Editor</t>
        </is>
      </c>
      <c r="E1083" t="inlineStr">
        <is>
          <t>Viewer</t>
        </is>
      </c>
    </row>
    <row r="1084">
      <c r="A1084" t="inlineStr">
        <is>
          <t>Clients/Redgum Podiatry/Clinic - Cheltenham/04 Billing</t>
        </is>
      </c>
      <c r="B1084" t="inlineStr">
        <is>
          <t>Folder</t>
        </is>
      </c>
      <c r="C1084" t="inlineStr">
        <is>
          <t>-</t>
        </is>
      </c>
      <c r="D1084" t="inlineStr">
        <is>
          <t>Editor</t>
        </is>
      </c>
      <c r="E1084" t="inlineStr">
        <is>
          <t>Editor</t>
        </is>
      </c>
    </row>
    <row r="1085">
      <c r="A1085" t="inlineStr">
        <is>
          <t>Clients/Redgum Podiatry/Clinic - Cheltenham/05 Visit Reports</t>
        </is>
      </c>
      <c r="B1085" t="inlineStr">
        <is>
          <t>Folder</t>
        </is>
      </c>
      <c r="C1085" t="inlineStr">
        <is>
          <t>Contributor (form uploads)</t>
        </is>
      </c>
      <c r="D1085" t="inlineStr">
        <is>
          <t>Editor</t>
        </is>
      </c>
      <c r="E1085" t="inlineStr">
        <is>
          <t>Viewer</t>
        </is>
      </c>
    </row>
    <row r="1086">
      <c r="A1086" t="inlineStr">
        <is>
          <t>Clients/Harbourside Chiropractic</t>
        </is>
      </c>
      <c r="B1086" t="inlineStr">
        <is>
          <t>Client</t>
        </is>
      </c>
      <c r="C1086" t="inlineStr">
        <is>
          <t>-</t>
        </is>
      </c>
      <c r="D1086" t="inlineStr">
        <is>
          <t>Editor</t>
        </is>
      </c>
      <c r="E1086" t="inlineStr">
        <is>
          <t>Viewer</t>
        </is>
      </c>
    </row>
    <row r="1087">
      <c r="A1087" t="inlineStr">
        <is>
          <t>Clients/Harbourside Chiropractic/Main office - Oakleigh</t>
        </is>
      </c>
      <c r="B1087" t="inlineStr">
        <is>
          <t>Location</t>
        </is>
      </c>
      <c r="C1087" t="inlineStr">
        <is>
          <t>-</t>
        </is>
      </c>
      <c r="D1087" t="inlineStr">
        <is>
          <t>Editor</t>
        </is>
      </c>
      <c r="E1087" t="inlineStr">
        <is>
          <t>-</t>
        </is>
      </c>
    </row>
    <row r="1088">
      <c r="A1088" t="inlineStr">
        <is>
          <t>Clients/Harbourside Chiropractic/Main office - Oakleigh/01 Scope &amp; Checklist</t>
        </is>
      </c>
      <c r="B1088" t="inlineStr">
        <is>
          <t>Folder</t>
        </is>
      </c>
      <c r="C1088" t="inlineStr">
        <is>
          <t>Viewer</t>
        </is>
      </c>
      <c r="D1088" t="inlineStr">
        <is>
          <t>Editor</t>
        </is>
      </c>
      <c r="E1088" t="inlineStr">
        <is>
          <t>-</t>
        </is>
      </c>
    </row>
    <row r="1089">
      <c r="A1089" t="inlineStr">
        <is>
          <t>Clients/Harbourside Chiropractic/Main office - Oakleigh/02 Site Access</t>
        </is>
      </c>
      <c r="B1089" t="inlineStr">
        <is>
          <t>Folder</t>
        </is>
      </c>
      <c r="C1089" t="inlineStr">
        <is>
          <t>-</t>
        </is>
      </c>
      <c r="D1089" t="inlineStr">
        <is>
          <t>Editor</t>
        </is>
      </c>
      <c r="E1089" t="inlineStr">
        <is>
          <t>-</t>
        </is>
      </c>
    </row>
    <row r="1090">
      <c r="A1090" t="inlineStr">
        <is>
          <t>Clients/Harbourside Chiropractic/Main office - Oakleigh/03 Agreements</t>
        </is>
      </c>
      <c r="B1090" t="inlineStr">
        <is>
          <t>Folder</t>
        </is>
      </c>
      <c r="C1090" t="inlineStr">
        <is>
          <t>-</t>
        </is>
      </c>
      <c r="D1090" t="inlineStr">
        <is>
          <t>Editor</t>
        </is>
      </c>
      <c r="E1090" t="inlineStr">
        <is>
          <t>Viewer</t>
        </is>
      </c>
    </row>
    <row r="1091">
      <c r="A1091" t="inlineStr">
        <is>
          <t>Clients/Harbourside Chiropractic/Main office - Oakleigh/04 Billing</t>
        </is>
      </c>
      <c r="B1091" t="inlineStr">
        <is>
          <t>Folder</t>
        </is>
      </c>
      <c r="C1091" t="inlineStr">
        <is>
          <t>-</t>
        </is>
      </c>
      <c r="D1091" t="inlineStr">
        <is>
          <t>Editor</t>
        </is>
      </c>
      <c r="E1091" t="inlineStr">
        <is>
          <t>Editor</t>
        </is>
      </c>
    </row>
    <row r="1092">
      <c r="A1092" t="inlineStr">
        <is>
          <t>Clients/Harbourside Chiropractic/Main office - Oakleigh/05 Visit Reports</t>
        </is>
      </c>
      <c r="B1092" t="inlineStr">
        <is>
          <t>Folder</t>
        </is>
      </c>
      <c r="C1092" t="inlineStr">
        <is>
          <t>Contributor (form uploads)</t>
        </is>
      </c>
      <c r="D1092" t="inlineStr">
        <is>
          <t>Editor</t>
        </is>
      </c>
      <c r="E1092" t="inlineStr">
        <is>
          <t>Viewer</t>
        </is>
      </c>
    </row>
    <row r="1093">
      <c r="A1093" t="inlineStr">
        <is>
          <t>Clients/Harbourside Chiropractic/Clinic - Moorabbin</t>
        </is>
      </c>
      <c r="B1093" t="inlineStr">
        <is>
          <t>Location</t>
        </is>
      </c>
      <c r="C1093" t="inlineStr">
        <is>
          <t>-</t>
        </is>
      </c>
      <c r="D1093" t="inlineStr">
        <is>
          <t>Editor</t>
        </is>
      </c>
      <c r="E1093" t="inlineStr">
        <is>
          <t>-</t>
        </is>
      </c>
    </row>
    <row r="1094">
      <c r="A1094" t="inlineStr">
        <is>
          <t>Clients/Harbourside Chiropractic/Clinic - Moorabbin/01 Scope &amp; Checklist</t>
        </is>
      </c>
      <c r="B1094" t="inlineStr">
        <is>
          <t>Folder</t>
        </is>
      </c>
      <c r="C1094" t="inlineStr">
        <is>
          <t>Viewer</t>
        </is>
      </c>
      <c r="D1094" t="inlineStr">
        <is>
          <t>Editor</t>
        </is>
      </c>
      <c r="E1094" t="inlineStr">
        <is>
          <t>-</t>
        </is>
      </c>
    </row>
    <row r="1095">
      <c r="A1095" t="inlineStr">
        <is>
          <t>Clients/Harbourside Chiropractic/Clinic - Moorabbin/02 Site Access</t>
        </is>
      </c>
      <c r="B1095" t="inlineStr">
        <is>
          <t>Folder</t>
        </is>
      </c>
      <c r="C1095" t="inlineStr">
        <is>
          <t>-</t>
        </is>
      </c>
      <c r="D1095" t="inlineStr">
        <is>
          <t>Editor</t>
        </is>
      </c>
      <c r="E1095" t="inlineStr">
        <is>
          <t>-</t>
        </is>
      </c>
    </row>
    <row r="1096">
      <c r="A1096" t="inlineStr">
        <is>
          <t>Clients/Harbourside Chiropractic/Clinic - Moorabbin/03 Agreements</t>
        </is>
      </c>
      <c r="B1096" t="inlineStr">
        <is>
          <t>Folder</t>
        </is>
      </c>
      <c r="C1096" t="inlineStr">
        <is>
          <t>-</t>
        </is>
      </c>
      <c r="D1096" t="inlineStr">
        <is>
          <t>Editor</t>
        </is>
      </c>
      <c r="E1096" t="inlineStr">
        <is>
          <t>Viewer</t>
        </is>
      </c>
    </row>
    <row r="1097">
      <c r="A1097" t="inlineStr">
        <is>
          <t>Clients/Harbourside Chiropractic/Clinic - Moorabbin/04 Billing</t>
        </is>
      </c>
      <c r="B1097" t="inlineStr">
        <is>
          <t>Folder</t>
        </is>
      </c>
      <c r="C1097" t="inlineStr">
        <is>
          <t>-</t>
        </is>
      </c>
      <c r="D1097" t="inlineStr">
        <is>
          <t>Editor</t>
        </is>
      </c>
      <c r="E1097" t="inlineStr">
        <is>
          <t>Editor</t>
        </is>
      </c>
    </row>
    <row r="1098">
      <c r="A1098" t="inlineStr">
        <is>
          <t>Clients/Harbourside Chiropractic/Clinic - Moorabbin/05 Visit Reports</t>
        </is>
      </c>
      <c r="B1098" t="inlineStr">
        <is>
          <t>Folder</t>
        </is>
      </c>
      <c r="C1098" t="inlineStr">
        <is>
          <t>Contributor (form uploads)</t>
        </is>
      </c>
      <c r="D1098" t="inlineStr">
        <is>
          <t>Editor</t>
        </is>
      </c>
      <c r="E1098" t="inlineStr">
        <is>
          <t>Viewer</t>
        </is>
      </c>
    </row>
    <row r="1099">
      <c r="A1099" t="inlineStr">
        <is>
          <t>Clients/Harbourside Chiropractic/Warehouse - St Kilda</t>
        </is>
      </c>
      <c r="B1099" t="inlineStr">
        <is>
          <t>Location</t>
        </is>
      </c>
      <c r="C1099" t="inlineStr">
        <is>
          <t>-</t>
        </is>
      </c>
      <c r="D1099" t="inlineStr">
        <is>
          <t>Editor</t>
        </is>
      </c>
      <c r="E1099" t="inlineStr">
        <is>
          <t>-</t>
        </is>
      </c>
    </row>
    <row r="1100">
      <c r="A1100" t="inlineStr">
        <is>
          <t>Clients/Harbourside Chiropractic/Warehouse - St Kilda/01 Scope &amp; Checklist</t>
        </is>
      </c>
      <c r="B1100" t="inlineStr">
        <is>
          <t>Folder</t>
        </is>
      </c>
      <c r="C1100" t="inlineStr">
        <is>
          <t>Viewer</t>
        </is>
      </c>
      <c r="D1100" t="inlineStr">
        <is>
          <t>Editor</t>
        </is>
      </c>
      <c r="E1100" t="inlineStr">
        <is>
          <t>-</t>
        </is>
      </c>
    </row>
    <row r="1101">
      <c r="A1101" t="inlineStr">
        <is>
          <t>Clients/Harbourside Chiropractic/Warehouse - St Kilda/02 Site Access</t>
        </is>
      </c>
      <c r="B1101" t="inlineStr">
        <is>
          <t>Folder</t>
        </is>
      </c>
      <c r="C1101" t="inlineStr">
        <is>
          <t>-</t>
        </is>
      </c>
      <c r="D1101" t="inlineStr">
        <is>
          <t>Editor</t>
        </is>
      </c>
      <c r="E1101" t="inlineStr">
        <is>
          <t>-</t>
        </is>
      </c>
    </row>
    <row r="1102">
      <c r="A1102" t="inlineStr">
        <is>
          <t>Clients/Harbourside Chiropractic/Warehouse - St Kilda/03 Agreements</t>
        </is>
      </c>
      <c r="B1102" t="inlineStr">
        <is>
          <t>Folder</t>
        </is>
      </c>
      <c r="C1102" t="inlineStr">
        <is>
          <t>-</t>
        </is>
      </c>
      <c r="D1102" t="inlineStr">
        <is>
          <t>Editor</t>
        </is>
      </c>
      <c r="E1102" t="inlineStr">
        <is>
          <t>Viewer</t>
        </is>
      </c>
    </row>
    <row r="1103">
      <c r="A1103" t="inlineStr">
        <is>
          <t>Clients/Harbourside Chiropractic/Warehouse - St Kilda/04 Billing</t>
        </is>
      </c>
      <c r="B1103" t="inlineStr">
        <is>
          <t>Folder</t>
        </is>
      </c>
      <c r="C1103" t="inlineStr">
        <is>
          <t>-</t>
        </is>
      </c>
      <c r="D1103" t="inlineStr">
        <is>
          <t>Editor</t>
        </is>
      </c>
      <c r="E1103" t="inlineStr">
        <is>
          <t>Editor</t>
        </is>
      </c>
    </row>
    <row r="1104">
      <c r="A1104" t="inlineStr">
        <is>
          <t>Clients/Harbourside Chiropractic/Warehouse - St Kilda/05 Visit Reports</t>
        </is>
      </c>
      <c r="B1104" t="inlineStr">
        <is>
          <t>Folder</t>
        </is>
      </c>
      <c r="C1104" t="inlineStr">
        <is>
          <t>Contributor (form uploads)</t>
        </is>
      </c>
      <c r="D1104" t="inlineStr">
        <is>
          <t>Editor</t>
        </is>
      </c>
      <c r="E1104" t="inlineStr">
        <is>
          <t>Viewer</t>
        </is>
      </c>
    </row>
    <row r="1105">
      <c r="A1105" t="inlineStr">
        <is>
          <t>Clients/Hillcrest Lawyers</t>
        </is>
      </c>
      <c r="B1105" t="inlineStr">
        <is>
          <t>Client</t>
        </is>
      </c>
      <c r="C1105" t="inlineStr">
        <is>
          <t>-</t>
        </is>
      </c>
      <c r="D1105" t="inlineStr">
        <is>
          <t>Editor</t>
        </is>
      </c>
      <c r="E1105" t="inlineStr">
        <is>
          <t>Viewer</t>
        </is>
      </c>
    </row>
    <row r="1106">
      <c r="A1106" t="inlineStr">
        <is>
          <t>Clients/Hillcrest Lawyers/Main office - Mentone</t>
        </is>
      </c>
      <c r="B1106" t="inlineStr">
        <is>
          <t>Location</t>
        </is>
      </c>
      <c r="C1106" t="inlineStr">
        <is>
          <t>-</t>
        </is>
      </c>
      <c r="D1106" t="inlineStr">
        <is>
          <t>Editor</t>
        </is>
      </c>
      <c r="E1106" t="inlineStr">
        <is>
          <t>-</t>
        </is>
      </c>
    </row>
    <row r="1107">
      <c r="A1107" t="inlineStr">
        <is>
          <t>Clients/Hillcrest Lawyers/Main office - Mentone/01 Scope &amp; Checklist</t>
        </is>
      </c>
      <c r="B1107" t="inlineStr">
        <is>
          <t>Folder</t>
        </is>
      </c>
      <c r="C1107" t="inlineStr">
        <is>
          <t>Viewer</t>
        </is>
      </c>
      <c r="D1107" t="inlineStr">
        <is>
          <t>Editor</t>
        </is>
      </c>
      <c r="E1107" t="inlineStr">
        <is>
          <t>-</t>
        </is>
      </c>
    </row>
    <row r="1108">
      <c r="A1108" t="inlineStr">
        <is>
          <t>Clients/Hillcrest Lawyers/Main office - Mentone/02 Site Access</t>
        </is>
      </c>
      <c r="B1108" t="inlineStr">
        <is>
          <t>Folder</t>
        </is>
      </c>
      <c r="C1108" t="inlineStr">
        <is>
          <t>-</t>
        </is>
      </c>
      <c r="D1108" t="inlineStr">
        <is>
          <t>Editor</t>
        </is>
      </c>
      <c r="E1108" t="inlineStr">
        <is>
          <t>-</t>
        </is>
      </c>
    </row>
    <row r="1109">
      <c r="A1109" t="inlineStr">
        <is>
          <t>Clients/Hillcrest Lawyers/Main office - Mentone/03 Agreements</t>
        </is>
      </c>
      <c r="B1109" t="inlineStr">
        <is>
          <t>Folder</t>
        </is>
      </c>
      <c r="C1109" t="inlineStr">
        <is>
          <t>-</t>
        </is>
      </c>
      <c r="D1109" t="inlineStr">
        <is>
          <t>Editor</t>
        </is>
      </c>
      <c r="E1109" t="inlineStr">
        <is>
          <t>Viewer</t>
        </is>
      </c>
    </row>
    <row r="1110">
      <c r="A1110" t="inlineStr">
        <is>
          <t>Clients/Hillcrest Lawyers/Main office - Mentone/04 Billing</t>
        </is>
      </c>
      <c r="B1110" t="inlineStr">
        <is>
          <t>Folder</t>
        </is>
      </c>
      <c r="C1110" t="inlineStr">
        <is>
          <t>-</t>
        </is>
      </c>
      <c r="D1110" t="inlineStr">
        <is>
          <t>Editor</t>
        </is>
      </c>
      <c r="E1110" t="inlineStr">
        <is>
          <t>Editor</t>
        </is>
      </c>
    </row>
    <row r="1111">
      <c r="A1111" t="inlineStr">
        <is>
          <t>Clients/Hillcrest Lawyers/Main office - Mentone/05 Visit Reports</t>
        </is>
      </c>
      <c r="B1111" t="inlineStr">
        <is>
          <t>Folder</t>
        </is>
      </c>
      <c r="C1111" t="inlineStr">
        <is>
          <t>Contributor (form uploads)</t>
        </is>
      </c>
      <c r="D1111" t="inlineStr">
        <is>
          <t>Editor</t>
        </is>
      </c>
      <c r="E1111" t="inlineStr">
        <is>
          <t>Viewer</t>
        </is>
      </c>
    </row>
    <row r="1112">
      <c r="A1112" t="inlineStr">
        <is>
          <t>Clients/Hillcrest Lawyers/Clinic - Northcote</t>
        </is>
      </c>
      <c r="B1112" t="inlineStr">
        <is>
          <t>Location</t>
        </is>
      </c>
      <c r="C1112" t="inlineStr">
        <is>
          <t>-</t>
        </is>
      </c>
      <c r="D1112" t="inlineStr">
        <is>
          <t>Editor</t>
        </is>
      </c>
      <c r="E1112" t="inlineStr">
        <is>
          <t>-</t>
        </is>
      </c>
    </row>
    <row r="1113">
      <c r="A1113" t="inlineStr">
        <is>
          <t>Clients/Hillcrest Lawyers/Clinic - Northcote/01 Scope &amp; Checklist</t>
        </is>
      </c>
      <c r="B1113" t="inlineStr">
        <is>
          <t>Folder</t>
        </is>
      </c>
      <c r="C1113" t="inlineStr">
        <is>
          <t>Viewer</t>
        </is>
      </c>
      <c r="D1113" t="inlineStr">
        <is>
          <t>Editor</t>
        </is>
      </c>
      <c r="E1113" t="inlineStr">
        <is>
          <t>-</t>
        </is>
      </c>
    </row>
    <row r="1114">
      <c r="A1114" t="inlineStr">
        <is>
          <t>Clients/Hillcrest Lawyers/Clinic - Northcote/02 Site Access</t>
        </is>
      </c>
      <c r="B1114" t="inlineStr">
        <is>
          <t>Folder</t>
        </is>
      </c>
      <c r="C1114" t="inlineStr">
        <is>
          <t>-</t>
        </is>
      </c>
      <c r="D1114" t="inlineStr">
        <is>
          <t>Editor</t>
        </is>
      </c>
      <c r="E1114" t="inlineStr">
        <is>
          <t>-</t>
        </is>
      </c>
    </row>
    <row r="1115">
      <c r="A1115" t="inlineStr">
        <is>
          <t>Clients/Hillcrest Lawyers/Clinic - Northcote/03 Agreements</t>
        </is>
      </c>
      <c r="B1115" t="inlineStr">
        <is>
          <t>Folder</t>
        </is>
      </c>
      <c r="C1115" t="inlineStr">
        <is>
          <t>-</t>
        </is>
      </c>
      <c r="D1115" t="inlineStr">
        <is>
          <t>Editor</t>
        </is>
      </c>
      <c r="E1115" t="inlineStr">
        <is>
          <t>Viewer</t>
        </is>
      </c>
    </row>
    <row r="1116">
      <c r="A1116" t="inlineStr">
        <is>
          <t>Clients/Hillcrest Lawyers/Clinic - Northcote/04 Billing</t>
        </is>
      </c>
      <c r="B1116" t="inlineStr">
        <is>
          <t>Folder</t>
        </is>
      </c>
      <c r="C1116" t="inlineStr">
        <is>
          <t>-</t>
        </is>
      </c>
      <c r="D1116" t="inlineStr">
        <is>
          <t>Editor</t>
        </is>
      </c>
      <c r="E1116" t="inlineStr">
        <is>
          <t>Editor</t>
        </is>
      </c>
    </row>
    <row r="1117">
      <c r="A1117" t="inlineStr">
        <is>
          <t>Clients/Hillcrest Lawyers/Clinic - Northcote/05 Visit Reports</t>
        </is>
      </c>
      <c r="B1117" t="inlineStr">
        <is>
          <t>Folder</t>
        </is>
      </c>
      <c r="C1117" t="inlineStr">
        <is>
          <t>Contributor (form uploads)</t>
        </is>
      </c>
      <c r="D1117" t="inlineStr">
        <is>
          <t>Editor</t>
        </is>
      </c>
      <c r="E1117" t="inlineStr">
        <is>
          <t>Viewer</t>
        </is>
      </c>
    </row>
    <row r="1118">
      <c r="A1118" t="inlineStr">
        <is>
          <t>Clients/Silverton Logistics Pty Ltd</t>
        </is>
      </c>
      <c r="B1118" t="inlineStr">
        <is>
          <t>Client</t>
        </is>
      </c>
      <c r="C1118" t="inlineStr">
        <is>
          <t>-</t>
        </is>
      </c>
      <c r="D1118" t="inlineStr">
        <is>
          <t>Editor</t>
        </is>
      </c>
      <c r="E1118" t="inlineStr">
        <is>
          <t>Viewer</t>
        </is>
      </c>
    </row>
    <row r="1119">
      <c r="A1119" t="inlineStr">
        <is>
          <t>Clients/Silverton Logistics Pty Ltd/Main office - Brunswick</t>
        </is>
      </c>
      <c r="B1119" t="inlineStr">
        <is>
          <t>Location</t>
        </is>
      </c>
      <c r="C1119" t="inlineStr">
        <is>
          <t>-</t>
        </is>
      </c>
      <c r="D1119" t="inlineStr">
        <is>
          <t>Editor</t>
        </is>
      </c>
      <c r="E1119" t="inlineStr">
        <is>
          <t>-</t>
        </is>
      </c>
    </row>
    <row r="1120">
      <c r="A1120" t="inlineStr">
        <is>
          <t>Clients/Silverton Logistics Pty Ltd/Main office - Brunswick/01 Scope &amp; Checklist</t>
        </is>
      </c>
      <c r="B1120" t="inlineStr">
        <is>
          <t>Folder</t>
        </is>
      </c>
      <c r="C1120" t="inlineStr">
        <is>
          <t>Viewer</t>
        </is>
      </c>
      <c r="D1120" t="inlineStr">
        <is>
          <t>Editor</t>
        </is>
      </c>
      <c r="E1120" t="inlineStr">
        <is>
          <t>-</t>
        </is>
      </c>
    </row>
    <row r="1121">
      <c r="A1121" t="inlineStr">
        <is>
          <t>Clients/Silverton Logistics Pty Ltd/Main office - Brunswick/02 Site Access</t>
        </is>
      </c>
      <c r="B1121" t="inlineStr">
        <is>
          <t>Folder</t>
        </is>
      </c>
      <c r="C1121" t="inlineStr">
        <is>
          <t>-</t>
        </is>
      </c>
      <c r="D1121" t="inlineStr">
        <is>
          <t>Editor</t>
        </is>
      </c>
      <c r="E1121" t="inlineStr">
        <is>
          <t>-</t>
        </is>
      </c>
    </row>
    <row r="1122">
      <c r="A1122" t="inlineStr">
        <is>
          <t>Clients/Silverton Logistics Pty Ltd/Main office - Brunswick/03 Agreements</t>
        </is>
      </c>
      <c r="B1122" t="inlineStr">
        <is>
          <t>Folder</t>
        </is>
      </c>
      <c r="C1122" t="inlineStr">
        <is>
          <t>-</t>
        </is>
      </c>
      <c r="D1122" t="inlineStr">
        <is>
          <t>Editor</t>
        </is>
      </c>
      <c r="E1122" t="inlineStr">
        <is>
          <t>Viewer</t>
        </is>
      </c>
    </row>
    <row r="1123">
      <c r="A1123" t="inlineStr">
        <is>
          <t>Clients/Silverton Logistics Pty Ltd/Main office - Brunswick/04 Billing</t>
        </is>
      </c>
      <c r="B1123" t="inlineStr">
        <is>
          <t>Folder</t>
        </is>
      </c>
      <c r="C1123" t="inlineStr">
        <is>
          <t>-</t>
        </is>
      </c>
      <c r="D1123" t="inlineStr">
        <is>
          <t>Editor</t>
        </is>
      </c>
      <c r="E1123" t="inlineStr">
        <is>
          <t>Editor</t>
        </is>
      </c>
    </row>
    <row r="1124">
      <c r="A1124" t="inlineStr">
        <is>
          <t>Clients/Silverton Logistics Pty Ltd/Main office - Brunswick/05 Visit Reports</t>
        </is>
      </c>
      <c r="B1124" t="inlineStr">
        <is>
          <t>Folder</t>
        </is>
      </c>
      <c r="C1124" t="inlineStr">
        <is>
          <t>Contributor (form uploads)</t>
        </is>
      </c>
      <c r="D1124" t="inlineStr">
        <is>
          <t>Editor</t>
        </is>
      </c>
      <c r="E1124" t="inlineStr">
        <is>
          <t>Viewer</t>
        </is>
      </c>
    </row>
    <row r="1125">
      <c r="A1125" t="inlineStr">
        <is>
          <t>Clients/Silverton Logistics Pty Ltd/Clinic - Frankston</t>
        </is>
      </c>
      <c r="B1125" t="inlineStr">
        <is>
          <t>Location</t>
        </is>
      </c>
      <c r="C1125" t="inlineStr">
        <is>
          <t>-</t>
        </is>
      </c>
      <c r="D1125" t="inlineStr">
        <is>
          <t>Editor</t>
        </is>
      </c>
      <c r="E1125" t="inlineStr">
        <is>
          <t>-</t>
        </is>
      </c>
    </row>
    <row r="1126">
      <c r="A1126" t="inlineStr">
        <is>
          <t>Clients/Silverton Logistics Pty Ltd/Clinic - Frankston/01 Scope &amp; Checklist</t>
        </is>
      </c>
      <c r="B1126" t="inlineStr">
        <is>
          <t>Folder</t>
        </is>
      </c>
      <c r="C1126" t="inlineStr">
        <is>
          <t>Viewer</t>
        </is>
      </c>
      <c r="D1126" t="inlineStr">
        <is>
          <t>Editor</t>
        </is>
      </c>
      <c r="E1126" t="inlineStr">
        <is>
          <t>-</t>
        </is>
      </c>
    </row>
    <row r="1127">
      <c r="A1127" t="inlineStr">
        <is>
          <t>Clients/Silverton Logistics Pty Ltd/Clinic - Frankston/02 Site Access</t>
        </is>
      </c>
      <c r="B1127" t="inlineStr">
        <is>
          <t>Folder</t>
        </is>
      </c>
      <c r="C1127" t="inlineStr">
        <is>
          <t>-</t>
        </is>
      </c>
      <c r="D1127" t="inlineStr">
        <is>
          <t>Editor</t>
        </is>
      </c>
      <c r="E1127" t="inlineStr">
        <is>
          <t>-</t>
        </is>
      </c>
    </row>
    <row r="1128">
      <c r="A1128" t="inlineStr">
        <is>
          <t>Clients/Silverton Logistics Pty Ltd/Clinic - Frankston/03 Agreements</t>
        </is>
      </c>
      <c r="B1128" t="inlineStr">
        <is>
          <t>Folder</t>
        </is>
      </c>
      <c r="C1128" t="inlineStr">
        <is>
          <t>-</t>
        </is>
      </c>
      <c r="D1128" t="inlineStr">
        <is>
          <t>Editor</t>
        </is>
      </c>
      <c r="E1128" t="inlineStr">
        <is>
          <t>Viewer</t>
        </is>
      </c>
    </row>
    <row r="1129">
      <c r="A1129" t="inlineStr">
        <is>
          <t>Clients/Silverton Logistics Pty Ltd/Clinic - Frankston/04 Billing</t>
        </is>
      </c>
      <c r="B1129" t="inlineStr">
        <is>
          <t>Folder</t>
        </is>
      </c>
      <c r="C1129" t="inlineStr">
        <is>
          <t>-</t>
        </is>
      </c>
      <c r="D1129" t="inlineStr">
        <is>
          <t>Editor</t>
        </is>
      </c>
      <c r="E1129" t="inlineStr">
        <is>
          <t>Editor</t>
        </is>
      </c>
    </row>
    <row r="1130">
      <c r="A1130" t="inlineStr">
        <is>
          <t>Clients/Silverton Logistics Pty Ltd/Clinic - Frankston/05 Visit Reports</t>
        </is>
      </c>
      <c r="B1130" t="inlineStr">
        <is>
          <t>Folder</t>
        </is>
      </c>
      <c r="C1130" t="inlineStr">
        <is>
          <t>Contributor (form uploads)</t>
        </is>
      </c>
      <c r="D1130" t="inlineStr">
        <is>
          <t>Editor</t>
        </is>
      </c>
      <c r="E1130" t="inlineStr">
        <is>
          <t>Viewer</t>
        </is>
      </c>
    </row>
    <row r="1131">
      <c r="A1131" t="inlineStr">
        <is>
          <t>Clients/Hillcrest Motors Pty Ltd</t>
        </is>
      </c>
      <c r="B1131" t="inlineStr">
        <is>
          <t>Client</t>
        </is>
      </c>
      <c r="C1131" t="inlineStr">
        <is>
          <t>-</t>
        </is>
      </c>
      <c r="D1131" t="inlineStr">
        <is>
          <t>Editor</t>
        </is>
      </c>
      <c r="E1131" t="inlineStr">
        <is>
          <t>Viewer</t>
        </is>
      </c>
    </row>
    <row r="1132">
      <c r="A1132" t="inlineStr">
        <is>
          <t>Clients/Hillcrest Motors Pty Ltd/Main office - Bentleigh</t>
        </is>
      </c>
      <c r="B1132" t="inlineStr">
        <is>
          <t>Location</t>
        </is>
      </c>
      <c r="C1132" t="inlineStr">
        <is>
          <t>-</t>
        </is>
      </c>
      <c r="D1132" t="inlineStr">
        <is>
          <t>Editor</t>
        </is>
      </c>
      <c r="E1132" t="inlineStr">
        <is>
          <t>-</t>
        </is>
      </c>
    </row>
    <row r="1133">
      <c r="A1133" t="inlineStr">
        <is>
          <t>Clients/Hillcrest Motors Pty Ltd/Main office - Bentleigh/01 Scope &amp; Checklist</t>
        </is>
      </c>
      <c r="B1133" t="inlineStr">
        <is>
          <t>Folder</t>
        </is>
      </c>
      <c r="C1133" t="inlineStr">
        <is>
          <t>Viewer</t>
        </is>
      </c>
      <c r="D1133" t="inlineStr">
        <is>
          <t>Editor</t>
        </is>
      </c>
      <c r="E1133" t="inlineStr">
        <is>
          <t>-</t>
        </is>
      </c>
    </row>
    <row r="1134">
      <c r="A1134" t="inlineStr">
        <is>
          <t>Clients/Hillcrest Motors Pty Ltd/Main office - Bentleigh/02 Site Access</t>
        </is>
      </c>
      <c r="B1134" t="inlineStr">
        <is>
          <t>Folder</t>
        </is>
      </c>
      <c r="C1134" t="inlineStr">
        <is>
          <t>-</t>
        </is>
      </c>
      <c r="D1134" t="inlineStr">
        <is>
          <t>Editor</t>
        </is>
      </c>
      <c r="E1134" t="inlineStr">
        <is>
          <t>-</t>
        </is>
      </c>
    </row>
    <row r="1135">
      <c r="A1135" t="inlineStr">
        <is>
          <t>Clients/Hillcrest Motors Pty Ltd/Main office - Bentleigh/03 Agreements</t>
        </is>
      </c>
      <c r="B1135" t="inlineStr">
        <is>
          <t>Folder</t>
        </is>
      </c>
      <c r="C1135" t="inlineStr">
        <is>
          <t>-</t>
        </is>
      </c>
      <c r="D1135" t="inlineStr">
        <is>
          <t>Editor</t>
        </is>
      </c>
      <c r="E1135" t="inlineStr">
        <is>
          <t>Viewer</t>
        </is>
      </c>
    </row>
    <row r="1136">
      <c r="A1136" t="inlineStr">
        <is>
          <t>Clients/Hillcrest Motors Pty Ltd/Main office - Bentleigh/04 Billing</t>
        </is>
      </c>
      <c r="B1136" t="inlineStr">
        <is>
          <t>Folder</t>
        </is>
      </c>
      <c r="C1136" t="inlineStr">
        <is>
          <t>-</t>
        </is>
      </c>
      <c r="D1136" t="inlineStr">
        <is>
          <t>Editor</t>
        </is>
      </c>
      <c r="E1136" t="inlineStr">
        <is>
          <t>Editor</t>
        </is>
      </c>
    </row>
    <row r="1137">
      <c r="A1137" t="inlineStr">
        <is>
          <t>Clients/Hillcrest Motors Pty Ltd/Main office - Bentleigh/05 Visit Reports</t>
        </is>
      </c>
      <c r="B1137" t="inlineStr">
        <is>
          <t>Folder</t>
        </is>
      </c>
      <c r="C1137" t="inlineStr">
        <is>
          <t>Contributor (form uploads)</t>
        </is>
      </c>
      <c r="D1137" t="inlineStr">
        <is>
          <t>Editor</t>
        </is>
      </c>
      <c r="E1137" t="inlineStr">
        <is>
          <t>Viewer</t>
        </is>
      </c>
    </row>
    <row r="1138">
      <c r="A1138" t="inlineStr">
        <is>
          <t>Clients/Southgate Pathology</t>
        </is>
      </c>
      <c r="B1138" t="inlineStr">
        <is>
          <t>Client</t>
        </is>
      </c>
      <c r="C1138" t="inlineStr">
        <is>
          <t>-</t>
        </is>
      </c>
      <c r="D1138" t="inlineStr">
        <is>
          <t>Editor</t>
        </is>
      </c>
      <c r="E1138" t="inlineStr">
        <is>
          <t>Viewer</t>
        </is>
      </c>
    </row>
    <row r="1139">
      <c r="A1139" t="inlineStr">
        <is>
          <t>Clients/Southgate Pathology/Main office - Brunswick</t>
        </is>
      </c>
      <c r="B1139" t="inlineStr">
        <is>
          <t>Location</t>
        </is>
      </c>
      <c r="C1139" t="inlineStr">
        <is>
          <t>-</t>
        </is>
      </c>
      <c r="D1139" t="inlineStr">
        <is>
          <t>Editor</t>
        </is>
      </c>
      <c r="E1139" t="inlineStr">
        <is>
          <t>-</t>
        </is>
      </c>
    </row>
    <row r="1140">
      <c r="A1140" t="inlineStr">
        <is>
          <t>Clients/Southgate Pathology/Main office - Brunswick/01 Scope &amp; Checklist</t>
        </is>
      </c>
      <c r="B1140" t="inlineStr">
        <is>
          <t>Folder</t>
        </is>
      </c>
      <c r="C1140" t="inlineStr">
        <is>
          <t>Viewer</t>
        </is>
      </c>
      <c r="D1140" t="inlineStr">
        <is>
          <t>Editor</t>
        </is>
      </c>
      <c r="E1140" t="inlineStr">
        <is>
          <t>-</t>
        </is>
      </c>
    </row>
    <row r="1141">
      <c r="A1141" t="inlineStr">
        <is>
          <t>Clients/Southgate Pathology/Main office - Brunswick/02 Site Access</t>
        </is>
      </c>
      <c r="B1141" t="inlineStr">
        <is>
          <t>Folder</t>
        </is>
      </c>
      <c r="C1141" t="inlineStr">
        <is>
          <t>-</t>
        </is>
      </c>
      <c r="D1141" t="inlineStr">
        <is>
          <t>Editor</t>
        </is>
      </c>
      <c r="E1141" t="inlineStr">
        <is>
          <t>-</t>
        </is>
      </c>
    </row>
    <row r="1142">
      <c r="A1142" t="inlineStr">
        <is>
          <t>Clients/Southgate Pathology/Main office - Brunswick/03 Agreements</t>
        </is>
      </c>
      <c r="B1142" t="inlineStr">
        <is>
          <t>Folder</t>
        </is>
      </c>
      <c r="C1142" t="inlineStr">
        <is>
          <t>-</t>
        </is>
      </c>
      <c r="D1142" t="inlineStr">
        <is>
          <t>Editor</t>
        </is>
      </c>
      <c r="E1142" t="inlineStr">
        <is>
          <t>Viewer</t>
        </is>
      </c>
    </row>
    <row r="1143">
      <c r="A1143" t="inlineStr">
        <is>
          <t>Clients/Southgate Pathology/Main office - Brunswick/04 Billing</t>
        </is>
      </c>
      <c r="B1143" t="inlineStr">
        <is>
          <t>Folder</t>
        </is>
      </c>
      <c r="C1143" t="inlineStr">
        <is>
          <t>-</t>
        </is>
      </c>
      <c r="D1143" t="inlineStr">
        <is>
          <t>Editor</t>
        </is>
      </c>
      <c r="E1143" t="inlineStr">
        <is>
          <t>Editor</t>
        </is>
      </c>
    </row>
    <row r="1144">
      <c r="A1144" t="inlineStr">
        <is>
          <t>Clients/Southgate Pathology/Main office - Brunswick/05 Visit Reports</t>
        </is>
      </c>
      <c r="B1144" t="inlineStr">
        <is>
          <t>Folder</t>
        </is>
      </c>
      <c r="C1144" t="inlineStr">
        <is>
          <t>Contributor (form uploads)</t>
        </is>
      </c>
      <c r="D1144" t="inlineStr">
        <is>
          <t>Editor</t>
        </is>
      </c>
      <c r="E1144" t="inlineStr">
        <is>
          <t>Viewer</t>
        </is>
      </c>
    </row>
    <row r="1145">
      <c r="A1145" t="inlineStr">
        <is>
          <t>Clients/Southgate Pathology/Clinic - Hawthorn</t>
        </is>
      </c>
      <c r="B1145" t="inlineStr">
        <is>
          <t>Location</t>
        </is>
      </c>
      <c r="C1145" t="inlineStr">
        <is>
          <t>-</t>
        </is>
      </c>
      <c r="D1145" t="inlineStr">
        <is>
          <t>Editor</t>
        </is>
      </c>
      <c r="E1145" t="inlineStr">
        <is>
          <t>-</t>
        </is>
      </c>
    </row>
    <row r="1146">
      <c r="A1146" t="inlineStr">
        <is>
          <t>Clients/Southgate Pathology/Clinic - Hawthorn/01 Scope &amp; Checklist</t>
        </is>
      </c>
      <c r="B1146" t="inlineStr">
        <is>
          <t>Folder</t>
        </is>
      </c>
      <c r="C1146" t="inlineStr">
        <is>
          <t>Viewer</t>
        </is>
      </c>
      <c r="D1146" t="inlineStr">
        <is>
          <t>Editor</t>
        </is>
      </c>
      <c r="E1146" t="inlineStr">
        <is>
          <t>-</t>
        </is>
      </c>
    </row>
    <row r="1147">
      <c r="A1147" t="inlineStr">
        <is>
          <t>Clients/Southgate Pathology/Clinic - Hawthorn/02 Site Access</t>
        </is>
      </c>
      <c r="B1147" t="inlineStr">
        <is>
          <t>Folder</t>
        </is>
      </c>
      <c r="C1147" t="inlineStr">
        <is>
          <t>-</t>
        </is>
      </c>
      <c r="D1147" t="inlineStr">
        <is>
          <t>Editor</t>
        </is>
      </c>
      <c r="E1147" t="inlineStr">
        <is>
          <t>-</t>
        </is>
      </c>
    </row>
    <row r="1148">
      <c r="A1148" t="inlineStr">
        <is>
          <t>Clients/Southgate Pathology/Clinic - Hawthorn/03 Agreements</t>
        </is>
      </c>
      <c r="B1148" t="inlineStr">
        <is>
          <t>Folder</t>
        </is>
      </c>
      <c r="C1148" t="inlineStr">
        <is>
          <t>-</t>
        </is>
      </c>
      <c r="D1148" t="inlineStr">
        <is>
          <t>Editor</t>
        </is>
      </c>
      <c r="E1148" t="inlineStr">
        <is>
          <t>Viewer</t>
        </is>
      </c>
    </row>
    <row r="1149">
      <c r="A1149" t="inlineStr">
        <is>
          <t>Clients/Southgate Pathology/Clinic - Hawthorn/04 Billing</t>
        </is>
      </c>
      <c r="B1149" t="inlineStr">
        <is>
          <t>Folder</t>
        </is>
      </c>
      <c r="C1149" t="inlineStr">
        <is>
          <t>-</t>
        </is>
      </c>
      <c r="D1149" t="inlineStr">
        <is>
          <t>Editor</t>
        </is>
      </c>
      <c r="E1149" t="inlineStr">
        <is>
          <t>Editor</t>
        </is>
      </c>
    </row>
    <row r="1150">
      <c r="A1150" t="inlineStr">
        <is>
          <t>Clients/Southgate Pathology/Clinic - Hawthorn/05 Visit Reports</t>
        </is>
      </c>
      <c r="B1150" t="inlineStr">
        <is>
          <t>Folder</t>
        </is>
      </c>
      <c r="C1150" t="inlineStr">
        <is>
          <t>Contributor (form uploads)</t>
        </is>
      </c>
      <c r="D1150" t="inlineStr">
        <is>
          <t>Editor</t>
        </is>
      </c>
      <c r="E1150" t="inlineStr">
        <is>
          <t>Viewer</t>
        </is>
      </c>
    </row>
    <row r="1151">
      <c r="A1151" t="inlineStr">
        <is>
          <t>Clients/Southgate Pathology/Warehouse - Altona</t>
        </is>
      </c>
      <c r="B1151" t="inlineStr">
        <is>
          <t>Location</t>
        </is>
      </c>
      <c r="C1151" t="inlineStr">
        <is>
          <t>-</t>
        </is>
      </c>
      <c r="D1151" t="inlineStr">
        <is>
          <t>Editor</t>
        </is>
      </c>
      <c r="E1151" t="inlineStr">
        <is>
          <t>-</t>
        </is>
      </c>
    </row>
    <row r="1152">
      <c r="A1152" t="inlineStr">
        <is>
          <t>Clients/Southgate Pathology/Warehouse - Altona/01 Scope &amp; Checklist</t>
        </is>
      </c>
      <c r="B1152" t="inlineStr">
        <is>
          <t>Folder</t>
        </is>
      </c>
      <c r="C1152" t="inlineStr">
        <is>
          <t>Viewer</t>
        </is>
      </c>
      <c r="D1152" t="inlineStr">
        <is>
          <t>Editor</t>
        </is>
      </c>
      <c r="E1152" t="inlineStr">
        <is>
          <t>-</t>
        </is>
      </c>
    </row>
    <row r="1153">
      <c r="A1153" t="inlineStr">
        <is>
          <t>Clients/Southgate Pathology/Warehouse - Altona/02 Site Access</t>
        </is>
      </c>
      <c r="B1153" t="inlineStr">
        <is>
          <t>Folder</t>
        </is>
      </c>
      <c r="C1153" t="inlineStr">
        <is>
          <t>-</t>
        </is>
      </c>
      <c r="D1153" t="inlineStr">
        <is>
          <t>Editor</t>
        </is>
      </c>
      <c r="E1153" t="inlineStr">
        <is>
          <t>-</t>
        </is>
      </c>
    </row>
    <row r="1154">
      <c r="A1154" t="inlineStr">
        <is>
          <t>Clients/Southgate Pathology/Warehouse - Altona/03 Agreements</t>
        </is>
      </c>
      <c r="B1154" t="inlineStr">
        <is>
          <t>Folder</t>
        </is>
      </c>
      <c r="C1154" t="inlineStr">
        <is>
          <t>-</t>
        </is>
      </c>
      <c r="D1154" t="inlineStr">
        <is>
          <t>Editor</t>
        </is>
      </c>
      <c r="E1154" t="inlineStr">
        <is>
          <t>Viewer</t>
        </is>
      </c>
    </row>
    <row r="1155">
      <c r="A1155" t="inlineStr">
        <is>
          <t>Clients/Southgate Pathology/Warehouse - Altona/04 Billing</t>
        </is>
      </c>
      <c r="B1155" t="inlineStr">
        <is>
          <t>Folder</t>
        </is>
      </c>
      <c r="C1155" t="inlineStr">
        <is>
          <t>-</t>
        </is>
      </c>
      <c r="D1155" t="inlineStr">
        <is>
          <t>Editor</t>
        </is>
      </c>
      <c r="E1155" t="inlineStr">
        <is>
          <t>Editor</t>
        </is>
      </c>
    </row>
    <row r="1156">
      <c r="A1156" t="inlineStr">
        <is>
          <t>Clients/Southgate Pathology/Warehouse - Altona/05 Visit Reports</t>
        </is>
      </c>
      <c r="B1156" t="inlineStr">
        <is>
          <t>Folder</t>
        </is>
      </c>
      <c r="C1156" t="inlineStr">
        <is>
          <t>Contributor (form uploads)</t>
        </is>
      </c>
      <c r="D1156" t="inlineStr">
        <is>
          <t>Editor</t>
        </is>
      </c>
      <c r="E1156" t="inlineStr">
        <is>
          <t>Viewer</t>
        </is>
      </c>
    </row>
    <row r="1157">
      <c r="A1157" t="inlineStr">
        <is>
          <t>Clients/Westend Engineering</t>
        </is>
      </c>
      <c r="B1157" t="inlineStr">
        <is>
          <t>Client</t>
        </is>
      </c>
      <c r="C1157" t="inlineStr">
        <is>
          <t>-</t>
        </is>
      </c>
      <c r="D1157" t="inlineStr">
        <is>
          <t>Editor</t>
        </is>
      </c>
      <c r="E1157" t="inlineStr">
        <is>
          <t>Viewer</t>
        </is>
      </c>
    </row>
    <row r="1158">
      <c r="A1158" t="inlineStr">
        <is>
          <t>Clients/Westend Engineering/Main office - Deer Park</t>
        </is>
      </c>
      <c r="B1158" t="inlineStr">
        <is>
          <t>Location</t>
        </is>
      </c>
      <c r="C1158" t="inlineStr">
        <is>
          <t>-</t>
        </is>
      </c>
      <c r="D1158" t="inlineStr">
        <is>
          <t>Editor</t>
        </is>
      </c>
      <c r="E1158" t="inlineStr">
        <is>
          <t>-</t>
        </is>
      </c>
    </row>
    <row r="1159">
      <c r="A1159" t="inlineStr">
        <is>
          <t>Clients/Westend Engineering/Main office - Deer Park/01 Scope &amp; Checklist</t>
        </is>
      </c>
      <c r="B1159" t="inlineStr">
        <is>
          <t>Folder</t>
        </is>
      </c>
      <c r="C1159" t="inlineStr">
        <is>
          <t>Viewer</t>
        </is>
      </c>
      <c r="D1159" t="inlineStr">
        <is>
          <t>Editor</t>
        </is>
      </c>
      <c r="E1159" t="inlineStr">
        <is>
          <t>-</t>
        </is>
      </c>
    </row>
    <row r="1160">
      <c r="A1160" t="inlineStr">
        <is>
          <t>Clients/Westend Engineering/Main office - Deer Park/02 Site Access</t>
        </is>
      </c>
      <c r="B1160" t="inlineStr">
        <is>
          <t>Folder</t>
        </is>
      </c>
      <c r="C1160" t="inlineStr">
        <is>
          <t>-</t>
        </is>
      </c>
      <c r="D1160" t="inlineStr">
        <is>
          <t>Editor</t>
        </is>
      </c>
      <c r="E1160" t="inlineStr">
        <is>
          <t>-</t>
        </is>
      </c>
    </row>
    <row r="1161">
      <c r="A1161" t="inlineStr">
        <is>
          <t>Clients/Westend Engineering/Main office - Deer Park/03 Agreements</t>
        </is>
      </c>
      <c r="B1161" t="inlineStr">
        <is>
          <t>Folder</t>
        </is>
      </c>
      <c r="C1161" t="inlineStr">
        <is>
          <t>-</t>
        </is>
      </c>
      <c r="D1161" t="inlineStr">
        <is>
          <t>Editor</t>
        </is>
      </c>
      <c r="E1161" t="inlineStr">
        <is>
          <t>Viewer</t>
        </is>
      </c>
    </row>
    <row r="1162">
      <c r="A1162" t="inlineStr">
        <is>
          <t>Clients/Westend Engineering/Main office - Deer Park/04 Billing</t>
        </is>
      </c>
      <c r="B1162" t="inlineStr">
        <is>
          <t>Folder</t>
        </is>
      </c>
      <c r="C1162" t="inlineStr">
        <is>
          <t>-</t>
        </is>
      </c>
      <c r="D1162" t="inlineStr">
        <is>
          <t>Editor</t>
        </is>
      </c>
      <c r="E1162" t="inlineStr">
        <is>
          <t>Editor</t>
        </is>
      </c>
    </row>
    <row r="1163">
      <c r="A1163" t="inlineStr">
        <is>
          <t>Clients/Westend Engineering/Main office - Deer Park/05 Visit Reports</t>
        </is>
      </c>
      <c r="B1163" t="inlineStr">
        <is>
          <t>Folder</t>
        </is>
      </c>
      <c r="C1163" t="inlineStr">
        <is>
          <t>Contributor (form uploads)</t>
        </is>
      </c>
      <c r="D1163" t="inlineStr">
        <is>
          <t>Editor</t>
        </is>
      </c>
      <c r="E1163" t="inlineStr">
        <is>
          <t>Viewer</t>
        </is>
      </c>
    </row>
    <row r="1164">
      <c r="A1164" t="inlineStr">
        <is>
          <t>Clients/Westend Engineering/Clinic - Reservoir</t>
        </is>
      </c>
      <c r="B1164" t="inlineStr">
        <is>
          <t>Location</t>
        </is>
      </c>
      <c r="C1164" t="inlineStr">
        <is>
          <t>-</t>
        </is>
      </c>
      <c r="D1164" t="inlineStr">
        <is>
          <t>Editor</t>
        </is>
      </c>
      <c r="E1164" t="inlineStr">
        <is>
          <t>-</t>
        </is>
      </c>
    </row>
    <row r="1165">
      <c r="A1165" t="inlineStr">
        <is>
          <t>Clients/Westend Engineering/Clinic - Reservoir/01 Scope &amp; Checklist</t>
        </is>
      </c>
      <c r="B1165" t="inlineStr">
        <is>
          <t>Folder</t>
        </is>
      </c>
      <c r="C1165" t="inlineStr">
        <is>
          <t>Viewer</t>
        </is>
      </c>
      <c r="D1165" t="inlineStr">
        <is>
          <t>Editor</t>
        </is>
      </c>
      <c r="E1165" t="inlineStr">
        <is>
          <t>-</t>
        </is>
      </c>
    </row>
    <row r="1166">
      <c r="A1166" t="inlineStr">
        <is>
          <t>Clients/Westend Engineering/Clinic - Reservoir/02 Site Access</t>
        </is>
      </c>
      <c r="B1166" t="inlineStr">
        <is>
          <t>Folder</t>
        </is>
      </c>
      <c r="C1166" t="inlineStr">
        <is>
          <t>-</t>
        </is>
      </c>
      <c r="D1166" t="inlineStr">
        <is>
          <t>Editor</t>
        </is>
      </c>
      <c r="E1166" t="inlineStr">
        <is>
          <t>-</t>
        </is>
      </c>
    </row>
    <row r="1167">
      <c r="A1167" t="inlineStr">
        <is>
          <t>Clients/Westend Engineering/Clinic - Reservoir/03 Agreements</t>
        </is>
      </c>
      <c r="B1167" t="inlineStr">
        <is>
          <t>Folder</t>
        </is>
      </c>
      <c r="C1167" t="inlineStr">
        <is>
          <t>-</t>
        </is>
      </c>
      <c r="D1167" t="inlineStr">
        <is>
          <t>Editor</t>
        </is>
      </c>
      <c r="E1167" t="inlineStr">
        <is>
          <t>Viewer</t>
        </is>
      </c>
    </row>
    <row r="1168">
      <c r="A1168" t="inlineStr">
        <is>
          <t>Clients/Westend Engineering/Clinic - Reservoir/04 Billing</t>
        </is>
      </c>
      <c r="B1168" t="inlineStr">
        <is>
          <t>Folder</t>
        </is>
      </c>
      <c r="C1168" t="inlineStr">
        <is>
          <t>-</t>
        </is>
      </c>
      <c r="D1168" t="inlineStr">
        <is>
          <t>Editor</t>
        </is>
      </c>
      <c r="E1168" t="inlineStr">
        <is>
          <t>Editor</t>
        </is>
      </c>
    </row>
    <row r="1169">
      <c r="A1169" t="inlineStr">
        <is>
          <t>Clients/Westend Engineering/Clinic - Reservoir/05 Visit Reports</t>
        </is>
      </c>
      <c r="B1169" t="inlineStr">
        <is>
          <t>Folder</t>
        </is>
      </c>
      <c r="C1169" t="inlineStr">
        <is>
          <t>Contributor (form uploads)</t>
        </is>
      </c>
      <c r="D1169" t="inlineStr">
        <is>
          <t>Editor</t>
        </is>
      </c>
      <c r="E1169" t="inlineStr">
        <is>
          <t>Viewer</t>
        </is>
      </c>
    </row>
    <row r="1170">
      <c r="A1170" t="inlineStr">
        <is>
          <t>Clients/Lakeside Real Estate Pty Ltd</t>
        </is>
      </c>
      <c r="B1170" t="inlineStr">
        <is>
          <t>Client</t>
        </is>
      </c>
      <c r="C1170" t="inlineStr">
        <is>
          <t>-</t>
        </is>
      </c>
      <c r="D1170" t="inlineStr">
        <is>
          <t>Editor</t>
        </is>
      </c>
      <c r="E1170" t="inlineStr">
        <is>
          <t>Viewer</t>
        </is>
      </c>
    </row>
    <row r="1171">
      <c r="A1171" t="inlineStr">
        <is>
          <t>Clients/Lakeside Real Estate Pty Ltd/Main office - Brunswick</t>
        </is>
      </c>
      <c r="B1171" t="inlineStr">
        <is>
          <t>Location</t>
        </is>
      </c>
      <c r="C1171" t="inlineStr">
        <is>
          <t>-</t>
        </is>
      </c>
      <c r="D1171" t="inlineStr">
        <is>
          <t>Editor</t>
        </is>
      </c>
      <c r="E1171" t="inlineStr">
        <is>
          <t>-</t>
        </is>
      </c>
    </row>
    <row r="1172">
      <c r="A1172" t="inlineStr">
        <is>
          <t>Clients/Lakeside Real Estate Pty Ltd/Main office - Brunswick/01 Scope &amp; Checklist</t>
        </is>
      </c>
      <c r="B1172" t="inlineStr">
        <is>
          <t>Folder</t>
        </is>
      </c>
      <c r="C1172" t="inlineStr">
        <is>
          <t>Viewer</t>
        </is>
      </c>
      <c r="D1172" t="inlineStr">
        <is>
          <t>Editor</t>
        </is>
      </c>
      <c r="E1172" t="inlineStr">
        <is>
          <t>-</t>
        </is>
      </c>
    </row>
    <row r="1173">
      <c r="A1173" t="inlineStr">
        <is>
          <t>Clients/Lakeside Real Estate Pty Ltd/Main office - Brunswick/02 Site Access</t>
        </is>
      </c>
      <c r="B1173" t="inlineStr">
        <is>
          <t>Folder</t>
        </is>
      </c>
      <c r="C1173" t="inlineStr">
        <is>
          <t>-</t>
        </is>
      </c>
      <c r="D1173" t="inlineStr">
        <is>
          <t>Editor</t>
        </is>
      </c>
      <c r="E1173" t="inlineStr">
        <is>
          <t>-</t>
        </is>
      </c>
    </row>
    <row r="1174">
      <c r="A1174" t="inlineStr">
        <is>
          <t>Clients/Lakeside Real Estate Pty Ltd/Main office - Brunswick/03 Agreements</t>
        </is>
      </c>
      <c r="B1174" t="inlineStr">
        <is>
          <t>Folder</t>
        </is>
      </c>
      <c r="C1174" t="inlineStr">
        <is>
          <t>-</t>
        </is>
      </c>
      <c r="D1174" t="inlineStr">
        <is>
          <t>Editor</t>
        </is>
      </c>
      <c r="E1174" t="inlineStr">
        <is>
          <t>Viewer</t>
        </is>
      </c>
    </row>
    <row r="1175">
      <c r="A1175" t="inlineStr">
        <is>
          <t>Clients/Lakeside Real Estate Pty Ltd/Main office - Brunswick/04 Billing</t>
        </is>
      </c>
      <c r="B1175" t="inlineStr">
        <is>
          <t>Folder</t>
        </is>
      </c>
      <c r="C1175" t="inlineStr">
        <is>
          <t>-</t>
        </is>
      </c>
      <c r="D1175" t="inlineStr">
        <is>
          <t>Editor</t>
        </is>
      </c>
      <c r="E1175" t="inlineStr">
        <is>
          <t>Editor</t>
        </is>
      </c>
    </row>
    <row r="1176">
      <c r="A1176" t="inlineStr">
        <is>
          <t>Clients/Lakeside Real Estate Pty Ltd/Main office - Brunswick/05 Visit Reports</t>
        </is>
      </c>
      <c r="B1176" t="inlineStr">
        <is>
          <t>Folder</t>
        </is>
      </c>
      <c r="C1176" t="inlineStr">
        <is>
          <t>Contributor (form uploads)</t>
        </is>
      </c>
      <c r="D1176" t="inlineStr">
        <is>
          <t>Editor</t>
        </is>
      </c>
      <c r="E1176" t="inlineStr">
        <is>
          <t>Viewer</t>
        </is>
      </c>
    </row>
    <row r="1177">
      <c r="A1177" t="inlineStr">
        <is>
          <t>Clients/Lakeside Real Estate Pty Ltd/Clinic - Preston</t>
        </is>
      </c>
      <c r="B1177" t="inlineStr">
        <is>
          <t>Location</t>
        </is>
      </c>
      <c r="C1177" t="inlineStr">
        <is>
          <t>-</t>
        </is>
      </c>
      <c r="D1177" t="inlineStr">
        <is>
          <t>Editor</t>
        </is>
      </c>
      <c r="E1177" t="inlineStr">
        <is>
          <t>-</t>
        </is>
      </c>
    </row>
    <row r="1178">
      <c r="A1178" t="inlineStr">
        <is>
          <t>Clients/Lakeside Real Estate Pty Ltd/Clinic - Preston/01 Scope &amp; Checklist</t>
        </is>
      </c>
      <c r="B1178" t="inlineStr">
        <is>
          <t>Folder</t>
        </is>
      </c>
      <c r="C1178" t="inlineStr">
        <is>
          <t>Viewer</t>
        </is>
      </c>
      <c r="D1178" t="inlineStr">
        <is>
          <t>Editor</t>
        </is>
      </c>
      <c r="E1178" t="inlineStr">
        <is>
          <t>-</t>
        </is>
      </c>
    </row>
    <row r="1179">
      <c r="A1179" t="inlineStr">
        <is>
          <t>Clients/Lakeside Real Estate Pty Ltd/Clinic - Preston/02 Site Access</t>
        </is>
      </c>
      <c r="B1179" t="inlineStr">
        <is>
          <t>Folder</t>
        </is>
      </c>
      <c r="C1179" t="inlineStr">
        <is>
          <t>-</t>
        </is>
      </c>
      <c r="D1179" t="inlineStr">
        <is>
          <t>Editor</t>
        </is>
      </c>
      <c r="E1179" t="inlineStr">
        <is>
          <t>-</t>
        </is>
      </c>
    </row>
    <row r="1180">
      <c r="A1180" t="inlineStr">
        <is>
          <t>Clients/Lakeside Real Estate Pty Ltd/Clinic - Preston/03 Agreements</t>
        </is>
      </c>
      <c r="B1180" t="inlineStr">
        <is>
          <t>Folder</t>
        </is>
      </c>
      <c r="C1180" t="inlineStr">
        <is>
          <t>-</t>
        </is>
      </c>
      <c r="D1180" t="inlineStr">
        <is>
          <t>Editor</t>
        </is>
      </c>
      <c r="E1180" t="inlineStr">
        <is>
          <t>Viewer</t>
        </is>
      </c>
    </row>
    <row r="1181">
      <c r="A1181" t="inlineStr">
        <is>
          <t>Clients/Lakeside Real Estate Pty Ltd/Clinic - Preston/04 Billing</t>
        </is>
      </c>
      <c r="B1181" t="inlineStr">
        <is>
          <t>Folder</t>
        </is>
      </c>
      <c r="C1181" t="inlineStr">
        <is>
          <t>-</t>
        </is>
      </c>
      <c r="D1181" t="inlineStr">
        <is>
          <t>Editor</t>
        </is>
      </c>
      <c r="E1181" t="inlineStr">
        <is>
          <t>Editor</t>
        </is>
      </c>
    </row>
    <row r="1182">
      <c r="A1182" t="inlineStr">
        <is>
          <t>Clients/Lakeside Real Estate Pty Ltd/Clinic - Preston/05 Visit Reports</t>
        </is>
      </c>
      <c r="B1182" t="inlineStr">
        <is>
          <t>Folder</t>
        </is>
      </c>
      <c r="C1182" t="inlineStr">
        <is>
          <t>Contributor (form uploads)</t>
        </is>
      </c>
      <c r="D1182" t="inlineStr">
        <is>
          <t>Editor</t>
        </is>
      </c>
      <c r="E1182" t="inlineStr">
        <is>
          <t>Viewer</t>
        </is>
      </c>
    </row>
    <row r="1183">
      <c r="A1183" t="inlineStr">
        <is>
          <t>Clients/Lakeside Real Estate Pty Ltd/Warehouse - Mitcham</t>
        </is>
      </c>
      <c r="B1183" t="inlineStr">
        <is>
          <t>Location</t>
        </is>
      </c>
      <c r="C1183" t="inlineStr">
        <is>
          <t>-</t>
        </is>
      </c>
      <c r="D1183" t="inlineStr">
        <is>
          <t>Editor</t>
        </is>
      </c>
      <c r="E1183" t="inlineStr">
        <is>
          <t>-</t>
        </is>
      </c>
    </row>
    <row r="1184">
      <c r="A1184" t="inlineStr">
        <is>
          <t>Clients/Lakeside Real Estate Pty Ltd/Warehouse - Mitcham/01 Scope &amp; Checklist</t>
        </is>
      </c>
      <c r="B1184" t="inlineStr">
        <is>
          <t>Folder</t>
        </is>
      </c>
      <c r="C1184" t="inlineStr">
        <is>
          <t>Viewer</t>
        </is>
      </c>
      <c r="D1184" t="inlineStr">
        <is>
          <t>Editor</t>
        </is>
      </c>
      <c r="E1184" t="inlineStr">
        <is>
          <t>-</t>
        </is>
      </c>
    </row>
    <row r="1185">
      <c r="A1185" t="inlineStr">
        <is>
          <t>Clients/Lakeside Real Estate Pty Ltd/Warehouse - Mitcham/02 Site Access</t>
        </is>
      </c>
      <c r="B1185" t="inlineStr">
        <is>
          <t>Folder</t>
        </is>
      </c>
      <c r="C1185" t="inlineStr">
        <is>
          <t>-</t>
        </is>
      </c>
      <c r="D1185" t="inlineStr">
        <is>
          <t>Editor</t>
        </is>
      </c>
      <c r="E1185" t="inlineStr">
        <is>
          <t>-</t>
        </is>
      </c>
    </row>
    <row r="1186">
      <c r="A1186" t="inlineStr">
        <is>
          <t>Clients/Lakeside Real Estate Pty Ltd/Warehouse - Mitcham/03 Agreements</t>
        </is>
      </c>
      <c r="B1186" t="inlineStr">
        <is>
          <t>Folder</t>
        </is>
      </c>
      <c r="C1186" t="inlineStr">
        <is>
          <t>-</t>
        </is>
      </c>
      <c r="D1186" t="inlineStr">
        <is>
          <t>Editor</t>
        </is>
      </c>
      <c r="E1186" t="inlineStr">
        <is>
          <t>Viewer</t>
        </is>
      </c>
    </row>
    <row r="1187">
      <c r="A1187" t="inlineStr">
        <is>
          <t>Clients/Lakeside Real Estate Pty Ltd/Warehouse - Mitcham/04 Billing</t>
        </is>
      </c>
      <c r="B1187" t="inlineStr">
        <is>
          <t>Folder</t>
        </is>
      </c>
      <c r="C1187" t="inlineStr">
        <is>
          <t>-</t>
        </is>
      </c>
      <c r="D1187" t="inlineStr">
        <is>
          <t>Editor</t>
        </is>
      </c>
      <c r="E1187" t="inlineStr">
        <is>
          <t>Editor</t>
        </is>
      </c>
    </row>
    <row r="1188">
      <c r="A1188" t="inlineStr">
        <is>
          <t>Clients/Lakeside Real Estate Pty Ltd/Warehouse - Mitcham/05 Visit Reports</t>
        </is>
      </c>
      <c r="B1188" t="inlineStr">
        <is>
          <t>Folder</t>
        </is>
      </c>
      <c r="C1188" t="inlineStr">
        <is>
          <t>Contributor (form uploads)</t>
        </is>
      </c>
      <c r="D1188" t="inlineStr">
        <is>
          <t>Editor</t>
        </is>
      </c>
      <c r="E1188" t="inlineStr">
        <is>
          <t>Viewer</t>
        </is>
      </c>
    </row>
    <row r="1189">
      <c r="A1189" t="inlineStr">
        <is>
          <t>Clients/Harbourside Pharmacy Pty Ltd</t>
        </is>
      </c>
      <c r="B1189" t="inlineStr">
        <is>
          <t>Client</t>
        </is>
      </c>
      <c r="C1189" t="inlineStr">
        <is>
          <t>-</t>
        </is>
      </c>
      <c r="D1189" t="inlineStr">
        <is>
          <t>Editor</t>
        </is>
      </c>
      <c r="E1189" t="inlineStr">
        <is>
          <t>Viewer</t>
        </is>
      </c>
    </row>
    <row r="1190">
      <c r="A1190" t="inlineStr">
        <is>
          <t>Clients/Harbourside Pharmacy Pty Ltd/Main office - Yarraville</t>
        </is>
      </c>
      <c r="B1190" t="inlineStr">
        <is>
          <t>Location</t>
        </is>
      </c>
      <c r="C1190" t="inlineStr">
        <is>
          <t>-</t>
        </is>
      </c>
      <c r="D1190" t="inlineStr">
        <is>
          <t>Editor</t>
        </is>
      </c>
      <c r="E1190" t="inlineStr">
        <is>
          <t>-</t>
        </is>
      </c>
    </row>
    <row r="1191">
      <c r="A1191" t="inlineStr">
        <is>
          <t>Clients/Harbourside Pharmacy Pty Ltd/Main office - Yarraville/01 Scope &amp; Checklist</t>
        </is>
      </c>
      <c r="B1191" t="inlineStr">
        <is>
          <t>Folder</t>
        </is>
      </c>
      <c r="C1191" t="inlineStr">
        <is>
          <t>Viewer</t>
        </is>
      </c>
      <c r="D1191" t="inlineStr">
        <is>
          <t>Editor</t>
        </is>
      </c>
      <c r="E1191" t="inlineStr">
        <is>
          <t>-</t>
        </is>
      </c>
    </row>
    <row r="1192">
      <c r="A1192" t="inlineStr">
        <is>
          <t>Clients/Harbourside Pharmacy Pty Ltd/Main office - Yarraville/02 Site Access</t>
        </is>
      </c>
      <c r="B1192" t="inlineStr">
        <is>
          <t>Folder</t>
        </is>
      </c>
      <c r="C1192" t="inlineStr">
        <is>
          <t>-</t>
        </is>
      </c>
      <c r="D1192" t="inlineStr">
        <is>
          <t>Editor</t>
        </is>
      </c>
      <c r="E1192" t="inlineStr">
        <is>
          <t>-</t>
        </is>
      </c>
    </row>
    <row r="1193">
      <c r="A1193" t="inlineStr">
        <is>
          <t>Clients/Harbourside Pharmacy Pty Ltd/Main office - Yarraville/03 Agreements</t>
        </is>
      </c>
      <c r="B1193" t="inlineStr">
        <is>
          <t>Folder</t>
        </is>
      </c>
      <c r="C1193" t="inlineStr">
        <is>
          <t>-</t>
        </is>
      </c>
      <c r="D1193" t="inlineStr">
        <is>
          <t>Editor</t>
        </is>
      </c>
      <c r="E1193" t="inlineStr">
        <is>
          <t>Viewer</t>
        </is>
      </c>
    </row>
    <row r="1194">
      <c r="A1194" t="inlineStr">
        <is>
          <t>Clients/Harbourside Pharmacy Pty Ltd/Main office - Yarraville/04 Billing</t>
        </is>
      </c>
      <c r="B1194" t="inlineStr">
        <is>
          <t>Folder</t>
        </is>
      </c>
      <c r="C1194" t="inlineStr">
        <is>
          <t>-</t>
        </is>
      </c>
      <c r="D1194" t="inlineStr">
        <is>
          <t>Editor</t>
        </is>
      </c>
      <c r="E1194" t="inlineStr">
        <is>
          <t>Editor</t>
        </is>
      </c>
    </row>
    <row r="1195">
      <c r="A1195" t="inlineStr">
        <is>
          <t>Clients/Harbourside Pharmacy Pty Ltd/Main office - Yarraville/05 Visit Reports</t>
        </is>
      </c>
      <c r="B1195" t="inlineStr">
        <is>
          <t>Folder</t>
        </is>
      </c>
      <c r="C1195" t="inlineStr">
        <is>
          <t>Contributor (form uploads)</t>
        </is>
      </c>
      <c r="D1195" t="inlineStr">
        <is>
          <t>Editor</t>
        </is>
      </c>
      <c r="E1195" t="inlineStr">
        <is>
          <t>Viewer</t>
        </is>
      </c>
    </row>
    <row r="1196">
      <c r="A1196" t="inlineStr">
        <is>
          <t>Clients/Harbourside Pharmacy Pty Ltd/Clinic - Williamstown</t>
        </is>
      </c>
      <c r="B1196" t="inlineStr">
        <is>
          <t>Location</t>
        </is>
      </c>
      <c r="C1196" t="inlineStr">
        <is>
          <t>-</t>
        </is>
      </c>
      <c r="D1196" t="inlineStr">
        <is>
          <t>Editor</t>
        </is>
      </c>
      <c r="E1196" t="inlineStr">
        <is>
          <t>-</t>
        </is>
      </c>
    </row>
    <row r="1197">
      <c r="A1197" t="inlineStr">
        <is>
          <t>Clients/Harbourside Pharmacy Pty Ltd/Clinic - Williamstown/01 Scope &amp; Checklist</t>
        </is>
      </c>
      <c r="B1197" t="inlineStr">
        <is>
          <t>Folder</t>
        </is>
      </c>
      <c r="C1197" t="inlineStr">
        <is>
          <t>Viewer</t>
        </is>
      </c>
      <c r="D1197" t="inlineStr">
        <is>
          <t>Editor</t>
        </is>
      </c>
      <c r="E1197" t="inlineStr">
        <is>
          <t>-</t>
        </is>
      </c>
    </row>
    <row r="1198">
      <c r="A1198" t="inlineStr">
        <is>
          <t>Clients/Harbourside Pharmacy Pty Ltd/Clinic - Williamstown/02 Site Access</t>
        </is>
      </c>
      <c r="B1198" t="inlineStr">
        <is>
          <t>Folder</t>
        </is>
      </c>
      <c r="C1198" t="inlineStr">
        <is>
          <t>-</t>
        </is>
      </c>
      <c r="D1198" t="inlineStr">
        <is>
          <t>Editor</t>
        </is>
      </c>
      <c r="E1198" t="inlineStr">
        <is>
          <t>-</t>
        </is>
      </c>
    </row>
    <row r="1199">
      <c r="A1199" t="inlineStr">
        <is>
          <t>Clients/Harbourside Pharmacy Pty Ltd/Clinic - Williamstown/03 Agreements</t>
        </is>
      </c>
      <c r="B1199" t="inlineStr">
        <is>
          <t>Folder</t>
        </is>
      </c>
      <c r="C1199" t="inlineStr">
        <is>
          <t>-</t>
        </is>
      </c>
      <c r="D1199" t="inlineStr">
        <is>
          <t>Editor</t>
        </is>
      </c>
      <c r="E1199" t="inlineStr">
        <is>
          <t>Viewer</t>
        </is>
      </c>
    </row>
    <row r="1200">
      <c r="A1200" t="inlineStr">
        <is>
          <t>Clients/Harbourside Pharmacy Pty Ltd/Clinic - Williamstown/04 Billing</t>
        </is>
      </c>
      <c r="B1200" t="inlineStr">
        <is>
          <t>Folder</t>
        </is>
      </c>
      <c r="C1200" t="inlineStr">
        <is>
          <t>-</t>
        </is>
      </c>
      <c r="D1200" t="inlineStr">
        <is>
          <t>Editor</t>
        </is>
      </c>
      <c r="E1200" t="inlineStr">
        <is>
          <t>Editor</t>
        </is>
      </c>
    </row>
    <row r="1201">
      <c r="A1201" t="inlineStr">
        <is>
          <t>Clients/Harbourside Pharmacy Pty Ltd/Clinic - Williamstown/05 Visit Reports</t>
        </is>
      </c>
      <c r="B1201" t="inlineStr">
        <is>
          <t>Folder</t>
        </is>
      </c>
      <c r="C1201" t="inlineStr">
        <is>
          <t>Contributor (form uploads)</t>
        </is>
      </c>
      <c r="D1201" t="inlineStr">
        <is>
          <t>Editor</t>
        </is>
      </c>
      <c r="E1201" t="inlineStr">
        <is>
          <t>Viewer</t>
        </is>
      </c>
    </row>
    <row r="1202">
      <c r="A1202" t="inlineStr">
        <is>
          <t>Clients/Brightside Early Learning Pty Ltd</t>
        </is>
      </c>
      <c r="B1202" t="inlineStr">
        <is>
          <t>Client</t>
        </is>
      </c>
      <c r="C1202" t="inlineStr">
        <is>
          <t>-</t>
        </is>
      </c>
      <c r="D1202" t="inlineStr">
        <is>
          <t>Editor</t>
        </is>
      </c>
      <c r="E1202" t="inlineStr">
        <is>
          <t>Viewer</t>
        </is>
      </c>
    </row>
    <row r="1203">
      <c r="A1203" t="inlineStr">
        <is>
          <t>Clients/Brightside Early Learning Pty Ltd/Main office - Footscray</t>
        </is>
      </c>
      <c r="B1203" t="inlineStr">
        <is>
          <t>Location</t>
        </is>
      </c>
      <c r="C1203" t="inlineStr">
        <is>
          <t>-</t>
        </is>
      </c>
      <c r="D1203" t="inlineStr">
        <is>
          <t>Editor</t>
        </is>
      </c>
      <c r="E1203" t="inlineStr">
        <is>
          <t>-</t>
        </is>
      </c>
    </row>
    <row r="1204">
      <c r="A1204" t="inlineStr">
        <is>
          <t>Clients/Brightside Early Learning Pty Ltd/Main office - Footscray/01 Scope &amp; Checklist</t>
        </is>
      </c>
      <c r="B1204" t="inlineStr">
        <is>
          <t>Folder</t>
        </is>
      </c>
      <c r="C1204" t="inlineStr">
        <is>
          <t>Viewer</t>
        </is>
      </c>
      <c r="D1204" t="inlineStr">
        <is>
          <t>Editor</t>
        </is>
      </c>
      <c r="E1204" t="inlineStr">
        <is>
          <t>-</t>
        </is>
      </c>
    </row>
    <row r="1205">
      <c r="A1205" t="inlineStr">
        <is>
          <t>Clients/Brightside Early Learning Pty Ltd/Main office - Footscray/02 Site Access</t>
        </is>
      </c>
      <c r="B1205" t="inlineStr">
        <is>
          <t>Folder</t>
        </is>
      </c>
      <c r="C1205" t="inlineStr">
        <is>
          <t>-</t>
        </is>
      </c>
      <c r="D1205" t="inlineStr">
        <is>
          <t>Editor</t>
        </is>
      </c>
      <c r="E1205" t="inlineStr">
        <is>
          <t>-</t>
        </is>
      </c>
    </row>
    <row r="1206">
      <c r="A1206" t="inlineStr">
        <is>
          <t>Clients/Brightside Early Learning Pty Ltd/Main office - Footscray/03 Agreements</t>
        </is>
      </c>
      <c r="B1206" t="inlineStr">
        <is>
          <t>Folder</t>
        </is>
      </c>
      <c r="C1206" t="inlineStr">
        <is>
          <t>-</t>
        </is>
      </c>
      <c r="D1206" t="inlineStr">
        <is>
          <t>Editor</t>
        </is>
      </c>
      <c r="E1206" t="inlineStr">
        <is>
          <t>Viewer</t>
        </is>
      </c>
    </row>
    <row r="1207">
      <c r="A1207" t="inlineStr">
        <is>
          <t>Clients/Brightside Early Learning Pty Ltd/Main office - Footscray/04 Billing</t>
        </is>
      </c>
      <c r="B1207" t="inlineStr">
        <is>
          <t>Folder</t>
        </is>
      </c>
      <c r="C1207" t="inlineStr">
        <is>
          <t>-</t>
        </is>
      </c>
      <c r="D1207" t="inlineStr">
        <is>
          <t>Editor</t>
        </is>
      </c>
      <c r="E1207" t="inlineStr">
        <is>
          <t>Editor</t>
        </is>
      </c>
    </row>
    <row r="1208">
      <c r="A1208" t="inlineStr">
        <is>
          <t>Clients/Brightside Early Learning Pty Ltd/Main office - Footscray/05 Visit Reports</t>
        </is>
      </c>
      <c r="B1208" t="inlineStr">
        <is>
          <t>Folder</t>
        </is>
      </c>
      <c r="C1208" t="inlineStr">
        <is>
          <t>Contributor (form uploads)</t>
        </is>
      </c>
      <c r="D1208" t="inlineStr">
        <is>
          <t>Editor</t>
        </is>
      </c>
      <c r="E1208" t="inlineStr">
        <is>
          <t>Viewer</t>
        </is>
      </c>
    </row>
    <row r="1209">
      <c r="A1209" t="inlineStr">
        <is>
          <t>Clients/Southgate Engineering</t>
        </is>
      </c>
      <c r="B1209" t="inlineStr">
        <is>
          <t>Client</t>
        </is>
      </c>
      <c r="C1209" t="inlineStr">
        <is>
          <t>-</t>
        </is>
      </c>
      <c r="D1209" t="inlineStr">
        <is>
          <t>Editor</t>
        </is>
      </c>
      <c r="E1209" t="inlineStr">
        <is>
          <t>Viewer</t>
        </is>
      </c>
    </row>
    <row r="1210">
      <c r="A1210" t="inlineStr">
        <is>
          <t>Clients/Southgate Engineering/Main office - Frankston</t>
        </is>
      </c>
      <c r="B1210" t="inlineStr">
        <is>
          <t>Location</t>
        </is>
      </c>
      <c r="C1210" t="inlineStr">
        <is>
          <t>-</t>
        </is>
      </c>
      <c r="D1210" t="inlineStr">
        <is>
          <t>Editor</t>
        </is>
      </c>
      <c r="E1210" t="inlineStr">
        <is>
          <t>-</t>
        </is>
      </c>
    </row>
    <row r="1211">
      <c r="A1211" t="inlineStr">
        <is>
          <t>Clients/Southgate Engineering/Main office - Frankston/01 Scope &amp; Checklist</t>
        </is>
      </c>
      <c r="B1211" t="inlineStr">
        <is>
          <t>Folder</t>
        </is>
      </c>
      <c r="C1211" t="inlineStr">
        <is>
          <t>Viewer</t>
        </is>
      </c>
      <c r="D1211" t="inlineStr">
        <is>
          <t>Editor</t>
        </is>
      </c>
      <c r="E1211" t="inlineStr">
        <is>
          <t>-</t>
        </is>
      </c>
    </row>
    <row r="1212">
      <c r="A1212" t="inlineStr">
        <is>
          <t>Clients/Southgate Engineering/Main office - Frankston/02 Site Access</t>
        </is>
      </c>
      <c r="B1212" t="inlineStr">
        <is>
          <t>Folder</t>
        </is>
      </c>
      <c r="C1212" t="inlineStr">
        <is>
          <t>-</t>
        </is>
      </c>
      <c r="D1212" t="inlineStr">
        <is>
          <t>Editor</t>
        </is>
      </c>
      <c r="E1212" t="inlineStr">
        <is>
          <t>-</t>
        </is>
      </c>
    </row>
    <row r="1213">
      <c r="A1213" t="inlineStr">
        <is>
          <t>Clients/Southgate Engineering/Main office - Frankston/03 Agreements</t>
        </is>
      </c>
      <c r="B1213" t="inlineStr">
        <is>
          <t>Folder</t>
        </is>
      </c>
      <c r="C1213" t="inlineStr">
        <is>
          <t>-</t>
        </is>
      </c>
      <c r="D1213" t="inlineStr">
        <is>
          <t>Editor</t>
        </is>
      </c>
      <c r="E1213" t="inlineStr">
        <is>
          <t>Viewer</t>
        </is>
      </c>
    </row>
    <row r="1214">
      <c r="A1214" t="inlineStr">
        <is>
          <t>Clients/Southgate Engineering/Main office - Frankston/04 Billing</t>
        </is>
      </c>
      <c r="B1214" t="inlineStr">
        <is>
          <t>Folder</t>
        </is>
      </c>
      <c r="C1214" t="inlineStr">
        <is>
          <t>-</t>
        </is>
      </c>
      <c r="D1214" t="inlineStr">
        <is>
          <t>Editor</t>
        </is>
      </c>
      <c r="E1214" t="inlineStr">
        <is>
          <t>Editor</t>
        </is>
      </c>
    </row>
    <row r="1215">
      <c r="A1215" t="inlineStr">
        <is>
          <t>Clients/Southgate Engineering/Main office - Frankston/05 Visit Reports</t>
        </is>
      </c>
      <c r="B1215" t="inlineStr">
        <is>
          <t>Folder</t>
        </is>
      </c>
      <c r="C1215" t="inlineStr">
        <is>
          <t>Contributor (form uploads)</t>
        </is>
      </c>
      <c r="D1215" t="inlineStr">
        <is>
          <t>Editor</t>
        </is>
      </c>
      <c r="E1215" t="inlineStr">
        <is>
          <t>Viewer</t>
        </is>
      </c>
    </row>
    <row r="1216">
      <c r="A1216" t="inlineStr">
        <is>
          <t>Clients/Riverside Dental Pty Ltd</t>
        </is>
      </c>
      <c r="B1216" t="inlineStr">
        <is>
          <t>Client</t>
        </is>
      </c>
      <c r="C1216" t="inlineStr">
        <is>
          <t>-</t>
        </is>
      </c>
      <c r="D1216" t="inlineStr">
        <is>
          <t>Editor</t>
        </is>
      </c>
      <c r="E1216" t="inlineStr">
        <is>
          <t>Viewer</t>
        </is>
      </c>
    </row>
    <row r="1217">
      <c r="A1217" t="inlineStr">
        <is>
          <t>Clients/Riverside Dental Pty Ltd/Main office - Northcote</t>
        </is>
      </c>
      <c r="B1217" t="inlineStr">
        <is>
          <t>Location</t>
        </is>
      </c>
      <c r="C1217" t="inlineStr">
        <is>
          <t>-</t>
        </is>
      </c>
      <c r="D1217" t="inlineStr">
        <is>
          <t>Editor</t>
        </is>
      </c>
      <c r="E1217" t="inlineStr">
        <is>
          <t>-</t>
        </is>
      </c>
    </row>
    <row r="1218">
      <c r="A1218" t="inlineStr">
        <is>
          <t>Clients/Riverside Dental Pty Ltd/Main office - Northcote/01 Scope &amp; Checklist</t>
        </is>
      </c>
      <c r="B1218" t="inlineStr">
        <is>
          <t>Folder</t>
        </is>
      </c>
      <c r="C1218" t="inlineStr">
        <is>
          <t>Viewer</t>
        </is>
      </c>
      <c r="D1218" t="inlineStr">
        <is>
          <t>Editor</t>
        </is>
      </c>
      <c r="E1218" t="inlineStr">
        <is>
          <t>-</t>
        </is>
      </c>
    </row>
    <row r="1219">
      <c r="A1219" t="inlineStr">
        <is>
          <t>Clients/Riverside Dental Pty Ltd/Main office - Northcote/02 Site Access</t>
        </is>
      </c>
      <c r="B1219" t="inlineStr">
        <is>
          <t>Folder</t>
        </is>
      </c>
      <c r="C1219" t="inlineStr">
        <is>
          <t>-</t>
        </is>
      </c>
      <c r="D1219" t="inlineStr">
        <is>
          <t>Editor</t>
        </is>
      </c>
      <c r="E1219" t="inlineStr">
        <is>
          <t>-</t>
        </is>
      </c>
    </row>
    <row r="1220">
      <c r="A1220" t="inlineStr">
        <is>
          <t>Clients/Riverside Dental Pty Ltd/Main office - Northcote/03 Agreements</t>
        </is>
      </c>
      <c r="B1220" t="inlineStr">
        <is>
          <t>Folder</t>
        </is>
      </c>
      <c r="C1220" t="inlineStr">
        <is>
          <t>-</t>
        </is>
      </c>
      <c r="D1220" t="inlineStr">
        <is>
          <t>Editor</t>
        </is>
      </c>
      <c r="E1220" t="inlineStr">
        <is>
          <t>Viewer</t>
        </is>
      </c>
    </row>
    <row r="1221">
      <c r="A1221" t="inlineStr">
        <is>
          <t>Clients/Riverside Dental Pty Ltd/Main office - Northcote/04 Billing</t>
        </is>
      </c>
      <c r="B1221" t="inlineStr">
        <is>
          <t>Folder</t>
        </is>
      </c>
      <c r="C1221" t="inlineStr">
        <is>
          <t>-</t>
        </is>
      </c>
      <c r="D1221" t="inlineStr">
        <is>
          <t>Editor</t>
        </is>
      </c>
      <c r="E1221" t="inlineStr">
        <is>
          <t>Editor</t>
        </is>
      </c>
    </row>
    <row r="1222">
      <c r="A1222" t="inlineStr">
        <is>
          <t>Clients/Riverside Dental Pty Ltd/Main office - Northcote/05 Visit Reports</t>
        </is>
      </c>
      <c r="B1222" t="inlineStr">
        <is>
          <t>Folder</t>
        </is>
      </c>
      <c r="C1222" t="inlineStr">
        <is>
          <t>Contributor (form uploads)</t>
        </is>
      </c>
      <c r="D1222" t="inlineStr">
        <is>
          <t>Editor</t>
        </is>
      </c>
      <c r="E1222" t="inlineStr">
        <is>
          <t>Viewer</t>
        </is>
      </c>
    </row>
    <row r="1223">
      <c r="A1223" t="inlineStr">
        <is>
          <t>Clients/Bayview Early Learning</t>
        </is>
      </c>
      <c r="B1223" t="inlineStr">
        <is>
          <t>Client</t>
        </is>
      </c>
      <c r="C1223" t="inlineStr">
        <is>
          <t>-</t>
        </is>
      </c>
      <c r="D1223" t="inlineStr">
        <is>
          <t>Editor</t>
        </is>
      </c>
      <c r="E1223" t="inlineStr">
        <is>
          <t>Viewer</t>
        </is>
      </c>
    </row>
    <row r="1224">
      <c r="A1224" t="inlineStr">
        <is>
          <t>Clients/Bayview Early Learning/Main office - Laverton</t>
        </is>
      </c>
      <c r="B1224" t="inlineStr">
        <is>
          <t>Location</t>
        </is>
      </c>
      <c r="C1224" t="inlineStr">
        <is>
          <t>-</t>
        </is>
      </c>
      <c r="D1224" t="inlineStr">
        <is>
          <t>Editor</t>
        </is>
      </c>
      <c r="E1224" t="inlineStr">
        <is>
          <t>-</t>
        </is>
      </c>
    </row>
    <row r="1225">
      <c r="A1225" t="inlineStr">
        <is>
          <t>Clients/Bayview Early Learning/Main office - Laverton/01 Scope &amp; Checklist</t>
        </is>
      </c>
      <c r="B1225" t="inlineStr">
        <is>
          <t>Folder</t>
        </is>
      </c>
      <c r="C1225" t="inlineStr">
        <is>
          <t>Viewer</t>
        </is>
      </c>
      <c r="D1225" t="inlineStr">
        <is>
          <t>Editor</t>
        </is>
      </c>
      <c r="E1225" t="inlineStr">
        <is>
          <t>-</t>
        </is>
      </c>
    </row>
    <row r="1226">
      <c r="A1226" t="inlineStr">
        <is>
          <t>Clients/Bayview Early Learning/Main office - Laverton/02 Site Access</t>
        </is>
      </c>
      <c r="B1226" t="inlineStr">
        <is>
          <t>Folder</t>
        </is>
      </c>
      <c r="C1226" t="inlineStr">
        <is>
          <t>-</t>
        </is>
      </c>
      <c r="D1226" t="inlineStr">
        <is>
          <t>Editor</t>
        </is>
      </c>
      <c r="E1226" t="inlineStr">
        <is>
          <t>-</t>
        </is>
      </c>
    </row>
    <row r="1227">
      <c r="A1227" t="inlineStr">
        <is>
          <t>Clients/Bayview Early Learning/Main office - Laverton/03 Agreements</t>
        </is>
      </c>
      <c r="B1227" t="inlineStr">
        <is>
          <t>Folder</t>
        </is>
      </c>
      <c r="C1227" t="inlineStr">
        <is>
          <t>-</t>
        </is>
      </c>
      <c r="D1227" t="inlineStr">
        <is>
          <t>Editor</t>
        </is>
      </c>
      <c r="E1227" t="inlineStr">
        <is>
          <t>Viewer</t>
        </is>
      </c>
    </row>
    <row r="1228">
      <c r="A1228" t="inlineStr">
        <is>
          <t>Clients/Bayview Early Learning/Main office - Laverton/04 Billing</t>
        </is>
      </c>
      <c r="B1228" t="inlineStr">
        <is>
          <t>Folder</t>
        </is>
      </c>
      <c r="C1228" t="inlineStr">
        <is>
          <t>-</t>
        </is>
      </c>
      <c r="D1228" t="inlineStr">
        <is>
          <t>Editor</t>
        </is>
      </c>
      <c r="E1228" t="inlineStr">
        <is>
          <t>Editor</t>
        </is>
      </c>
    </row>
    <row r="1229">
      <c r="A1229" t="inlineStr">
        <is>
          <t>Clients/Bayview Early Learning/Main office - Laverton/05 Visit Reports</t>
        </is>
      </c>
      <c r="B1229" t="inlineStr">
        <is>
          <t>Folder</t>
        </is>
      </c>
      <c r="C1229" t="inlineStr">
        <is>
          <t>Contributor (form uploads)</t>
        </is>
      </c>
      <c r="D1229" t="inlineStr">
        <is>
          <t>Editor</t>
        </is>
      </c>
      <c r="E1229" t="inlineStr">
        <is>
          <t>Viewer</t>
        </is>
      </c>
    </row>
    <row r="1230">
      <c r="A1230" t="inlineStr">
        <is>
          <t>Clients/Bayview Early Learning/Clinic - Brighton</t>
        </is>
      </c>
      <c r="B1230" t="inlineStr">
        <is>
          <t>Location</t>
        </is>
      </c>
      <c r="C1230" t="inlineStr">
        <is>
          <t>-</t>
        </is>
      </c>
      <c r="D1230" t="inlineStr">
        <is>
          <t>Editor</t>
        </is>
      </c>
      <c r="E1230" t="inlineStr">
        <is>
          <t>-</t>
        </is>
      </c>
    </row>
    <row r="1231">
      <c r="A1231" t="inlineStr">
        <is>
          <t>Clients/Bayview Early Learning/Clinic - Brighton/01 Scope &amp; Checklist</t>
        </is>
      </c>
      <c r="B1231" t="inlineStr">
        <is>
          <t>Folder</t>
        </is>
      </c>
      <c r="C1231" t="inlineStr">
        <is>
          <t>Viewer</t>
        </is>
      </c>
      <c r="D1231" t="inlineStr">
        <is>
          <t>Editor</t>
        </is>
      </c>
      <c r="E1231" t="inlineStr">
        <is>
          <t>-</t>
        </is>
      </c>
    </row>
    <row r="1232">
      <c r="A1232" t="inlineStr">
        <is>
          <t>Clients/Bayview Early Learning/Clinic - Brighton/02 Site Access</t>
        </is>
      </c>
      <c r="B1232" t="inlineStr">
        <is>
          <t>Folder</t>
        </is>
      </c>
      <c r="C1232" t="inlineStr">
        <is>
          <t>-</t>
        </is>
      </c>
      <c r="D1232" t="inlineStr">
        <is>
          <t>Editor</t>
        </is>
      </c>
      <c r="E1232" t="inlineStr">
        <is>
          <t>-</t>
        </is>
      </c>
    </row>
    <row r="1233">
      <c r="A1233" t="inlineStr">
        <is>
          <t>Clients/Bayview Early Learning/Clinic - Brighton/03 Agreements</t>
        </is>
      </c>
      <c r="B1233" t="inlineStr">
        <is>
          <t>Folder</t>
        </is>
      </c>
      <c r="C1233" t="inlineStr">
        <is>
          <t>-</t>
        </is>
      </c>
      <c r="D1233" t="inlineStr">
        <is>
          <t>Editor</t>
        </is>
      </c>
      <c r="E1233" t="inlineStr">
        <is>
          <t>Viewer</t>
        </is>
      </c>
    </row>
    <row r="1234">
      <c r="A1234" t="inlineStr">
        <is>
          <t>Clients/Bayview Early Learning/Clinic - Brighton/04 Billing</t>
        </is>
      </c>
      <c r="B1234" t="inlineStr">
        <is>
          <t>Folder</t>
        </is>
      </c>
      <c r="C1234" t="inlineStr">
        <is>
          <t>-</t>
        </is>
      </c>
      <c r="D1234" t="inlineStr">
        <is>
          <t>Editor</t>
        </is>
      </c>
      <c r="E1234" t="inlineStr">
        <is>
          <t>Editor</t>
        </is>
      </c>
    </row>
    <row r="1235">
      <c r="A1235" t="inlineStr">
        <is>
          <t>Clients/Bayview Early Learning/Clinic - Brighton/05 Visit Reports</t>
        </is>
      </c>
      <c r="B1235" t="inlineStr">
        <is>
          <t>Folder</t>
        </is>
      </c>
      <c r="C1235" t="inlineStr">
        <is>
          <t>Contributor (form uploads)</t>
        </is>
      </c>
      <c r="D1235" t="inlineStr">
        <is>
          <t>Editor</t>
        </is>
      </c>
      <c r="E1235" t="inlineStr">
        <is>
          <t>Viewer</t>
        </is>
      </c>
    </row>
    <row r="1236">
      <c r="A1236" t="inlineStr">
        <is>
          <t>Clients/Elm Street Financial Planning Pty Ltd</t>
        </is>
      </c>
      <c r="B1236" t="inlineStr">
        <is>
          <t>Client</t>
        </is>
      </c>
      <c r="C1236" t="inlineStr">
        <is>
          <t>-</t>
        </is>
      </c>
      <c r="D1236" t="inlineStr">
        <is>
          <t>Editor</t>
        </is>
      </c>
      <c r="E1236" t="inlineStr">
        <is>
          <t>Viewer</t>
        </is>
      </c>
    </row>
    <row r="1237">
      <c r="A1237" t="inlineStr">
        <is>
          <t>Clients/Elm Street Financial Planning Pty Ltd/Main office - Yarraville</t>
        </is>
      </c>
      <c r="B1237" t="inlineStr">
        <is>
          <t>Location</t>
        </is>
      </c>
      <c r="C1237" t="inlineStr">
        <is>
          <t>-</t>
        </is>
      </c>
      <c r="D1237" t="inlineStr">
        <is>
          <t>Editor</t>
        </is>
      </c>
      <c r="E1237" t="inlineStr">
        <is>
          <t>-</t>
        </is>
      </c>
    </row>
    <row r="1238">
      <c r="A1238" t="inlineStr">
        <is>
          <t>Clients/Elm Street Financial Planning Pty Ltd/Main office - Yarraville/01 Scope &amp; Checklist</t>
        </is>
      </c>
      <c r="B1238" t="inlineStr">
        <is>
          <t>Folder</t>
        </is>
      </c>
      <c r="C1238" t="inlineStr">
        <is>
          <t>Viewer</t>
        </is>
      </c>
      <c r="D1238" t="inlineStr">
        <is>
          <t>Editor</t>
        </is>
      </c>
      <c r="E1238" t="inlineStr">
        <is>
          <t>-</t>
        </is>
      </c>
    </row>
    <row r="1239">
      <c r="A1239" t="inlineStr">
        <is>
          <t>Clients/Elm Street Financial Planning Pty Ltd/Main office - Yarraville/02 Site Access</t>
        </is>
      </c>
      <c r="B1239" t="inlineStr">
        <is>
          <t>Folder</t>
        </is>
      </c>
      <c r="C1239" t="inlineStr">
        <is>
          <t>-</t>
        </is>
      </c>
      <c r="D1239" t="inlineStr">
        <is>
          <t>Editor</t>
        </is>
      </c>
      <c r="E1239" t="inlineStr">
        <is>
          <t>-</t>
        </is>
      </c>
    </row>
    <row r="1240">
      <c r="A1240" t="inlineStr">
        <is>
          <t>Clients/Elm Street Financial Planning Pty Ltd/Main office - Yarraville/03 Agreements</t>
        </is>
      </c>
      <c r="B1240" t="inlineStr">
        <is>
          <t>Folder</t>
        </is>
      </c>
      <c r="C1240" t="inlineStr">
        <is>
          <t>-</t>
        </is>
      </c>
      <c r="D1240" t="inlineStr">
        <is>
          <t>Editor</t>
        </is>
      </c>
      <c r="E1240" t="inlineStr">
        <is>
          <t>Viewer</t>
        </is>
      </c>
    </row>
    <row r="1241">
      <c r="A1241" t="inlineStr">
        <is>
          <t>Clients/Elm Street Financial Planning Pty Ltd/Main office - Yarraville/04 Billing</t>
        </is>
      </c>
      <c r="B1241" t="inlineStr">
        <is>
          <t>Folder</t>
        </is>
      </c>
      <c r="C1241" t="inlineStr">
        <is>
          <t>-</t>
        </is>
      </c>
      <c r="D1241" t="inlineStr">
        <is>
          <t>Editor</t>
        </is>
      </c>
      <c r="E1241" t="inlineStr">
        <is>
          <t>Editor</t>
        </is>
      </c>
    </row>
    <row r="1242">
      <c r="A1242" t="inlineStr">
        <is>
          <t>Clients/Elm Street Financial Planning Pty Ltd/Main office - Yarraville/05 Visit Reports</t>
        </is>
      </c>
      <c r="B1242" t="inlineStr">
        <is>
          <t>Folder</t>
        </is>
      </c>
      <c r="C1242" t="inlineStr">
        <is>
          <t>Contributor (form uploads)</t>
        </is>
      </c>
      <c r="D1242" t="inlineStr">
        <is>
          <t>Editor</t>
        </is>
      </c>
      <c r="E1242" t="inlineStr">
        <is>
          <t>Viewer</t>
        </is>
      </c>
    </row>
    <row r="1243">
      <c r="A1243" t="inlineStr">
        <is>
          <t>Clients/Ashwood Property Group</t>
        </is>
      </c>
      <c r="B1243" t="inlineStr">
        <is>
          <t>Client</t>
        </is>
      </c>
      <c r="C1243" t="inlineStr">
        <is>
          <t>-</t>
        </is>
      </c>
      <c r="D1243" t="inlineStr">
        <is>
          <t>Editor</t>
        </is>
      </c>
      <c r="E1243" t="inlineStr">
        <is>
          <t>Viewer</t>
        </is>
      </c>
    </row>
    <row r="1244">
      <c r="A1244" t="inlineStr">
        <is>
          <t>Clients/Ashwood Property Group/Main office - Cheltenham</t>
        </is>
      </c>
      <c r="B1244" t="inlineStr">
        <is>
          <t>Location</t>
        </is>
      </c>
      <c r="C1244" t="inlineStr">
        <is>
          <t>-</t>
        </is>
      </c>
      <c r="D1244" t="inlineStr">
        <is>
          <t>Editor</t>
        </is>
      </c>
      <c r="E1244" t="inlineStr">
        <is>
          <t>-</t>
        </is>
      </c>
    </row>
    <row r="1245">
      <c r="A1245" t="inlineStr">
        <is>
          <t>Clients/Ashwood Property Group/Main office - Cheltenham/01 Scope &amp; Checklist</t>
        </is>
      </c>
      <c r="B1245" t="inlineStr">
        <is>
          <t>Folder</t>
        </is>
      </c>
      <c r="C1245" t="inlineStr">
        <is>
          <t>Viewer</t>
        </is>
      </c>
      <c r="D1245" t="inlineStr">
        <is>
          <t>Editor</t>
        </is>
      </c>
      <c r="E1245" t="inlineStr">
        <is>
          <t>-</t>
        </is>
      </c>
    </row>
    <row r="1246">
      <c r="A1246" t="inlineStr">
        <is>
          <t>Clients/Ashwood Property Group/Main office - Cheltenham/02 Site Access</t>
        </is>
      </c>
      <c r="B1246" t="inlineStr">
        <is>
          <t>Folder</t>
        </is>
      </c>
      <c r="C1246" t="inlineStr">
        <is>
          <t>-</t>
        </is>
      </c>
      <c r="D1246" t="inlineStr">
        <is>
          <t>Editor</t>
        </is>
      </c>
      <c r="E1246" t="inlineStr">
        <is>
          <t>-</t>
        </is>
      </c>
    </row>
    <row r="1247">
      <c r="A1247" t="inlineStr">
        <is>
          <t>Clients/Ashwood Property Group/Main office - Cheltenham/03 Agreements</t>
        </is>
      </c>
      <c r="B1247" t="inlineStr">
        <is>
          <t>Folder</t>
        </is>
      </c>
      <c r="C1247" t="inlineStr">
        <is>
          <t>-</t>
        </is>
      </c>
      <c r="D1247" t="inlineStr">
        <is>
          <t>Editor</t>
        </is>
      </c>
      <c r="E1247" t="inlineStr">
        <is>
          <t>Viewer</t>
        </is>
      </c>
    </row>
    <row r="1248">
      <c r="A1248" t="inlineStr">
        <is>
          <t>Clients/Ashwood Property Group/Main office - Cheltenham/04 Billing</t>
        </is>
      </c>
      <c r="B1248" t="inlineStr">
        <is>
          <t>Folder</t>
        </is>
      </c>
      <c r="C1248" t="inlineStr">
        <is>
          <t>-</t>
        </is>
      </c>
      <c r="D1248" t="inlineStr">
        <is>
          <t>Editor</t>
        </is>
      </c>
      <c r="E1248" t="inlineStr">
        <is>
          <t>Editor</t>
        </is>
      </c>
    </row>
    <row r="1249">
      <c r="A1249" t="inlineStr">
        <is>
          <t>Clients/Ashwood Property Group/Main office - Cheltenham/05 Visit Reports</t>
        </is>
      </c>
      <c r="B1249" t="inlineStr">
        <is>
          <t>Folder</t>
        </is>
      </c>
      <c r="C1249" t="inlineStr">
        <is>
          <t>Contributor (form uploads)</t>
        </is>
      </c>
      <c r="D1249" t="inlineStr">
        <is>
          <t>Editor</t>
        </is>
      </c>
      <c r="E1249" t="inlineStr">
        <is>
          <t>Viewer</t>
        </is>
      </c>
    </row>
    <row r="1250">
      <c r="A1250" t="inlineStr">
        <is>
          <t>Clients/Northside Early Learning Pty Ltd</t>
        </is>
      </c>
      <c r="B1250" t="inlineStr">
        <is>
          <t>Client</t>
        </is>
      </c>
      <c r="C1250" t="inlineStr">
        <is>
          <t>-</t>
        </is>
      </c>
      <c r="D1250" t="inlineStr">
        <is>
          <t>Editor</t>
        </is>
      </c>
      <c r="E1250" t="inlineStr">
        <is>
          <t>Viewer</t>
        </is>
      </c>
    </row>
    <row r="1251">
      <c r="A1251" t="inlineStr">
        <is>
          <t>Clients/Northside Early Learning Pty Ltd/Main office - Bentleigh</t>
        </is>
      </c>
      <c r="B1251" t="inlineStr">
        <is>
          <t>Location</t>
        </is>
      </c>
      <c r="C1251" t="inlineStr">
        <is>
          <t>-</t>
        </is>
      </c>
      <c r="D1251" t="inlineStr">
        <is>
          <t>Editor</t>
        </is>
      </c>
      <c r="E1251" t="inlineStr">
        <is>
          <t>-</t>
        </is>
      </c>
    </row>
    <row r="1252">
      <c r="A1252" t="inlineStr">
        <is>
          <t>Clients/Northside Early Learning Pty Ltd/Main office - Bentleigh/01 Scope &amp; Checklist</t>
        </is>
      </c>
      <c r="B1252" t="inlineStr">
        <is>
          <t>Folder</t>
        </is>
      </c>
      <c r="C1252" t="inlineStr">
        <is>
          <t>Viewer</t>
        </is>
      </c>
      <c r="D1252" t="inlineStr">
        <is>
          <t>Editor</t>
        </is>
      </c>
      <c r="E1252" t="inlineStr">
        <is>
          <t>-</t>
        </is>
      </c>
    </row>
    <row r="1253">
      <c r="A1253" t="inlineStr">
        <is>
          <t>Clients/Northside Early Learning Pty Ltd/Main office - Bentleigh/02 Site Access</t>
        </is>
      </c>
      <c r="B1253" t="inlineStr">
        <is>
          <t>Folder</t>
        </is>
      </c>
      <c r="C1253" t="inlineStr">
        <is>
          <t>-</t>
        </is>
      </c>
      <c r="D1253" t="inlineStr">
        <is>
          <t>Editor</t>
        </is>
      </c>
      <c r="E1253" t="inlineStr">
        <is>
          <t>-</t>
        </is>
      </c>
    </row>
    <row r="1254">
      <c r="A1254" t="inlineStr">
        <is>
          <t>Clients/Northside Early Learning Pty Ltd/Main office - Bentleigh/03 Agreements</t>
        </is>
      </c>
      <c r="B1254" t="inlineStr">
        <is>
          <t>Folder</t>
        </is>
      </c>
      <c r="C1254" t="inlineStr">
        <is>
          <t>-</t>
        </is>
      </c>
      <c r="D1254" t="inlineStr">
        <is>
          <t>Editor</t>
        </is>
      </c>
      <c r="E1254" t="inlineStr">
        <is>
          <t>Viewer</t>
        </is>
      </c>
    </row>
    <row r="1255">
      <c r="A1255" t="inlineStr">
        <is>
          <t>Clients/Northside Early Learning Pty Ltd/Main office - Bentleigh/04 Billing</t>
        </is>
      </c>
      <c r="B1255" t="inlineStr">
        <is>
          <t>Folder</t>
        </is>
      </c>
      <c r="C1255" t="inlineStr">
        <is>
          <t>-</t>
        </is>
      </c>
      <c r="D1255" t="inlineStr">
        <is>
          <t>Editor</t>
        </is>
      </c>
      <c r="E1255" t="inlineStr">
        <is>
          <t>Editor</t>
        </is>
      </c>
    </row>
    <row r="1256">
      <c r="A1256" t="inlineStr">
        <is>
          <t>Clients/Northside Early Learning Pty Ltd/Main office - Bentleigh/05 Visit Reports</t>
        </is>
      </c>
      <c r="B1256" t="inlineStr">
        <is>
          <t>Folder</t>
        </is>
      </c>
      <c r="C1256" t="inlineStr">
        <is>
          <t>Contributor (form uploads)</t>
        </is>
      </c>
      <c r="D1256" t="inlineStr">
        <is>
          <t>Editor</t>
        </is>
      </c>
      <c r="E1256" t="inlineStr">
        <is>
          <t>Viewer</t>
        </is>
      </c>
    </row>
    <row r="1257">
      <c r="A1257" t="inlineStr">
        <is>
          <t>Clients/Brightside Logistics Pty Ltd</t>
        </is>
      </c>
      <c r="B1257" t="inlineStr">
        <is>
          <t>Client</t>
        </is>
      </c>
      <c r="C1257" t="inlineStr">
        <is>
          <t>-</t>
        </is>
      </c>
      <c r="D1257" t="inlineStr">
        <is>
          <t>Editor</t>
        </is>
      </c>
      <c r="E1257" t="inlineStr">
        <is>
          <t>Viewer</t>
        </is>
      </c>
    </row>
    <row r="1258">
      <c r="A1258" t="inlineStr">
        <is>
          <t>Clients/Brightside Logistics Pty Ltd/Main office - Bentleigh</t>
        </is>
      </c>
      <c r="B1258" t="inlineStr">
        <is>
          <t>Location</t>
        </is>
      </c>
      <c r="C1258" t="inlineStr">
        <is>
          <t>-</t>
        </is>
      </c>
      <c r="D1258" t="inlineStr">
        <is>
          <t>Editor</t>
        </is>
      </c>
      <c r="E1258" t="inlineStr">
        <is>
          <t>-</t>
        </is>
      </c>
    </row>
    <row r="1259">
      <c r="A1259" t="inlineStr">
        <is>
          <t>Clients/Brightside Logistics Pty Ltd/Main office - Bentleigh/01 Scope &amp; Checklist</t>
        </is>
      </c>
      <c r="B1259" t="inlineStr">
        <is>
          <t>Folder</t>
        </is>
      </c>
      <c r="C1259" t="inlineStr">
        <is>
          <t>Viewer</t>
        </is>
      </c>
      <c r="D1259" t="inlineStr">
        <is>
          <t>Editor</t>
        </is>
      </c>
      <c r="E1259" t="inlineStr">
        <is>
          <t>-</t>
        </is>
      </c>
    </row>
    <row r="1260">
      <c r="A1260" t="inlineStr">
        <is>
          <t>Clients/Brightside Logistics Pty Ltd/Main office - Bentleigh/02 Site Access</t>
        </is>
      </c>
      <c r="B1260" t="inlineStr">
        <is>
          <t>Folder</t>
        </is>
      </c>
      <c r="C1260" t="inlineStr">
        <is>
          <t>-</t>
        </is>
      </c>
      <c r="D1260" t="inlineStr">
        <is>
          <t>Editor</t>
        </is>
      </c>
      <c r="E1260" t="inlineStr">
        <is>
          <t>-</t>
        </is>
      </c>
    </row>
    <row r="1261">
      <c r="A1261" t="inlineStr">
        <is>
          <t>Clients/Brightside Logistics Pty Ltd/Main office - Bentleigh/03 Agreements</t>
        </is>
      </c>
      <c r="B1261" t="inlineStr">
        <is>
          <t>Folder</t>
        </is>
      </c>
      <c r="C1261" t="inlineStr">
        <is>
          <t>-</t>
        </is>
      </c>
      <c r="D1261" t="inlineStr">
        <is>
          <t>Editor</t>
        </is>
      </c>
      <c r="E1261" t="inlineStr">
        <is>
          <t>Viewer</t>
        </is>
      </c>
    </row>
    <row r="1262">
      <c r="A1262" t="inlineStr">
        <is>
          <t>Clients/Brightside Logistics Pty Ltd/Main office - Bentleigh/04 Billing</t>
        </is>
      </c>
      <c r="B1262" t="inlineStr">
        <is>
          <t>Folder</t>
        </is>
      </c>
      <c r="C1262" t="inlineStr">
        <is>
          <t>-</t>
        </is>
      </c>
      <c r="D1262" t="inlineStr">
        <is>
          <t>Editor</t>
        </is>
      </c>
      <c r="E1262" t="inlineStr">
        <is>
          <t>Editor</t>
        </is>
      </c>
    </row>
    <row r="1263">
      <c r="A1263" t="inlineStr">
        <is>
          <t>Clients/Brightside Logistics Pty Ltd/Main office - Bentleigh/05 Visit Reports</t>
        </is>
      </c>
      <c r="B1263" t="inlineStr">
        <is>
          <t>Folder</t>
        </is>
      </c>
      <c r="C1263" t="inlineStr">
        <is>
          <t>Contributor (form uploads)</t>
        </is>
      </c>
      <c r="D1263" t="inlineStr">
        <is>
          <t>Editor</t>
        </is>
      </c>
      <c r="E1263" t="inlineStr">
        <is>
          <t>Viewer</t>
        </is>
      </c>
    </row>
    <row r="1264">
      <c r="A1264" t="inlineStr">
        <is>
          <t>Clients/Elm Street Early Learning</t>
        </is>
      </c>
      <c r="B1264" t="inlineStr">
        <is>
          <t>Client</t>
        </is>
      </c>
      <c r="C1264" t="inlineStr">
        <is>
          <t>-</t>
        </is>
      </c>
      <c r="D1264" t="inlineStr">
        <is>
          <t>Editor</t>
        </is>
      </c>
      <c r="E1264" t="inlineStr">
        <is>
          <t>Viewer</t>
        </is>
      </c>
    </row>
    <row r="1265">
      <c r="A1265" t="inlineStr">
        <is>
          <t>Clients/Elm Street Early Learning/Main office - Hawthorn</t>
        </is>
      </c>
      <c r="B1265" t="inlineStr">
        <is>
          <t>Location</t>
        </is>
      </c>
      <c r="C1265" t="inlineStr">
        <is>
          <t>-</t>
        </is>
      </c>
      <c r="D1265" t="inlineStr">
        <is>
          <t>Editor</t>
        </is>
      </c>
      <c r="E1265" t="inlineStr">
        <is>
          <t>-</t>
        </is>
      </c>
    </row>
    <row r="1266">
      <c r="A1266" t="inlineStr">
        <is>
          <t>Clients/Elm Street Early Learning/Main office - Hawthorn/01 Scope &amp; Checklist</t>
        </is>
      </c>
      <c r="B1266" t="inlineStr">
        <is>
          <t>Folder</t>
        </is>
      </c>
      <c r="C1266" t="inlineStr">
        <is>
          <t>Viewer</t>
        </is>
      </c>
      <c r="D1266" t="inlineStr">
        <is>
          <t>Editor</t>
        </is>
      </c>
      <c r="E1266" t="inlineStr">
        <is>
          <t>-</t>
        </is>
      </c>
    </row>
    <row r="1267">
      <c r="A1267" t="inlineStr">
        <is>
          <t>Clients/Elm Street Early Learning/Main office - Hawthorn/02 Site Access</t>
        </is>
      </c>
      <c r="B1267" t="inlineStr">
        <is>
          <t>Folder</t>
        </is>
      </c>
      <c r="C1267" t="inlineStr">
        <is>
          <t>-</t>
        </is>
      </c>
      <c r="D1267" t="inlineStr">
        <is>
          <t>Editor</t>
        </is>
      </c>
      <c r="E1267" t="inlineStr">
        <is>
          <t>-</t>
        </is>
      </c>
    </row>
    <row r="1268">
      <c r="A1268" t="inlineStr">
        <is>
          <t>Clients/Elm Street Early Learning/Main office - Hawthorn/03 Agreements</t>
        </is>
      </c>
      <c r="B1268" t="inlineStr">
        <is>
          <t>Folder</t>
        </is>
      </c>
      <c r="C1268" t="inlineStr">
        <is>
          <t>-</t>
        </is>
      </c>
      <c r="D1268" t="inlineStr">
        <is>
          <t>Editor</t>
        </is>
      </c>
      <c r="E1268" t="inlineStr">
        <is>
          <t>Viewer</t>
        </is>
      </c>
    </row>
    <row r="1269">
      <c r="A1269" t="inlineStr">
        <is>
          <t>Clients/Elm Street Early Learning/Main office - Hawthorn/04 Billing</t>
        </is>
      </c>
      <c r="B1269" t="inlineStr">
        <is>
          <t>Folder</t>
        </is>
      </c>
      <c r="C1269" t="inlineStr">
        <is>
          <t>-</t>
        </is>
      </c>
      <c r="D1269" t="inlineStr">
        <is>
          <t>Editor</t>
        </is>
      </c>
      <c r="E1269" t="inlineStr">
        <is>
          <t>Editor</t>
        </is>
      </c>
    </row>
    <row r="1270">
      <c r="A1270" t="inlineStr">
        <is>
          <t>Clients/Elm Street Early Learning/Main office - Hawthorn/05 Visit Reports</t>
        </is>
      </c>
      <c r="B1270" t="inlineStr">
        <is>
          <t>Folder</t>
        </is>
      </c>
      <c r="C1270" t="inlineStr">
        <is>
          <t>Contributor (form uploads)</t>
        </is>
      </c>
      <c r="D1270" t="inlineStr">
        <is>
          <t>Editor</t>
        </is>
      </c>
      <c r="E1270" t="inlineStr">
        <is>
          <t>Viewer</t>
        </is>
      </c>
    </row>
    <row r="1271">
      <c r="A1271" t="inlineStr">
        <is>
          <t>Clients/Elm Street Early Learning/Clinic - Camberwell</t>
        </is>
      </c>
      <c r="B1271" t="inlineStr">
        <is>
          <t>Location</t>
        </is>
      </c>
      <c r="C1271" t="inlineStr">
        <is>
          <t>-</t>
        </is>
      </c>
      <c r="D1271" t="inlineStr">
        <is>
          <t>Editor</t>
        </is>
      </c>
      <c r="E1271" t="inlineStr">
        <is>
          <t>-</t>
        </is>
      </c>
    </row>
    <row r="1272">
      <c r="A1272" t="inlineStr">
        <is>
          <t>Clients/Elm Street Early Learning/Clinic - Camberwell/01 Scope &amp; Checklist</t>
        </is>
      </c>
      <c r="B1272" t="inlineStr">
        <is>
          <t>Folder</t>
        </is>
      </c>
      <c r="C1272" t="inlineStr">
        <is>
          <t>Viewer</t>
        </is>
      </c>
      <c r="D1272" t="inlineStr">
        <is>
          <t>Editor</t>
        </is>
      </c>
      <c r="E1272" t="inlineStr">
        <is>
          <t>-</t>
        </is>
      </c>
    </row>
    <row r="1273">
      <c r="A1273" t="inlineStr">
        <is>
          <t>Clients/Elm Street Early Learning/Clinic - Camberwell/02 Site Access</t>
        </is>
      </c>
      <c r="B1273" t="inlineStr">
        <is>
          <t>Folder</t>
        </is>
      </c>
      <c r="C1273" t="inlineStr">
        <is>
          <t>-</t>
        </is>
      </c>
      <c r="D1273" t="inlineStr">
        <is>
          <t>Editor</t>
        </is>
      </c>
      <c r="E1273" t="inlineStr">
        <is>
          <t>-</t>
        </is>
      </c>
    </row>
    <row r="1274">
      <c r="A1274" t="inlineStr">
        <is>
          <t>Clients/Elm Street Early Learning/Clinic - Camberwell/03 Agreements</t>
        </is>
      </c>
      <c r="B1274" t="inlineStr">
        <is>
          <t>Folder</t>
        </is>
      </c>
      <c r="C1274" t="inlineStr">
        <is>
          <t>-</t>
        </is>
      </c>
      <c r="D1274" t="inlineStr">
        <is>
          <t>Editor</t>
        </is>
      </c>
      <c r="E1274" t="inlineStr">
        <is>
          <t>Viewer</t>
        </is>
      </c>
    </row>
    <row r="1275">
      <c r="A1275" t="inlineStr">
        <is>
          <t>Clients/Elm Street Early Learning/Clinic - Camberwell/04 Billing</t>
        </is>
      </c>
      <c r="B1275" t="inlineStr">
        <is>
          <t>Folder</t>
        </is>
      </c>
      <c r="C1275" t="inlineStr">
        <is>
          <t>-</t>
        </is>
      </c>
      <c r="D1275" t="inlineStr">
        <is>
          <t>Editor</t>
        </is>
      </c>
      <c r="E1275" t="inlineStr">
        <is>
          <t>Editor</t>
        </is>
      </c>
    </row>
    <row r="1276">
      <c r="A1276" t="inlineStr">
        <is>
          <t>Clients/Elm Street Early Learning/Clinic - Camberwell/05 Visit Reports</t>
        </is>
      </c>
      <c r="B1276" t="inlineStr">
        <is>
          <t>Folder</t>
        </is>
      </c>
      <c r="C1276" t="inlineStr">
        <is>
          <t>Contributor (form uploads)</t>
        </is>
      </c>
      <c r="D1276" t="inlineStr">
        <is>
          <t>Editor</t>
        </is>
      </c>
      <c r="E1276" t="inlineStr">
        <is>
          <t>Viewer</t>
        </is>
      </c>
    </row>
    <row r="1277">
      <c r="A1277" t="inlineStr">
        <is>
          <t>Clients/Elm Street Early Learning/Warehouse - Glen Waverley</t>
        </is>
      </c>
      <c r="B1277" t="inlineStr">
        <is>
          <t>Location</t>
        </is>
      </c>
      <c r="C1277" t="inlineStr">
        <is>
          <t>-</t>
        </is>
      </c>
      <c r="D1277" t="inlineStr">
        <is>
          <t>Editor</t>
        </is>
      </c>
      <c r="E1277" t="inlineStr">
        <is>
          <t>-</t>
        </is>
      </c>
    </row>
    <row r="1278">
      <c r="A1278" t="inlineStr">
        <is>
          <t>Clients/Elm Street Early Learning/Warehouse - Glen Waverley/01 Scope &amp; Checklist</t>
        </is>
      </c>
      <c r="B1278" t="inlineStr">
        <is>
          <t>Folder</t>
        </is>
      </c>
      <c r="C1278" t="inlineStr">
        <is>
          <t>Viewer</t>
        </is>
      </c>
      <c r="D1278" t="inlineStr">
        <is>
          <t>Editor</t>
        </is>
      </c>
      <c r="E1278" t="inlineStr">
        <is>
          <t>-</t>
        </is>
      </c>
    </row>
    <row r="1279">
      <c r="A1279" t="inlineStr">
        <is>
          <t>Clients/Elm Street Early Learning/Warehouse - Glen Waverley/02 Site Access</t>
        </is>
      </c>
      <c r="B1279" t="inlineStr">
        <is>
          <t>Folder</t>
        </is>
      </c>
      <c r="C1279" t="inlineStr">
        <is>
          <t>-</t>
        </is>
      </c>
      <c r="D1279" t="inlineStr">
        <is>
          <t>Editor</t>
        </is>
      </c>
      <c r="E1279" t="inlineStr">
        <is>
          <t>-</t>
        </is>
      </c>
    </row>
    <row r="1280">
      <c r="A1280" t="inlineStr">
        <is>
          <t>Clients/Elm Street Early Learning/Warehouse - Glen Waverley/03 Agreements</t>
        </is>
      </c>
      <c r="B1280" t="inlineStr">
        <is>
          <t>Folder</t>
        </is>
      </c>
      <c r="C1280" t="inlineStr">
        <is>
          <t>-</t>
        </is>
      </c>
      <c r="D1280" t="inlineStr">
        <is>
          <t>Editor</t>
        </is>
      </c>
      <c r="E1280" t="inlineStr">
        <is>
          <t>Viewer</t>
        </is>
      </c>
    </row>
    <row r="1281">
      <c r="A1281" t="inlineStr">
        <is>
          <t>Clients/Elm Street Early Learning/Warehouse - Glen Waverley/04 Billing</t>
        </is>
      </c>
      <c r="B1281" t="inlineStr">
        <is>
          <t>Folder</t>
        </is>
      </c>
      <c r="C1281" t="inlineStr">
        <is>
          <t>-</t>
        </is>
      </c>
      <c r="D1281" t="inlineStr">
        <is>
          <t>Editor</t>
        </is>
      </c>
      <c r="E1281" t="inlineStr">
        <is>
          <t>Editor</t>
        </is>
      </c>
    </row>
    <row r="1282">
      <c r="A1282" t="inlineStr">
        <is>
          <t>Clients/Elm Street Early Learning/Warehouse - Glen Waverley/05 Visit Reports</t>
        </is>
      </c>
      <c r="B1282" t="inlineStr">
        <is>
          <t>Folder</t>
        </is>
      </c>
      <c r="C1282" t="inlineStr">
        <is>
          <t>Contributor (form uploads)</t>
        </is>
      </c>
      <c r="D1282" t="inlineStr">
        <is>
          <t>Editor</t>
        </is>
      </c>
      <c r="E1282" t="inlineStr">
        <is>
          <t>Viewer</t>
        </is>
      </c>
    </row>
    <row r="1283">
      <c r="A1283" t="inlineStr">
        <is>
          <t>Clients/Redgum Financial Planning</t>
        </is>
      </c>
      <c r="B1283" t="inlineStr">
        <is>
          <t>Client</t>
        </is>
      </c>
      <c r="C1283" t="inlineStr">
        <is>
          <t>-</t>
        </is>
      </c>
      <c r="D1283" t="inlineStr">
        <is>
          <t>Editor</t>
        </is>
      </c>
      <c r="E1283" t="inlineStr">
        <is>
          <t>Viewer</t>
        </is>
      </c>
    </row>
    <row r="1284">
      <c r="A1284" t="inlineStr">
        <is>
          <t>Clients/Redgum Financial Planning/Main office - Williamstown</t>
        </is>
      </c>
      <c r="B1284" t="inlineStr">
        <is>
          <t>Location</t>
        </is>
      </c>
      <c r="C1284" t="inlineStr">
        <is>
          <t>-</t>
        </is>
      </c>
      <c r="D1284" t="inlineStr">
        <is>
          <t>Editor</t>
        </is>
      </c>
      <c r="E1284" t="inlineStr">
        <is>
          <t>-</t>
        </is>
      </c>
    </row>
    <row r="1285">
      <c r="A1285" t="inlineStr">
        <is>
          <t>Clients/Redgum Financial Planning/Main office - Williamstown/01 Scope &amp; Checklist</t>
        </is>
      </c>
      <c r="B1285" t="inlineStr">
        <is>
          <t>Folder</t>
        </is>
      </c>
      <c r="C1285" t="inlineStr">
        <is>
          <t>Viewer</t>
        </is>
      </c>
      <c r="D1285" t="inlineStr">
        <is>
          <t>Editor</t>
        </is>
      </c>
      <c r="E1285" t="inlineStr">
        <is>
          <t>-</t>
        </is>
      </c>
    </row>
    <row r="1286">
      <c r="A1286" t="inlineStr">
        <is>
          <t>Clients/Redgum Financial Planning/Main office - Williamstown/02 Site Access</t>
        </is>
      </c>
      <c r="B1286" t="inlineStr">
        <is>
          <t>Folder</t>
        </is>
      </c>
      <c r="C1286" t="inlineStr">
        <is>
          <t>-</t>
        </is>
      </c>
      <c r="D1286" t="inlineStr">
        <is>
          <t>Editor</t>
        </is>
      </c>
      <c r="E1286" t="inlineStr">
        <is>
          <t>-</t>
        </is>
      </c>
    </row>
    <row r="1287">
      <c r="A1287" t="inlineStr">
        <is>
          <t>Clients/Redgum Financial Planning/Main office - Williamstown/03 Agreements</t>
        </is>
      </c>
      <c r="B1287" t="inlineStr">
        <is>
          <t>Folder</t>
        </is>
      </c>
      <c r="C1287" t="inlineStr">
        <is>
          <t>-</t>
        </is>
      </c>
      <c r="D1287" t="inlineStr">
        <is>
          <t>Editor</t>
        </is>
      </c>
      <c r="E1287" t="inlineStr">
        <is>
          <t>Viewer</t>
        </is>
      </c>
    </row>
    <row r="1288">
      <c r="A1288" t="inlineStr">
        <is>
          <t>Clients/Redgum Financial Planning/Main office - Williamstown/04 Billing</t>
        </is>
      </c>
      <c r="B1288" t="inlineStr">
        <is>
          <t>Folder</t>
        </is>
      </c>
      <c r="C1288" t="inlineStr">
        <is>
          <t>-</t>
        </is>
      </c>
      <c r="D1288" t="inlineStr">
        <is>
          <t>Editor</t>
        </is>
      </c>
      <c r="E1288" t="inlineStr">
        <is>
          <t>Editor</t>
        </is>
      </c>
    </row>
    <row r="1289">
      <c r="A1289" t="inlineStr">
        <is>
          <t>Clients/Redgum Financial Planning/Main office - Williamstown/05 Visit Reports</t>
        </is>
      </c>
      <c r="B1289" t="inlineStr">
        <is>
          <t>Folder</t>
        </is>
      </c>
      <c r="C1289" t="inlineStr">
        <is>
          <t>Contributor (form uploads)</t>
        </is>
      </c>
      <c r="D1289" t="inlineStr">
        <is>
          <t>Editor</t>
        </is>
      </c>
      <c r="E1289" t="inlineStr">
        <is>
          <t>Viewer</t>
        </is>
      </c>
    </row>
    <row r="1290">
      <c r="A1290" t="inlineStr">
        <is>
          <t>Clients/Redgum Financial Planning/Clinic - Epping</t>
        </is>
      </c>
      <c r="B1290" t="inlineStr">
        <is>
          <t>Location</t>
        </is>
      </c>
      <c r="C1290" t="inlineStr">
        <is>
          <t>-</t>
        </is>
      </c>
      <c r="D1290" t="inlineStr">
        <is>
          <t>Editor</t>
        </is>
      </c>
      <c r="E1290" t="inlineStr">
        <is>
          <t>-</t>
        </is>
      </c>
    </row>
    <row r="1291">
      <c r="A1291" t="inlineStr">
        <is>
          <t>Clients/Redgum Financial Planning/Clinic - Epping/01 Scope &amp; Checklist</t>
        </is>
      </c>
      <c r="B1291" t="inlineStr">
        <is>
          <t>Folder</t>
        </is>
      </c>
      <c r="C1291" t="inlineStr">
        <is>
          <t>Viewer</t>
        </is>
      </c>
      <c r="D1291" t="inlineStr">
        <is>
          <t>Editor</t>
        </is>
      </c>
      <c r="E1291" t="inlineStr">
        <is>
          <t>-</t>
        </is>
      </c>
    </row>
    <row r="1292">
      <c r="A1292" t="inlineStr">
        <is>
          <t>Clients/Redgum Financial Planning/Clinic - Epping/02 Site Access</t>
        </is>
      </c>
      <c r="B1292" t="inlineStr">
        <is>
          <t>Folder</t>
        </is>
      </c>
      <c r="C1292" t="inlineStr">
        <is>
          <t>-</t>
        </is>
      </c>
      <c r="D1292" t="inlineStr">
        <is>
          <t>Editor</t>
        </is>
      </c>
      <c r="E1292" t="inlineStr">
        <is>
          <t>-</t>
        </is>
      </c>
    </row>
    <row r="1293">
      <c r="A1293" t="inlineStr">
        <is>
          <t>Clients/Redgum Financial Planning/Clinic - Epping/03 Agreements</t>
        </is>
      </c>
      <c r="B1293" t="inlineStr">
        <is>
          <t>Folder</t>
        </is>
      </c>
      <c r="C1293" t="inlineStr">
        <is>
          <t>-</t>
        </is>
      </c>
      <c r="D1293" t="inlineStr">
        <is>
          <t>Editor</t>
        </is>
      </c>
      <c r="E1293" t="inlineStr">
        <is>
          <t>Viewer</t>
        </is>
      </c>
    </row>
    <row r="1294">
      <c r="A1294" t="inlineStr">
        <is>
          <t>Clients/Redgum Financial Planning/Clinic - Epping/04 Billing</t>
        </is>
      </c>
      <c r="B1294" t="inlineStr">
        <is>
          <t>Folder</t>
        </is>
      </c>
      <c r="C1294" t="inlineStr">
        <is>
          <t>-</t>
        </is>
      </c>
      <c r="D1294" t="inlineStr">
        <is>
          <t>Editor</t>
        </is>
      </c>
      <c r="E1294" t="inlineStr">
        <is>
          <t>Editor</t>
        </is>
      </c>
    </row>
    <row r="1295">
      <c r="A1295" t="inlineStr">
        <is>
          <t>Clients/Redgum Financial Planning/Clinic - Epping/05 Visit Reports</t>
        </is>
      </c>
      <c r="B1295" t="inlineStr">
        <is>
          <t>Folder</t>
        </is>
      </c>
      <c r="C1295" t="inlineStr">
        <is>
          <t>Contributor (form uploads)</t>
        </is>
      </c>
      <c r="D1295" t="inlineStr">
        <is>
          <t>Editor</t>
        </is>
      </c>
      <c r="E1295" t="inlineStr">
        <is>
          <t>Viewer</t>
        </is>
      </c>
    </row>
    <row r="1296">
      <c r="A1296" t="inlineStr">
        <is>
          <t>Clients/Lakeside Fitness Pty Ltd</t>
        </is>
      </c>
      <c r="B1296" t="inlineStr">
        <is>
          <t>Client</t>
        </is>
      </c>
      <c r="C1296" t="inlineStr">
        <is>
          <t>-</t>
        </is>
      </c>
      <c r="D1296" t="inlineStr">
        <is>
          <t>Editor</t>
        </is>
      </c>
      <c r="E1296" t="inlineStr">
        <is>
          <t>Viewer</t>
        </is>
      </c>
    </row>
    <row r="1297">
      <c r="A1297" t="inlineStr">
        <is>
          <t>Clients/Lakeside Fitness Pty Ltd/Main office - Mitcham</t>
        </is>
      </c>
      <c r="B1297" t="inlineStr">
        <is>
          <t>Location</t>
        </is>
      </c>
      <c r="C1297" t="inlineStr">
        <is>
          <t>-</t>
        </is>
      </c>
      <c r="D1297" t="inlineStr">
        <is>
          <t>Editor</t>
        </is>
      </c>
      <c r="E1297" t="inlineStr">
        <is>
          <t>-</t>
        </is>
      </c>
    </row>
    <row r="1298">
      <c r="A1298" t="inlineStr">
        <is>
          <t>Clients/Lakeside Fitness Pty Ltd/Main office - Mitcham/01 Scope &amp; Checklist</t>
        </is>
      </c>
      <c r="B1298" t="inlineStr">
        <is>
          <t>Folder</t>
        </is>
      </c>
      <c r="C1298" t="inlineStr">
        <is>
          <t>Viewer</t>
        </is>
      </c>
      <c r="D1298" t="inlineStr">
        <is>
          <t>Editor</t>
        </is>
      </c>
      <c r="E1298" t="inlineStr">
        <is>
          <t>-</t>
        </is>
      </c>
    </row>
    <row r="1299">
      <c r="A1299" t="inlineStr">
        <is>
          <t>Clients/Lakeside Fitness Pty Ltd/Main office - Mitcham/02 Site Access</t>
        </is>
      </c>
      <c r="B1299" t="inlineStr">
        <is>
          <t>Folder</t>
        </is>
      </c>
      <c r="C1299" t="inlineStr">
        <is>
          <t>-</t>
        </is>
      </c>
      <c r="D1299" t="inlineStr">
        <is>
          <t>Editor</t>
        </is>
      </c>
      <c r="E1299" t="inlineStr">
        <is>
          <t>-</t>
        </is>
      </c>
    </row>
    <row r="1300">
      <c r="A1300" t="inlineStr">
        <is>
          <t>Clients/Lakeside Fitness Pty Ltd/Main office - Mitcham/03 Agreements</t>
        </is>
      </c>
      <c r="B1300" t="inlineStr">
        <is>
          <t>Folder</t>
        </is>
      </c>
      <c r="C1300" t="inlineStr">
        <is>
          <t>-</t>
        </is>
      </c>
      <c r="D1300" t="inlineStr">
        <is>
          <t>Editor</t>
        </is>
      </c>
      <c r="E1300" t="inlineStr">
        <is>
          <t>Viewer</t>
        </is>
      </c>
    </row>
    <row r="1301">
      <c r="A1301" t="inlineStr">
        <is>
          <t>Clients/Lakeside Fitness Pty Ltd/Main office - Mitcham/04 Billing</t>
        </is>
      </c>
      <c r="B1301" t="inlineStr">
        <is>
          <t>Folder</t>
        </is>
      </c>
      <c r="C1301" t="inlineStr">
        <is>
          <t>-</t>
        </is>
      </c>
      <c r="D1301" t="inlineStr">
        <is>
          <t>Editor</t>
        </is>
      </c>
      <c r="E1301" t="inlineStr">
        <is>
          <t>Editor</t>
        </is>
      </c>
    </row>
    <row r="1302">
      <c r="A1302" t="inlineStr">
        <is>
          <t>Clients/Lakeside Fitness Pty Ltd/Main office - Mitcham/05 Visit Reports</t>
        </is>
      </c>
      <c r="B1302" t="inlineStr">
        <is>
          <t>Folder</t>
        </is>
      </c>
      <c r="C1302" t="inlineStr">
        <is>
          <t>Contributor (form uploads)</t>
        </is>
      </c>
      <c r="D1302" t="inlineStr">
        <is>
          <t>Editor</t>
        </is>
      </c>
      <c r="E1302" t="inlineStr">
        <is>
          <t>Viewer</t>
        </is>
      </c>
    </row>
    <row r="1303">
      <c r="A1303" t="inlineStr">
        <is>
          <t>Clients/Elm Street Logistics Pty Ltd</t>
        </is>
      </c>
      <c r="B1303" t="inlineStr">
        <is>
          <t>Client</t>
        </is>
      </c>
      <c r="C1303" t="inlineStr">
        <is>
          <t>-</t>
        </is>
      </c>
      <c r="D1303" t="inlineStr">
        <is>
          <t>Editor</t>
        </is>
      </c>
      <c r="E1303" t="inlineStr">
        <is>
          <t>Viewer</t>
        </is>
      </c>
    </row>
    <row r="1304">
      <c r="A1304" t="inlineStr">
        <is>
          <t>Clients/Elm Street Logistics Pty Ltd/Main office - Kew</t>
        </is>
      </c>
      <c r="B1304" t="inlineStr">
        <is>
          <t>Location</t>
        </is>
      </c>
      <c r="C1304" t="inlineStr">
        <is>
          <t>-</t>
        </is>
      </c>
      <c r="D1304" t="inlineStr">
        <is>
          <t>Editor</t>
        </is>
      </c>
      <c r="E1304" t="inlineStr">
        <is>
          <t>-</t>
        </is>
      </c>
    </row>
    <row r="1305">
      <c r="A1305" t="inlineStr">
        <is>
          <t>Clients/Elm Street Logistics Pty Ltd/Main office - Kew/01 Scope &amp; Checklist</t>
        </is>
      </c>
      <c r="B1305" t="inlineStr">
        <is>
          <t>Folder</t>
        </is>
      </c>
      <c r="C1305" t="inlineStr">
        <is>
          <t>Viewer</t>
        </is>
      </c>
      <c r="D1305" t="inlineStr">
        <is>
          <t>Editor</t>
        </is>
      </c>
      <c r="E1305" t="inlineStr">
        <is>
          <t>-</t>
        </is>
      </c>
    </row>
    <row r="1306">
      <c r="A1306" t="inlineStr">
        <is>
          <t>Clients/Elm Street Logistics Pty Ltd/Main office - Kew/02 Site Access</t>
        </is>
      </c>
      <c r="B1306" t="inlineStr">
        <is>
          <t>Folder</t>
        </is>
      </c>
      <c r="C1306" t="inlineStr">
        <is>
          <t>-</t>
        </is>
      </c>
      <c r="D1306" t="inlineStr">
        <is>
          <t>Editor</t>
        </is>
      </c>
      <c r="E1306" t="inlineStr">
        <is>
          <t>-</t>
        </is>
      </c>
    </row>
    <row r="1307">
      <c r="A1307" t="inlineStr">
        <is>
          <t>Clients/Elm Street Logistics Pty Ltd/Main office - Kew/03 Agreements</t>
        </is>
      </c>
      <c r="B1307" t="inlineStr">
        <is>
          <t>Folder</t>
        </is>
      </c>
      <c r="C1307" t="inlineStr">
        <is>
          <t>-</t>
        </is>
      </c>
      <c r="D1307" t="inlineStr">
        <is>
          <t>Editor</t>
        </is>
      </c>
      <c r="E1307" t="inlineStr">
        <is>
          <t>Viewer</t>
        </is>
      </c>
    </row>
    <row r="1308">
      <c r="A1308" t="inlineStr">
        <is>
          <t>Clients/Elm Street Logistics Pty Ltd/Main office - Kew/04 Billing</t>
        </is>
      </c>
      <c r="B1308" t="inlineStr">
        <is>
          <t>Folder</t>
        </is>
      </c>
      <c r="C1308" t="inlineStr">
        <is>
          <t>-</t>
        </is>
      </c>
      <c r="D1308" t="inlineStr">
        <is>
          <t>Editor</t>
        </is>
      </c>
      <c r="E1308" t="inlineStr">
        <is>
          <t>Editor</t>
        </is>
      </c>
    </row>
    <row r="1309">
      <c r="A1309" t="inlineStr">
        <is>
          <t>Clients/Elm Street Logistics Pty Ltd/Main office - Kew/05 Visit Reports</t>
        </is>
      </c>
      <c r="B1309" t="inlineStr">
        <is>
          <t>Folder</t>
        </is>
      </c>
      <c r="C1309" t="inlineStr">
        <is>
          <t>Contributor (form uploads)</t>
        </is>
      </c>
      <c r="D1309" t="inlineStr">
        <is>
          <t>Editor</t>
        </is>
      </c>
      <c r="E1309" t="inlineStr">
        <is>
          <t>Viewer</t>
        </is>
      </c>
    </row>
    <row r="1310">
      <c r="A1310" t="inlineStr">
        <is>
          <t>Clients/Elm Street Logistics Pty Ltd/Clinic - Ringwood</t>
        </is>
      </c>
      <c r="B1310" t="inlineStr">
        <is>
          <t>Location</t>
        </is>
      </c>
      <c r="C1310" t="inlineStr">
        <is>
          <t>-</t>
        </is>
      </c>
      <c r="D1310" t="inlineStr">
        <is>
          <t>Editor</t>
        </is>
      </c>
      <c r="E1310" t="inlineStr">
        <is>
          <t>-</t>
        </is>
      </c>
    </row>
    <row r="1311">
      <c r="A1311" t="inlineStr">
        <is>
          <t>Clients/Elm Street Logistics Pty Ltd/Clinic - Ringwood/01 Scope &amp; Checklist</t>
        </is>
      </c>
      <c r="B1311" t="inlineStr">
        <is>
          <t>Folder</t>
        </is>
      </c>
      <c r="C1311" t="inlineStr">
        <is>
          <t>Viewer</t>
        </is>
      </c>
      <c r="D1311" t="inlineStr">
        <is>
          <t>Editor</t>
        </is>
      </c>
      <c r="E1311" t="inlineStr">
        <is>
          <t>-</t>
        </is>
      </c>
    </row>
    <row r="1312">
      <c r="A1312" t="inlineStr">
        <is>
          <t>Clients/Elm Street Logistics Pty Ltd/Clinic - Ringwood/02 Site Access</t>
        </is>
      </c>
      <c r="B1312" t="inlineStr">
        <is>
          <t>Folder</t>
        </is>
      </c>
      <c r="C1312" t="inlineStr">
        <is>
          <t>-</t>
        </is>
      </c>
      <c r="D1312" t="inlineStr">
        <is>
          <t>Editor</t>
        </is>
      </c>
      <c r="E1312" t="inlineStr">
        <is>
          <t>-</t>
        </is>
      </c>
    </row>
    <row r="1313">
      <c r="A1313" t="inlineStr">
        <is>
          <t>Clients/Elm Street Logistics Pty Ltd/Clinic - Ringwood/03 Agreements</t>
        </is>
      </c>
      <c r="B1313" t="inlineStr">
        <is>
          <t>Folder</t>
        </is>
      </c>
      <c r="C1313" t="inlineStr">
        <is>
          <t>-</t>
        </is>
      </c>
      <c r="D1313" t="inlineStr">
        <is>
          <t>Editor</t>
        </is>
      </c>
      <c r="E1313" t="inlineStr">
        <is>
          <t>Viewer</t>
        </is>
      </c>
    </row>
    <row r="1314">
      <c r="A1314" t="inlineStr">
        <is>
          <t>Clients/Elm Street Logistics Pty Ltd/Clinic - Ringwood/04 Billing</t>
        </is>
      </c>
      <c r="B1314" t="inlineStr">
        <is>
          <t>Folder</t>
        </is>
      </c>
      <c r="C1314" t="inlineStr">
        <is>
          <t>-</t>
        </is>
      </c>
      <c r="D1314" t="inlineStr">
        <is>
          <t>Editor</t>
        </is>
      </c>
      <c r="E1314" t="inlineStr">
        <is>
          <t>Editor</t>
        </is>
      </c>
    </row>
    <row r="1315">
      <c r="A1315" t="inlineStr">
        <is>
          <t>Clients/Elm Street Logistics Pty Ltd/Clinic - Ringwood/05 Visit Reports</t>
        </is>
      </c>
      <c r="B1315" t="inlineStr">
        <is>
          <t>Folder</t>
        </is>
      </c>
      <c r="C1315" t="inlineStr">
        <is>
          <t>Contributor (form uploads)</t>
        </is>
      </c>
      <c r="D1315" t="inlineStr">
        <is>
          <t>Editor</t>
        </is>
      </c>
      <c r="E1315" t="inlineStr">
        <is>
          <t>Viewer</t>
        </is>
      </c>
    </row>
    <row r="1316">
      <c r="A1316" t="inlineStr">
        <is>
          <t>Clients/Elm Street Logistics Pty Ltd/Warehouse - Blackburn</t>
        </is>
      </c>
      <c r="B1316" t="inlineStr">
        <is>
          <t>Location</t>
        </is>
      </c>
      <c r="C1316" t="inlineStr">
        <is>
          <t>-</t>
        </is>
      </c>
      <c r="D1316" t="inlineStr">
        <is>
          <t>Editor</t>
        </is>
      </c>
      <c r="E1316" t="inlineStr">
        <is>
          <t>-</t>
        </is>
      </c>
    </row>
    <row r="1317">
      <c r="A1317" t="inlineStr">
        <is>
          <t>Clients/Elm Street Logistics Pty Ltd/Warehouse - Blackburn/01 Scope &amp; Checklist</t>
        </is>
      </c>
      <c r="B1317" t="inlineStr">
        <is>
          <t>Folder</t>
        </is>
      </c>
      <c r="C1317" t="inlineStr">
        <is>
          <t>Viewer</t>
        </is>
      </c>
      <c r="D1317" t="inlineStr">
        <is>
          <t>Editor</t>
        </is>
      </c>
      <c r="E1317" t="inlineStr">
        <is>
          <t>-</t>
        </is>
      </c>
    </row>
    <row r="1318">
      <c r="A1318" t="inlineStr">
        <is>
          <t>Clients/Elm Street Logistics Pty Ltd/Warehouse - Blackburn/02 Site Access</t>
        </is>
      </c>
      <c r="B1318" t="inlineStr">
        <is>
          <t>Folder</t>
        </is>
      </c>
      <c r="C1318" t="inlineStr">
        <is>
          <t>-</t>
        </is>
      </c>
      <c r="D1318" t="inlineStr">
        <is>
          <t>Editor</t>
        </is>
      </c>
      <c r="E1318" t="inlineStr">
        <is>
          <t>-</t>
        </is>
      </c>
    </row>
    <row r="1319">
      <c r="A1319" t="inlineStr">
        <is>
          <t>Clients/Elm Street Logistics Pty Ltd/Warehouse - Blackburn/03 Agreements</t>
        </is>
      </c>
      <c r="B1319" t="inlineStr">
        <is>
          <t>Folder</t>
        </is>
      </c>
      <c r="C1319" t="inlineStr">
        <is>
          <t>-</t>
        </is>
      </c>
      <c r="D1319" t="inlineStr">
        <is>
          <t>Editor</t>
        </is>
      </c>
      <c r="E1319" t="inlineStr">
        <is>
          <t>Viewer</t>
        </is>
      </c>
    </row>
    <row r="1320">
      <c r="A1320" t="inlineStr">
        <is>
          <t>Clients/Elm Street Logistics Pty Ltd/Warehouse - Blackburn/04 Billing</t>
        </is>
      </c>
      <c r="B1320" t="inlineStr">
        <is>
          <t>Folder</t>
        </is>
      </c>
      <c r="C1320" t="inlineStr">
        <is>
          <t>-</t>
        </is>
      </c>
      <c r="D1320" t="inlineStr">
        <is>
          <t>Editor</t>
        </is>
      </c>
      <c r="E1320" t="inlineStr">
        <is>
          <t>Editor</t>
        </is>
      </c>
    </row>
    <row r="1321">
      <c r="A1321" t="inlineStr">
        <is>
          <t>Clients/Elm Street Logistics Pty Ltd/Warehouse - Blackburn/05 Visit Reports</t>
        </is>
      </c>
      <c r="B1321" t="inlineStr">
        <is>
          <t>Folder</t>
        </is>
      </c>
      <c r="C1321" t="inlineStr">
        <is>
          <t>Contributor (form uploads)</t>
        </is>
      </c>
      <c r="D1321" t="inlineStr">
        <is>
          <t>Editor</t>
        </is>
      </c>
      <c r="E1321" t="inlineStr">
        <is>
          <t>Viewer</t>
        </is>
      </c>
    </row>
    <row r="1322">
      <c r="A1322" t="inlineStr">
        <is>
          <t>Clients/Lakeside Insurance Brokers</t>
        </is>
      </c>
      <c r="B1322" t="inlineStr">
        <is>
          <t>Client</t>
        </is>
      </c>
      <c r="C1322" t="inlineStr">
        <is>
          <t>-</t>
        </is>
      </c>
      <c r="D1322" t="inlineStr">
        <is>
          <t>Editor</t>
        </is>
      </c>
      <c r="E1322" t="inlineStr">
        <is>
          <t>Viewer</t>
        </is>
      </c>
    </row>
    <row r="1323">
      <c r="A1323" t="inlineStr">
        <is>
          <t>Clients/Lakeside Insurance Brokers/Main office - Sunshine</t>
        </is>
      </c>
      <c r="B1323" t="inlineStr">
        <is>
          <t>Location</t>
        </is>
      </c>
      <c r="C1323" t="inlineStr">
        <is>
          <t>-</t>
        </is>
      </c>
      <c r="D1323" t="inlineStr">
        <is>
          <t>Editor</t>
        </is>
      </c>
      <c r="E1323" t="inlineStr">
        <is>
          <t>-</t>
        </is>
      </c>
    </row>
    <row r="1324">
      <c r="A1324" t="inlineStr">
        <is>
          <t>Clients/Lakeside Insurance Brokers/Main office - Sunshine/01 Scope &amp; Checklist</t>
        </is>
      </c>
      <c r="B1324" t="inlineStr">
        <is>
          <t>Folder</t>
        </is>
      </c>
      <c r="C1324" t="inlineStr">
        <is>
          <t>Viewer</t>
        </is>
      </c>
      <c r="D1324" t="inlineStr">
        <is>
          <t>Editor</t>
        </is>
      </c>
      <c r="E1324" t="inlineStr">
        <is>
          <t>-</t>
        </is>
      </c>
    </row>
    <row r="1325">
      <c r="A1325" t="inlineStr">
        <is>
          <t>Clients/Lakeside Insurance Brokers/Main office - Sunshine/02 Site Access</t>
        </is>
      </c>
      <c r="B1325" t="inlineStr">
        <is>
          <t>Folder</t>
        </is>
      </c>
      <c r="C1325" t="inlineStr">
        <is>
          <t>-</t>
        </is>
      </c>
      <c r="D1325" t="inlineStr">
        <is>
          <t>Editor</t>
        </is>
      </c>
      <c r="E1325" t="inlineStr">
        <is>
          <t>-</t>
        </is>
      </c>
    </row>
    <row r="1326">
      <c r="A1326" t="inlineStr">
        <is>
          <t>Clients/Lakeside Insurance Brokers/Main office - Sunshine/03 Agreements</t>
        </is>
      </c>
      <c r="B1326" t="inlineStr">
        <is>
          <t>Folder</t>
        </is>
      </c>
      <c r="C1326" t="inlineStr">
        <is>
          <t>-</t>
        </is>
      </c>
      <c r="D1326" t="inlineStr">
        <is>
          <t>Editor</t>
        </is>
      </c>
      <c r="E1326" t="inlineStr">
        <is>
          <t>Viewer</t>
        </is>
      </c>
    </row>
    <row r="1327">
      <c r="A1327" t="inlineStr">
        <is>
          <t>Clients/Lakeside Insurance Brokers/Main office - Sunshine/04 Billing</t>
        </is>
      </c>
      <c r="B1327" t="inlineStr">
        <is>
          <t>Folder</t>
        </is>
      </c>
      <c r="C1327" t="inlineStr">
        <is>
          <t>-</t>
        </is>
      </c>
      <c r="D1327" t="inlineStr">
        <is>
          <t>Editor</t>
        </is>
      </c>
      <c r="E1327" t="inlineStr">
        <is>
          <t>Editor</t>
        </is>
      </c>
    </row>
    <row r="1328">
      <c r="A1328" t="inlineStr">
        <is>
          <t>Clients/Lakeside Insurance Brokers/Main office - Sunshine/05 Visit Reports</t>
        </is>
      </c>
      <c r="B1328" t="inlineStr">
        <is>
          <t>Folder</t>
        </is>
      </c>
      <c r="C1328" t="inlineStr">
        <is>
          <t>Contributor (form uploads)</t>
        </is>
      </c>
      <c r="D1328" t="inlineStr">
        <is>
          <t>Editor</t>
        </is>
      </c>
      <c r="E1328" t="inlineStr">
        <is>
          <t>Viewer</t>
        </is>
      </c>
    </row>
    <row r="1329">
      <c r="A1329" t="inlineStr">
        <is>
          <t>Clients/Elm Street Pathology Pty Ltd</t>
        </is>
      </c>
      <c r="B1329" t="inlineStr">
        <is>
          <t>Client</t>
        </is>
      </c>
      <c r="C1329" t="inlineStr">
        <is>
          <t>-</t>
        </is>
      </c>
      <c r="D1329" t="inlineStr">
        <is>
          <t>Editor</t>
        </is>
      </c>
      <c r="E1329" t="inlineStr">
        <is>
          <t>Viewer</t>
        </is>
      </c>
    </row>
    <row r="1330">
      <c r="A1330" t="inlineStr">
        <is>
          <t>Clients/Elm Street Pathology Pty Ltd/Main office - Maribyrnong</t>
        </is>
      </c>
      <c r="B1330" t="inlineStr">
        <is>
          <t>Location</t>
        </is>
      </c>
      <c r="C1330" t="inlineStr">
        <is>
          <t>-</t>
        </is>
      </c>
      <c r="D1330" t="inlineStr">
        <is>
          <t>Editor</t>
        </is>
      </c>
      <c r="E1330" t="inlineStr">
        <is>
          <t>-</t>
        </is>
      </c>
    </row>
    <row r="1331">
      <c r="A1331" t="inlineStr">
        <is>
          <t>Clients/Elm Street Pathology Pty Ltd/Main office - Maribyrnong/01 Scope &amp; Checklist</t>
        </is>
      </c>
      <c r="B1331" t="inlineStr">
        <is>
          <t>Folder</t>
        </is>
      </c>
      <c r="C1331" t="inlineStr">
        <is>
          <t>Viewer</t>
        </is>
      </c>
      <c r="D1331" t="inlineStr">
        <is>
          <t>Editor</t>
        </is>
      </c>
      <c r="E1331" t="inlineStr">
        <is>
          <t>-</t>
        </is>
      </c>
    </row>
    <row r="1332">
      <c r="A1332" t="inlineStr">
        <is>
          <t>Clients/Elm Street Pathology Pty Ltd/Main office - Maribyrnong/02 Site Access</t>
        </is>
      </c>
      <c r="B1332" t="inlineStr">
        <is>
          <t>Folder</t>
        </is>
      </c>
      <c r="C1332" t="inlineStr">
        <is>
          <t>-</t>
        </is>
      </c>
      <c r="D1332" t="inlineStr">
        <is>
          <t>Editor</t>
        </is>
      </c>
      <c r="E1332" t="inlineStr">
        <is>
          <t>-</t>
        </is>
      </c>
    </row>
    <row r="1333">
      <c r="A1333" t="inlineStr">
        <is>
          <t>Clients/Elm Street Pathology Pty Ltd/Main office - Maribyrnong/03 Agreements</t>
        </is>
      </c>
      <c r="B1333" t="inlineStr">
        <is>
          <t>Folder</t>
        </is>
      </c>
      <c r="C1333" t="inlineStr">
        <is>
          <t>-</t>
        </is>
      </c>
      <c r="D1333" t="inlineStr">
        <is>
          <t>Editor</t>
        </is>
      </c>
      <c r="E1333" t="inlineStr">
        <is>
          <t>Viewer</t>
        </is>
      </c>
    </row>
    <row r="1334">
      <c r="A1334" t="inlineStr">
        <is>
          <t>Clients/Elm Street Pathology Pty Ltd/Main office - Maribyrnong/04 Billing</t>
        </is>
      </c>
      <c r="B1334" t="inlineStr">
        <is>
          <t>Folder</t>
        </is>
      </c>
      <c r="C1334" t="inlineStr">
        <is>
          <t>-</t>
        </is>
      </c>
      <c r="D1334" t="inlineStr">
        <is>
          <t>Editor</t>
        </is>
      </c>
      <c r="E1334" t="inlineStr">
        <is>
          <t>Editor</t>
        </is>
      </c>
    </row>
    <row r="1335">
      <c r="A1335" t="inlineStr">
        <is>
          <t>Clients/Elm Street Pathology Pty Ltd/Main office - Maribyrnong/05 Visit Reports</t>
        </is>
      </c>
      <c r="B1335" t="inlineStr">
        <is>
          <t>Folder</t>
        </is>
      </c>
      <c r="C1335" t="inlineStr">
        <is>
          <t>Contributor (form uploads)</t>
        </is>
      </c>
      <c r="D1335" t="inlineStr">
        <is>
          <t>Editor</t>
        </is>
      </c>
      <c r="E1335" t="inlineStr">
        <is>
          <t>Viewer</t>
        </is>
      </c>
    </row>
    <row r="1336">
      <c r="A1336" t="inlineStr">
        <is>
          <t>Clients/Fairfield Accountants Pty Ltd</t>
        </is>
      </c>
      <c r="B1336" t="inlineStr">
        <is>
          <t>Client</t>
        </is>
      </c>
      <c r="C1336" t="inlineStr">
        <is>
          <t>-</t>
        </is>
      </c>
      <c r="D1336" t="inlineStr">
        <is>
          <t>Editor</t>
        </is>
      </c>
      <c r="E1336" t="inlineStr">
        <is>
          <t>Viewer</t>
        </is>
      </c>
    </row>
    <row r="1337">
      <c r="A1337" t="inlineStr">
        <is>
          <t>Clients/Fairfield Accountants Pty Ltd/Main office - Dandenong</t>
        </is>
      </c>
      <c r="B1337" t="inlineStr">
        <is>
          <t>Location</t>
        </is>
      </c>
      <c r="C1337" t="inlineStr">
        <is>
          <t>-</t>
        </is>
      </c>
      <c r="D1337" t="inlineStr">
        <is>
          <t>Editor</t>
        </is>
      </c>
      <c r="E1337" t="inlineStr">
        <is>
          <t>-</t>
        </is>
      </c>
    </row>
    <row r="1338">
      <c r="A1338" t="inlineStr">
        <is>
          <t>Clients/Fairfield Accountants Pty Ltd/Main office - Dandenong/01 Scope &amp; Checklist</t>
        </is>
      </c>
      <c r="B1338" t="inlineStr">
        <is>
          <t>Folder</t>
        </is>
      </c>
      <c r="C1338" t="inlineStr">
        <is>
          <t>Viewer</t>
        </is>
      </c>
      <c r="D1338" t="inlineStr">
        <is>
          <t>Editor</t>
        </is>
      </c>
      <c r="E1338" t="inlineStr">
        <is>
          <t>-</t>
        </is>
      </c>
    </row>
    <row r="1339">
      <c r="A1339" t="inlineStr">
        <is>
          <t>Clients/Fairfield Accountants Pty Ltd/Main office - Dandenong/02 Site Access</t>
        </is>
      </c>
      <c r="B1339" t="inlineStr">
        <is>
          <t>Folder</t>
        </is>
      </c>
      <c r="C1339" t="inlineStr">
        <is>
          <t>-</t>
        </is>
      </c>
      <c r="D1339" t="inlineStr">
        <is>
          <t>Editor</t>
        </is>
      </c>
      <c r="E1339" t="inlineStr">
        <is>
          <t>-</t>
        </is>
      </c>
    </row>
    <row r="1340">
      <c r="A1340" t="inlineStr">
        <is>
          <t>Clients/Fairfield Accountants Pty Ltd/Main office - Dandenong/03 Agreements</t>
        </is>
      </c>
      <c r="B1340" t="inlineStr">
        <is>
          <t>Folder</t>
        </is>
      </c>
      <c r="C1340" t="inlineStr">
        <is>
          <t>-</t>
        </is>
      </c>
      <c r="D1340" t="inlineStr">
        <is>
          <t>Editor</t>
        </is>
      </c>
      <c r="E1340" t="inlineStr">
        <is>
          <t>Viewer</t>
        </is>
      </c>
    </row>
    <row r="1341">
      <c r="A1341" t="inlineStr">
        <is>
          <t>Clients/Fairfield Accountants Pty Ltd/Main office - Dandenong/04 Billing</t>
        </is>
      </c>
      <c r="B1341" t="inlineStr">
        <is>
          <t>Folder</t>
        </is>
      </c>
      <c r="C1341" t="inlineStr">
        <is>
          <t>-</t>
        </is>
      </c>
      <c r="D1341" t="inlineStr">
        <is>
          <t>Editor</t>
        </is>
      </c>
      <c r="E1341" t="inlineStr">
        <is>
          <t>Editor</t>
        </is>
      </c>
    </row>
    <row r="1342">
      <c r="A1342" t="inlineStr">
        <is>
          <t>Clients/Fairfield Accountants Pty Ltd/Main office - Dandenong/05 Visit Reports</t>
        </is>
      </c>
      <c r="B1342" t="inlineStr">
        <is>
          <t>Folder</t>
        </is>
      </c>
      <c r="C1342" t="inlineStr">
        <is>
          <t>Contributor (form uploads)</t>
        </is>
      </c>
      <c r="D1342" t="inlineStr">
        <is>
          <t>Editor</t>
        </is>
      </c>
      <c r="E1342" t="inlineStr">
        <is>
          <t>Viewer</t>
        </is>
      </c>
    </row>
    <row r="1343">
      <c r="A1343" t="inlineStr">
        <is>
          <t>Clients/Fairfield Accountants Pty Ltd/Clinic - Moorabbin</t>
        </is>
      </c>
      <c r="B1343" t="inlineStr">
        <is>
          <t>Location</t>
        </is>
      </c>
      <c r="C1343" t="inlineStr">
        <is>
          <t>-</t>
        </is>
      </c>
      <c r="D1343" t="inlineStr">
        <is>
          <t>Editor</t>
        </is>
      </c>
      <c r="E1343" t="inlineStr">
        <is>
          <t>-</t>
        </is>
      </c>
    </row>
    <row r="1344">
      <c r="A1344" t="inlineStr">
        <is>
          <t>Clients/Fairfield Accountants Pty Ltd/Clinic - Moorabbin/01 Scope &amp; Checklist</t>
        </is>
      </c>
      <c r="B1344" t="inlineStr">
        <is>
          <t>Folder</t>
        </is>
      </c>
      <c r="C1344" t="inlineStr">
        <is>
          <t>Viewer</t>
        </is>
      </c>
      <c r="D1344" t="inlineStr">
        <is>
          <t>Editor</t>
        </is>
      </c>
      <c r="E1344" t="inlineStr">
        <is>
          <t>-</t>
        </is>
      </c>
    </row>
    <row r="1345">
      <c r="A1345" t="inlineStr">
        <is>
          <t>Clients/Fairfield Accountants Pty Ltd/Clinic - Moorabbin/02 Site Access</t>
        </is>
      </c>
      <c r="B1345" t="inlineStr">
        <is>
          <t>Folder</t>
        </is>
      </c>
      <c r="C1345" t="inlineStr">
        <is>
          <t>-</t>
        </is>
      </c>
      <c r="D1345" t="inlineStr">
        <is>
          <t>Editor</t>
        </is>
      </c>
      <c r="E1345" t="inlineStr">
        <is>
          <t>-</t>
        </is>
      </c>
    </row>
    <row r="1346">
      <c r="A1346" t="inlineStr">
        <is>
          <t>Clients/Fairfield Accountants Pty Ltd/Clinic - Moorabbin/03 Agreements</t>
        </is>
      </c>
      <c r="B1346" t="inlineStr">
        <is>
          <t>Folder</t>
        </is>
      </c>
      <c r="C1346" t="inlineStr">
        <is>
          <t>-</t>
        </is>
      </c>
      <c r="D1346" t="inlineStr">
        <is>
          <t>Editor</t>
        </is>
      </c>
      <c r="E1346" t="inlineStr">
        <is>
          <t>Viewer</t>
        </is>
      </c>
    </row>
    <row r="1347">
      <c r="A1347" t="inlineStr">
        <is>
          <t>Clients/Fairfield Accountants Pty Ltd/Clinic - Moorabbin/04 Billing</t>
        </is>
      </c>
      <c r="B1347" t="inlineStr">
        <is>
          <t>Folder</t>
        </is>
      </c>
      <c r="C1347" t="inlineStr">
        <is>
          <t>-</t>
        </is>
      </c>
      <c r="D1347" t="inlineStr">
        <is>
          <t>Editor</t>
        </is>
      </c>
      <c r="E1347" t="inlineStr">
        <is>
          <t>Editor</t>
        </is>
      </c>
    </row>
    <row r="1348">
      <c r="A1348" t="inlineStr">
        <is>
          <t>Clients/Fairfield Accountants Pty Ltd/Clinic - Moorabbin/05 Visit Reports</t>
        </is>
      </c>
      <c r="B1348" t="inlineStr">
        <is>
          <t>Folder</t>
        </is>
      </c>
      <c r="C1348" t="inlineStr">
        <is>
          <t>Contributor (form uploads)</t>
        </is>
      </c>
      <c r="D1348" t="inlineStr">
        <is>
          <t>Editor</t>
        </is>
      </c>
      <c r="E1348" t="inlineStr">
        <is>
          <t>Viewer</t>
        </is>
      </c>
    </row>
    <row r="1349">
      <c r="A1349" t="inlineStr">
        <is>
          <t>Clients/Fairfield Dental</t>
        </is>
      </c>
      <c r="B1349" t="inlineStr">
        <is>
          <t>Client</t>
        </is>
      </c>
      <c r="C1349" t="inlineStr">
        <is>
          <t>-</t>
        </is>
      </c>
      <c r="D1349" t="inlineStr">
        <is>
          <t>Editor</t>
        </is>
      </c>
      <c r="E1349" t="inlineStr">
        <is>
          <t>Viewer</t>
        </is>
      </c>
    </row>
    <row r="1350">
      <c r="A1350" t="inlineStr">
        <is>
          <t>Clients/Fairfield Dental/Main office - Box Hill</t>
        </is>
      </c>
      <c r="B1350" t="inlineStr">
        <is>
          <t>Location</t>
        </is>
      </c>
      <c r="C1350" t="inlineStr">
        <is>
          <t>-</t>
        </is>
      </c>
      <c r="D1350" t="inlineStr">
        <is>
          <t>Editor</t>
        </is>
      </c>
      <c r="E1350" t="inlineStr">
        <is>
          <t>-</t>
        </is>
      </c>
    </row>
    <row r="1351">
      <c r="A1351" t="inlineStr">
        <is>
          <t>Clients/Fairfield Dental/Main office - Box Hill/01 Scope &amp; Checklist</t>
        </is>
      </c>
      <c r="B1351" t="inlineStr">
        <is>
          <t>Folder</t>
        </is>
      </c>
      <c r="C1351" t="inlineStr">
        <is>
          <t>Viewer</t>
        </is>
      </c>
      <c r="D1351" t="inlineStr">
        <is>
          <t>Editor</t>
        </is>
      </c>
      <c r="E1351" t="inlineStr">
        <is>
          <t>-</t>
        </is>
      </c>
    </row>
    <row r="1352">
      <c r="A1352" t="inlineStr">
        <is>
          <t>Clients/Fairfield Dental/Main office - Box Hill/02 Site Access</t>
        </is>
      </c>
      <c r="B1352" t="inlineStr">
        <is>
          <t>Folder</t>
        </is>
      </c>
      <c r="C1352" t="inlineStr">
        <is>
          <t>-</t>
        </is>
      </c>
      <c r="D1352" t="inlineStr">
        <is>
          <t>Editor</t>
        </is>
      </c>
      <c r="E1352" t="inlineStr">
        <is>
          <t>-</t>
        </is>
      </c>
    </row>
    <row r="1353">
      <c r="A1353" t="inlineStr">
        <is>
          <t>Clients/Fairfield Dental/Main office - Box Hill/03 Agreements</t>
        </is>
      </c>
      <c r="B1353" t="inlineStr">
        <is>
          <t>Folder</t>
        </is>
      </c>
      <c r="C1353" t="inlineStr">
        <is>
          <t>-</t>
        </is>
      </c>
      <c r="D1353" t="inlineStr">
        <is>
          <t>Editor</t>
        </is>
      </c>
      <c r="E1353" t="inlineStr">
        <is>
          <t>Viewer</t>
        </is>
      </c>
    </row>
    <row r="1354">
      <c r="A1354" t="inlineStr">
        <is>
          <t>Clients/Fairfield Dental/Main office - Box Hill/04 Billing</t>
        </is>
      </c>
      <c r="B1354" t="inlineStr">
        <is>
          <t>Folder</t>
        </is>
      </c>
      <c r="C1354" t="inlineStr">
        <is>
          <t>-</t>
        </is>
      </c>
      <c r="D1354" t="inlineStr">
        <is>
          <t>Editor</t>
        </is>
      </c>
      <c r="E1354" t="inlineStr">
        <is>
          <t>Editor</t>
        </is>
      </c>
    </row>
    <row r="1355">
      <c r="A1355" t="inlineStr">
        <is>
          <t>Clients/Fairfield Dental/Main office - Box Hill/05 Visit Reports</t>
        </is>
      </c>
      <c r="B1355" t="inlineStr">
        <is>
          <t>Folder</t>
        </is>
      </c>
      <c r="C1355" t="inlineStr">
        <is>
          <t>Contributor (form uploads)</t>
        </is>
      </c>
      <c r="D1355" t="inlineStr">
        <is>
          <t>Editor</t>
        </is>
      </c>
      <c r="E1355" t="inlineStr">
        <is>
          <t>Viewer</t>
        </is>
      </c>
    </row>
    <row r="1356">
      <c r="A1356" t="inlineStr">
        <is>
          <t>Clients/Oakwood Medical Centre Pty Ltd</t>
        </is>
      </c>
      <c r="B1356" t="inlineStr">
        <is>
          <t>Client</t>
        </is>
      </c>
      <c r="C1356" t="inlineStr">
        <is>
          <t>-</t>
        </is>
      </c>
      <c r="D1356" t="inlineStr">
        <is>
          <t>Editor</t>
        </is>
      </c>
      <c r="E1356" t="inlineStr">
        <is>
          <t>Viewer</t>
        </is>
      </c>
    </row>
    <row r="1357">
      <c r="A1357" t="inlineStr">
        <is>
          <t>Clients/Oakwood Medical Centre Pty Ltd/Main office - Coburg</t>
        </is>
      </c>
      <c r="B1357" t="inlineStr">
        <is>
          <t>Location</t>
        </is>
      </c>
      <c r="C1357" t="inlineStr">
        <is>
          <t>-</t>
        </is>
      </c>
      <c r="D1357" t="inlineStr">
        <is>
          <t>Editor</t>
        </is>
      </c>
      <c r="E1357" t="inlineStr">
        <is>
          <t>-</t>
        </is>
      </c>
    </row>
    <row r="1358">
      <c r="A1358" t="inlineStr">
        <is>
          <t>Clients/Oakwood Medical Centre Pty Ltd/Main office - Coburg/01 Scope &amp; Checklist</t>
        </is>
      </c>
      <c r="B1358" t="inlineStr">
        <is>
          <t>Folder</t>
        </is>
      </c>
      <c r="C1358" t="inlineStr">
        <is>
          <t>Viewer</t>
        </is>
      </c>
      <c r="D1358" t="inlineStr">
        <is>
          <t>Editor</t>
        </is>
      </c>
      <c r="E1358" t="inlineStr">
        <is>
          <t>-</t>
        </is>
      </c>
    </row>
    <row r="1359">
      <c r="A1359" t="inlineStr">
        <is>
          <t>Clients/Oakwood Medical Centre Pty Ltd/Main office - Coburg/02 Site Access</t>
        </is>
      </c>
      <c r="B1359" t="inlineStr">
        <is>
          <t>Folder</t>
        </is>
      </c>
      <c r="C1359" t="inlineStr">
        <is>
          <t>-</t>
        </is>
      </c>
      <c r="D1359" t="inlineStr">
        <is>
          <t>Editor</t>
        </is>
      </c>
      <c r="E1359" t="inlineStr">
        <is>
          <t>-</t>
        </is>
      </c>
    </row>
    <row r="1360">
      <c r="A1360" t="inlineStr">
        <is>
          <t>Clients/Oakwood Medical Centre Pty Ltd/Main office - Coburg/03 Agreements</t>
        </is>
      </c>
      <c r="B1360" t="inlineStr">
        <is>
          <t>Folder</t>
        </is>
      </c>
      <c r="C1360" t="inlineStr">
        <is>
          <t>-</t>
        </is>
      </c>
      <c r="D1360" t="inlineStr">
        <is>
          <t>Editor</t>
        </is>
      </c>
      <c r="E1360" t="inlineStr">
        <is>
          <t>Viewer</t>
        </is>
      </c>
    </row>
    <row r="1361">
      <c r="A1361" t="inlineStr">
        <is>
          <t>Clients/Oakwood Medical Centre Pty Ltd/Main office - Coburg/04 Billing</t>
        </is>
      </c>
      <c r="B1361" t="inlineStr">
        <is>
          <t>Folder</t>
        </is>
      </c>
      <c r="C1361" t="inlineStr">
        <is>
          <t>-</t>
        </is>
      </c>
      <c r="D1361" t="inlineStr">
        <is>
          <t>Editor</t>
        </is>
      </c>
      <c r="E1361" t="inlineStr">
        <is>
          <t>Editor</t>
        </is>
      </c>
    </row>
    <row r="1362">
      <c r="A1362" t="inlineStr">
        <is>
          <t>Clients/Oakwood Medical Centre Pty Ltd/Main office - Coburg/05 Visit Reports</t>
        </is>
      </c>
      <c r="B1362" t="inlineStr">
        <is>
          <t>Folder</t>
        </is>
      </c>
      <c r="C1362" t="inlineStr">
        <is>
          <t>Contributor (form uploads)</t>
        </is>
      </c>
      <c r="D1362" t="inlineStr">
        <is>
          <t>Editor</t>
        </is>
      </c>
      <c r="E1362" t="inlineStr">
        <is>
          <t>Viewer</t>
        </is>
      </c>
    </row>
    <row r="1363">
      <c r="A1363" t="inlineStr">
        <is>
          <t>Clients/Banksia Architects Pty Ltd</t>
        </is>
      </c>
      <c r="B1363" t="inlineStr">
        <is>
          <t>Client</t>
        </is>
      </c>
      <c r="C1363" t="inlineStr">
        <is>
          <t>-</t>
        </is>
      </c>
      <c r="D1363" t="inlineStr">
        <is>
          <t>Editor</t>
        </is>
      </c>
      <c r="E1363" t="inlineStr">
        <is>
          <t>Viewer</t>
        </is>
      </c>
    </row>
    <row r="1364">
      <c r="A1364" t="inlineStr">
        <is>
          <t>Clients/Banksia Architects Pty Ltd/Main office - Frankston</t>
        </is>
      </c>
      <c r="B1364" t="inlineStr">
        <is>
          <t>Location</t>
        </is>
      </c>
      <c r="C1364" t="inlineStr">
        <is>
          <t>-</t>
        </is>
      </c>
      <c r="D1364" t="inlineStr">
        <is>
          <t>Editor</t>
        </is>
      </c>
      <c r="E1364" t="inlineStr">
        <is>
          <t>-</t>
        </is>
      </c>
    </row>
    <row r="1365">
      <c r="A1365" t="inlineStr">
        <is>
          <t>Clients/Banksia Architects Pty Ltd/Main office - Frankston/01 Scope &amp; Checklist</t>
        </is>
      </c>
      <c r="B1365" t="inlineStr">
        <is>
          <t>Folder</t>
        </is>
      </c>
      <c r="C1365" t="inlineStr">
        <is>
          <t>Viewer</t>
        </is>
      </c>
      <c r="D1365" t="inlineStr">
        <is>
          <t>Editor</t>
        </is>
      </c>
      <c r="E1365" t="inlineStr">
        <is>
          <t>-</t>
        </is>
      </c>
    </row>
    <row r="1366">
      <c r="A1366" t="inlineStr">
        <is>
          <t>Clients/Banksia Architects Pty Ltd/Main office - Frankston/02 Site Access</t>
        </is>
      </c>
      <c r="B1366" t="inlineStr">
        <is>
          <t>Folder</t>
        </is>
      </c>
      <c r="C1366" t="inlineStr">
        <is>
          <t>-</t>
        </is>
      </c>
      <c r="D1366" t="inlineStr">
        <is>
          <t>Editor</t>
        </is>
      </c>
      <c r="E1366" t="inlineStr">
        <is>
          <t>-</t>
        </is>
      </c>
    </row>
    <row r="1367">
      <c r="A1367" t="inlineStr">
        <is>
          <t>Clients/Banksia Architects Pty Ltd/Main office - Frankston/03 Agreements</t>
        </is>
      </c>
      <c r="B1367" t="inlineStr">
        <is>
          <t>Folder</t>
        </is>
      </c>
      <c r="C1367" t="inlineStr">
        <is>
          <t>-</t>
        </is>
      </c>
      <c r="D1367" t="inlineStr">
        <is>
          <t>Editor</t>
        </is>
      </c>
      <c r="E1367" t="inlineStr">
        <is>
          <t>Viewer</t>
        </is>
      </c>
    </row>
    <row r="1368">
      <c r="A1368" t="inlineStr">
        <is>
          <t>Clients/Banksia Architects Pty Ltd/Main office - Frankston/04 Billing</t>
        </is>
      </c>
      <c r="B1368" t="inlineStr">
        <is>
          <t>Folder</t>
        </is>
      </c>
      <c r="C1368" t="inlineStr">
        <is>
          <t>-</t>
        </is>
      </c>
      <c r="D1368" t="inlineStr">
        <is>
          <t>Editor</t>
        </is>
      </c>
      <c r="E1368" t="inlineStr">
        <is>
          <t>Editor</t>
        </is>
      </c>
    </row>
    <row r="1369">
      <c r="A1369" t="inlineStr">
        <is>
          <t>Clients/Banksia Architects Pty Ltd/Main office - Frankston/05 Visit Reports</t>
        </is>
      </c>
      <c r="B1369" t="inlineStr">
        <is>
          <t>Folder</t>
        </is>
      </c>
      <c r="C1369" t="inlineStr">
        <is>
          <t>Contributor (form uploads)</t>
        </is>
      </c>
      <c r="D1369" t="inlineStr">
        <is>
          <t>Editor</t>
        </is>
      </c>
      <c r="E1369" t="inlineStr">
        <is>
          <t>Viewer</t>
        </is>
      </c>
    </row>
    <row r="1370">
      <c r="A1370" t="inlineStr">
        <is>
          <t>Clients/Ironbark Engineering Pty Ltd</t>
        </is>
      </c>
      <c r="B1370" t="inlineStr">
        <is>
          <t>Client</t>
        </is>
      </c>
      <c r="C1370" t="inlineStr">
        <is>
          <t>-</t>
        </is>
      </c>
      <c r="D1370" t="inlineStr">
        <is>
          <t>Editor</t>
        </is>
      </c>
      <c r="E1370" t="inlineStr">
        <is>
          <t>Viewer</t>
        </is>
      </c>
    </row>
    <row r="1371">
      <c r="A1371" t="inlineStr">
        <is>
          <t>Clients/Ironbark Engineering Pty Ltd/Main office - Preston</t>
        </is>
      </c>
      <c r="B1371" t="inlineStr">
        <is>
          <t>Location</t>
        </is>
      </c>
      <c r="C1371" t="inlineStr">
        <is>
          <t>-</t>
        </is>
      </c>
      <c r="D1371" t="inlineStr">
        <is>
          <t>Editor</t>
        </is>
      </c>
      <c r="E1371" t="inlineStr">
        <is>
          <t>-</t>
        </is>
      </c>
    </row>
    <row r="1372">
      <c r="A1372" t="inlineStr">
        <is>
          <t>Clients/Ironbark Engineering Pty Ltd/Main office - Preston/01 Scope &amp; Checklist</t>
        </is>
      </c>
      <c r="B1372" t="inlineStr">
        <is>
          <t>Folder</t>
        </is>
      </c>
      <c r="C1372" t="inlineStr">
        <is>
          <t>Viewer</t>
        </is>
      </c>
      <c r="D1372" t="inlineStr">
        <is>
          <t>Editor</t>
        </is>
      </c>
      <c r="E1372" t="inlineStr">
        <is>
          <t>-</t>
        </is>
      </c>
    </row>
    <row r="1373">
      <c r="A1373" t="inlineStr">
        <is>
          <t>Clients/Ironbark Engineering Pty Ltd/Main office - Preston/02 Site Access</t>
        </is>
      </c>
      <c r="B1373" t="inlineStr">
        <is>
          <t>Folder</t>
        </is>
      </c>
      <c r="C1373" t="inlineStr">
        <is>
          <t>-</t>
        </is>
      </c>
      <c r="D1373" t="inlineStr">
        <is>
          <t>Editor</t>
        </is>
      </c>
      <c r="E1373" t="inlineStr">
        <is>
          <t>-</t>
        </is>
      </c>
    </row>
    <row r="1374">
      <c r="A1374" t="inlineStr">
        <is>
          <t>Clients/Ironbark Engineering Pty Ltd/Main office - Preston/03 Agreements</t>
        </is>
      </c>
      <c r="B1374" t="inlineStr">
        <is>
          <t>Folder</t>
        </is>
      </c>
      <c r="C1374" t="inlineStr">
        <is>
          <t>-</t>
        </is>
      </c>
      <c r="D1374" t="inlineStr">
        <is>
          <t>Editor</t>
        </is>
      </c>
      <c r="E1374" t="inlineStr">
        <is>
          <t>Viewer</t>
        </is>
      </c>
    </row>
    <row r="1375">
      <c r="A1375" t="inlineStr">
        <is>
          <t>Clients/Ironbark Engineering Pty Ltd/Main office - Preston/04 Billing</t>
        </is>
      </c>
      <c r="B1375" t="inlineStr">
        <is>
          <t>Folder</t>
        </is>
      </c>
      <c r="C1375" t="inlineStr">
        <is>
          <t>-</t>
        </is>
      </c>
      <c r="D1375" t="inlineStr">
        <is>
          <t>Editor</t>
        </is>
      </c>
      <c r="E1375" t="inlineStr">
        <is>
          <t>Editor</t>
        </is>
      </c>
    </row>
    <row r="1376">
      <c r="A1376" t="inlineStr">
        <is>
          <t>Clients/Ironbark Engineering Pty Ltd/Main office - Preston/05 Visit Reports</t>
        </is>
      </c>
      <c r="B1376" t="inlineStr">
        <is>
          <t>Folder</t>
        </is>
      </c>
      <c r="C1376" t="inlineStr">
        <is>
          <t>Contributor (form uploads)</t>
        </is>
      </c>
      <c r="D1376" t="inlineStr">
        <is>
          <t>Editor</t>
        </is>
      </c>
      <c r="E1376" t="inlineStr">
        <is>
          <t>Viewer</t>
        </is>
      </c>
    </row>
    <row r="1377">
      <c r="A1377" t="inlineStr">
        <is>
          <t>Clients/Ironbark Engineering Pty Ltd/Clinic - Thornbury</t>
        </is>
      </c>
      <c r="B1377" t="inlineStr">
        <is>
          <t>Location</t>
        </is>
      </c>
      <c r="C1377" t="inlineStr">
        <is>
          <t>-</t>
        </is>
      </c>
      <c r="D1377" t="inlineStr">
        <is>
          <t>Editor</t>
        </is>
      </c>
      <c r="E1377" t="inlineStr">
        <is>
          <t>-</t>
        </is>
      </c>
    </row>
    <row r="1378">
      <c r="A1378" t="inlineStr">
        <is>
          <t>Clients/Ironbark Engineering Pty Ltd/Clinic - Thornbury/01 Scope &amp; Checklist</t>
        </is>
      </c>
      <c r="B1378" t="inlineStr">
        <is>
          <t>Folder</t>
        </is>
      </c>
      <c r="C1378" t="inlineStr">
        <is>
          <t>Viewer</t>
        </is>
      </c>
      <c r="D1378" t="inlineStr">
        <is>
          <t>Editor</t>
        </is>
      </c>
      <c r="E1378" t="inlineStr">
        <is>
          <t>-</t>
        </is>
      </c>
    </row>
    <row r="1379">
      <c r="A1379" t="inlineStr">
        <is>
          <t>Clients/Ironbark Engineering Pty Ltd/Clinic - Thornbury/02 Site Access</t>
        </is>
      </c>
      <c r="B1379" t="inlineStr">
        <is>
          <t>Folder</t>
        </is>
      </c>
      <c r="C1379" t="inlineStr">
        <is>
          <t>-</t>
        </is>
      </c>
      <c r="D1379" t="inlineStr">
        <is>
          <t>Editor</t>
        </is>
      </c>
      <c r="E1379" t="inlineStr">
        <is>
          <t>-</t>
        </is>
      </c>
    </row>
    <row r="1380">
      <c r="A1380" t="inlineStr">
        <is>
          <t>Clients/Ironbark Engineering Pty Ltd/Clinic - Thornbury/03 Agreements</t>
        </is>
      </c>
      <c r="B1380" t="inlineStr">
        <is>
          <t>Folder</t>
        </is>
      </c>
      <c r="C1380" t="inlineStr">
        <is>
          <t>-</t>
        </is>
      </c>
      <c r="D1380" t="inlineStr">
        <is>
          <t>Editor</t>
        </is>
      </c>
      <c r="E1380" t="inlineStr">
        <is>
          <t>Viewer</t>
        </is>
      </c>
    </row>
    <row r="1381">
      <c r="A1381" t="inlineStr">
        <is>
          <t>Clients/Ironbark Engineering Pty Ltd/Clinic - Thornbury/04 Billing</t>
        </is>
      </c>
      <c r="B1381" t="inlineStr">
        <is>
          <t>Folder</t>
        </is>
      </c>
      <c r="C1381" t="inlineStr">
        <is>
          <t>-</t>
        </is>
      </c>
      <c r="D1381" t="inlineStr">
        <is>
          <t>Editor</t>
        </is>
      </c>
      <c r="E1381" t="inlineStr">
        <is>
          <t>Editor</t>
        </is>
      </c>
    </row>
    <row r="1382">
      <c r="A1382" t="inlineStr">
        <is>
          <t>Clients/Ironbark Engineering Pty Ltd/Clinic - Thornbury/05 Visit Reports</t>
        </is>
      </c>
      <c r="B1382" t="inlineStr">
        <is>
          <t>Folder</t>
        </is>
      </c>
      <c r="C1382" t="inlineStr">
        <is>
          <t>Contributor (form uploads)</t>
        </is>
      </c>
      <c r="D1382" t="inlineStr">
        <is>
          <t>Editor</t>
        </is>
      </c>
      <c r="E1382" t="inlineStr">
        <is>
          <t>Viewer</t>
        </is>
      </c>
    </row>
    <row r="1383">
      <c r="A1383" t="inlineStr">
        <is>
          <t>Clients/Wattle Grove Financial Planning</t>
        </is>
      </c>
      <c r="B1383" t="inlineStr">
        <is>
          <t>Client</t>
        </is>
      </c>
      <c r="C1383" t="inlineStr">
        <is>
          <t>-</t>
        </is>
      </c>
      <c r="D1383" t="inlineStr">
        <is>
          <t>Editor</t>
        </is>
      </c>
      <c r="E1383" t="inlineStr">
        <is>
          <t>Viewer</t>
        </is>
      </c>
    </row>
    <row r="1384">
      <c r="A1384" t="inlineStr">
        <is>
          <t>Clients/Wattle Grove Financial Planning/Main office - Northcote</t>
        </is>
      </c>
      <c r="B1384" t="inlineStr">
        <is>
          <t>Location</t>
        </is>
      </c>
      <c r="C1384" t="inlineStr">
        <is>
          <t>-</t>
        </is>
      </c>
      <c r="D1384" t="inlineStr">
        <is>
          <t>Editor</t>
        </is>
      </c>
      <c r="E1384" t="inlineStr">
        <is>
          <t>-</t>
        </is>
      </c>
    </row>
    <row r="1385">
      <c r="A1385" t="inlineStr">
        <is>
          <t>Clients/Wattle Grove Financial Planning/Main office - Northcote/01 Scope &amp; Checklist</t>
        </is>
      </c>
      <c r="B1385" t="inlineStr">
        <is>
          <t>Folder</t>
        </is>
      </c>
      <c r="C1385" t="inlineStr">
        <is>
          <t>Viewer</t>
        </is>
      </c>
      <c r="D1385" t="inlineStr">
        <is>
          <t>Editor</t>
        </is>
      </c>
      <c r="E1385" t="inlineStr">
        <is>
          <t>-</t>
        </is>
      </c>
    </row>
    <row r="1386">
      <c r="A1386" t="inlineStr">
        <is>
          <t>Clients/Wattle Grove Financial Planning/Main office - Northcote/02 Site Access</t>
        </is>
      </c>
      <c r="B1386" t="inlineStr">
        <is>
          <t>Folder</t>
        </is>
      </c>
      <c r="C1386" t="inlineStr">
        <is>
          <t>-</t>
        </is>
      </c>
      <c r="D1386" t="inlineStr">
        <is>
          <t>Editor</t>
        </is>
      </c>
      <c r="E1386" t="inlineStr">
        <is>
          <t>-</t>
        </is>
      </c>
    </row>
    <row r="1387">
      <c r="A1387" t="inlineStr">
        <is>
          <t>Clients/Wattle Grove Financial Planning/Main office - Northcote/03 Agreements</t>
        </is>
      </c>
      <c r="B1387" t="inlineStr">
        <is>
          <t>Folder</t>
        </is>
      </c>
      <c r="C1387" t="inlineStr">
        <is>
          <t>-</t>
        </is>
      </c>
      <c r="D1387" t="inlineStr">
        <is>
          <t>Editor</t>
        </is>
      </c>
      <c r="E1387" t="inlineStr">
        <is>
          <t>Viewer</t>
        </is>
      </c>
    </row>
    <row r="1388">
      <c r="A1388" t="inlineStr">
        <is>
          <t>Clients/Wattle Grove Financial Planning/Main office - Northcote/04 Billing</t>
        </is>
      </c>
      <c r="B1388" t="inlineStr">
        <is>
          <t>Folder</t>
        </is>
      </c>
      <c r="C1388" t="inlineStr">
        <is>
          <t>-</t>
        </is>
      </c>
      <c r="D1388" t="inlineStr">
        <is>
          <t>Editor</t>
        </is>
      </c>
      <c r="E1388" t="inlineStr">
        <is>
          <t>Editor</t>
        </is>
      </c>
    </row>
    <row r="1389">
      <c r="A1389" t="inlineStr">
        <is>
          <t>Clients/Wattle Grove Financial Planning/Main office - Northcote/05 Visit Reports</t>
        </is>
      </c>
      <c r="B1389" t="inlineStr">
        <is>
          <t>Folder</t>
        </is>
      </c>
      <c r="C1389" t="inlineStr">
        <is>
          <t>Contributor (form uploads)</t>
        </is>
      </c>
      <c r="D1389" t="inlineStr">
        <is>
          <t>Editor</t>
        </is>
      </c>
      <c r="E1389" t="inlineStr">
        <is>
          <t>Viewer</t>
        </is>
      </c>
    </row>
    <row r="1390">
      <c r="A1390" t="inlineStr">
        <is>
          <t>Clients/Parkside Fitness Pty Ltd</t>
        </is>
      </c>
      <c r="B1390" t="inlineStr">
        <is>
          <t>Client</t>
        </is>
      </c>
      <c r="C1390" t="inlineStr">
        <is>
          <t>-</t>
        </is>
      </c>
      <c r="D1390" t="inlineStr">
        <is>
          <t>Editor</t>
        </is>
      </c>
      <c r="E1390" t="inlineStr">
        <is>
          <t>Viewer</t>
        </is>
      </c>
    </row>
    <row r="1391">
      <c r="A1391" t="inlineStr">
        <is>
          <t>Clients/Parkside Fitness Pty Ltd/Main office - Burwood</t>
        </is>
      </c>
      <c r="B1391" t="inlineStr">
        <is>
          <t>Location</t>
        </is>
      </c>
      <c r="C1391" t="inlineStr">
        <is>
          <t>-</t>
        </is>
      </c>
      <c r="D1391" t="inlineStr">
        <is>
          <t>Editor</t>
        </is>
      </c>
      <c r="E1391" t="inlineStr">
        <is>
          <t>-</t>
        </is>
      </c>
    </row>
    <row r="1392">
      <c r="A1392" t="inlineStr">
        <is>
          <t>Clients/Parkside Fitness Pty Ltd/Main office - Burwood/01 Scope &amp; Checklist</t>
        </is>
      </c>
      <c r="B1392" t="inlineStr">
        <is>
          <t>Folder</t>
        </is>
      </c>
      <c r="C1392" t="inlineStr">
        <is>
          <t>Viewer</t>
        </is>
      </c>
      <c r="D1392" t="inlineStr">
        <is>
          <t>Editor</t>
        </is>
      </c>
      <c r="E1392" t="inlineStr">
        <is>
          <t>-</t>
        </is>
      </c>
    </row>
    <row r="1393">
      <c r="A1393" t="inlineStr">
        <is>
          <t>Clients/Parkside Fitness Pty Ltd/Main office - Burwood/02 Site Access</t>
        </is>
      </c>
      <c r="B1393" t="inlineStr">
        <is>
          <t>Folder</t>
        </is>
      </c>
      <c r="C1393" t="inlineStr">
        <is>
          <t>-</t>
        </is>
      </c>
      <c r="D1393" t="inlineStr">
        <is>
          <t>Editor</t>
        </is>
      </c>
      <c r="E1393" t="inlineStr">
        <is>
          <t>-</t>
        </is>
      </c>
    </row>
    <row r="1394">
      <c r="A1394" t="inlineStr">
        <is>
          <t>Clients/Parkside Fitness Pty Ltd/Main office - Burwood/03 Agreements</t>
        </is>
      </c>
      <c r="B1394" t="inlineStr">
        <is>
          <t>Folder</t>
        </is>
      </c>
      <c r="C1394" t="inlineStr">
        <is>
          <t>-</t>
        </is>
      </c>
      <c r="D1394" t="inlineStr">
        <is>
          <t>Editor</t>
        </is>
      </c>
      <c r="E1394" t="inlineStr">
        <is>
          <t>Viewer</t>
        </is>
      </c>
    </row>
    <row r="1395">
      <c r="A1395" t="inlineStr">
        <is>
          <t>Clients/Parkside Fitness Pty Ltd/Main office - Burwood/04 Billing</t>
        </is>
      </c>
      <c r="B1395" t="inlineStr">
        <is>
          <t>Folder</t>
        </is>
      </c>
      <c r="C1395" t="inlineStr">
        <is>
          <t>-</t>
        </is>
      </c>
      <c r="D1395" t="inlineStr">
        <is>
          <t>Editor</t>
        </is>
      </c>
      <c r="E1395" t="inlineStr">
        <is>
          <t>Editor</t>
        </is>
      </c>
    </row>
    <row r="1396">
      <c r="A1396" t="inlineStr">
        <is>
          <t>Clients/Parkside Fitness Pty Ltd/Main office - Burwood/05 Visit Reports</t>
        </is>
      </c>
      <c r="B1396" t="inlineStr">
        <is>
          <t>Folder</t>
        </is>
      </c>
      <c r="C1396" t="inlineStr">
        <is>
          <t>Contributor (form uploads)</t>
        </is>
      </c>
      <c r="D1396" t="inlineStr">
        <is>
          <t>Editor</t>
        </is>
      </c>
      <c r="E1396" t="inlineStr">
        <is>
          <t>Viewer</t>
        </is>
      </c>
    </row>
    <row r="1397">
      <c r="A1397" t="inlineStr">
        <is>
          <t>Clients/Parkside Fitness Pty Ltd/Clinic - Maribyrnong</t>
        </is>
      </c>
      <c r="B1397" t="inlineStr">
        <is>
          <t>Location</t>
        </is>
      </c>
      <c r="C1397" t="inlineStr">
        <is>
          <t>-</t>
        </is>
      </c>
      <c r="D1397" t="inlineStr">
        <is>
          <t>Editor</t>
        </is>
      </c>
      <c r="E1397" t="inlineStr">
        <is>
          <t>-</t>
        </is>
      </c>
    </row>
    <row r="1398">
      <c r="A1398" t="inlineStr">
        <is>
          <t>Clients/Parkside Fitness Pty Ltd/Clinic - Maribyrnong/01 Scope &amp; Checklist</t>
        </is>
      </c>
      <c r="B1398" t="inlineStr">
        <is>
          <t>Folder</t>
        </is>
      </c>
      <c r="C1398" t="inlineStr">
        <is>
          <t>Viewer</t>
        </is>
      </c>
      <c r="D1398" t="inlineStr">
        <is>
          <t>Editor</t>
        </is>
      </c>
      <c r="E1398" t="inlineStr">
        <is>
          <t>-</t>
        </is>
      </c>
    </row>
    <row r="1399">
      <c r="A1399" t="inlineStr">
        <is>
          <t>Clients/Parkside Fitness Pty Ltd/Clinic - Maribyrnong/02 Site Access</t>
        </is>
      </c>
      <c r="B1399" t="inlineStr">
        <is>
          <t>Folder</t>
        </is>
      </c>
      <c r="C1399" t="inlineStr">
        <is>
          <t>-</t>
        </is>
      </c>
      <c r="D1399" t="inlineStr">
        <is>
          <t>Editor</t>
        </is>
      </c>
      <c r="E1399" t="inlineStr">
        <is>
          <t>-</t>
        </is>
      </c>
    </row>
    <row r="1400">
      <c r="A1400" t="inlineStr">
        <is>
          <t>Clients/Parkside Fitness Pty Ltd/Clinic - Maribyrnong/03 Agreements</t>
        </is>
      </c>
      <c r="B1400" t="inlineStr">
        <is>
          <t>Folder</t>
        </is>
      </c>
      <c r="C1400" t="inlineStr">
        <is>
          <t>-</t>
        </is>
      </c>
      <c r="D1400" t="inlineStr">
        <is>
          <t>Editor</t>
        </is>
      </c>
      <c r="E1400" t="inlineStr">
        <is>
          <t>Viewer</t>
        </is>
      </c>
    </row>
    <row r="1401">
      <c r="A1401" t="inlineStr">
        <is>
          <t>Clients/Parkside Fitness Pty Ltd/Clinic - Maribyrnong/04 Billing</t>
        </is>
      </c>
      <c r="B1401" t="inlineStr">
        <is>
          <t>Folder</t>
        </is>
      </c>
      <c r="C1401" t="inlineStr">
        <is>
          <t>-</t>
        </is>
      </c>
      <c r="D1401" t="inlineStr">
        <is>
          <t>Editor</t>
        </is>
      </c>
      <c r="E1401" t="inlineStr">
        <is>
          <t>Editor</t>
        </is>
      </c>
    </row>
    <row r="1402">
      <c r="A1402" t="inlineStr">
        <is>
          <t>Clients/Parkside Fitness Pty Ltd/Clinic - Maribyrnong/05 Visit Reports</t>
        </is>
      </c>
      <c r="B1402" t="inlineStr">
        <is>
          <t>Folder</t>
        </is>
      </c>
      <c r="C1402" t="inlineStr">
        <is>
          <t>Contributor (form uploads)</t>
        </is>
      </c>
      <c r="D1402" t="inlineStr">
        <is>
          <t>Editor</t>
        </is>
      </c>
      <c r="E1402" t="inlineStr">
        <is>
          <t>Viewer</t>
        </is>
      </c>
    </row>
    <row r="1403">
      <c r="A1403" t="inlineStr">
        <is>
          <t>Clients/Greenway Chiropractic Pty Ltd</t>
        </is>
      </c>
      <c r="B1403" t="inlineStr">
        <is>
          <t>Client</t>
        </is>
      </c>
      <c r="C1403" t="inlineStr">
        <is>
          <t>-</t>
        </is>
      </c>
      <c r="D1403" t="inlineStr">
        <is>
          <t>Editor</t>
        </is>
      </c>
      <c r="E1403" t="inlineStr">
        <is>
          <t>Viewer</t>
        </is>
      </c>
    </row>
    <row r="1404">
      <c r="A1404" t="inlineStr">
        <is>
          <t>Clients/Greenway Chiropractic Pty Ltd/Main office - Ringwood</t>
        </is>
      </c>
      <c r="B1404" t="inlineStr">
        <is>
          <t>Location</t>
        </is>
      </c>
      <c r="C1404" t="inlineStr">
        <is>
          <t>-</t>
        </is>
      </c>
      <c r="D1404" t="inlineStr">
        <is>
          <t>Editor</t>
        </is>
      </c>
      <c r="E1404" t="inlineStr">
        <is>
          <t>-</t>
        </is>
      </c>
    </row>
    <row r="1405">
      <c r="A1405" t="inlineStr">
        <is>
          <t>Clients/Greenway Chiropractic Pty Ltd/Main office - Ringwood/01 Scope &amp; Checklist</t>
        </is>
      </c>
      <c r="B1405" t="inlineStr">
        <is>
          <t>Folder</t>
        </is>
      </c>
      <c r="C1405" t="inlineStr">
        <is>
          <t>Viewer</t>
        </is>
      </c>
      <c r="D1405" t="inlineStr">
        <is>
          <t>Editor</t>
        </is>
      </c>
      <c r="E1405" t="inlineStr">
        <is>
          <t>-</t>
        </is>
      </c>
    </row>
    <row r="1406">
      <c r="A1406" t="inlineStr">
        <is>
          <t>Clients/Greenway Chiropractic Pty Ltd/Main office - Ringwood/02 Site Access</t>
        </is>
      </c>
      <c r="B1406" t="inlineStr">
        <is>
          <t>Folder</t>
        </is>
      </c>
      <c r="C1406" t="inlineStr">
        <is>
          <t>-</t>
        </is>
      </c>
      <c r="D1406" t="inlineStr">
        <is>
          <t>Editor</t>
        </is>
      </c>
      <c r="E1406" t="inlineStr">
        <is>
          <t>-</t>
        </is>
      </c>
    </row>
    <row r="1407">
      <c r="A1407" t="inlineStr">
        <is>
          <t>Clients/Greenway Chiropractic Pty Ltd/Main office - Ringwood/03 Agreements</t>
        </is>
      </c>
      <c r="B1407" t="inlineStr">
        <is>
          <t>Folder</t>
        </is>
      </c>
      <c r="C1407" t="inlineStr">
        <is>
          <t>-</t>
        </is>
      </c>
      <c r="D1407" t="inlineStr">
        <is>
          <t>Editor</t>
        </is>
      </c>
      <c r="E1407" t="inlineStr">
        <is>
          <t>Viewer</t>
        </is>
      </c>
    </row>
    <row r="1408">
      <c r="A1408" t="inlineStr">
        <is>
          <t>Clients/Greenway Chiropractic Pty Ltd/Main office - Ringwood/04 Billing</t>
        </is>
      </c>
      <c r="B1408" t="inlineStr">
        <is>
          <t>Folder</t>
        </is>
      </c>
      <c r="C1408" t="inlineStr">
        <is>
          <t>-</t>
        </is>
      </c>
      <c r="D1408" t="inlineStr">
        <is>
          <t>Editor</t>
        </is>
      </c>
      <c r="E1408" t="inlineStr">
        <is>
          <t>Editor</t>
        </is>
      </c>
    </row>
    <row r="1409">
      <c r="A1409" t="inlineStr">
        <is>
          <t>Clients/Greenway Chiropractic Pty Ltd/Main office - Ringwood/05 Visit Reports</t>
        </is>
      </c>
      <c r="B1409" t="inlineStr">
        <is>
          <t>Folder</t>
        </is>
      </c>
      <c r="C1409" t="inlineStr">
        <is>
          <t>Contributor (form uploads)</t>
        </is>
      </c>
      <c r="D1409" t="inlineStr">
        <is>
          <t>Editor</t>
        </is>
      </c>
      <c r="E1409" t="inlineStr">
        <is>
          <t>Viewer</t>
        </is>
      </c>
    </row>
    <row r="1410">
      <c r="A1410" t="inlineStr">
        <is>
          <t>Clients/Greenway Chiropractic Pty Ltd/Clinic - Kew</t>
        </is>
      </c>
      <c r="B1410" t="inlineStr">
        <is>
          <t>Location</t>
        </is>
      </c>
      <c r="C1410" t="inlineStr">
        <is>
          <t>-</t>
        </is>
      </c>
      <c r="D1410" t="inlineStr">
        <is>
          <t>Editor</t>
        </is>
      </c>
      <c r="E1410" t="inlineStr">
        <is>
          <t>-</t>
        </is>
      </c>
    </row>
    <row r="1411">
      <c r="A1411" t="inlineStr">
        <is>
          <t>Clients/Greenway Chiropractic Pty Ltd/Clinic - Kew/01 Scope &amp; Checklist</t>
        </is>
      </c>
      <c r="B1411" t="inlineStr">
        <is>
          <t>Folder</t>
        </is>
      </c>
      <c r="C1411" t="inlineStr">
        <is>
          <t>Viewer</t>
        </is>
      </c>
      <c r="D1411" t="inlineStr">
        <is>
          <t>Editor</t>
        </is>
      </c>
      <c r="E1411" t="inlineStr">
        <is>
          <t>-</t>
        </is>
      </c>
    </row>
    <row r="1412">
      <c r="A1412" t="inlineStr">
        <is>
          <t>Clients/Greenway Chiropractic Pty Ltd/Clinic - Kew/02 Site Access</t>
        </is>
      </c>
      <c r="B1412" t="inlineStr">
        <is>
          <t>Folder</t>
        </is>
      </c>
      <c r="C1412" t="inlineStr">
        <is>
          <t>-</t>
        </is>
      </c>
      <c r="D1412" t="inlineStr">
        <is>
          <t>Editor</t>
        </is>
      </c>
      <c r="E1412" t="inlineStr">
        <is>
          <t>-</t>
        </is>
      </c>
    </row>
    <row r="1413">
      <c r="A1413" t="inlineStr">
        <is>
          <t>Clients/Greenway Chiropractic Pty Ltd/Clinic - Kew/03 Agreements</t>
        </is>
      </c>
      <c r="B1413" t="inlineStr">
        <is>
          <t>Folder</t>
        </is>
      </c>
      <c r="C1413" t="inlineStr">
        <is>
          <t>-</t>
        </is>
      </c>
      <c r="D1413" t="inlineStr">
        <is>
          <t>Editor</t>
        </is>
      </c>
      <c r="E1413" t="inlineStr">
        <is>
          <t>Viewer</t>
        </is>
      </c>
    </row>
    <row r="1414">
      <c r="A1414" t="inlineStr">
        <is>
          <t>Clients/Greenway Chiropractic Pty Ltd/Clinic - Kew/04 Billing</t>
        </is>
      </c>
      <c r="B1414" t="inlineStr">
        <is>
          <t>Folder</t>
        </is>
      </c>
      <c r="C1414" t="inlineStr">
        <is>
          <t>-</t>
        </is>
      </c>
      <c r="D1414" t="inlineStr">
        <is>
          <t>Editor</t>
        </is>
      </c>
      <c r="E1414" t="inlineStr">
        <is>
          <t>Editor</t>
        </is>
      </c>
    </row>
    <row r="1415">
      <c r="A1415" t="inlineStr">
        <is>
          <t>Clients/Greenway Chiropractic Pty Ltd/Clinic - Kew/05 Visit Reports</t>
        </is>
      </c>
      <c r="B1415" t="inlineStr">
        <is>
          <t>Folder</t>
        </is>
      </c>
      <c r="C1415" t="inlineStr">
        <is>
          <t>Contributor (form uploads)</t>
        </is>
      </c>
      <c r="D1415" t="inlineStr">
        <is>
          <t>Editor</t>
        </is>
      </c>
      <c r="E1415" t="inlineStr">
        <is>
          <t>Viewer</t>
        </is>
      </c>
    </row>
    <row r="1416">
      <c r="A1416" t="inlineStr">
        <is>
          <t>Clients/Greenway Chiropractic Pty Ltd/Warehouse - Burwood</t>
        </is>
      </c>
      <c r="B1416" t="inlineStr">
        <is>
          <t>Location</t>
        </is>
      </c>
      <c r="C1416" t="inlineStr">
        <is>
          <t>-</t>
        </is>
      </c>
      <c r="D1416" t="inlineStr">
        <is>
          <t>Editor</t>
        </is>
      </c>
      <c r="E1416" t="inlineStr">
        <is>
          <t>-</t>
        </is>
      </c>
    </row>
    <row r="1417">
      <c r="A1417" t="inlineStr">
        <is>
          <t>Clients/Greenway Chiropractic Pty Ltd/Warehouse - Burwood/01 Scope &amp; Checklist</t>
        </is>
      </c>
      <c r="B1417" t="inlineStr">
        <is>
          <t>Folder</t>
        </is>
      </c>
      <c r="C1417" t="inlineStr">
        <is>
          <t>Viewer</t>
        </is>
      </c>
      <c r="D1417" t="inlineStr">
        <is>
          <t>Editor</t>
        </is>
      </c>
      <c r="E1417" t="inlineStr">
        <is>
          <t>-</t>
        </is>
      </c>
    </row>
    <row r="1418">
      <c r="A1418" t="inlineStr">
        <is>
          <t>Clients/Greenway Chiropractic Pty Ltd/Warehouse - Burwood/02 Site Access</t>
        </is>
      </c>
      <c r="B1418" t="inlineStr">
        <is>
          <t>Folder</t>
        </is>
      </c>
      <c r="C1418" t="inlineStr">
        <is>
          <t>-</t>
        </is>
      </c>
      <c r="D1418" t="inlineStr">
        <is>
          <t>Editor</t>
        </is>
      </c>
      <c r="E1418" t="inlineStr">
        <is>
          <t>-</t>
        </is>
      </c>
    </row>
    <row r="1419">
      <c r="A1419" t="inlineStr">
        <is>
          <t>Clients/Greenway Chiropractic Pty Ltd/Warehouse - Burwood/03 Agreements</t>
        </is>
      </c>
      <c r="B1419" t="inlineStr">
        <is>
          <t>Folder</t>
        </is>
      </c>
      <c r="C1419" t="inlineStr">
        <is>
          <t>-</t>
        </is>
      </c>
      <c r="D1419" t="inlineStr">
        <is>
          <t>Editor</t>
        </is>
      </c>
      <c r="E1419" t="inlineStr">
        <is>
          <t>Viewer</t>
        </is>
      </c>
    </row>
    <row r="1420">
      <c r="A1420" t="inlineStr">
        <is>
          <t>Clients/Greenway Chiropractic Pty Ltd/Warehouse - Burwood/04 Billing</t>
        </is>
      </c>
      <c r="B1420" t="inlineStr">
        <is>
          <t>Folder</t>
        </is>
      </c>
      <c r="C1420" t="inlineStr">
        <is>
          <t>-</t>
        </is>
      </c>
      <c r="D1420" t="inlineStr">
        <is>
          <t>Editor</t>
        </is>
      </c>
      <c r="E1420" t="inlineStr">
        <is>
          <t>Editor</t>
        </is>
      </c>
    </row>
    <row r="1421">
      <c r="A1421" t="inlineStr">
        <is>
          <t>Clients/Greenway Chiropractic Pty Ltd/Warehouse - Burwood/05 Visit Reports</t>
        </is>
      </c>
      <c r="B1421" t="inlineStr">
        <is>
          <t>Folder</t>
        </is>
      </c>
      <c r="C1421" t="inlineStr">
        <is>
          <t>Contributor (form uploads)</t>
        </is>
      </c>
      <c r="D1421" t="inlineStr">
        <is>
          <t>Editor</t>
        </is>
      </c>
      <c r="E1421" t="inlineStr">
        <is>
          <t>Viewer</t>
        </is>
      </c>
    </row>
    <row r="1422">
      <c r="A1422" t="inlineStr">
        <is>
          <t>Clients/Bayview Real Estate Pty Ltd</t>
        </is>
      </c>
      <c r="B1422" t="inlineStr">
        <is>
          <t>Client</t>
        </is>
      </c>
      <c r="C1422" t="inlineStr">
        <is>
          <t>-</t>
        </is>
      </c>
      <c r="D1422" t="inlineStr">
        <is>
          <t>Editor</t>
        </is>
      </c>
      <c r="E1422" t="inlineStr">
        <is>
          <t>Viewer</t>
        </is>
      </c>
    </row>
    <row r="1423">
      <c r="A1423" t="inlineStr">
        <is>
          <t>Clients/Bayview Real Estate Pty Ltd/Main office - Brighton</t>
        </is>
      </c>
      <c r="B1423" t="inlineStr">
        <is>
          <t>Location</t>
        </is>
      </c>
      <c r="C1423" t="inlineStr">
        <is>
          <t>-</t>
        </is>
      </c>
      <c r="D1423" t="inlineStr">
        <is>
          <t>Editor</t>
        </is>
      </c>
      <c r="E1423" t="inlineStr">
        <is>
          <t>-</t>
        </is>
      </c>
    </row>
    <row r="1424">
      <c r="A1424" t="inlineStr">
        <is>
          <t>Clients/Bayview Real Estate Pty Ltd/Main office - Brighton/01 Scope &amp; Checklist</t>
        </is>
      </c>
      <c r="B1424" t="inlineStr">
        <is>
          <t>Folder</t>
        </is>
      </c>
      <c r="C1424" t="inlineStr">
        <is>
          <t>Viewer</t>
        </is>
      </c>
      <c r="D1424" t="inlineStr">
        <is>
          <t>Editor</t>
        </is>
      </c>
      <c r="E1424" t="inlineStr">
        <is>
          <t>-</t>
        </is>
      </c>
    </row>
    <row r="1425">
      <c r="A1425" t="inlineStr">
        <is>
          <t>Clients/Bayview Real Estate Pty Ltd/Main office - Brighton/02 Site Access</t>
        </is>
      </c>
      <c r="B1425" t="inlineStr">
        <is>
          <t>Folder</t>
        </is>
      </c>
      <c r="C1425" t="inlineStr">
        <is>
          <t>-</t>
        </is>
      </c>
      <c r="D1425" t="inlineStr">
        <is>
          <t>Editor</t>
        </is>
      </c>
      <c r="E1425" t="inlineStr">
        <is>
          <t>-</t>
        </is>
      </c>
    </row>
    <row r="1426">
      <c r="A1426" t="inlineStr">
        <is>
          <t>Clients/Bayview Real Estate Pty Ltd/Main office - Brighton/03 Agreements</t>
        </is>
      </c>
      <c r="B1426" t="inlineStr">
        <is>
          <t>Folder</t>
        </is>
      </c>
      <c r="C1426" t="inlineStr">
        <is>
          <t>-</t>
        </is>
      </c>
      <c r="D1426" t="inlineStr">
        <is>
          <t>Editor</t>
        </is>
      </c>
      <c r="E1426" t="inlineStr">
        <is>
          <t>Viewer</t>
        </is>
      </c>
    </row>
    <row r="1427">
      <c r="A1427" t="inlineStr">
        <is>
          <t>Clients/Bayview Real Estate Pty Ltd/Main office - Brighton/04 Billing</t>
        </is>
      </c>
      <c r="B1427" t="inlineStr">
        <is>
          <t>Folder</t>
        </is>
      </c>
      <c r="C1427" t="inlineStr">
        <is>
          <t>-</t>
        </is>
      </c>
      <c r="D1427" t="inlineStr">
        <is>
          <t>Editor</t>
        </is>
      </c>
      <c r="E1427" t="inlineStr">
        <is>
          <t>Editor</t>
        </is>
      </c>
    </row>
    <row r="1428">
      <c r="A1428" t="inlineStr">
        <is>
          <t>Clients/Bayview Real Estate Pty Ltd/Main office - Brighton/05 Visit Reports</t>
        </is>
      </c>
      <c r="B1428" t="inlineStr">
        <is>
          <t>Folder</t>
        </is>
      </c>
      <c r="C1428" t="inlineStr">
        <is>
          <t>Contributor (form uploads)</t>
        </is>
      </c>
      <c r="D1428" t="inlineStr">
        <is>
          <t>Editor</t>
        </is>
      </c>
      <c r="E1428" t="inlineStr">
        <is>
          <t>Viewer</t>
        </is>
      </c>
    </row>
    <row r="1429">
      <c r="A1429" t="inlineStr">
        <is>
          <t>Clients/Riverside Pharmacy</t>
        </is>
      </c>
      <c r="B1429" t="inlineStr">
        <is>
          <t>Client</t>
        </is>
      </c>
      <c r="C1429" t="inlineStr">
        <is>
          <t>-</t>
        </is>
      </c>
      <c r="D1429" t="inlineStr">
        <is>
          <t>Editor</t>
        </is>
      </c>
      <c r="E1429" t="inlineStr">
        <is>
          <t>Viewer</t>
        </is>
      </c>
    </row>
    <row r="1430">
      <c r="A1430" t="inlineStr">
        <is>
          <t>Clients/Riverside Pharmacy/Main office - Box Hill</t>
        </is>
      </c>
      <c r="B1430" t="inlineStr">
        <is>
          <t>Location</t>
        </is>
      </c>
      <c r="C1430" t="inlineStr">
        <is>
          <t>-</t>
        </is>
      </c>
      <c r="D1430" t="inlineStr">
        <is>
          <t>Editor</t>
        </is>
      </c>
      <c r="E1430" t="inlineStr">
        <is>
          <t>-</t>
        </is>
      </c>
    </row>
    <row r="1431">
      <c r="A1431" t="inlineStr">
        <is>
          <t>Clients/Riverside Pharmacy/Main office - Box Hill/01 Scope &amp; Checklist</t>
        </is>
      </c>
      <c r="B1431" t="inlineStr">
        <is>
          <t>Folder</t>
        </is>
      </c>
      <c r="C1431" t="inlineStr">
        <is>
          <t>Viewer</t>
        </is>
      </c>
      <c r="D1431" t="inlineStr">
        <is>
          <t>Editor</t>
        </is>
      </c>
      <c r="E1431" t="inlineStr">
        <is>
          <t>-</t>
        </is>
      </c>
    </row>
    <row r="1432">
      <c r="A1432" t="inlineStr">
        <is>
          <t>Clients/Riverside Pharmacy/Main office - Box Hill/02 Site Access</t>
        </is>
      </c>
      <c r="B1432" t="inlineStr">
        <is>
          <t>Folder</t>
        </is>
      </c>
      <c r="C1432" t="inlineStr">
        <is>
          <t>-</t>
        </is>
      </c>
      <c r="D1432" t="inlineStr">
        <is>
          <t>Editor</t>
        </is>
      </c>
      <c r="E1432" t="inlineStr">
        <is>
          <t>-</t>
        </is>
      </c>
    </row>
    <row r="1433">
      <c r="A1433" t="inlineStr">
        <is>
          <t>Clients/Riverside Pharmacy/Main office - Box Hill/03 Agreements</t>
        </is>
      </c>
      <c r="B1433" t="inlineStr">
        <is>
          <t>Folder</t>
        </is>
      </c>
      <c r="C1433" t="inlineStr">
        <is>
          <t>-</t>
        </is>
      </c>
      <c r="D1433" t="inlineStr">
        <is>
          <t>Editor</t>
        </is>
      </c>
      <c r="E1433" t="inlineStr">
        <is>
          <t>Viewer</t>
        </is>
      </c>
    </row>
    <row r="1434">
      <c r="A1434" t="inlineStr">
        <is>
          <t>Clients/Riverside Pharmacy/Main office - Box Hill/04 Billing</t>
        </is>
      </c>
      <c r="B1434" t="inlineStr">
        <is>
          <t>Folder</t>
        </is>
      </c>
      <c r="C1434" t="inlineStr">
        <is>
          <t>-</t>
        </is>
      </c>
      <c r="D1434" t="inlineStr">
        <is>
          <t>Editor</t>
        </is>
      </c>
      <c r="E1434" t="inlineStr">
        <is>
          <t>Editor</t>
        </is>
      </c>
    </row>
    <row r="1435">
      <c r="A1435" t="inlineStr">
        <is>
          <t>Clients/Riverside Pharmacy/Main office - Box Hill/05 Visit Reports</t>
        </is>
      </c>
      <c r="B1435" t="inlineStr">
        <is>
          <t>Folder</t>
        </is>
      </c>
      <c r="C1435" t="inlineStr">
        <is>
          <t>Contributor (form uploads)</t>
        </is>
      </c>
      <c r="D1435" t="inlineStr">
        <is>
          <t>Editor</t>
        </is>
      </c>
      <c r="E1435" t="inlineStr">
        <is>
          <t>Viewer</t>
        </is>
      </c>
    </row>
    <row r="1436">
      <c r="A1436" t="inlineStr">
        <is>
          <t>Clients/Riverside Pharmacy/Clinic - Glen Waverley</t>
        </is>
      </c>
      <c r="B1436" t="inlineStr">
        <is>
          <t>Location</t>
        </is>
      </c>
      <c r="C1436" t="inlineStr">
        <is>
          <t>-</t>
        </is>
      </c>
      <c r="D1436" t="inlineStr">
        <is>
          <t>Editor</t>
        </is>
      </c>
      <c r="E1436" t="inlineStr">
        <is>
          <t>-</t>
        </is>
      </c>
    </row>
    <row r="1437">
      <c r="A1437" t="inlineStr">
        <is>
          <t>Clients/Riverside Pharmacy/Clinic - Glen Waverley/01 Scope &amp; Checklist</t>
        </is>
      </c>
      <c r="B1437" t="inlineStr">
        <is>
          <t>Folder</t>
        </is>
      </c>
      <c r="C1437" t="inlineStr">
        <is>
          <t>Viewer</t>
        </is>
      </c>
      <c r="D1437" t="inlineStr">
        <is>
          <t>Editor</t>
        </is>
      </c>
      <c r="E1437" t="inlineStr">
        <is>
          <t>-</t>
        </is>
      </c>
    </row>
    <row r="1438">
      <c r="A1438" t="inlineStr">
        <is>
          <t>Clients/Riverside Pharmacy/Clinic - Glen Waverley/02 Site Access</t>
        </is>
      </c>
      <c r="B1438" t="inlineStr">
        <is>
          <t>Folder</t>
        </is>
      </c>
      <c r="C1438" t="inlineStr">
        <is>
          <t>-</t>
        </is>
      </c>
      <c r="D1438" t="inlineStr">
        <is>
          <t>Editor</t>
        </is>
      </c>
      <c r="E1438" t="inlineStr">
        <is>
          <t>-</t>
        </is>
      </c>
    </row>
    <row r="1439">
      <c r="A1439" t="inlineStr">
        <is>
          <t>Clients/Riverside Pharmacy/Clinic - Glen Waverley/03 Agreements</t>
        </is>
      </c>
      <c r="B1439" t="inlineStr">
        <is>
          <t>Folder</t>
        </is>
      </c>
      <c r="C1439" t="inlineStr">
        <is>
          <t>-</t>
        </is>
      </c>
      <c r="D1439" t="inlineStr">
        <is>
          <t>Editor</t>
        </is>
      </c>
      <c r="E1439" t="inlineStr">
        <is>
          <t>Viewer</t>
        </is>
      </c>
    </row>
    <row r="1440">
      <c r="A1440" t="inlineStr">
        <is>
          <t>Clients/Riverside Pharmacy/Clinic - Glen Waverley/04 Billing</t>
        </is>
      </c>
      <c r="B1440" t="inlineStr">
        <is>
          <t>Folder</t>
        </is>
      </c>
      <c r="C1440" t="inlineStr">
        <is>
          <t>-</t>
        </is>
      </c>
      <c r="D1440" t="inlineStr">
        <is>
          <t>Editor</t>
        </is>
      </c>
      <c r="E1440" t="inlineStr">
        <is>
          <t>Editor</t>
        </is>
      </c>
    </row>
    <row r="1441">
      <c r="A1441" t="inlineStr">
        <is>
          <t>Clients/Riverside Pharmacy/Clinic - Glen Waverley/05 Visit Reports</t>
        </is>
      </c>
      <c r="B1441" t="inlineStr">
        <is>
          <t>Folder</t>
        </is>
      </c>
      <c r="C1441" t="inlineStr">
        <is>
          <t>Contributor (form uploads)</t>
        </is>
      </c>
      <c r="D1441" t="inlineStr">
        <is>
          <t>Editor</t>
        </is>
      </c>
      <c r="E1441" t="inlineStr">
        <is>
          <t>Viewer</t>
        </is>
      </c>
    </row>
    <row r="1442">
      <c r="A1442" t="inlineStr">
        <is>
          <t>Clients/Elm Street Chiropractic Pty Ltd</t>
        </is>
      </c>
      <c r="B1442" t="inlineStr">
        <is>
          <t>Client</t>
        </is>
      </c>
      <c r="C1442" t="inlineStr">
        <is>
          <t>-</t>
        </is>
      </c>
      <c r="D1442" t="inlineStr">
        <is>
          <t>Editor</t>
        </is>
      </c>
      <c r="E1442" t="inlineStr">
        <is>
          <t>Viewer</t>
        </is>
      </c>
    </row>
    <row r="1443">
      <c r="A1443" t="inlineStr">
        <is>
          <t>Clients/Elm Street Chiropractic Pty Ltd/Main office - Mentone</t>
        </is>
      </c>
      <c r="B1443" t="inlineStr">
        <is>
          <t>Location</t>
        </is>
      </c>
      <c r="C1443" t="inlineStr">
        <is>
          <t>-</t>
        </is>
      </c>
      <c r="D1443" t="inlineStr">
        <is>
          <t>Editor</t>
        </is>
      </c>
      <c r="E1443" t="inlineStr">
        <is>
          <t>-</t>
        </is>
      </c>
    </row>
    <row r="1444">
      <c r="A1444" t="inlineStr">
        <is>
          <t>Clients/Elm Street Chiropractic Pty Ltd/Main office - Mentone/01 Scope &amp; Checklist</t>
        </is>
      </c>
      <c r="B1444" t="inlineStr">
        <is>
          <t>Folder</t>
        </is>
      </c>
      <c r="C1444" t="inlineStr">
        <is>
          <t>Viewer</t>
        </is>
      </c>
      <c r="D1444" t="inlineStr">
        <is>
          <t>Editor</t>
        </is>
      </c>
      <c r="E1444" t="inlineStr">
        <is>
          <t>-</t>
        </is>
      </c>
    </row>
    <row r="1445">
      <c r="A1445" t="inlineStr">
        <is>
          <t>Clients/Elm Street Chiropractic Pty Ltd/Main office - Mentone/02 Site Access</t>
        </is>
      </c>
      <c r="B1445" t="inlineStr">
        <is>
          <t>Folder</t>
        </is>
      </c>
      <c r="C1445" t="inlineStr">
        <is>
          <t>-</t>
        </is>
      </c>
      <c r="D1445" t="inlineStr">
        <is>
          <t>Editor</t>
        </is>
      </c>
      <c r="E1445" t="inlineStr">
        <is>
          <t>-</t>
        </is>
      </c>
    </row>
    <row r="1446">
      <c r="A1446" t="inlineStr">
        <is>
          <t>Clients/Elm Street Chiropractic Pty Ltd/Main office - Mentone/03 Agreements</t>
        </is>
      </c>
      <c r="B1446" t="inlineStr">
        <is>
          <t>Folder</t>
        </is>
      </c>
      <c r="C1446" t="inlineStr">
        <is>
          <t>-</t>
        </is>
      </c>
      <c r="D1446" t="inlineStr">
        <is>
          <t>Editor</t>
        </is>
      </c>
      <c r="E1446" t="inlineStr">
        <is>
          <t>Viewer</t>
        </is>
      </c>
    </row>
    <row r="1447">
      <c r="A1447" t="inlineStr">
        <is>
          <t>Clients/Elm Street Chiropractic Pty Ltd/Main office - Mentone/04 Billing</t>
        </is>
      </c>
      <c r="B1447" t="inlineStr">
        <is>
          <t>Folder</t>
        </is>
      </c>
      <c r="C1447" t="inlineStr">
        <is>
          <t>-</t>
        </is>
      </c>
      <c r="D1447" t="inlineStr">
        <is>
          <t>Editor</t>
        </is>
      </c>
      <c r="E1447" t="inlineStr">
        <is>
          <t>Editor</t>
        </is>
      </c>
    </row>
    <row r="1448">
      <c r="A1448" t="inlineStr">
        <is>
          <t>Clients/Elm Street Chiropractic Pty Ltd/Main office - Mentone/05 Visit Reports</t>
        </is>
      </c>
      <c r="B1448" t="inlineStr">
        <is>
          <t>Folder</t>
        </is>
      </c>
      <c r="C1448" t="inlineStr">
        <is>
          <t>Contributor (form uploads)</t>
        </is>
      </c>
      <c r="D1448" t="inlineStr">
        <is>
          <t>Editor</t>
        </is>
      </c>
      <c r="E1448" t="inlineStr">
        <is>
          <t>Viewer</t>
        </is>
      </c>
    </row>
    <row r="1449">
      <c r="A1449" t="inlineStr">
        <is>
          <t>Clients/Elm Street Chiropractic Pty Ltd/Clinic - Cheltenham</t>
        </is>
      </c>
      <c r="B1449" t="inlineStr">
        <is>
          <t>Location</t>
        </is>
      </c>
      <c r="C1449" t="inlineStr">
        <is>
          <t>-</t>
        </is>
      </c>
      <c r="D1449" t="inlineStr">
        <is>
          <t>Editor</t>
        </is>
      </c>
      <c r="E1449" t="inlineStr">
        <is>
          <t>-</t>
        </is>
      </c>
    </row>
    <row r="1450">
      <c r="A1450" t="inlineStr">
        <is>
          <t>Clients/Elm Street Chiropractic Pty Ltd/Clinic - Cheltenham/01 Scope &amp; Checklist</t>
        </is>
      </c>
      <c r="B1450" t="inlineStr">
        <is>
          <t>Folder</t>
        </is>
      </c>
      <c r="C1450" t="inlineStr">
        <is>
          <t>Viewer</t>
        </is>
      </c>
      <c r="D1450" t="inlineStr">
        <is>
          <t>Editor</t>
        </is>
      </c>
      <c r="E1450" t="inlineStr">
        <is>
          <t>-</t>
        </is>
      </c>
    </row>
    <row r="1451">
      <c r="A1451" t="inlineStr">
        <is>
          <t>Clients/Elm Street Chiropractic Pty Ltd/Clinic - Cheltenham/02 Site Access</t>
        </is>
      </c>
      <c r="B1451" t="inlineStr">
        <is>
          <t>Folder</t>
        </is>
      </c>
      <c r="C1451" t="inlineStr">
        <is>
          <t>-</t>
        </is>
      </c>
      <c r="D1451" t="inlineStr">
        <is>
          <t>Editor</t>
        </is>
      </c>
      <c r="E1451" t="inlineStr">
        <is>
          <t>-</t>
        </is>
      </c>
    </row>
    <row r="1452">
      <c r="A1452" t="inlineStr">
        <is>
          <t>Clients/Elm Street Chiropractic Pty Ltd/Clinic - Cheltenham/03 Agreements</t>
        </is>
      </c>
      <c r="B1452" t="inlineStr">
        <is>
          <t>Folder</t>
        </is>
      </c>
      <c r="C1452" t="inlineStr">
        <is>
          <t>-</t>
        </is>
      </c>
      <c r="D1452" t="inlineStr">
        <is>
          <t>Editor</t>
        </is>
      </c>
      <c r="E1452" t="inlineStr">
        <is>
          <t>Viewer</t>
        </is>
      </c>
    </row>
    <row r="1453">
      <c r="A1453" t="inlineStr">
        <is>
          <t>Clients/Elm Street Chiropractic Pty Ltd/Clinic - Cheltenham/04 Billing</t>
        </is>
      </c>
      <c r="B1453" t="inlineStr">
        <is>
          <t>Folder</t>
        </is>
      </c>
      <c r="C1453" t="inlineStr">
        <is>
          <t>-</t>
        </is>
      </c>
      <c r="D1453" t="inlineStr">
        <is>
          <t>Editor</t>
        </is>
      </c>
      <c r="E1453" t="inlineStr">
        <is>
          <t>Editor</t>
        </is>
      </c>
    </row>
    <row r="1454">
      <c r="A1454" t="inlineStr">
        <is>
          <t>Clients/Elm Street Chiropractic Pty Ltd/Clinic - Cheltenham/05 Visit Reports</t>
        </is>
      </c>
      <c r="B1454" t="inlineStr">
        <is>
          <t>Folder</t>
        </is>
      </c>
      <c r="C1454" t="inlineStr">
        <is>
          <t>Contributor (form uploads)</t>
        </is>
      </c>
      <c r="D1454" t="inlineStr">
        <is>
          <t>Editor</t>
        </is>
      </c>
      <c r="E1454" t="inlineStr">
        <is>
          <t>Viewer</t>
        </is>
      </c>
    </row>
    <row r="1455">
      <c r="A1455" t="inlineStr">
        <is>
          <t>Clients/Ironbark Real Estate Pty Ltd</t>
        </is>
      </c>
      <c r="B1455" t="inlineStr">
        <is>
          <t>Client</t>
        </is>
      </c>
      <c r="C1455" t="inlineStr">
        <is>
          <t>-</t>
        </is>
      </c>
      <c r="D1455" t="inlineStr">
        <is>
          <t>Editor</t>
        </is>
      </c>
      <c r="E1455" t="inlineStr">
        <is>
          <t>Viewer</t>
        </is>
      </c>
    </row>
    <row r="1456">
      <c r="A1456" t="inlineStr">
        <is>
          <t>Clients/Ironbark Real Estate Pty Ltd/Main office - Oakleigh</t>
        </is>
      </c>
      <c r="B1456" t="inlineStr">
        <is>
          <t>Location</t>
        </is>
      </c>
      <c r="C1456" t="inlineStr">
        <is>
          <t>-</t>
        </is>
      </c>
      <c r="D1456" t="inlineStr">
        <is>
          <t>Editor</t>
        </is>
      </c>
      <c r="E1456" t="inlineStr">
        <is>
          <t>-</t>
        </is>
      </c>
    </row>
    <row r="1457">
      <c r="A1457" t="inlineStr">
        <is>
          <t>Clients/Ironbark Real Estate Pty Ltd/Main office - Oakleigh/01 Scope &amp; Checklist</t>
        </is>
      </c>
      <c r="B1457" t="inlineStr">
        <is>
          <t>Folder</t>
        </is>
      </c>
      <c r="C1457" t="inlineStr">
        <is>
          <t>Viewer</t>
        </is>
      </c>
      <c r="D1457" t="inlineStr">
        <is>
          <t>Editor</t>
        </is>
      </c>
      <c r="E1457" t="inlineStr">
        <is>
          <t>-</t>
        </is>
      </c>
    </row>
    <row r="1458">
      <c r="A1458" t="inlineStr">
        <is>
          <t>Clients/Ironbark Real Estate Pty Ltd/Main office - Oakleigh/02 Site Access</t>
        </is>
      </c>
      <c r="B1458" t="inlineStr">
        <is>
          <t>Folder</t>
        </is>
      </c>
      <c r="C1458" t="inlineStr">
        <is>
          <t>-</t>
        </is>
      </c>
      <c r="D1458" t="inlineStr">
        <is>
          <t>Editor</t>
        </is>
      </c>
      <c r="E1458" t="inlineStr">
        <is>
          <t>-</t>
        </is>
      </c>
    </row>
    <row r="1459">
      <c r="A1459" t="inlineStr">
        <is>
          <t>Clients/Ironbark Real Estate Pty Ltd/Main office - Oakleigh/03 Agreements</t>
        </is>
      </c>
      <c r="B1459" t="inlineStr">
        <is>
          <t>Folder</t>
        </is>
      </c>
      <c r="C1459" t="inlineStr">
        <is>
          <t>-</t>
        </is>
      </c>
      <c r="D1459" t="inlineStr">
        <is>
          <t>Editor</t>
        </is>
      </c>
      <c r="E1459" t="inlineStr">
        <is>
          <t>Viewer</t>
        </is>
      </c>
    </row>
    <row r="1460">
      <c r="A1460" t="inlineStr">
        <is>
          <t>Clients/Ironbark Real Estate Pty Ltd/Main office - Oakleigh/04 Billing</t>
        </is>
      </c>
      <c r="B1460" t="inlineStr">
        <is>
          <t>Folder</t>
        </is>
      </c>
      <c r="C1460" t="inlineStr">
        <is>
          <t>-</t>
        </is>
      </c>
      <c r="D1460" t="inlineStr">
        <is>
          <t>Editor</t>
        </is>
      </c>
      <c r="E1460" t="inlineStr">
        <is>
          <t>Editor</t>
        </is>
      </c>
    </row>
    <row r="1461">
      <c r="A1461" t="inlineStr">
        <is>
          <t>Clients/Ironbark Real Estate Pty Ltd/Main office - Oakleigh/05 Visit Reports</t>
        </is>
      </c>
      <c r="B1461" t="inlineStr">
        <is>
          <t>Folder</t>
        </is>
      </c>
      <c r="C1461" t="inlineStr">
        <is>
          <t>Contributor (form uploads)</t>
        </is>
      </c>
      <c r="D1461" t="inlineStr">
        <is>
          <t>Editor</t>
        </is>
      </c>
      <c r="E1461" t="inlineStr">
        <is>
          <t>Viewer</t>
        </is>
      </c>
    </row>
    <row r="1462">
      <c r="A1462" t="inlineStr">
        <is>
          <t>Clients/Ironbark Real Estate Pty Ltd/Clinic - Oakleigh</t>
        </is>
      </c>
      <c r="B1462" t="inlineStr">
        <is>
          <t>Location</t>
        </is>
      </c>
      <c r="C1462" t="inlineStr">
        <is>
          <t>-</t>
        </is>
      </c>
      <c r="D1462" t="inlineStr">
        <is>
          <t>Editor</t>
        </is>
      </c>
      <c r="E1462" t="inlineStr">
        <is>
          <t>-</t>
        </is>
      </c>
    </row>
    <row r="1463">
      <c r="A1463" t="inlineStr">
        <is>
          <t>Clients/Ironbark Real Estate Pty Ltd/Clinic - Oakleigh/01 Scope &amp; Checklist</t>
        </is>
      </c>
      <c r="B1463" t="inlineStr">
        <is>
          <t>Folder</t>
        </is>
      </c>
      <c r="C1463" t="inlineStr">
        <is>
          <t>Viewer</t>
        </is>
      </c>
      <c r="D1463" t="inlineStr">
        <is>
          <t>Editor</t>
        </is>
      </c>
      <c r="E1463" t="inlineStr">
        <is>
          <t>-</t>
        </is>
      </c>
    </row>
    <row r="1464">
      <c r="A1464" t="inlineStr">
        <is>
          <t>Clients/Ironbark Real Estate Pty Ltd/Clinic - Oakleigh/02 Site Access</t>
        </is>
      </c>
      <c r="B1464" t="inlineStr">
        <is>
          <t>Folder</t>
        </is>
      </c>
      <c r="C1464" t="inlineStr">
        <is>
          <t>-</t>
        </is>
      </c>
      <c r="D1464" t="inlineStr">
        <is>
          <t>Editor</t>
        </is>
      </c>
      <c r="E1464" t="inlineStr">
        <is>
          <t>-</t>
        </is>
      </c>
    </row>
    <row r="1465">
      <c r="A1465" t="inlineStr">
        <is>
          <t>Clients/Ironbark Real Estate Pty Ltd/Clinic - Oakleigh/03 Agreements</t>
        </is>
      </c>
      <c r="B1465" t="inlineStr">
        <is>
          <t>Folder</t>
        </is>
      </c>
      <c r="C1465" t="inlineStr">
        <is>
          <t>-</t>
        </is>
      </c>
      <c r="D1465" t="inlineStr">
        <is>
          <t>Editor</t>
        </is>
      </c>
      <c r="E1465" t="inlineStr">
        <is>
          <t>Viewer</t>
        </is>
      </c>
    </row>
    <row r="1466">
      <c r="A1466" t="inlineStr">
        <is>
          <t>Clients/Ironbark Real Estate Pty Ltd/Clinic - Oakleigh/04 Billing</t>
        </is>
      </c>
      <c r="B1466" t="inlineStr">
        <is>
          <t>Folder</t>
        </is>
      </c>
      <c r="C1466" t="inlineStr">
        <is>
          <t>-</t>
        </is>
      </c>
      <c r="D1466" t="inlineStr">
        <is>
          <t>Editor</t>
        </is>
      </c>
      <c r="E1466" t="inlineStr">
        <is>
          <t>Editor</t>
        </is>
      </c>
    </row>
    <row r="1467">
      <c r="A1467" t="inlineStr">
        <is>
          <t>Clients/Ironbark Real Estate Pty Ltd/Clinic - Oakleigh/05 Visit Reports</t>
        </is>
      </c>
      <c r="B1467" t="inlineStr">
        <is>
          <t>Folder</t>
        </is>
      </c>
      <c r="C1467" t="inlineStr">
        <is>
          <t>Contributor (form uploads)</t>
        </is>
      </c>
      <c r="D1467" t="inlineStr">
        <is>
          <t>Editor</t>
        </is>
      </c>
      <c r="E1467" t="inlineStr">
        <is>
          <t>Viewer</t>
        </is>
      </c>
    </row>
    <row r="1468">
      <c r="A1468" t="inlineStr">
        <is>
          <t>Clients/Elm Street Motors</t>
        </is>
      </c>
      <c r="B1468" t="inlineStr">
        <is>
          <t>Client</t>
        </is>
      </c>
      <c r="C1468" t="inlineStr">
        <is>
          <t>-</t>
        </is>
      </c>
      <c r="D1468" t="inlineStr">
        <is>
          <t>Editor</t>
        </is>
      </c>
      <c r="E1468" t="inlineStr">
        <is>
          <t>Viewer</t>
        </is>
      </c>
    </row>
    <row r="1469">
      <c r="A1469" t="inlineStr">
        <is>
          <t>Clients/Elm Street Motors/Main office - Brighton</t>
        </is>
      </c>
      <c r="B1469" t="inlineStr">
        <is>
          <t>Location</t>
        </is>
      </c>
      <c r="C1469" t="inlineStr">
        <is>
          <t>-</t>
        </is>
      </c>
      <c r="D1469" t="inlineStr">
        <is>
          <t>Editor</t>
        </is>
      </c>
      <c r="E1469" t="inlineStr">
        <is>
          <t>-</t>
        </is>
      </c>
    </row>
    <row r="1470">
      <c r="A1470" t="inlineStr">
        <is>
          <t>Clients/Elm Street Motors/Main office - Brighton/01 Scope &amp; Checklist</t>
        </is>
      </c>
      <c r="B1470" t="inlineStr">
        <is>
          <t>Folder</t>
        </is>
      </c>
      <c r="C1470" t="inlineStr">
        <is>
          <t>Viewer</t>
        </is>
      </c>
      <c r="D1470" t="inlineStr">
        <is>
          <t>Editor</t>
        </is>
      </c>
      <c r="E1470" t="inlineStr">
        <is>
          <t>-</t>
        </is>
      </c>
    </row>
    <row r="1471">
      <c r="A1471" t="inlineStr">
        <is>
          <t>Clients/Elm Street Motors/Main office - Brighton/02 Site Access</t>
        </is>
      </c>
      <c r="B1471" t="inlineStr">
        <is>
          <t>Folder</t>
        </is>
      </c>
      <c r="C1471" t="inlineStr">
        <is>
          <t>-</t>
        </is>
      </c>
      <c r="D1471" t="inlineStr">
        <is>
          <t>Editor</t>
        </is>
      </c>
      <c r="E1471" t="inlineStr">
        <is>
          <t>-</t>
        </is>
      </c>
    </row>
    <row r="1472">
      <c r="A1472" t="inlineStr">
        <is>
          <t>Clients/Elm Street Motors/Main office - Brighton/03 Agreements</t>
        </is>
      </c>
      <c r="B1472" t="inlineStr">
        <is>
          <t>Folder</t>
        </is>
      </c>
      <c r="C1472" t="inlineStr">
        <is>
          <t>-</t>
        </is>
      </c>
      <c r="D1472" t="inlineStr">
        <is>
          <t>Editor</t>
        </is>
      </c>
      <c r="E1472" t="inlineStr">
        <is>
          <t>Viewer</t>
        </is>
      </c>
    </row>
    <row r="1473">
      <c r="A1473" t="inlineStr">
        <is>
          <t>Clients/Elm Street Motors/Main office - Brighton/04 Billing</t>
        </is>
      </c>
      <c r="B1473" t="inlineStr">
        <is>
          <t>Folder</t>
        </is>
      </c>
      <c r="C1473" t="inlineStr">
        <is>
          <t>-</t>
        </is>
      </c>
      <c r="D1473" t="inlineStr">
        <is>
          <t>Editor</t>
        </is>
      </c>
      <c r="E1473" t="inlineStr">
        <is>
          <t>Editor</t>
        </is>
      </c>
    </row>
    <row r="1474">
      <c r="A1474" t="inlineStr">
        <is>
          <t>Clients/Elm Street Motors/Main office - Brighton/05 Visit Reports</t>
        </is>
      </c>
      <c r="B1474" t="inlineStr">
        <is>
          <t>Folder</t>
        </is>
      </c>
      <c r="C1474" t="inlineStr">
        <is>
          <t>Contributor (form uploads)</t>
        </is>
      </c>
      <c r="D1474" t="inlineStr">
        <is>
          <t>Editor</t>
        </is>
      </c>
      <c r="E1474" t="inlineStr">
        <is>
          <t>Viewer</t>
        </is>
      </c>
    </row>
    <row r="1475">
      <c r="A1475" t="inlineStr">
        <is>
          <t>Clients/Elm Street Motors/Clinic - Oakleigh</t>
        </is>
      </c>
      <c r="B1475" t="inlineStr">
        <is>
          <t>Location</t>
        </is>
      </c>
      <c r="C1475" t="inlineStr">
        <is>
          <t>-</t>
        </is>
      </c>
      <c r="D1475" t="inlineStr">
        <is>
          <t>Editor</t>
        </is>
      </c>
      <c r="E1475" t="inlineStr">
        <is>
          <t>-</t>
        </is>
      </c>
    </row>
    <row r="1476">
      <c r="A1476" t="inlineStr">
        <is>
          <t>Clients/Elm Street Motors/Clinic - Oakleigh/01 Scope &amp; Checklist</t>
        </is>
      </c>
      <c r="B1476" t="inlineStr">
        <is>
          <t>Folder</t>
        </is>
      </c>
      <c r="C1476" t="inlineStr">
        <is>
          <t>Viewer</t>
        </is>
      </c>
      <c r="D1476" t="inlineStr">
        <is>
          <t>Editor</t>
        </is>
      </c>
      <c r="E1476" t="inlineStr">
        <is>
          <t>-</t>
        </is>
      </c>
    </row>
    <row r="1477">
      <c r="A1477" t="inlineStr">
        <is>
          <t>Clients/Elm Street Motors/Clinic - Oakleigh/02 Site Access</t>
        </is>
      </c>
      <c r="B1477" t="inlineStr">
        <is>
          <t>Folder</t>
        </is>
      </c>
      <c r="C1477" t="inlineStr">
        <is>
          <t>-</t>
        </is>
      </c>
      <c r="D1477" t="inlineStr">
        <is>
          <t>Editor</t>
        </is>
      </c>
      <c r="E1477" t="inlineStr">
        <is>
          <t>-</t>
        </is>
      </c>
    </row>
    <row r="1478">
      <c r="A1478" t="inlineStr">
        <is>
          <t>Clients/Elm Street Motors/Clinic - Oakleigh/03 Agreements</t>
        </is>
      </c>
      <c r="B1478" t="inlineStr">
        <is>
          <t>Folder</t>
        </is>
      </c>
      <c r="C1478" t="inlineStr">
        <is>
          <t>-</t>
        </is>
      </c>
      <c r="D1478" t="inlineStr">
        <is>
          <t>Editor</t>
        </is>
      </c>
      <c r="E1478" t="inlineStr">
        <is>
          <t>Viewer</t>
        </is>
      </c>
    </row>
    <row r="1479">
      <c r="A1479" t="inlineStr">
        <is>
          <t>Clients/Elm Street Motors/Clinic - Oakleigh/04 Billing</t>
        </is>
      </c>
      <c r="B1479" t="inlineStr">
        <is>
          <t>Folder</t>
        </is>
      </c>
      <c r="C1479" t="inlineStr">
        <is>
          <t>-</t>
        </is>
      </c>
      <c r="D1479" t="inlineStr">
        <is>
          <t>Editor</t>
        </is>
      </c>
      <c r="E1479" t="inlineStr">
        <is>
          <t>Editor</t>
        </is>
      </c>
    </row>
    <row r="1480">
      <c r="A1480" t="inlineStr">
        <is>
          <t>Clients/Elm Street Motors/Clinic - Oakleigh/05 Visit Reports</t>
        </is>
      </c>
      <c r="B1480" t="inlineStr">
        <is>
          <t>Folder</t>
        </is>
      </c>
      <c r="C1480" t="inlineStr">
        <is>
          <t>Contributor (form uploads)</t>
        </is>
      </c>
      <c r="D1480" t="inlineStr">
        <is>
          <t>Editor</t>
        </is>
      </c>
      <c r="E1480" t="inlineStr">
        <is>
          <t>Viewer</t>
        </is>
      </c>
    </row>
    <row r="1481">
      <c r="A1481" t="inlineStr">
        <is>
          <t>Clients/Sunbury Engineering</t>
        </is>
      </c>
      <c r="B1481" t="inlineStr">
        <is>
          <t>Client</t>
        </is>
      </c>
      <c r="C1481" t="inlineStr">
        <is>
          <t>-</t>
        </is>
      </c>
      <c r="D1481" t="inlineStr">
        <is>
          <t>Editor</t>
        </is>
      </c>
      <c r="E1481" t="inlineStr">
        <is>
          <t>Viewer</t>
        </is>
      </c>
    </row>
    <row r="1482">
      <c r="A1482" t="inlineStr">
        <is>
          <t>Clients/Sunbury Engineering/Main office - Point Cook</t>
        </is>
      </c>
      <c r="B1482" t="inlineStr">
        <is>
          <t>Location</t>
        </is>
      </c>
      <c r="C1482" t="inlineStr">
        <is>
          <t>-</t>
        </is>
      </c>
      <c r="D1482" t="inlineStr">
        <is>
          <t>Editor</t>
        </is>
      </c>
      <c r="E1482" t="inlineStr">
        <is>
          <t>-</t>
        </is>
      </c>
    </row>
    <row r="1483">
      <c r="A1483" t="inlineStr">
        <is>
          <t>Clients/Sunbury Engineering/Main office - Point Cook/01 Scope &amp; Checklist</t>
        </is>
      </c>
      <c r="B1483" t="inlineStr">
        <is>
          <t>Folder</t>
        </is>
      </c>
      <c r="C1483" t="inlineStr">
        <is>
          <t>Viewer</t>
        </is>
      </c>
      <c r="D1483" t="inlineStr">
        <is>
          <t>Editor</t>
        </is>
      </c>
      <c r="E1483" t="inlineStr">
        <is>
          <t>-</t>
        </is>
      </c>
    </row>
    <row r="1484">
      <c r="A1484" t="inlineStr">
        <is>
          <t>Clients/Sunbury Engineering/Main office - Point Cook/02 Site Access</t>
        </is>
      </c>
      <c r="B1484" t="inlineStr">
        <is>
          <t>Folder</t>
        </is>
      </c>
      <c r="C1484" t="inlineStr">
        <is>
          <t>-</t>
        </is>
      </c>
      <c r="D1484" t="inlineStr">
        <is>
          <t>Editor</t>
        </is>
      </c>
      <c r="E1484" t="inlineStr">
        <is>
          <t>-</t>
        </is>
      </c>
    </row>
    <row r="1485">
      <c r="A1485" t="inlineStr">
        <is>
          <t>Clients/Sunbury Engineering/Main office - Point Cook/03 Agreements</t>
        </is>
      </c>
      <c r="B1485" t="inlineStr">
        <is>
          <t>Folder</t>
        </is>
      </c>
      <c r="C1485" t="inlineStr">
        <is>
          <t>-</t>
        </is>
      </c>
      <c r="D1485" t="inlineStr">
        <is>
          <t>Editor</t>
        </is>
      </c>
      <c r="E1485" t="inlineStr">
        <is>
          <t>Viewer</t>
        </is>
      </c>
    </row>
    <row r="1486">
      <c r="A1486" t="inlineStr">
        <is>
          <t>Clients/Sunbury Engineering/Main office - Point Cook/04 Billing</t>
        </is>
      </c>
      <c r="B1486" t="inlineStr">
        <is>
          <t>Folder</t>
        </is>
      </c>
      <c r="C1486" t="inlineStr">
        <is>
          <t>-</t>
        </is>
      </c>
      <c r="D1486" t="inlineStr">
        <is>
          <t>Editor</t>
        </is>
      </c>
      <c r="E1486" t="inlineStr">
        <is>
          <t>Editor</t>
        </is>
      </c>
    </row>
    <row r="1487">
      <c r="A1487" t="inlineStr">
        <is>
          <t>Clients/Sunbury Engineering/Main office - Point Cook/05 Visit Reports</t>
        </is>
      </c>
      <c r="B1487" t="inlineStr">
        <is>
          <t>Folder</t>
        </is>
      </c>
      <c r="C1487" t="inlineStr">
        <is>
          <t>Contributor (form uploads)</t>
        </is>
      </c>
      <c r="D1487" t="inlineStr">
        <is>
          <t>Editor</t>
        </is>
      </c>
      <c r="E1487" t="inlineStr">
        <is>
          <t>Viewer</t>
        </is>
      </c>
    </row>
    <row r="1488">
      <c r="A1488" t="inlineStr">
        <is>
          <t>Clients/Ashwood Dental Pty Ltd</t>
        </is>
      </c>
      <c r="B1488" t="inlineStr">
        <is>
          <t>Client</t>
        </is>
      </c>
      <c r="C1488" t="inlineStr">
        <is>
          <t>-</t>
        </is>
      </c>
      <c r="D1488" t="inlineStr">
        <is>
          <t>Editor</t>
        </is>
      </c>
      <c r="E1488" t="inlineStr">
        <is>
          <t>Viewer</t>
        </is>
      </c>
    </row>
    <row r="1489">
      <c r="A1489" t="inlineStr">
        <is>
          <t>Clients/Ashwood Dental Pty Ltd/Main office - Northcote</t>
        </is>
      </c>
      <c r="B1489" t="inlineStr">
        <is>
          <t>Location</t>
        </is>
      </c>
      <c r="C1489" t="inlineStr">
        <is>
          <t>-</t>
        </is>
      </c>
      <c r="D1489" t="inlineStr">
        <is>
          <t>Editor</t>
        </is>
      </c>
      <c r="E1489" t="inlineStr">
        <is>
          <t>-</t>
        </is>
      </c>
    </row>
    <row r="1490">
      <c r="A1490" t="inlineStr">
        <is>
          <t>Clients/Ashwood Dental Pty Ltd/Main office - Northcote/01 Scope &amp; Checklist</t>
        </is>
      </c>
      <c r="B1490" t="inlineStr">
        <is>
          <t>Folder</t>
        </is>
      </c>
      <c r="C1490" t="inlineStr">
        <is>
          <t>Viewer</t>
        </is>
      </c>
      <c r="D1490" t="inlineStr">
        <is>
          <t>Editor</t>
        </is>
      </c>
      <c r="E1490" t="inlineStr">
        <is>
          <t>-</t>
        </is>
      </c>
    </row>
    <row r="1491">
      <c r="A1491" t="inlineStr">
        <is>
          <t>Clients/Ashwood Dental Pty Ltd/Main office - Northcote/02 Site Access</t>
        </is>
      </c>
      <c r="B1491" t="inlineStr">
        <is>
          <t>Folder</t>
        </is>
      </c>
      <c r="C1491" t="inlineStr">
        <is>
          <t>-</t>
        </is>
      </c>
      <c r="D1491" t="inlineStr">
        <is>
          <t>Editor</t>
        </is>
      </c>
      <c r="E1491" t="inlineStr">
        <is>
          <t>-</t>
        </is>
      </c>
    </row>
    <row r="1492">
      <c r="A1492" t="inlineStr">
        <is>
          <t>Clients/Ashwood Dental Pty Ltd/Main office - Northcote/03 Agreements</t>
        </is>
      </c>
      <c r="B1492" t="inlineStr">
        <is>
          <t>Folder</t>
        </is>
      </c>
      <c r="C1492" t="inlineStr">
        <is>
          <t>-</t>
        </is>
      </c>
      <c r="D1492" t="inlineStr">
        <is>
          <t>Editor</t>
        </is>
      </c>
      <c r="E1492" t="inlineStr">
        <is>
          <t>Viewer</t>
        </is>
      </c>
    </row>
    <row r="1493">
      <c r="A1493" t="inlineStr">
        <is>
          <t>Clients/Ashwood Dental Pty Ltd/Main office - Northcote/04 Billing</t>
        </is>
      </c>
      <c r="B1493" t="inlineStr">
        <is>
          <t>Folder</t>
        </is>
      </c>
      <c r="C1493" t="inlineStr">
        <is>
          <t>-</t>
        </is>
      </c>
      <c r="D1493" t="inlineStr">
        <is>
          <t>Editor</t>
        </is>
      </c>
      <c r="E1493" t="inlineStr">
        <is>
          <t>Editor</t>
        </is>
      </c>
    </row>
    <row r="1494">
      <c r="A1494" t="inlineStr">
        <is>
          <t>Clients/Ashwood Dental Pty Ltd/Main office - Northcote/05 Visit Reports</t>
        </is>
      </c>
      <c r="B1494" t="inlineStr">
        <is>
          <t>Folder</t>
        </is>
      </c>
      <c r="C1494" t="inlineStr">
        <is>
          <t>Contributor (form uploads)</t>
        </is>
      </c>
      <c r="D1494" t="inlineStr">
        <is>
          <t>Editor</t>
        </is>
      </c>
      <c r="E1494" t="inlineStr">
        <is>
          <t>Viewer</t>
        </is>
      </c>
    </row>
    <row r="1495">
      <c r="A1495" t="inlineStr">
        <is>
          <t>Clients/Ashwood Dental Pty Ltd/Clinic - Mentone</t>
        </is>
      </c>
      <c r="B1495" t="inlineStr">
        <is>
          <t>Location</t>
        </is>
      </c>
      <c r="C1495" t="inlineStr">
        <is>
          <t>-</t>
        </is>
      </c>
      <c r="D1495" t="inlineStr">
        <is>
          <t>Editor</t>
        </is>
      </c>
      <c r="E1495" t="inlineStr">
        <is>
          <t>-</t>
        </is>
      </c>
    </row>
    <row r="1496">
      <c r="A1496" t="inlineStr">
        <is>
          <t>Clients/Ashwood Dental Pty Ltd/Clinic - Mentone/01 Scope &amp; Checklist</t>
        </is>
      </c>
      <c r="B1496" t="inlineStr">
        <is>
          <t>Folder</t>
        </is>
      </c>
      <c r="C1496" t="inlineStr">
        <is>
          <t>Viewer</t>
        </is>
      </c>
      <c r="D1496" t="inlineStr">
        <is>
          <t>Editor</t>
        </is>
      </c>
      <c r="E1496" t="inlineStr">
        <is>
          <t>-</t>
        </is>
      </c>
    </row>
    <row r="1497">
      <c r="A1497" t="inlineStr">
        <is>
          <t>Clients/Ashwood Dental Pty Ltd/Clinic - Mentone/02 Site Access</t>
        </is>
      </c>
      <c r="B1497" t="inlineStr">
        <is>
          <t>Folder</t>
        </is>
      </c>
      <c r="C1497" t="inlineStr">
        <is>
          <t>-</t>
        </is>
      </c>
      <c r="D1497" t="inlineStr">
        <is>
          <t>Editor</t>
        </is>
      </c>
      <c r="E1497" t="inlineStr">
        <is>
          <t>-</t>
        </is>
      </c>
    </row>
    <row r="1498">
      <c r="A1498" t="inlineStr">
        <is>
          <t>Clients/Ashwood Dental Pty Ltd/Clinic - Mentone/03 Agreements</t>
        </is>
      </c>
      <c r="B1498" t="inlineStr">
        <is>
          <t>Folder</t>
        </is>
      </c>
      <c r="C1498" t="inlineStr">
        <is>
          <t>-</t>
        </is>
      </c>
      <c r="D1498" t="inlineStr">
        <is>
          <t>Editor</t>
        </is>
      </c>
      <c r="E1498" t="inlineStr">
        <is>
          <t>Viewer</t>
        </is>
      </c>
    </row>
    <row r="1499">
      <c r="A1499" t="inlineStr">
        <is>
          <t>Clients/Ashwood Dental Pty Ltd/Clinic - Mentone/04 Billing</t>
        </is>
      </c>
      <c r="B1499" t="inlineStr">
        <is>
          <t>Folder</t>
        </is>
      </c>
      <c r="C1499" t="inlineStr">
        <is>
          <t>-</t>
        </is>
      </c>
      <c r="D1499" t="inlineStr">
        <is>
          <t>Editor</t>
        </is>
      </c>
      <c r="E1499" t="inlineStr">
        <is>
          <t>Editor</t>
        </is>
      </c>
    </row>
    <row r="1500">
      <c r="A1500" t="inlineStr">
        <is>
          <t>Clients/Ashwood Dental Pty Ltd/Clinic - Mentone/05 Visit Reports</t>
        </is>
      </c>
      <c r="B1500" t="inlineStr">
        <is>
          <t>Folder</t>
        </is>
      </c>
      <c r="C1500" t="inlineStr">
        <is>
          <t>Contributor (form uploads)</t>
        </is>
      </c>
      <c r="D1500" t="inlineStr">
        <is>
          <t>Editor</t>
        </is>
      </c>
      <c r="E1500" t="inlineStr">
        <is>
          <t>Viewer</t>
        </is>
      </c>
    </row>
    <row r="1501">
      <c r="A1501" t="inlineStr">
        <is>
          <t>Clients/Bluestone Early Learning Pty Ltd</t>
        </is>
      </c>
      <c r="B1501" t="inlineStr">
        <is>
          <t>Client</t>
        </is>
      </c>
      <c r="C1501" t="inlineStr">
        <is>
          <t>-</t>
        </is>
      </c>
      <c r="D1501" t="inlineStr">
        <is>
          <t>Editor</t>
        </is>
      </c>
      <c r="E1501" t="inlineStr">
        <is>
          <t>Viewer</t>
        </is>
      </c>
    </row>
    <row r="1502">
      <c r="A1502" t="inlineStr">
        <is>
          <t>Clients/Bluestone Early Learning Pty Ltd/Main office - Altona</t>
        </is>
      </c>
      <c r="B1502" t="inlineStr">
        <is>
          <t>Location</t>
        </is>
      </c>
      <c r="C1502" t="inlineStr">
        <is>
          <t>-</t>
        </is>
      </c>
      <c r="D1502" t="inlineStr">
        <is>
          <t>Editor</t>
        </is>
      </c>
      <c r="E1502" t="inlineStr">
        <is>
          <t>-</t>
        </is>
      </c>
    </row>
    <row r="1503">
      <c r="A1503" t="inlineStr">
        <is>
          <t>Clients/Bluestone Early Learning Pty Ltd/Main office - Altona/01 Scope &amp; Checklist</t>
        </is>
      </c>
      <c r="B1503" t="inlineStr">
        <is>
          <t>Folder</t>
        </is>
      </c>
      <c r="C1503" t="inlineStr">
        <is>
          <t>Viewer</t>
        </is>
      </c>
      <c r="D1503" t="inlineStr">
        <is>
          <t>Editor</t>
        </is>
      </c>
      <c r="E1503" t="inlineStr">
        <is>
          <t>-</t>
        </is>
      </c>
    </row>
    <row r="1504">
      <c r="A1504" t="inlineStr">
        <is>
          <t>Clients/Bluestone Early Learning Pty Ltd/Main office - Altona/02 Site Access</t>
        </is>
      </c>
      <c r="B1504" t="inlineStr">
        <is>
          <t>Folder</t>
        </is>
      </c>
      <c r="C1504" t="inlineStr">
        <is>
          <t>-</t>
        </is>
      </c>
      <c r="D1504" t="inlineStr">
        <is>
          <t>Editor</t>
        </is>
      </c>
      <c r="E1504" t="inlineStr">
        <is>
          <t>-</t>
        </is>
      </c>
    </row>
    <row r="1505">
      <c r="A1505" t="inlineStr">
        <is>
          <t>Clients/Bluestone Early Learning Pty Ltd/Main office - Altona/03 Agreements</t>
        </is>
      </c>
      <c r="B1505" t="inlineStr">
        <is>
          <t>Folder</t>
        </is>
      </c>
      <c r="C1505" t="inlineStr">
        <is>
          <t>-</t>
        </is>
      </c>
      <c r="D1505" t="inlineStr">
        <is>
          <t>Editor</t>
        </is>
      </c>
      <c r="E1505" t="inlineStr">
        <is>
          <t>Viewer</t>
        </is>
      </c>
    </row>
    <row r="1506">
      <c r="A1506" t="inlineStr">
        <is>
          <t>Clients/Bluestone Early Learning Pty Ltd/Main office - Altona/04 Billing</t>
        </is>
      </c>
      <c r="B1506" t="inlineStr">
        <is>
          <t>Folder</t>
        </is>
      </c>
      <c r="C1506" t="inlineStr">
        <is>
          <t>-</t>
        </is>
      </c>
      <c r="D1506" t="inlineStr">
        <is>
          <t>Editor</t>
        </is>
      </c>
      <c r="E1506" t="inlineStr">
        <is>
          <t>Editor</t>
        </is>
      </c>
    </row>
    <row r="1507">
      <c r="A1507" t="inlineStr">
        <is>
          <t>Clients/Bluestone Early Learning Pty Ltd/Main office - Altona/05 Visit Reports</t>
        </is>
      </c>
      <c r="B1507" t="inlineStr">
        <is>
          <t>Folder</t>
        </is>
      </c>
      <c r="C1507" t="inlineStr">
        <is>
          <t>Contributor (form uploads)</t>
        </is>
      </c>
      <c r="D1507" t="inlineStr">
        <is>
          <t>Editor</t>
        </is>
      </c>
      <c r="E1507" t="inlineStr">
        <is>
          <t>Viewer</t>
        </is>
      </c>
    </row>
    <row r="1508">
      <c r="A1508" t="inlineStr">
        <is>
          <t>Clients/Bluestone Early Learning Pty Ltd/Clinic - Hawthorn</t>
        </is>
      </c>
      <c r="B1508" t="inlineStr">
        <is>
          <t>Location</t>
        </is>
      </c>
      <c r="C1508" t="inlineStr">
        <is>
          <t>-</t>
        </is>
      </c>
      <c r="D1508" t="inlineStr">
        <is>
          <t>Editor</t>
        </is>
      </c>
      <c r="E1508" t="inlineStr">
        <is>
          <t>-</t>
        </is>
      </c>
    </row>
    <row r="1509">
      <c r="A1509" t="inlineStr">
        <is>
          <t>Clients/Bluestone Early Learning Pty Ltd/Clinic - Hawthorn/01 Scope &amp; Checklist</t>
        </is>
      </c>
      <c r="B1509" t="inlineStr">
        <is>
          <t>Folder</t>
        </is>
      </c>
      <c r="C1509" t="inlineStr">
        <is>
          <t>Viewer</t>
        </is>
      </c>
      <c r="D1509" t="inlineStr">
        <is>
          <t>Editor</t>
        </is>
      </c>
      <c r="E1509" t="inlineStr">
        <is>
          <t>-</t>
        </is>
      </c>
    </row>
    <row r="1510">
      <c r="A1510" t="inlineStr">
        <is>
          <t>Clients/Bluestone Early Learning Pty Ltd/Clinic - Hawthorn/02 Site Access</t>
        </is>
      </c>
      <c r="B1510" t="inlineStr">
        <is>
          <t>Folder</t>
        </is>
      </c>
      <c r="C1510" t="inlineStr">
        <is>
          <t>-</t>
        </is>
      </c>
      <c r="D1510" t="inlineStr">
        <is>
          <t>Editor</t>
        </is>
      </c>
      <c r="E1510" t="inlineStr">
        <is>
          <t>-</t>
        </is>
      </c>
    </row>
    <row r="1511">
      <c r="A1511" t="inlineStr">
        <is>
          <t>Clients/Bluestone Early Learning Pty Ltd/Clinic - Hawthorn/03 Agreements</t>
        </is>
      </c>
      <c r="B1511" t="inlineStr">
        <is>
          <t>Folder</t>
        </is>
      </c>
      <c r="C1511" t="inlineStr">
        <is>
          <t>-</t>
        </is>
      </c>
      <c r="D1511" t="inlineStr">
        <is>
          <t>Editor</t>
        </is>
      </c>
      <c r="E1511" t="inlineStr">
        <is>
          <t>Viewer</t>
        </is>
      </c>
    </row>
    <row r="1512">
      <c r="A1512" t="inlineStr">
        <is>
          <t>Clients/Bluestone Early Learning Pty Ltd/Clinic - Hawthorn/04 Billing</t>
        </is>
      </c>
      <c r="B1512" t="inlineStr">
        <is>
          <t>Folder</t>
        </is>
      </c>
      <c r="C1512" t="inlineStr">
        <is>
          <t>-</t>
        </is>
      </c>
      <c r="D1512" t="inlineStr">
        <is>
          <t>Editor</t>
        </is>
      </c>
      <c r="E1512" t="inlineStr">
        <is>
          <t>Editor</t>
        </is>
      </c>
    </row>
    <row r="1513">
      <c r="A1513" t="inlineStr">
        <is>
          <t>Clients/Bluestone Early Learning Pty Ltd/Clinic - Hawthorn/05 Visit Reports</t>
        </is>
      </c>
      <c r="B1513" t="inlineStr">
        <is>
          <t>Folder</t>
        </is>
      </c>
      <c r="C1513" t="inlineStr">
        <is>
          <t>Contributor (form uploads)</t>
        </is>
      </c>
      <c r="D1513" t="inlineStr">
        <is>
          <t>Editor</t>
        </is>
      </c>
      <c r="E1513" t="inlineStr">
        <is>
          <t>Viewer</t>
        </is>
      </c>
    </row>
    <row r="1514">
      <c r="A1514" t="inlineStr">
        <is>
          <t>Clients/Harbourside Property Group</t>
        </is>
      </c>
      <c r="B1514" t="inlineStr">
        <is>
          <t>Client</t>
        </is>
      </c>
      <c r="C1514" t="inlineStr">
        <is>
          <t>-</t>
        </is>
      </c>
      <c r="D1514" t="inlineStr">
        <is>
          <t>Editor</t>
        </is>
      </c>
      <c r="E1514" t="inlineStr">
        <is>
          <t>Viewer</t>
        </is>
      </c>
    </row>
    <row r="1515">
      <c r="A1515" t="inlineStr">
        <is>
          <t>Clients/Harbourside Property Group/Main office - Maribyrnong</t>
        </is>
      </c>
      <c r="B1515" t="inlineStr">
        <is>
          <t>Location</t>
        </is>
      </c>
      <c r="C1515" t="inlineStr">
        <is>
          <t>-</t>
        </is>
      </c>
      <c r="D1515" t="inlineStr">
        <is>
          <t>Editor</t>
        </is>
      </c>
      <c r="E1515" t="inlineStr">
        <is>
          <t>-</t>
        </is>
      </c>
    </row>
    <row r="1516">
      <c r="A1516" t="inlineStr">
        <is>
          <t>Clients/Harbourside Property Group/Main office - Maribyrnong/01 Scope &amp; Checklist</t>
        </is>
      </c>
      <c r="B1516" t="inlineStr">
        <is>
          <t>Folder</t>
        </is>
      </c>
      <c r="C1516" t="inlineStr">
        <is>
          <t>Viewer</t>
        </is>
      </c>
      <c r="D1516" t="inlineStr">
        <is>
          <t>Editor</t>
        </is>
      </c>
      <c r="E1516" t="inlineStr">
        <is>
          <t>-</t>
        </is>
      </c>
    </row>
    <row r="1517">
      <c r="A1517" t="inlineStr">
        <is>
          <t>Clients/Harbourside Property Group/Main office - Maribyrnong/02 Site Access</t>
        </is>
      </c>
      <c r="B1517" t="inlineStr">
        <is>
          <t>Folder</t>
        </is>
      </c>
      <c r="C1517" t="inlineStr">
        <is>
          <t>-</t>
        </is>
      </c>
      <c r="D1517" t="inlineStr">
        <is>
          <t>Editor</t>
        </is>
      </c>
      <c r="E1517" t="inlineStr">
        <is>
          <t>-</t>
        </is>
      </c>
    </row>
    <row r="1518">
      <c r="A1518" t="inlineStr">
        <is>
          <t>Clients/Harbourside Property Group/Main office - Maribyrnong/03 Agreements</t>
        </is>
      </c>
      <c r="B1518" t="inlineStr">
        <is>
          <t>Folder</t>
        </is>
      </c>
      <c r="C1518" t="inlineStr">
        <is>
          <t>-</t>
        </is>
      </c>
      <c r="D1518" t="inlineStr">
        <is>
          <t>Editor</t>
        </is>
      </c>
      <c r="E1518" t="inlineStr">
        <is>
          <t>Viewer</t>
        </is>
      </c>
    </row>
    <row r="1519">
      <c r="A1519" t="inlineStr">
        <is>
          <t>Clients/Harbourside Property Group/Main office - Maribyrnong/04 Billing</t>
        </is>
      </c>
      <c r="B1519" t="inlineStr">
        <is>
          <t>Folder</t>
        </is>
      </c>
      <c r="C1519" t="inlineStr">
        <is>
          <t>-</t>
        </is>
      </c>
      <c r="D1519" t="inlineStr">
        <is>
          <t>Editor</t>
        </is>
      </c>
      <c r="E1519" t="inlineStr">
        <is>
          <t>Editor</t>
        </is>
      </c>
    </row>
    <row r="1520">
      <c r="A1520" t="inlineStr">
        <is>
          <t>Clients/Harbourside Property Group/Main office - Maribyrnong/05 Visit Reports</t>
        </is>
      </c>
      <c r="B1520" t="inlineStr">
        <is>
          <t>Folder</t>
        </is>
      </c>
      <c r="C1520" t="inlineStr">
        <is>
          <t>Contributor (form uploads)</t>
        </is>
      </c>
      <c r="D1520" t="inlineStr">
        <is>
          <t>Editor</t>
        </is>
      </c>
      <c r="E1520" t="inlineStr">
        <is>
          <t>Viewer</t>
        </is>
      </c>
    </row>
    <row r="1521">
      <c r="A1521" t="inlineStr">
        <is>
          <t>Clients/Riverside Engineering Pty Ltd</t>
        </is>
      </c>
      <c r="B1521" t="inlineStr">
        <is>
          <t>Client</t>
        </is>
      </c>
      <c r="C1521" t="inlineStr">
        <is>
          <t>-</t>
        </is>
      </c>
      <c r="D1521" t="inlineStr">
        <is>
          <t>Editor</t>
        </is>
      </c>
      <c r="E1521" t="inlineStr">
        <is>
          <t>Viewer</t>
        </is>
      </c>
    </row>
    <row r="1522">
      <c r="A1522" t="inlineStr">
        <is>
          <t>Clients/Riverside Engineering Pty Ltd/Main office - Bundoora</t>
        </is>
      </c>
      <c r="B1522" t="inlineStr">
        <is>
          <t>Location</t>
        </is>
      </c>
      <c r="C1522" t="inlineStr">
        <is>
          <t>-</t>
        </is>
      </c>
      <c r="D1522" t="inlineStr">
        <is>
          <t>Editor</t>
        </is>
      </c>
      <c r="E1522" t="inlineStr">
        <is>
          <t>-</t>
        </is>
      </c>
    </row>
    <row r="1523">
      <c r="A1523" t="inlineStr">
        <is>
          <t>Clients/Riverside Engineering Pty Ltd/Main office - Bundoora/01 Scope &amp; Checklist</t>
        </is>
      </c>
      <c r="B1523" t="inlineStr">
        <is>
          <t>Folder</t>
        </is>
      </c>
      <c r="C1523" t="inlineStr">
        <is>
          <t>Viewer</t>
        </is>
      </c>
      <c r="D1523" t="inlineStr">
        <is>
          <t>Editor</t>
        </is>
      </c>
      <c r="E1523" t="inlineStr">
        <is>
          <t>-</t>
        </is>
      </c>
    </row>
    <row r="1524">
      <c r="A1524" t="inlineStr">
        <is>
          <t>Clients/Riverside Engineering Pty Ltd/Main office - Bundoora/02 Site Access</t>
        </is>
      </c>
      <c r="B1524" t="inlineStr">
        <is>
          <t>Folder</t>
        </is>
      </c>
      <c r="C1524" t="inlineStr">
        <is>
          <t>-</t>
        </is>
      </c>
      <c r="D1524" t="inlineStr">
        <is>
          <t>Editor</t>
        </is>
      </c>
      <c r="E1524" t="inlineStr">
        <is>
          <t>-</t>
        </is>
      </c>
    </row>
    <row r="1525">
      <c r="A1525" t="inlineStr">
        <is>
          <t>Clients/Riverside Engineering Pty Ltd/Main office - Bundoora/03 Agreements</t>
        </is>
      </c>
      <c r="B1525" t="inlineStr">
        <is>
          <t>Folder</t>
        </is>
      </c>
      <c r="C1525" t="inlineStr">
        <is>
          <t>-</t>
        </is>
      </c>
      <c r="D1525" t="inlineStr">
        <is>
          <t>Editor</t>
        </is>
      </c>
      <c r="E1525" t="inlineStr">
        <is>
          <t>Viewer</t>
        </is>
      </c>
    </row>
    <row r="1526">
      <c r="A1526" t="inlineStr">
        <is>
          <t>Clients/Riverside Engineering Pty Ltd/Main office - Bundoora/04 Billing</t>
        </is>
      </c>
      <c r="B1526" t="inlineStr">
        <is>
          <t>Folder</t>
        </is>
      </c>
      <c r="C1526" t="inlineStr">
        <is>
          <t>-</t>
        </is>
      </c>
      <c r="D1526" t="inlineStr">
        <is>
          <t>Editor</t>
        </is>
      </c>
      <c r="E1526" t="inlineStr">
        <is>
          <t>Editor</t>
        </is>
      </c>
    </row>
    <row r="1527">
      <c r="A1527" t="inlineStr">
        <is>
          <t>Clients/Riverside Engineering Pty Ltd/Main office - Bundoora/05 Visit Reports</t>
        </is>
      </c>
      <c r="B1527" t="inlineStr">
        <is>
          <t>Folder</t>
        </is>
      </c>
      <c r="C1527" t="inlineStr">
        <is>
          <t>Contributor (form uploads)</t>
        </is>
      </c>
      <c r="D1527" t="inlineStr">
        <is>
          <t>Editor</t>
        </is>
      </c>
      <c r="E1527" t="inlineStr">
        <is>
          <t>Viewer</t>
        </is>
      </c>
    </row>
    <row r="1528">
      <c r="A1528" t="inlineStr">
        <is>
          <t>Clients/Ashwood Lawyers</t>
        </is>
      </c>
      <c r="B1528" t="inlineStr">
        <is>
          <t>Client</t>
        </is>
      </c>
      <c r="C1528" t="inlineStr">
        <is>
          <t>-</t>
        </is>
      </c>
      <c r="D1528" t="inlineStr">
        <is>
          <t>Editor</t>
        </is>
      </c>
      <c r="E1528" t="inlineStr">
        <is>
          <t>Viewer</t>
        </is>
      </c>
    </row>
    <row r="1529">
      <c r="A1529" t="inlineStr">
        <is>
          <t>Clients/Ashwood Lawyers/Main office - Werribee</t>
        </is>
      </c>
      <c r="B1529" t="inlineStr">
        <is>
          <t>Location</t>
        </is>
      </c>
      <c r="C1529" t="inlineStr">
        <is>
          <t>-</t>
        </is>
      </c>
      <c r="D1529" t="inlineStr">
        <is>
          <t>Editor</t>
        </is>
      </c>
      <c r="E1529" t="inlineStr">
        <is>
          <t>-</t>
        </is>
      </c>
    </row>
    <row r="1530">
      <c r="A1530" t="inlineStr">
        <is>
          <t>Clients/Ashwood Lawyers/Main office - Werribee/01 Scope &amp; Checklist</t>
        </is>
      </c>
      <c r="B1530" t="inlineStr">
        <is>
          <t>Folder</t>
        </is>
      </c>
      <c r="C1530" t="inlineStr">
        <is>
          <t>Viewer</t>
        </is>
      </c>
      <c r="D1530" t="inlineStr">
        <is>
          <t>Editor</t>
        </is>
      </c>
      <c r="E1530" t="inlineStr">
        <is>
          <t>-</t>
        </is>
      </c>
    </row>
    <row r="1531">
      <c r="A1531" t="inlineStr">
        <is>
          <t>Clients/Ashwood Lawyers/Main office - Werribee/02 Site Access</t>
        </is>
      </c>
      <c r="B1531" t="inlineStr">
        <is>
          <t>Folder</t>
        </is>
      </c>
      <c r="C1531" t="inlineStr">
        <is>
          <t>-</t>
        </is>
      </c>
      <c r="D1531" t="inlineStr">
        <is>
          <t>Editor</t>
        </is>
      </c>
      <c r="E1531" t="inlineStr">
        <is>
          <t>-</t>
        </is>
      </c>
    </row>
    <row r="1532">
      <c r="A1532" t="inlineStr">
        <is>
          <t>Clients/Ashwood Lawyers/Main office - Werribee/03 Agreements</t>
        </is>
      </c>
      <c r="B1532" t="inlineStr">
        <is>
          <t>Folder</t>
        </is>
      </c>
      <c r="C1532" t="inlineStr">
        <is>
          <t>-</t>
        </is>
      </c>
      <c r="D1532" t="inlineStr">
        <is>
          <t>Editor</t>
        </is>
      </c>
      <c r="E1532" t="inlineStr">
        <is>
          <t>Viewer</t>
        </is>
      </c>
    </row>
    <row r="1533">
      <c r="A1533" t="inlineStr">
        <is>
          <t>Clients/Ashwood Lawyers/Main office - Werribee/04 Billing</t>
        </is>
      </c>
      <c r="B1533" t="inlineStr">
        <is>
          <t>Folder</t>
        </is>
      </c>
      <c r="C1533" t="inlineStr">
        <is>
          <t>-</t>
        </is>
      </c>
      <c r="D1533" t="inlineStr">
        <is>
          <t>Editor</t>
        </is>
      </c>
      <c r="E1533" t="inlineStr">
        <is>
          <t>Editor</t>
        </is>
      </c>
    </row>
    <row r="1534">
      <c r="A1534" t="inlineStr">
        <is>
          <t>Clients/Ashwood Lawyers/Main office - Werribee/05 Visit Reports</t>
        </is>
      </c>
      <c r="B1534" t="inlineStr">
        <is>
          <t>Folder</t>
        </is>
      </c>
      <c r="C1534" t="inlineStr">
        <is>
          <t>Contributor (form uploads)</t>
        </is>
      </c>
      <c r="D1534" t="inlineStr">
        <is>
          <t>Editor</t>
        </is>
      </c>
      <c r="E1534" t="inlineStr">
        <is>
          <t>Viewer</t>
        </is>
      </c>
    </row>
    <row r="1535">
      <c r="A1535" t="inlineStr">
        <is>
          <t>Clients/Bayview Fitness Pty Ltd</t>
        </is>
      </c>
      <c r="B1535" t="inlineStr">
        <is>
          <t>Client</t>
        </is>
      </c>
      <c r="C1535" t="inlineStr">
        <is>
          <t>-</t>
        </is>
      </c>
      <c r="D1535" t="inlineStr">
        <is>
          <t>Editor</t>
        </is>
      </c>
      <c r="E1535" t="inlineStr">
        <is>
          <t>Viewer</t>
        </is>
      </c>
    </row>
    <row r="1536">
      <c r="A1536" t="inlineStr">
        <is>
          <t>Clients/Bayview Fitness Pty Ltd/Main office - Thornbury</t>
        </is>
      </c>
      <c r="B1536" t="inlineStr">
        <is>
          <t>Location</t>
        </is>
      </c>
      <c r="C1536" t="inlineStr">
        <is>
          <t>-</t>
        </is>
      </c>
      <c r="D1536" t="inlineStr">
        <is>
          <t>Editor</t>
        </is>
      </c>
      <c r="E1536" t="inlineStr">
        <is>
          <t>-</t>
        </is>
      </c>
    </row>
    <row r="1537">
      <c r="A1537" t="inlineStr">
        <is>
          <t>Clients/Bayview Fitness Pty Ltd/Main office - Thornbury/01 Scope &amp; Checklist</t>
        </is>
      </c>
      <c r="B1537" t="inlineStr">
        <is>
          <t>Folder</t>
        </is>
      </c>
      <c r="C1537" t="inlineStr">
        <is>
          <t>Viewer</t>
        </is>
      </c>
      <c r="D1537" t="inlineStr">
        <is>
          <t>Editor</t>
        </is>
      </c>
      <c r="E1537" t="inlineStr">
        <is>
          <t>-</t>
        </is>
      </c>
    </row>
    <row r="1538">
      <c r="A1538" t="inlineStr">
        <is>
          <t>Clients/Bayview Fitness Pty Ltd/Main office - Thornbury/02 Site Access</t>
        </is>
      </c>
      <c r="B1538" t="inlineStr">
        <is>
          <t>Folder</t>
        </is>
      </c>
      <c r="C1538" t="inlineStr">
        <is>
          <t>-</t>
        </is>
      </c>
      <c r="D1538" t="inlineStr">
        <is>
          <t>Editor</t>
        </is>
      </c>
      <c r="E1538" t="inlineStr">
        <is>
          <t>-</t>
        </is>
      </c>
    </row>
    <row r="1539">
      <c r="A1539" t="inlineStr">
        <is>
          <t>Clients/Bayview Fitness Pty Ltd/Main office - Thornbury/03 Agreements</t>
        </is>
      </c>
      <c r="B1539" t="inlineStr">
        <is>
          <t>Folder</t>
        </is>
      </c>
      <c r="C1539" t="inlineStr">
        <is>
          <t>-</t>
        </is>
      </c>
      <c r="D1539" t="inlineStr">
        <is>
          <t>Editor</t>
        </is>
      </c>
      <c r="E1539" t="inlineStr">
        <is>
          <t>Viewer</t>
        </is>
      </c>
    </row>
    <row r="1540">
      <c r="A1540" t="inlineStr">
        <is>
          <t>Clients/Bayview Fitness Pty Ltd/Main office - Thornbury/04 Billing</t>
        </is>
      </c>
      <c r="B1540" t="inlineStr">
        <is>
          <t>Folder</t>
        </is>
      </c>
      <c r="C1540" t="inlineStr">
        <is>
          <t>-</t>
        </is>
      </c>
      <c r="D1540" t="inlineStr">
        <is>
          <t>Editor</t>
        </is>
      </c>
      <c r="E1540" t="inlineStr">
        <is>
          <t>Editor</t>
        </is>
      </c>
    </row>
    <row r="1541">
      <c r="A1541" t="inlineStr">
        <is>
          <t>Clients/Bayview Fitness Pty Ltd/Main office - Thornbury/05 Visit Reports</t>
        </is>
      </c>
      <c r="B1541" t="inlineStr">
        <is>
          <t>Folder</t>
        </is>
      </c>
      <c r="C1541" t="inlineStr">
        <is>
          <t>Contributor (form uploads)</t>
        </is>
      </c>
      <c r="D1541" t="inlineStr">
        <is>
          <t>Editor</t>
        </is>
      </c>
      <c r="E1541" t="inlineStr">
        <is>
          <t>Viewer</t>
        </is>
      </c>
    </row>
    <row r="1542">
      <c r="A1542" t="inlineStr">
        <is>
          <t>Clients/Ironbark Property Group Pty Ltd</t>
        </is>
      </c>
      <c r="B1542" t="inlineStr">
        <is>
          <t>Client</t>
        </is>
      </c>
      <c r="C1542" t="inlineStr">
        <is>
          <t>-</t>
        </is>
      </c>
      <c r="D1542" t="inlineStr">
        <is>
          <t>Editor</t>
        </is>
      </c>
      <c r="E1542" t="inlineStr">
        <is>
          <t>Viewer</t>
        </is>
      </c>
    </row>
    <row r="1543">
      <c r="A1543" t="inlineStr">
        <is>
          <t>Clients/Ironbark Property Group Pty Ltd/Main office - Mitcham</t>
        </is>
      </c>
      <c r="B1543" t="inlineStr">
        <is>
          <t>Location</t>
        </is>
      </c>
      <c r="C1543" t="inlineStr">
        <is>
          <t>-</t>
        </is>
      </c>
      <c r="D1543" t="inlineStr">
        <is>
          <t>Editor</t>
        </is>
      </c>
      <c r="E1543" t="inlineStr">
        <is>
          <t>-</t>
        </is>
      </c>
    </row>
    <row r="1544">
      <c r="A1544" t="inlineStr">
        <is>
          <t>Clients/Ironbark Property Group Pty Ltd/Main office - Mitcham/01 Scope &amp; Checklist</t>
        </is>
      </c>
      <c r="B1544" t="inlineStr">
        <is>
          <t>Folder</t>
        </is>
      </c>
      <c r="C1544" t="inlineStr">
        <is>
          <t>Viewer</t>
        </is>
      </c>
      <c r="D1544" t="inlineStr">
        <is>
          <t>Editor</t>
        </is>
      </c>
      <c r="E1544" t="inlineStr">
        <is>
          <t>-</t>
        </is>
      </c>
    </row>
    <row r="1545">
      <c r="A1545" t="inlineStr">
        <is>
          <t>Clients/Ironbark Property Group Pty Ltd/Main office - Mitcham/02 Site Access</t>
        </is>
      </c>
      <c r="B1545" t="inlineStr">
        <is>
          <t>Folder</t>
        </is>
      </c>
      <c r="C1545" t="inlineStr">
        <is>
          <t>-</t>
        </is>
      </c>
      <c r="D1545" t="inlineStr">
        <is>
          <t>Editor</t>
        </is>
      </c>
      <c r="E1545" t="inlineStr">
        <is>
          <t>-</t>
        </is>
      </c>
    </row>
    <row r="1546">
      <c r="A1546" t="inlineStr">
        <is>
          <t>Clients/Ironbark Property Group Pty Ltd/Main office - Mitcham/03 Agreements</t>
        </is>
      </c>
      <c r="B1546" t="inlineStr">
        <is>
          <t>Folder</t>
        </is>
      </c>
      <c r="C1546" t="inlineStr">
        <is>
          <t>-</t>
        </is>
      </c>
      <c r="D1546" t="inlineStr">
        <is>
          <t>Editor</t>
        </is>
      </c>
      <c r="E1546" t="inlineStr">
        <is>
          <t>Viewer</t>
        </is>
      </c>
    </row>
    <row r="1547">
      <c r="A1547" t="inlineStr">
        <is>
          <t>Clients/Ironbark Property Group Pty Ltd/Main office - Mitcham/04 Billing</t>
        </is>
      </c>
      <c r="B1547" t="inlineStr">
        <is>
          <t>Folder</t>
        </is>
      </c>
      <c r="C1547" t="inlineStr">
        <is>
          <t>-</t>
        </is>
      </c>
      <c r="D1547" t="inlineStr">
        <is>
          <t>Editor</t>
        </is>
      </c>
      <c r="E1547" t="inlineStr">
        <is>
          <t>Editor</t>
        </is>
      </c>
    </row>
    <row r="1548">
      <c r="A1548" t="inlineStr">
        <is>
          <t>Clients/Ironbark Property Group Pty Ltd/Main office - Mitcham/05 Visit Reports</t>
        </is>
      </c>
      <c r="B1548" t="inlineStr">
        <is>
          <t>Folder</t>
        </is>
      </c>
      <c r="C1548" t="inlineStr">
        <is>
          <t>Contributor (form uploads)</t>
        </is>
      </c>
      <c r="D1548" t="inlineStr">
        <is>
          <t>Editor</t>
        </is>
      </c>
      <c r="E1548" t="inlineStr">
        <is>
          <t>Viewer</t>
        </is>
      </c>
    </row>
    <row r="1549">
      <c r="A1549" t="inlineStr">
        <is>
          <t>Clients/Ironbark Property Group Pty Ltd/Clinic - Reservoir</t>
        </is>
      </c>
      <c r="B1549" t="inlineStr">
        <is>
          <t>Location</t>
        </is>
      </c>
      <c r="C1549" t="inlineStr">
        <is>
          <t>-</t>
        </is>
      </c>
      <c r="D1549" t="inlineStr">
        <is>
          <t>Editor</t>
        </is>
      </c>
      <c r="E1549" t="inlineStr">
        <is>
          <t>-</t>
        </is>
      </c>
    </row>
    <row r="1550">
      <c r="A1550" t="inlineStr">
        <is>
          <t>Clients/Ironbark Property Group Pty Ltd/Clinic - Reservoir/01 Scope &amp; Checklist</t>
        </is>
      </c>
      <c r="B1550" t="inlineStr">
        <is>
          <t>Folder</t>
        </is>
      </c>
      <c r="C1550" t="inlineStr">
        <is>
          <t>Viewer</t>
        </is>
      </c>
      <c r="D1550" t="inlineStr">
        <is>
          <t>Editor</t>
        </is>
      </c>
      <c r="E1550" t="inlineStr">
        <is>
          <t>-</t>
        </is>
      </c>
    </row>
    <row r="1551">
      <c r="A1551" t="inlineStr">
        <is>
          <t>Clients/Ironbark Property Group Pty Ltd/Clinic - Reservoir/02 Site Access</t>
        </is>
      </c>
      <c r="B1551" t="inlineStr">
        <is>
          <t>Folder</t>
        </is>
      </c>
      <c r="C1551" t="inlineStr">
        <is>
          <t>-</t>
        </is>
      </c>
      <c r="D1551" t="inlineStr">
        <is>
          <t>Editor</t>
        </is>
      </c>
      <c r="E1551" t="inlineStr">
        <is>
          <t>-</t>
        </is>
      </c>
    </row>
    <row r="1552">
      <c r="A1552" t="inlineStr">
        <is>
          <t>Clients/Ironbark Property Group Pty Ltd/Clinic - Reservoir/03 Agreements</t>
        </is>
      </c>
      <c r="B1552" t="inlineStr">
        <is>
          <t>Folder</t>
        </is>
      </c>
      <c r="C1552" t="inlineStr">
        <is>
          <t>-</t>
        </is>
      </c>
      <c r="D1552" t="inlineStr">
        <is>
          <t>Editor</t>
        </is>
      </c>
      <c r="E1552" t="inlineStr">
        <is>
          <t>Viewer</t>
        </is>
      </c>
    </row>
    <row r="1553">
      <c r="A1553" t="inlineStr">
        <is>
          <t>Clients/Ironbark Property Group Pty Ltd/Clinic - Reservoir/04 Billing</t>
        </is>
      </c>
      <c r="B1553" t="inlineStr">
        <is>
          <t>Folder</t>
        </is>
      </c>
      <c r="C1553" t="inlineStr">
        <is>
          <t>-</t>
        </is>
      </c>
      <c r="D1553" t="inlineStr">
        <is>
          <t>Editor</t>
        </is>
      </c>
      <c r="E1553" t="inlineStr">
        <is>
          <t>Editor</t>
        </is>
      </c>
    </row>
    <row r="1554">
      <c r="A1554" t="inlineStr">
        <is>
          <t>Clients/Ironbark Property Group Pty Ltd/Clinic - Reservoir/05 Visit Reports</t>
        </is>
      </c>
      <c r="B1554" t="inlineStr">
        <is>
          <t>Folder</t>
        </is>
      </c>
      <c r="C1554" t="inlineStr">
        <is>
          <t>Contributor (form uploads)</t>
        </is>
      </c>
      <c r="D1554" t="inlineStr">
        <is>
          <t>Editor</t>
        </is>
      </c>
      <c r="E1554" t="inlineStr">
        <is>
          <t>Viewer</t>
        </is>
      </c>
    </row>
    <row r="1555">
      <c r="A1555" t="inlineStr">
        <is>
          <t>Clients/Oakwood Engineering</t>
        </is>
      </c>
      <c r="B1555" t="inlineStr">
        <is>
          <t>Client</t>
        </is>
      </c>
      <c r="C1555" t="inlineStr">
        <is>
          <t>-</t>
        </is>
      </c>
      <c r="D1555" t="inlineStr">
        <is>
          <t>Editor</t>
        </is>
      </c>
      <c r="E1555" t="inlineStr">
        <is>
          <t>Viewer</t>
        </is>
      </c>
    </row>
    <row r="1556">
      <c r="A1556" t="inlineStr">
        <is>
          <t>Clients/Oakwood Engineering/Main office - Burwood</t>
        </is>
      </c>
      <c r="B1556" t="inlineStr">
        <is>
          <t>Location</t>
        </is>
      </c>
      <c r="C1556" t="inlineStr">
        <is>
          <t>-</t>
        </is>
      </c>
      <c r="D1556" t="inlineStr">
        <is>
          <t>Editor</t>
        </is>
      </c>
      <c r="E1556" t="inlineStr">
        <is>
          <t>-</t>
        </is>
      </c>
    </row>
    <row r="1557">
      <c r="A1557" t="inlineStr">
        <is>
          <t>Clients/Oakwood Engineering/Main office - Burwood/01 Scope &amp; Checklist</t>
        </is>
      </c>
      <c r="B1557" t="inlineStr">
        <is>
          <t>Folder</t>
        </is>
      </c>
      <c r="C1557" t="inlineStr">
        <is>
          <t>Viewer</t>
        </is>
      </c>
      <c r="D1557" t="inlineStr">
        <is>
          <t>Editor</t>
        </is>
      </c>
      <c r="E1557" t="inlineStr">
        <is>
          <t>-</t>
        </is>
      </c>
    </row>
    <row r="1558">
      <c r="A1558" t="inlineStr">
        <is>
          <t>Clients/Oakwood Engineering/Main office - Burwood/02 Site Access</t>
        </is>
      </c>
      <c r="B1558" t="inlineStr">
        <is>
          <t>Folder</t>
        </is>
      </c>
      <c r="C1558" t="inlineStr">
        <is>
          <t>-</t>
        </is>
      </c>
      <c r="D1558" t="inlineStr">
        <is>
          <t>Editor</t>
        </is>
      </c>
      <c r="E1558" t="inlineStr">
        <is>
          <t>-</t>
        </is>
      </c>
    </row>
    <row r="1559">
      <c r="A1559" t="inlineStr">
        <is>
          <t>Clients/Oakwood Engineering/Main office - Burwood/03 Agreements</t>
        </is>
      </c>
      <c r="B1559" t="inlineStr">
        <is>
          <t>Folder</t>
        </is>
      </c>
      <c r="C1559" t="inlineStr">
        <is>
          <t>-</t>
        </is>
      </c>
      <c r="D1559" t="inlineStr">
        <is>
          <t>Editor</t>
        </is>
      </c>
      <c r="E1559" t="inlineStr">
        <is>
          <t>Viewer</t>
        </is>
      </c>
    </row>
    <row r="1560">
      <c r="A1560" t="inlineStr">
        <is>
          <t>Clients/Oakwood Engineering/Main office - Burwood/04 Billing</t>
        </is>
      </c>
      <c r="B1560" t="inlineStr">
        <is>
          <t>Folder</t>
        </is>
      </c>
      <c r="C1560" t="inlineStr">
        <is>
          <t>-</t>
        </is>
      </c>
      <c r="D1560" t="inlineStr">
        <is>
          <t>Editor</t>
        </is>
      </c>
      <c r="E1560" t="inlineStr">
        <is>
          <t>Editor</t>
        </is>
      </c>
    </row>
    <row r="1561">
      <c r="A1561" t="inlineStr">
        <is>
          <t>Clients/Oakwood Engineering/Main office - Burwood/05 Visit Reports</t>
        </is>
      </c>
      <c r="B1561" t="inlineStr">
        <is>
          <t>Folder</t>
        </is>
      </c>
      <c r="C1561" t="inlineStr">
        <is>
          <t>Contributor (form uploads)</t>
        </is>
      </c>
      <c r="D1561" t="inlineStr">
        <is>
          <t>Editor</t>
        </is>
      </c>
      <c r="E1561" t="inlineStr">
        <is>
          <t>Viewer</t>
        </is>
      </c>
    </row>
    <row r="1562">
      <c r="A1562" t="inlineStr">
        <is>
          <t>Clients/Waverley Physiotherapy Pty Ltd</t>
        </is>
      </c>
      <c r="B1562" t="inlineStr">
        <is>
          <t>Client</t>
        </is>
      </c>
      <c r="C1562" t="inlineStr">
        <is>
          <t>-</t>
        </is>
      </c>
      <c r="D1562" t="inlineStr">
        <is>
          <t>Editor</t>
        </is>
      </c>
      <c r="E1562" t="inlineStr">
        <is>
          <t>Viewer</t>
        </is>
      </c>
    </row>
    <row r="1563">
      <c r="A1563" t="inlineStr">
        <is>
          <t>Clients/Waverley Physiotherapy Pty Ltd/Main office - Bentleigh</t>
        </is>
      </c>
      <c r="B1563" t="inlineStr">
        <is>
          <t>Location</t>
        </is>
      </c>
      <c r="C1563" t="inlineStr">
        <is>
          <t>-</t>
        </is>
      </c>
      <c r="D1563" t="inlineStr">
        <is>
          <t>Editor</t>
        </is>
      </c>
      <c r="E1563" t="inlineStr">
        <is>
          <t>-</t>
        </is>
      </c>
    </row>
    <row r="1564">
      <c r="A1564" t="inlineStr">
        <is>
          <t>Clients/Waverley Physiotherapy Pty Ltd/Main office - Bentleigh/01 Scope &amp; Checklist</t>
        </is>
      </c>
      <c r="B1564" t="inlineStr">
        <is>
          <t>Folder</t>
        </is>
      </c>
      <c r="C1564" t="inlineStr">
        <is>
          <t>Viewer</t>
        </is>
      </c>
      <c r="D1564" t="inlineStr">
        <is>
          <t>Editor</t>
        </is>
      </c>
      <c r="E1564" t="inlineStr">
        <is>
          <t>-</t>
        </is>
      </c>
    </row>
    <row r="1565">
      <c r="A1565" t="inlineStr">
        <is>
          <t>Clients/Waverley Physiotherapy Pty Ltd/Main office - Bentleigh/02 Site Access</t>
        </is>
      </c>
      <c r="B1565" t="inlineStr">
        <is>
          <t>Folder</t>
        </is>
      </c>
      <c r="C1565" t="inlineStr">
        <is>
          <t>-</t>
        </is>
      </c>
      <c r="D1565" t="inlineStr">
        <is>
          <t>Editor</t>
        </is>
      </c>
      <c r="E1565" t="inlineStr">
        <is>
          <t>-</t>
        </is>
      </c>
    </row>
    <row r="1566">
      <c r="A1566" t="inlineStr">
        <is>
          <t>Clients/Waverley Physiotherapy Pty Ltd/Main office - Bentleigh/03 Agreements</t>
        </is>
      </c>
      <c r="B1566" t="inlineStr">
        <is>
          <t>Folder</t>
        </is>
      </c>
      <c r="C1566" t="inlineStr">
        <is>
          <t>-</t>
        </is>
      </c>
      <c r="D1566" t="inlineStr">
        <is>
          <t>Editor</t>
        </is>
      </c>
      <c r="E1566" t="inlineStr">
        <is>
          <t>Viewer</t>
        </is>
      </c>
    </row>
    <row r="1567">
      <c r="A1567" t="inlineStr">
        <is>
          <t>Clients/Waverley Physiotherapy Pty Ltd/Main office - Bentleigh/04 Billing</t>
        </is>
      </c>
      <c r="B1567" t="inlineStr">
        <is>
          <t>Folder</t>
        </is>
      </c>
      <c r="C1567" t="inlineStr">
        <is>
          <t>-</t>
        </is>
      </c>
      <c r="D1567" t="inlineStr">
        <is>
          <t>Editor</t>
        </is>
      </c>
      <c r="E1567" t="inlineStr">
        <is>
          <t>Editor</t>
        </is>
      </c>
    </row>
    <row r="1568">
      <c r="A1568" t="inlineStr">
        <is>
          <t>Clients/Waverley Physiotherapy Pty Ltd/Main office - Bentleigh/05 Visit Reports</t>
        </is>
      </c>
      <c r="B1568" t="inlineStr">
        <is>
          <t>Folder</t>
        </is>
      </c>
      <c r="C1568" t="inlineStr">
        <is>
          <t>Contributor (form uploads)</t>
        </is>
      </c>
      <c r="D1568" t="inlineStr">
        <is>
          <t>Editor</t>
        </is>
      </c>
      <c r="E1568" t="inlineStr">
        <is>
          <t>Viewer</t>
        </is>
      </c>
    </row>
    <row r="1569">
      <c r="A1569" t="inlineStr">
        <is>
          <t>Clients/Waverley Physiotherapy Pty Ltd/Clinic - Bentleigh</t>
        </is>
      </c>
      <c r="B1569" t="inlineStr">
        <is>
          <t>Location</t>
        </is>
      </c>
      <c r="C1569" t="inlineStr">
        <is>
          <t>-</t>
        </is>
      </c>
      <c r="D1569" t="inlineStr">
        <is>
          <t>Editor</t>
        </is>
      </c>
      <c r="E1569" t="inlineStr">
        <is>
          <t>-</t>
        </is>
      </c>
    </row>
    <row r="1570">
      <c r="A1570" t="inlineStr">
        <is>
          <t>Clients/Waverley Physiotherapy Pty Ltd/Clinic - Bentleigh/01 Scope &amp; Checklist</t>
        </is>
      </c>
      <c r="B1570" t="inlineStr">
        <is>
          <t>Folder</t>
        </is>
      </c>
      <c r="C1570" t="inlineStr">
        <is>
          <t>Viewer</t>
        </is>
      </c>
      <c r="D1570" t="inlineStr">
        <is>
          <t>Editor</t>
        </is>
      </c>
      <c r="E1570" t="inlineStr">
        <is>
          <t>-</t>
        </is>
      </c>
    </row>
    <row r="1571">
      <c r="A1571" t="inlineStr">
        <is>
          <t>Clients/Waverley Physiotherapy Pty Ltd/Clinic - Bentleigh/02 Site Access</t>
        </is>
      </c>
      <c r="B1571" t="inlineStr">
        <is>
          <t>Folder</t>
        </is>
      </c>
      <c r="C1571" t="inlineStr">
        <is>
          <t>-</t>
        </is>
      </c>
      <c r="D1571" t="inlineStr">
        <is>
          <t>Editor</t>
        </is>
      </c>
      <c r="E1571" t="inlineStr">
        <is>
          <t>-</t>
        </is>
      </c>
    </row>
    <row r="1572">
      <c r="A1572" t="inlineStr">
        <is>
          <t>Clients/Waverley Physiotherapy Pty Ltd/Clinic - Bentleigh/03 Agreements</t>
        </is>
      </c>
      <c r="B1572" t="inlineStr">
        <is>
          <t>Folder</t>
        </is>
      </c>
      <c r="C1572" t="inlineStr">
        <is>
          <t>-</t>
        </is>
      </c>
      <c r="D1572" t="inlineStr">
        <is>
          <t>Editor</t>
        </is>
      </c>
      <c r="E1572" t="inlineStr">
        <is>
          <t>Viewer</t>
        </is>
      </c>
    </row>
    <row r="1573">
      <c r="A1573" t="inlineStr">
        <is>
          <t>Clients/Waverley Physiotherapy Pty Ltd/Clinic - Bentleigh/04 Billing</t>
        </is>
      </c>
      <c r="B1573" t="inlineStr">
        <is>
          <t>Folder</t>
        </is>
      </c>
      <c r="C1573" t="inlineStr">
        <is>
          <t>-</t>
        </is>
      </c>
      <c r="D1573" t="inlineStr">
        <is>
          <t>Editor</t>
        </is>
      </c>
      <c r="E1573" t="inlineStr">
        <is>
          <t>Editor</t>
        </is>
      </c>
    </row>
    <row r="1574">
      <c r="A1574" t="inlineStr">
        <is>
          <t>Clients/Waverley Physiotherapy Pty Ltd/Clinic - Bentleigh/05 Visit Reports</t>
        </is>
      </c>
      <c r="B1574" t="inlineStr">
        <is>
          <t>Folder</t>
        </is>
      </c>
      <c r="C1574" t="inlineStr">
        <is>
          <t>Contributor (form uploads)</t>
        </is>
      </c>
      <c r="D1574" t="inlineStr">
        <is>
          <t>Editor</t>
        </is>
      </c>
      <c r="E1574" t="inlineStr">
        <is>
          <t>Viewer</t>
        </is>
      </c>
    </row>
    <row r="1575">
      <c r="A1575" t="inlineStr">
        <is>
          <t>Clients/Waverley Physiotherapy Pty Ltd/Warehouse - St Kilda</t>
        </is>
      </c>
      <c r="B1575" t="inlineStr">
        <is>
          <t>Location</t>
        </is>
      </c>
      <c r="C1575" t="inlineStr">
        <is>
          <t>-</t>
        </is>
      </c>
      <c r="D1575" t="inlineStr">
        <is>
          <t>Editor</t>
        </is>
      </c>
      <c r="E1575" t="inlineStr">
        <is>
          <t>-</t>
        </is>
      </c>
    </row>
    <row r="1576">
      <c r="A1576" t="inlineStr">
        <is>
          <t>Clients/Waverley Physiotherapy Pty Ltd/Warehouse - St Kilda/01 Scope &amp; Checklist</t>
        </is>
      </c>
      <c r="B1576" t="inlineStr">
        <is>
          <t>Folder</t>
        </is>
      </c>
      <c r="C1576" t="inlineStr">
        <is>
          <t>Viewer</t>
        </is>
      </c>
      <c r="D1576" t="inlineStr">
        <is>
          <t>Editor</t>
        </is>
      </c>
      <c r="E1576" t="inlineStr">
        <is>
          <t>-</t>
        </is>
      </c>
    </row>
    <row r="1577">
      <c r="A1577" t="inlineStr">
        <is>
          <t>Clients/Waverley Physiotherapy Pty Ltd/Warehouse - St Kilda/02 Site Access</t>
        </is>
      </c>
      <c r="B1577" t="inlineStr">
        <is>
          <t>Folder</t>
        </is>
      </c>
      <c r="C1577" t="inlineStr">
        <is>
          <t>-</t>
        </is>
      </c>
      <c r="D1577" t="inlineStr">
        <is>
          <t>Editor</t>
        </is>
      </c>
      <c r="E1577" t="inlineStr">
        <is>
          <t>-</t>
        </is>
      </c>
    </row>
    <row r="1578">
      <c r="A1578" t="inlineStr">
        <is>
          <t>Clients/Waverley Physiotherapy Pty Ltd/Warehouse - St Kilda/03 Agreements</t>
        </is>
      </c>
      <c r="B1578" t="inlineStr">
        <is>
          <t>Folder</t>
        </is>
      </c>
      <c r="C1578" t="inlineStr">
        <is>
          <t>-</t>
        </is>
      </c>
      <c r="D1578" t="inlineStr">
        <is>
          <t>Editor</t>
        </is>
      </c>
      <c r="E1578" t="inlineStr">
        <is>
          <t>Viewer</t>
        </is>
      </c>
    </row>
    <row r="1579">
      <c r="A1579" t="inlineStr">
        <is>
          <t>Clients/Waverley Physiotherapy Pty Ltd/Warehouse - St Kilda/04 Billing</t>
        </is>
      </c>
      <c r="B1579" t="inlineStr">
        <is>
          <t>Folder</t>
        </is>
      </c>
      <c r="C1579" t="inlineStr">
        <is>
          <t>-</t>
        </is>
      </c>
      <c r="D1579" t="inlineStr">
        <is>
          <t>Editor</t>
        </is>
      </c>
      <c r="E1579" t="inlineStr">
        <is>
          <t>Editor</t>
        </is>
      </c>
    </row>
    <row r="1580">
      <c r="A1580" t="inlineStr">
        <is>
          <t>Clients/Waverley Physiotherapy Pty Ltd/Warehouse - St Kilda/05 Visit Reports</t>
        </is>
      </c>
      <c r="B1580" t="inlineStr">
        <is>
          <t>Folder</t>
        </is>
      </c>
      <c r="C1580" t="inlineStr">
        <is>
          <t>Contributor (form uploads)</t>
        </is>
      </c>
      <c r="D1580" t="inlineStr">
        <is>
          <t>Editor</t>
        </is>
      </c>
      <c r="E1580" t="inlineStr">
        <is>
          <t>Viewer</t>
        </is>
      </c>
    </row>
    <row r="1581">
      <c r="A1581" t="inlineStr">
        <is>
          <t>Clients/Harbourside Insurance Brokers Pty Ltd</t>
        </is>
      </c>
      <c r="B1581" t="inlineStr">
        <is>
          <t>Client</t>
        </is>
      </c>
      <c r="C1581" t="inlineStr">
        <is>
          <t>-</t>
        </is>
      </c>
      <c r="D1581" t="inlineStr">
        <is>
          <t>Editor</t>
        </is>
      </c>
      <c r="E1581" t="inlineStr">
        <is>
          <t>Viewer</t>
        </is>
      </c>
    </row>
    <row r="1582">
      <c r="A1582" t="inlineStr">
        <is>
          <t>Clients/Harbourside Insurance Brokers Pty Ltd/Main office - Northcote</t>
        </is>
      </c>
      <c r="B1582" t="inlineStr">
        <is>
          <t>Location</t>
        </is>
      </c>
      <c r="C1582" t="inlineStr">
        <is>
          <t>-</t>
        </is>
      </c>
      <c r="D1582" t="inlineStr">
        <is>
          <t>Editor</t>
        </is>
      </c>
      <c r="E1582" t="inlineStr">
        <is>
          <t>-</t>
        </is>
      </c>
    </row>
    <row r="1583">
      <c r="A1583" t="inlineStr">
        <is>
          <t>Clients/Harbourside Insurance Brokers Pty Ltd/Main office - Northcote/01 Scope &amp; Checklist</t>
        </is>
      </c>
      <c r="B1583" t="inlineStr">
        <is>
          <t>Folder</t>
        </is>
      </c>
      <c r="C1583" t="inlineStr">
        <is>
          <t>Viewer</t>
        </is>
      </c>
      <c r="D1583" t="inlineStr">
        <is>
          <t>Editor</t>
        </is>
      </c>
      <c r="E1583" t="inlineStr">
        <is>
          <t>-</t>
        </is>
      </c>
    </row>
    <row r="1584">
      <c r="A1584" t="inlineStr">
        <is>
          <t>Clients/Harbourside Insurance Brokers Pty Ltd/Main office - Northcote/02 Site Access</t>
        </is>
      </c>
      <c r="B1584" t="inlineStr">
        <is>
          <t>Folder</t>
        </is>
      </c>
      <c r="C1584" t="inlineStr">
        <is>
          <t>-</t>
        </is>
      </c>
      <c r="D1584" t="inlineStr">
        <is>
          <t>Editor</t>
        </is>
      </c>
      <c r="E1584" t="inlineStr">
        <is>
          <t>-</t>
        </is>
      </c>
    </row>
    <row r="1585">
      <c r="A1585" t="inlineStr">
        <is>
          <t>Clients/Harbourside Insurance Brokers Pty Ltd/Main office - Northcote/03 Agreements</t>
        </is>
      </c>
      <c r="B1585" t="inlineStr">
        <is>
          <t>Folder</t>
        </is>
      </c>
      <c r="C1585" t="inlineStr">
        <is>
          <t>-</t>
        </is>
      </c>
      <c r="D1585" t="inlineStr">
        <is>
          <t>Editor</t>
        </is>
      </c>
      <c r="E1585" t="inlineStr">
        <is>
          <t>Viewer</t>
        </is>
      </c>
    </row>
    <row r="1586">
      <c r="A1586" t="inlineStr">
        <is>
          <t>Clients/Harbourside Insurance Brokers Pty Ltd/Main office - Northcote/04 Billing</t>
        </is>
      </c>
      <c r="B1586" t="inlineStr">
        <is>
          <t>Folder</t>
        </is>
      </c>
      <c r="C1586" t="inlineStr">
        <is>
          <t>-</t>
        </is>
      </c>
      <c r="D1586" t="inlineStr">
        <is>
          <t>Editor</t>
        </is>
      </c>
      <c r="E1586" t="inlineStr">
        <is>
          <t>Editor</t>
        </is>
      </c>
    </row>
    <row r="1587">
      <c r="A1587" t="inlineStr">
        <is>
          <t>Clients/Harbourside Insurance Brokers Pty Ltd/Main office - Northcote/05 Visit Reports</t>
        </is>
      </c>
      <c r="B1587" t="inlineStr">
        <is>
          <t>Folder</t>
        </is>
      </c>
      <c r="C1587" t="inlineStr">
        <is>
          <t>Contributor (form uploads)</t>
        </is>
      </c>
      <c r="D1587" t="inlineStr">
        <is>
          <t>Editor</t>
        </is>
      </c>
      <c r="E1587" t="inlineStr">
        <is>
          <t>Viewer</t>
        </is>
      </c>
    </row>
    <row r="1588">
      <c r="A1588" t="inlineStr">
        <is>
          <t>Clients/Harbourside Real Estate</t>
        </is>
      </c>
      <c r="B1588" t="inlineStr">
        <is>
          <t>Client</t>
        </is>
      </c>
      <c r="C1588" t="inlineStr">
        <is>
          <t>-</t>
        </is>
      </c>
      <c r="D1588" t="inlineStr">
        <is>
          <t>Editor</t>
        </is>
      </c>
      <c r="E1588" t="inlineStr">
        <is>
          <t>Viewer</t>
        </is>
      </c>
    </row>
    <row r="1589">
      <c r="A1589" t="inlineStr">
        <is>
          <t>Clients/Harbourside Real Estate/Main office - Glen Waverley</t>
        </is>
      </c>
      <c r="B1589" t="inlineStr">
        <is>
          <t>Location</t>
        </is>
      </c>
      <c r="C1589" t="inlineStr">
        <is>
          <t>-</t>
        </is>
      </c>
      <c r="D1589" t="inlineStr">
        <is>
          <t>Editor</t>
        </is>
      </c>
      <c r="E1589" t="inlineStr">
        <is>
          <t>-</t>
        </is>
      </c>
    </row>
    <row r="1590">
      <c r="A1590" t="inlineStr">
        <is>
          <t>Clients/Harbourside Real Estate/Main office - Glen Waverley/01 Scope &amp; Checklist</t>
        </is>
      </c>
      <c r="B1590" t="inlineStr">
        <is>
          <t>Folder</t>
        </is>
      </c>
      <c r="C1590" t="inlineStr">
        <is>
          <t>Viewer</t>
        </is>
      </c>
      <c r="D1590" t="inlineStr">
        <is>
          <t>Editor</t>
        </is>
      </c>
      <c r="E1590" t="inlineStr">
        <is>
          <t>-</t>
        </is>
      </c>
    </row>
    <row r="1591">
      <c r="A1591" t="inlineStr">
        <is>
          <t>Clients/Harbourside Real Estate/Main office - Glen Waverley/02 Site Access</t>
        </is>
      </c>
      <c r="B1591" t="inlineStr">
        <is>
          <t>Folder</t>
        </is>
      </c>
      <c r="C1591" t="inlineStr">
        <is>
          <t>-</t>
        </is>
      </c>
      <c r="D1591" t="inlineStr">
        <is>
          <t>Editor</t>
        </is>
      </c>
      <c r="E1591" t="inlineStr">
        <is>
          <t>-</t>
        </is>
      </c>
    </row>
    <row r="1592">
      <c r="A1592" t="inlineStr">
        <is>
          <t>Clients/Harbourside Real Estate/Main office - Glen Waverley/03 Agreements</t>
        </is>
      </c>
      <c r="B1592" t="inlineStr">
        <is>
          <t>Folder</t>
        </is>
      </c>
      <c r="C1592" t="inlineStr">
        <is>
          <t>-</t>
        </is>
      </c>
      <c r="D1592" t="inlineStr">
        <is>
          <t>Editor</t>
        </is>
      </c>
      <c r="E1592" t="inlineStr">
        <is>
          <t>Viewer</t>
        </is>
      </c>
    </row>
    <row r="1593">
      <c r="A1593" t="inlineStr">
        <is>
          <t>Clients/Harbourside Real Estate/Main office - Glen Waverley/04 Billing</t>
        </is>
      </c>
      <c r="B1593" t="inlineStr">
        <is>
          <t>Folder</t>
        </is>
      </c>
      <c r="C1593" t="inlineStr">
        <is>
          <t>-</t>
        </is>
      </c>
      <c r="D1593" t="inlineStr">
        <is>
          <t>Editor</t>
        </is>
      </c>
      <c r="E1593" t="inlineStr">
        <is>
          <t>Editor</t>
        </is>
      </c>
    </row>
    <row r="1594">
      <c r="A1594" t="inlineStr">
        <is>
          <t>Clients/Harbourside Real Estate/Main office - Glen Waverley/05 Visit Reports</t>
        </is>
      </c>
      <c r="B1594" t="inlineStr">
        <is>
          <t>Folder</t>
        </is>
      </c>
      <c r="C1594" t="inlineStr">
        <is>
          <t>Contributor (form uploads)</t>
        </is>
      </c>
      <c r="D1594" t="inlineStr">
        <is>
          <t>Editor</t>
        </is>
      </c>
      <c r="E1594" t="inlineStr">
        <is>
          <t>Viewer</t>
        </is>
      </c>
    </row>
    <row r="1595">
      <c r="A1595" t="inlineStr">
        <is>
          <t>Clients/Harbourside Real Estate/Clinic - Clayton</t>
        </is>
      </c>
      <c r="B1595" t="inlineStr">
        <is>
          <t>Location</t>
        </is>
      </c>
      <c r="C1595" t="inlineStr">
        <is>
          <t>-</t>
        </is>
      </c>
      <c r="D1595" t="inlineStr">
        <is>
          <t>Editor</t>
        </is>
      </c>
      <c r="E1595" t="inlineStr">
        <is>
          <t>-</t>
        </is>
      </c>
    </row>
    <row r="1596">
      <c r="A1596" t="inlineStr">
        <is>
          <t>Clients/Harbourside Real Estate/Clinic - Clayton/01 Scope &amp; Checklist</t>
        </is>
      </c>
      <c r="B1596" t="inlineStr">
        <is>
          <t>Folder</t>
        </is>
      </c>
      <c r="C1596" t="inlineStr">
        <is>
          <t>Viewer</t>
        </is>
      </c>
      <c r="D1596" t="inlineStr">
        <is>
          <t>Editor</t>
        </is>
      </c>
      <c r="E1596" t="inlineStr">
        <is>
          <t>-</t>
        </is>
      </c>
    </row>
    <row r="1597">
      <c r="A1597" t="inlineStr">
        <is>
          <t>Clients/Harbourside Real Estate/Clinic - Clayton/02 Site Access</t>
        </is>
      </c>
      <c r="B1597" t="inlineStr">
        <is>
          <t>Folder</t>
        </is>
      </c>
      <c r="C1597" t="inlineStr">
        <is>
          <t>-</t>
        </is>
      </c>
      <c r="D1597" t="inlineStr">
        <is>
          <t>Editor</t>
        </is>
      </c>
      <c r="E1597" t="inlineStr">
        <is>
          <t>-</t>
        </is>
      </c>
    </row>
    <row r="1598">
      <c r="A1598" t="inlineStr">
        <is>
          <t>Clients/Harbourside Real Estate/Clinic - Clayton/03 Agreements</t>
        </is>
      </c>
      <c r="B1598" t="inlineStr">
        <is>
          <t>Folder</t>
        </is>
      </c>
      <c r="C1598" t="inlineStr">
        <is>
          <t>-</t>
        </is>
      </c>
      <c r="D1598" t="inlineStr">
        <is>
          <t>Editor</t>
        </is>
      </c>
      <c r="E1598" t="inlineStr">
        <is>
          <t>Viewer</t>
        </is>
      </c>
    </row>
    <row r="1599">
      <c r="A1599" t="inlineStr">
        <is>
          <t>Clients/Harbourside Real Estate/Clinic - Clayton/04 Billing</t>
        </is>
      </c>
      <c r="B1599" t="inlineStr">
        <is>
          <t>Folder</t>
        </is>
      </c>
      <c r="C1599" t="inlineStr">
        <is>
          <t>-</t>
        </is>
      </c>
      <c r="D1599" t="inlineStr">
        <is>
          <t>Editor</t>
        </is>
      </c>
      <c r="E1599" t="inlineStr">
        <is>
          <t>Editor</t>
        </is>
      </c>
    </row>
    <row r="1600">
      <c r="A1600" t="inlineStr">
        <is>
          <t>Clients/Harbourside Real Estate/Clinic - Clayton/05 Visit Reports</t>
        </is>
      </c>
      <c r="B1600" t="inlineStr">
        <is>
          <t>Folder</t>
        </is>
      </c>
      <c r="C1600" t="inlineStr">
        <is>
          <t>Contributor (form uploads)</t>
        </is>
      </c>
      <c r="D1600" t="inlineStr">
        <is>
          <t>Editor</t>
        </is>
      </c>
      <c r="E1600" t="inlineStr">
        <is>
          <t>Viewer</t>
        </is>
      </c>
    </row>
    <row r="1601">
      <c r="A1601" t="inlineStr">
        <is>
          <t>Clients/Eastwood Podiatry</t>
        </is>
      </c>
      <c r="B1601" t="inlineStr">
        <is>
          <t>Client</t>
        </is>
      </c>
      <c r="C1601" t="inlineStr">
        <is>
          <t>-</t>
        </is>
      </c>
      <c r="D1601" t="inlineStr">
        <is>
          <t>Editor</t>
        </is>
      </c>
      <c r="E1601" t="inlineStr">
        <is>
          <t>Viewer</t>
        </is>
      </c>
    </row>
    <row r="1602">
      <c r="A1602" t="inlineStr">
        <is>
          <t>Clients/Eastwood Podiatry/Main office - Coburg</t>
        </is>
      </c>
      <c r="B1602" t="inlineStr">
        <is>
          <t>Location</t>
        </is>
      </c>
      <c r="C1602" t="inlineStr">
        <is>
          <t>-</t>
        </is>
      </c>
      <c r="D1602" t="inlineStr">
        <is>
          <t>Editor</t>
        </is>
      </c>
      <c r="E1602" t="inlineStr">
        <is>
          <t>-</t>
        </is>
      </c>
    </row>
    <row r="1603">
      <c r="A1603" t="inlineStr">
        <is>
          <t>Clients/Eastwood Podiatry/Main office - Coburg/01 Scope &amp; Checklist</t>
        </is>
      </c>
      <c r="B1603" t="inlineStr">
        <is>
          <t>Folder</t>
        </is>
      </c>
      <c r="C1603" t="inlineStr">
        <is>
          <t>Viewer</t>
        </is>
      </c>
      <c r="D1603" t="inlineStr">
        <is>
          <t>Editor</t>
        </is>
      </c>
      <c r="E1603" t="inlineStr">
        <is>
          <t>-</t>
        </is>
      </c>
    </row>
    <row r="1604">
      <c r="A1604" t="inlineStr">
        <is>
          <t>Clients/Eastwood Podiatry/Main office - Coburg/02 Site Access</t>
        </is>
      </c>
      <c r="B1604" t="inlineStr">
        <is>
          <t>Folder</t>
        </is>
      </c>
      <c r="C1604" t="inlineStr">
        <is>
          <t>-</t>
        </is>
      </c>
      <c r="D1604" t="inlineStr">
        <is>
          <t>Editor</t>
        </is>
      </c>
      <c r="E1604" t="inlineStr">
        <is>
          <t>-</t>
        </is>
      </c>
    </row>
    <row r="1605">
      <c r="A1605" t="inlineStr">
        <is>
          <t>Clients/Eastwood Podiatry/Main office - Coburg/03 Agreements</t>
        </is>
      </c>
      <c r="B1605" t="inlineStr">
        <is>
          <t>Folder</t>
        </is>
      </c>
      <c r="C1605" t="inlineStr">
        <is>
          <t>-</t>
        </is>
      </c>
      <c r="D1605" t="inlineStr">
        <is>
          <t>Editor</t>
        </is>
      </c>
      <c r="E1605" t="inlineStr">
        <is>
          <t>Viewer</t>
        </is>
      </c>
    </row>
    <row r="1606">
      <c r="A1606" t="inlineStr">
        <is>
          <t>Clients/Eastwood Podiatry/Main office - Coburg/04 Billing</t>
        </is>
      </c>
      <c r="B1606" t="inlineStr">
        <is>
          <t>Folder</t>
        </is>
      </c>
      <c r="C1606" t="inlineStr">
        <is>
          <t>-</t>
        </is>
      </c>
      <c r="D1606" t="inlineStr">
        <is>
          <t>Editor</t>
        </is>
      </c>
      <c r="E1606" t="inlineStr">
        <is>
          <t>Editor</t>
        </is>
      </c>
    </row>
    <row r="1607">
      <c r="A1607" t="inlineStr">
        <is>
          <t>Clients/Eastwood Podiatry/Main office - Coburg/05 Visit Reports</t>
        </is>
      </c>
      <c r="B1607" t="inlineStr">
        <is>
          <t>Folder</t>
        </is>
      </c>
      <c r="C1607" t="inlineStr">
        <is>
          <t>Contributor (form uploads)</t>
        </is>
      </c>
      <c r="D1607" t="inlineStr">
        <is>
          <t>Editor</t>
        </is>
      </c>
      <c r="E1607" t="inlineStr">
        <is>
          <t>Viewer</t>
        </is>
      </c>
    </row>
    <row r="1608">
      <c r="A1608" t="inlineStr">
        <is>
          <t>Clients/Cityside Real Estate</t>
        </is>
      </c>
      <c r="B1608" t="inlineStr">
        <is>
          <t>Client</t>
        </is>
      </c>
      <c r="C1608" t="inlineStr">
        <is>
          <t>-</t>
        </is>
      </c>
      <c r="D1608" t="inlineStr">
        <is>
          <t>Editor</t>
        </is>
      </c>
      <c r="E1608" t="inlineStr">
        <is>
          <t>Viewer</t>
        </is>
      </c>
    </row>
    <row r="1609">
      <c r="A1609" t="inlineStr">
        <is>
          <t>Clients/Cityside Real Estate/Main office - Moorabbin</t>
        </is>
      </c>
      <c r="B1609" t="inlineStr">
        <is>
          <t>Location</t>
        </is>
      </c>
      <c r="C1609" t="inlineStr">
        <is>
          <t>-</t>
        </is>
      </c>
      <c r="D1609" t="inlineStr">
        <is>
          <t>Editor</t>
        </is>
      </c>
      <c r="E1609" t="inlineStr">
        <is>
          <t>-</t>
        </is>
      </c>
    </row>
    <row r="1610">
      <c r="A1610" t="inlineStr">
        <is>
          <t>Clients/Cityside Real Estate/Main office - Moorabbin/01 Scope &amp; Checklist</t>
        </is>
      </c>
      <c r="B1610" t="inlineStr">
        <is>
          <t>Folder</t>
        </is>
      </c>
      <c r="C1610" t="inlineStr">
        <is>
          <t>Viewer</t>
        </is>
      </c>
      <c r="D1610" t="inlineStr">
        <is>
          <t>Editor</t>
        </is>
      </c>
      <c r="E1610" t="inlineStr">
        <is>
          <t>-</t>
        </is>
      </c>
    </row>
    <row r="1611">
      <c r="A1611" t="inlineStr">
        <is>
          <t>Clients/Cityside Real Estate/Main office - Moorabbin/02 Site Access</t>
        </is>
      </c>
      <c r="B1611" t="inlineStr">
        <is>
          <t>Folder</t>
        </is>
      </c>
      <c r="C1611" t="inlineStr">
        <is>
          <t>-</t>
        </is>
      </c>
      <c r="D1611" t="inlineStr">
        <is>
          <t>Editor</t>
        </is>
      </c>
      <c r="E1611" t="inlineStr">
        <is>
          <t>-</t>
        </is>
      </c>
    </row>
    <row r="1612">
      <c r="A1612" t="inlineStr">
        <is>
          <t>Clients/Cityside Real Estate/Main office - Moorabbin/03 Agreements</t>
        </is>
      </c>
      <c r="B1612" t="inlineStr">
        <is>
          <t>Folder</t>
        </is>
      </c>
      <c r="C1612" t="inlineStr">
        <is>
          <t>-</t>
        </is>
      </c>
      <c r="D1612" t="inlineStr">
        <is>
          <t>Editor</t>
        </is>
      </c>
      <c r="E1612" t="inlineStr">
        <is>
          <t>Viewer</t>
        </is>
      </c>
    </row>
    <row r="1613">
      <c r="A1613" t="inlineStr">
        <is>
          <t>Clients/Cityside Real Estate/Main office - Moorabbin/04 Billing</t>
        </is>
      </c>
      <c r="B1613" t="inlineStr">
        <is>
          <t>Folder</t>
        </is>
      </c>
      <c r="C1613" t="inlineStr">
        <is>
          <t>-</t>
        </is>
      </c>
      <c r="D1613" t="inlineStr">
        <is>
          <t>Editor</t>
        </is>
      </c>
      <c r="E1613" t="inlineStr">
        <is>
          <t>Editor</t>
        </is>
      </c>
    </row>
    <row r="1614">
      <c r="A1614" t="inlineStr">
        <is>
          <t>Clients/Cityside Real Estate/Main office - Moorabbin/05 Visit Reports</t>
        </is>
      </c>
      <c r="B1614" t="inlineStr">
        <is>
          <t>Folder</t>
        </is>
      </c>
      <c r="C1614" t="inlineStr">
        <is>
          <t>Contributor (form uploads)</t>
        </is>
      </c>
      <c r="D1614" t="inlineStr">
        <is>
          <t>Editor</t>
        </is>
      </c>
      <c r="E1614" t="inlineStr">
        <is>
          <t>Viewer</t>
        </is>
      </c>
    </row>
    <row r="1615">
      <c r="A1615" t="inlineStr">
        <is>
          <t>Clients/Cityside Real Estate/Clinic - Moorabbin</t>
        </is>
      </c>
      <c r="B1615" t="inlineStr">
        <is>
          <t>Location</t>
        </is>
      </c>
      <c r="C1615" t="inlineStr">
        <is>
          <t>-</t>
        </is>
      </c>
      <c r="D1615" t="inlineStr">
        <is>
          <t>Editor</t>
        </is>
      </c>
      <c r="E1615" t="inlineStr">
        <is>
          <t>-</t>
        </is>
      </c>
    </row>
    <row r="1616">
      <c r="A1616" t="inlineStr">
        <is>
          <t>Clients/Cityside Real Estate/Clinic - Moorabbin/01 Scope &amp; Checklist</t>
        </is>
      </c>
      <c r="B1616" t="inlineStr">
        <is>
          <t>Folder</t>
        </is>
      </c>
      <c r="C1616" t="inlineStr">
        <is>
          <t>Viewer</t>
        </is>
      </c>
      <c r="D1616" t="inlineStr">
        <is>
          <t>Editor</t>
        </is>
      </c>
      <c r="E1616" t="inlineStr">
        <is>
          <t>-</t>
        </is>
      </c>
    </row>
    <row r="1617">
      <c r="A1617" t="inlineStr">
        <is>
          <t>Clients/Cityside Real Estate/Clinic - Moorabbin/02 Site Access</t>
        </is>
      </c>
      <c r="B1617" t="inlineStr">
        <is>
          <t>Folder</t>
        </is>
      </c>
      <c r="C1617" t="inlineStr">
        <is>
          <t>-</t>
        </is>
      </c>
      <c r="D1617" t="inlineStr">
        <is>
          <t>Editor</t>
        </is>
      </c>
      <c r="E1617" t="inlineStr">
        <is>
          <t>-</t>
        </is>
      </c>
    </row>
    <row r="1618">
      <c r="A1618" t="inlineStr">
        <is>
          <t>Clients/Cityside Real Estate/Clinic - Moorabbin/03 Agreements</t>
        </is>
      </c>
      <c r="B1618" t="inlineStr">
        <is>
          <t>Folder</t>
        </is>
      </c>
      <c r="C1618" t="inlineStr">
        <is>
          <t>-</t>
        </is>
      </c>
      <c r="D1618" t="inlineStr">
        <is>
          <t>Editor</t>
        </is>
      </c>
      <c r="E1618" t="inlineStr">
        <is>
          <t>Viewer</t>
        </is>
      </c>
    </row>
    <row r="1619">
      <c r="A1619" t="inlineStr">
        <is>
          <t>Clients/Cityside Real Estate/Clinic - Moorabbin/04 Billing</t>
        </is>
      </c>
      <c r="B1619" t="inlineStr">
        <is>
          <t>Folder</t>
        </is>
      </c>
      <c r="C1619" t="inlineStr">
        <is>
          <t>-</t>
        </is>
      </c>
      <c r="D1619" t="inlineStr">
        <is>
          <t>Editor</t>
        </is>
      </c>
      <c r="E1619" t="inlineStr">
        <is>
          <t>Editor</t>
        </is>
      </c>
    </row>
    <row r="1620">
      <c r="A1620" t="inlineStr">
        <is>
          <t>Clients/Cityside Real Estate/Clinic - Moorabbin/05 Visit Reports</t>
        </is>
      </c>
      <c r="B1620" t="inlineStr">
        <is>
          <t>Folder</t>
        </is>
      </c>
      <c r="C1620" t="inlineStr">
        <is>
          <t>Contributor (form uploads)</t>
        </is>
      </c>
      <c r="D1620" t="inlineStr">
        <is>
          <t>Editor</t>
        </is>
      </c>
      <c r="E1620" t="inlineStr">
        <is>
          <t>Viewer</t>
        </is>
      </c>
    </row>
    <row r="1621">
      <c r="A1621" t="inlineStr">
        <is>
          <t>Clients/Parkside Dental</t>
        </is>
      </c>
      <c r="B1621" t="inlineStr">
        <is>
          <t>Client</t>
        </is>
      </c>
      <c r="C1621" t="inlineStr">
        <is>
          <t>-</t>
        </is>
      </c>
      <c r="D1621" t="inlineStr">
        <is>
          <t>Editor</t>
        </is>
      </c>
      <c r="E1621" t="inlineStr">
        <is>
          <t>Viewer</t>
        </is>
      </c>
    </row>
    <row r="1622">
      <c r="A1622" t="inlineStr">
        <is>
          <t>Clients/Parkside Dental/Main office - Mentone</t>
        </is>
      </c>
      <c r="B1622" t="inlineStr">
        <is>
          <t>Location</t>
        </is>
      </c>
      <c r="C1622" t="inlineStr">
        <is>
          <t>-</t>
        </is>
      </c>
      <c r="D1622" t="inlineStr">
        <is>
          <t>Editor</t>
        </is>
      </c>
      <c r="E1622" t="inlineStr">
        <is>
          <t>-</t>
        </is>
      </c>
    </row>
    <row r="1623">
      <c r="A1623" t="inlineStr">
        <is>
          <t>Clients/Parkside Dental/Main office - Mentone/01 Scope &amp; Checklist</t>
        </is>
      </c>
      <c r="B1623" t="inlineStr">
        <is>
          <t>Folder</t>
        </is>
      </c>
      <c r="C1623" t="inlineStr">
        <is>
          <t>Viewer</t>
        </is>
      </c>
      <c r="D1623" t="inlineStr">
        <is>
          <t>Editor</t>
        </is>
      </c>
      <c r="E1623" t="inlineStr">
        <is>
          <t>-</t>
        </is>
      </c>
    </row>
    <row r="1624">
      <c r="A1624" t="inlineStr">
        <is>
          <t>Clients/Parkside Dental/Main office - Mentone/02 Site Access</t>
        </is>
      </c>
      <c r="B1624" t="inlineStr">
        <is>
          <t>Folder</t>
        </is>
      </c>
      <c r="C1624" t="inlineStr">
        <is>
          <t>-</t>
        </is>
      </c>
      <c r="D1624" t="inlineStr">
        <is>
          <t>Editor</t>
        </is>
      </c>
      <c r="E1624" t="inlineStr">
        <is>
          <t>-</t>
        </is>
      </c>
    </row>
    <row r="1625">
      <c r="A1625" t="inlineStr">
        <is>
          <t>Clients/Parkside Dental/Main office - Mentone/03 Agreements</t>
        </is>
      </c>
      <c r="B1625" t="inlineStr">
        <is>
          <t>Folder</t>
        </is>
      </c>
      <c r="C1625" t="inlineStr">
        <is>
          <t>-</t>
        </is>
      </c>
      <c r="D1625" t="inlineStr">
        <is>
          <t>Editor</t>
        </is>
      </c>
      <c r="E1625" t="inlineStr">
        <is>
          <t>Viewer</t>
        </is>
      </c>
    </row>
    <row r="1626">
      <c r="A1626" t="inlineStr">
        <is>
          <t>Clients/Parkside Dental/Main office - Mentone/04 Billing</t>
        </is>
      </c>
      <c r="B1626" t="inlineStr">
        <is>
          <t>Folder</t>
        </is>
      </c>
      <c r="C1626" t="inlineStr">
        <is>
          <t>-</t>
        </is>
      </c>
      <c r="D1626" t="inlineStr">
        <is>
          <t>Editor</t>
        </is>
      </c>
      <c r="E1626" t="inlineStr">
        <is>
          <t>Editor</t>
        </is>
      </c>
    </row>
    <row r="1627">
      <c r="A1627" t="inlineStr">
        <is>
          <t>Clients/Parkside Dental/Main office - Mentone/05 Visit Reports</t>
        </is>
      </c>
      <c r="B1627" t="inlineStr">
        <is>
          <t>Folder</t>
        </is>
      </c>
      <c r="C1627" t="inlineStr">
        <is>
          <t>Contributor (form uploads)</t>
        </is>
      </c>
      <c r="D1627" t="inlineStr">
        <is>
          <t>Editor</t>
        </is>
      </c>
      <c r="E1627" t="inlineStr">
        <is>
          <t>Viewer</t>
        </is>
      </c>
    </row>
    <row r="1628">
      <c r="A1628" t="inlineStr">
        <is>
          <t>Clients/Parkside Dental Group</t>
        </is>
      </c>
      <c r="B1628" t="inlineStr">
        <is>
          <t>Client</t>
        </is>
      </c>
      <c r="C1628" t="inlineStr">
        <is>
          <t>-</t>
        </is>
      </c>
      <c r="D1628" t="inlineStr">
        <is>
          <t>Editor</t>
        </is>
      </c>
      <c r="E1628" t="inlineStr">
        <is>
          <t>Viewer</t>
        </is>
      </c>
    </row>
    <row r="1629">
      <c r="A1629" t="inlineStr">
        <is>
          <t>Clients/Parkside Dental Group/Main office - Point Cook</t>
        </is>
      </c>
      <c r="B1629" t="inlineStr">
        <is>
          <t>Location</t>
        </is>
      </c>
      <c r="C1629" t="inlineStr">
        <is>
          <t>-</t>
        </is>
      </c>
      <c r="D1629" t="inlineStr">
        <is>
          <t>Editor</t>
        </is>
      </c>
      <c r="E1629" t="inlineStr">
        <is>
          <t>-</t>
        </is>
      </c>
    </row>
    <row r="1630">
      <c r="A1630" t="inlineStr">
        <is>
          <t>Clients/Parkside Dental Group/Main office - Point Cook/01 Scope &amp; Checklist</t>
        </is>
      </c>
      <c r="B1630" t="inlineStr">
        <is>
          <t>Folder</t>
        </is>
      </c>
      <c r="C1630" t="inlineStr">
        <is>
          <t>Viewer</t>
        </is>
      </c>
      <c r="D1630" t="inlineStr">
        <is>
          <t>Editor</t>
        </is>
      </c>
      <c r="E1630" t="inlineStr">
        <is>
          <t>-</t>
        </is>
      </c>
    </row>
    <row r="1631">
      <c r="A1631" t="inlineStr">
        <is>
          <t>Clients/Parkside Dental Group/Main office - Point Cook/02 Site Access</t>
        </is>
      </c>
      <c r="B1631" t="inlineStr">
        <is>
          <t>Folder</t>
        </is>
      </c>
      <c r="C1631" t="inlineStr">
        <is>
          <t>-</t>
        </is>
      </c>
      <c r="D1631" t="inlineStr">
        <is>
          <t>Editor</t>
        </is>
      </c>
      <c r="E1631" t="inlineStr">
        <is>
          <t>-</t>
        </is>
      </c>
    </row>
    <row r="1632">
      <c r="A1632" t="inlineStr">
        <is>
          <t>Clients/Parkside Dental Group/Main office - Point Cook/03 Agreements</t>
        </is>
      </c>
      <c r="B1632" t="inlineStr">
        <is>
          <t>Folder</t>
        </is>
      </c>
      <c r="C1632" t="inlineStr">
        <is>
          <t>-</t>
        </is>
      </c>
      <c r="D1632" t="inlineStr">
        <is>
          <t>Editor</t>
        </is>
      </c>
      <c r="E1632" t="inlineStr">
        <is>
          <t>Viewer</t>
        </is>
      </c>
    </row>
    <row r="1633">
      <c r="A1633" t="inlineStr">
        <is>
          <t>Clients/Parkside Dental Group/Main office - Point Cook/04 Billing</t>
        </is>
      </c>
      <c r="B1633" t="inlineStr">
        <is>
          <t>Folder</t>
        </is>
      </c>
      <c r="C1633" t="inlineStr">
        <is>
          <t>-</t>
        </is>
      </c>
      <c r="D1633" t="inlineStr">
        <is>
          <t>Editor</t>
        </is>
      </c>
      <c r="E1633" t="inlineStr">
        <is>
          <t>Editor</t>
        </is>
      </c>
    </row>
    <row r="1634">
      <c r="A1634" t="inlineStr">
        <is>
          <t>Clients/Parkside Dental Group/Main office - Point Cook/05 Visit Reports</t>
        </is>
      </c>
      <c r="B1634" t="inlineStr">
        <is>
          <t>Folder</t>
        </is>
      </c>
      <c r="C1634" t="inlineStr">
        <is>
          <t>Contributor (form uploads)</t>
        </is>
      </c>
      <c r="D1634" t="inlineStr">
        <is>
          <t>Editor</t>
        </is>
      </c>
      <c r="E1634" t="inlineStr">
        <is>
          <t>Viewer</t>
        </is>
      </c>
    </row>
    <row r="1635">
      <c r="A1635" t="inlineStr">
        <is>
          <t>Clients/Northside Physiotherapy</t>
        </is>
      </c>
      <c r="B1635" t="inlineStr">
        <is>
          <t>Client</t>
        </is>
      </c>
      <c r="C1635" t="inlineStr">
        <is>
          <t>-</t>
        </is>
      </c>
      <c r="D1635" t="inlineStr">
        <is>
          <t>Editor</t>
        </is>
      </c>
      <c r="E1635" t="inlineStr">
        <is>
          <t>Viewer</t>
        </is>
      </c>
    </row>
    <row r="1636">
      <c r="A1636" t="inlineStr">
        <is>
          <t>Clients/Northside Physiotherapy/Main office - Brighton</t>
        </is>
      </c>
      <c r="B1636" t="inlineStr">
        <is>
          <t>Location</t>
        </is>
      </c>
      <c r="C1636" t="inlineStr">
        <is>
          <t>-</t>
        </is>
      </c>
      <c r="D1636" t="inlineStr">
        <is>
          <t>Editor</t>
        </is>
      </c>
      <c r="E1636" t="inlineStr">
        <is>
          <t>-</t>
        </is>
      </c>
    </row>
    <row r="1637">
      <c r="A1637" t="inlineStr">
        <is>
          <t>Clients/Northside Physiotherapy/Main office - Brighton/01 Scope &amp; Checklist</t>
        </is>
      </c>
      <c r="B1637" t="inlineStr">
        <is>
          <t>Folder</t>
        </is>
      </c>
      <c r="C1637" t="inlineStr">
        <is>
          <t>Viewer</t>
        </is>
      </c>
      <c r="D1637" t="inlineStr">
        <is>
          <t>Editor</t>
        </is>
      </c>
      <c r="E1637" t="inlineStr">
        <is>
          <t>-</t>
        </is>
      </c>
    </row>
    <row r="1638">
      <c r="A1638" t="inlineStr">
        <is>
          <t>Clients/Northside Physiotherapy/Main office - Brighton/02 Site Access</t>
        </is>
      </c>
      <c r="B1638" t="inlineStr">
        <is>
          <t>Folder</t>
        </is>
      </c>
      <c r="C1638" t="inlineStr">
        <is>
          <t>-</t>
        </is>
      </c>
      <c r="D1638" t="inlineStr">
        <is>
          <t>Editor</t>
        </is>
      </c>
      <c r="E1638" t="inlineStr">
        <is>
          <t>-</t>
        </is>
      </c>
    </row>
    <row r="1639">
      <c r="A1639" t="inlineStr">
        <is>
          <t>Clients/Northside Physiotherapy/Main office - Brighton/03 Agreements</t>
        </is>
      </c>
      <c r="B1639" t="inlineStr">
        <is>
          <t>Folder</t>
        </is>
      </c>
      <c r="C1639" t="inlineStr">
        <is>
          <t>-</t>
        </is>
      </c>
      <c r="D1639" t="inlineStr">
        <is>
          <t>Editor</t>
        </is>
      </c>
      <c r="E1639" t="inlineStr">
        <is>
          <t>Viewer</t>
        </is>
      </c>
    </row>
    <row r="1640">
      <c r="A1640" t="inlineStr">
        <is>
          <t>Clients/Northside Physiotherapy/Main office - Brighton/04 Billing</t>
        </is>
      </c>
      <c r="B1640" t="inlineStr">
        <is>
          <t>Folder</t>
        </is>
      </c>
      <c r="C1640" t="inlineStr">
        <is>
          <t>-</t>
        </is>
      </c>
      <c r="D1640" t="inlineStr">
        <is>
          <t>Editor</t>
        </is>
      </c>
      <c r="E1640" t="inlineStr">
        <is>
          <t>Editor</t>
        </is>
      </c>
    </row>
    <row r="1641">
      <c r="A1641" t="inlineStr">
        <is>
          <t>Clients/Northside Physiotherapy/Main office - Brighton/05 Visit Reports</t>
        </is>
      </c>
      <c r="B1641" t="inlineStr">
        <is>
          <t>Folder</t>
        </is>
      </c>
      <c r="C1641" t="inlineStr">
        <is>
          <t>Contributor (form uploads)</t>
        </is>
      </c>
      <c r="D1641" t="inlineStr">
        <is>
          <t>Editor</t>
        </is>
      </c>
      <c r="E1641" t="inlineStr">
        <is>
          <t>Viewer</t>
        </is>
      </c>
    </row>
    <row r="1642">
      <c r="A1642" t="inlineStr">
        <is>
          <t>Clients/Northside Physiotherapy/Clinic - Werribee</t>
        </is>
      </c>
      <c r="B1642" t="inlineStr">
        <is>
          <t>Location</t>
        </is>
      </c>
      <c r="C1642" t="inlineStr">
        <is>
          <t>-</t>
        </is>
      </c>
      <c r="D1642" t="inlineStr">
        <is>
          <t>Editor</t>
        </is>
      </c>
      <c r="E1642" t="inlineStr">
        <is>
          <t>-</t>
        </is>
      </c>
    </row>
    <row r="1643">
      <c r="A1643" t="inlineStr">
        <is>
          <t>Clients/Northside Physiotherapy/Clinic - Werribee/01 Scope &amp; Checklist</t>
        </is>
      </c>
      <c r="B1643" t="inlineStr">
        <is>
          <t>Folder</t>
        </is>
      </c>
      <c r="C1643" t="inlineStr">
        <is>
          <t>Viewer</t>
        </is>
      </c>
      <c r="D1643" t="inlineStr">
        <is>
          <t>Editor</t>
        </is>
      </c>
      <c r="E1643" t="inlineStr">
        <is>
          <t>-</t>
        </is>
      </c>
    </row>
    <row r="1644">
      <c r="A1644" t="inlineStr">
        <is>
          <t>Clients/Northside Physiotherapy/Clinic - Werribee/02 Site Access</t>
        </is>
      </c>
      <c r="B1644" t="inlineStr">
        <is>
          <t>Folder</t>
        </is>
      </c>
      <c r="C1644" t="inlineStr">
        <is>
          <t>-</t>
        </is>
      </c>
      <c r="D1644" t="inlineStr">
        <is>
          <t>Editor</t>
        </is>
      </c>
      <c r="E1644" t="inlineStr">
        <is>
          <t>-</t>
        </is>
      </c>
    </row>
    <row r="1645">
      <c r="A1645" t="inlineStr">
        <is>
          <t>Clients/Northside Physiotherapy/Clinic - Werribee/03 Agreements</t>
        </is>
      </c>
      <c r="B1645" t="inlineStr">
        <is>
          <t>Folder</t>
        </is>
      </c>
      <c r="C1645" t="inlineStr">
        <is>
          <t>-</t>
        </is>
      </c>
      <c r="D1645" t="inlineStr">
        <is>
          <t>Editor</t>
        </is>
      </c>
      <c r="E1645" t="inlineStr">
        <is>
          <t>Viewer</t>
        </is>
      </c>
    </row>
    <row r="1646">
      <c r="A1646" t="inlineStr">
        <is>
          <t>Clients/Northside Physiotherapy/Clinic - Werribee/04 Billing</t>
        </is>
      </c>
      <c r="B1646" t="inlineStr">
        <is>
          <t>Folder</t>
        </is>
      </c>
      <c r="C1646" t="inlineStr">
        <is>
          <t>-</t>
        </is>
      </c>
      <c r="D1646" t="inlineStr">
        <is>
          <t>Editor</t>
        </is>
      </c>
      <c r="E1646" t="inlineStr">
        <is>
          <t>Editor</t>
        </is>
      </c>
    </row>
    <row r="1647">
      <c r="A1647" t="inlineStr">
        <is>
          <t>Clients/Northside Physiotherapy/Clinic - Werribee/05 Visit Reports</t>
        </is>
      </c>
      <c r="B1647" t="inlineStr">
        <is>
          <t>Folder</t>
        </is>
      </c>
      <c r="C1647" t="inlineStr">
        <is>
          <t>Contributor (form uploads)</t>
        </is>
      </c>
      <c r="D1647" t="inlineStr">
        <is>
          <t>Editor</t>
        </is>
      </c>
      <c r="E1647" t="inlineStr">
        <is>
          <t>Viewer</t>
        </is>
      </c>
    </row>
    <row r="1648">
      <c r="A1648" t="inlineStr">
        <is>
          <t>Clients/North Side Physiotherapy</t>
        </is>
      </c>
      <c r="B1648" t="inlineStr">
        <is>
          <t>Client</t>
        </is>
      </c>
      <c r="C1648" t="inlineStr">
        <is>
          <t>-</t>
        </is>
      </c>
      <c r="D1648" t="inlineStr">
        <is>
          <t>Editor</t>
        </is>
      </c>
      <c r="E1648" t="inlineStr">
        <is>
          <t>Viewer</t>
        </is>
      </c>
    </row>
    <row r="1649">
      <c r="A1649" t="inlineStr">
        <is>
          <t>Clients/North Side Physiotherapy/Main office - Point Cook</t>
        </is>
      </c>
      <c r="B1649" t="inlineStr">
        <is>
          <t>Location</t>
        </is>
      </c>
      <c r="C1649" t="inlineStr">
        <is>
          <t>-</t>
        </is>
      </c>
      <c r="D1649" t="inlineStr">
        <is>
          <t>Editor</t>
        </is>
      </c>
      <c r="E1649" t="inlineStr">
        <is>
          <t>-</t>
        </is>
      </c>
    </row>
    <row r="1650">
      <c r="A1650" t="inlineStr">
        <is>
          <t>Clients/North Side Physiotherapy/Main office - Point Cook/01 Scope &amp; Checklist</t>
        </is>
      </c>
      <c r="B1650" t="inlineStr">
        <is>
          <t>Folder</t>
        </is>
      </c>
      <c r="C1650" t="inlineStr">
        <is>
          <t>Viewer</t>
        </is>
      </c>
      <c r="D1650" t="inlineStr">
        <is>
          <t>Editor</t>
        </is>
      </c>
      <c r="E1650" t="inlineStr">
        <is>
          <t>-</t>
        </is>
      </c>
    </row>
    <row r="1651">
      <c r="A1651" t="inlineStr">
        <is>
          <t>Clients/North Side Physiotherapy/Main office - Point Cook/02 Site Access</t>
        </is>
      </c>
      <c r="B1651" t="inlineStr">
        <is>
          <t>Folder</t>
        </is>
      </c>
      <c r="C1651" t="inlineStr">
        <is>
          <t>-</t>
        </is>
      </c>
      <c r="D1651" t="inlineStr">
        <is>
          <t>Editor</t>
        </is>
      </c>
      <c r="E1651" t="inlineStr">
        <is>
          <t>-</t>
        </is>
      </c>
    </row>
    <row r="1652">
      <c r="A1652" t="inlineStr">
        <is>
          <t>Clients/North Side Physiotherapy/Main office - Point Cook/03 Agreements</t>
        </is>
      </c>
      <c r="B1652" t="inlineStr">
        <is>
          <t>Folder</t>
        </is>
      </c>
      <c r="C1652" t="inlineStr">
        <is>
          <t>-</t>
        </is>
      </c>
      <c r="D1652" t="inlineStr">
        <is>
          <t>Editor</t>
        </is>
      </c>
      <c r="E1652" t="inlineStr">
        <is>
          <t>Viewer</t>
        </is>
      </c>
    </row>
    <row r="1653">
      <c r="A1653" t="inlineStr">
        <is>
          <t>Clients/North Side Physiotherapy/Main office - Point Cook/04 Billing</t>
        </is>
      </c>
      <c r="B1653" t="inlineStr">
        <is>
          <t>Folder</t>
        </is>
      </c>
      <c r="C1653" t="inlineStr">
        <is>
          <t>-</t>
        </is>
      </c>
      <c r="D1653" t="inlineStr">
        <is>
          <t>Editor</t>
        </is>
      </c>
      <c r="E1653" t="inlineStr">
        <is>
          <t>Editor</t>
        </is>
      </c>
    </row>
    <row r="1654">
      <c r="A1654" t="inlineStr">
        <is>
          <t>Clients/North Side Physiotherapy/Main office - Point Cook/05 Visit Reports</t>
        </is>
      </c>
      <c r="B1654" t="inlineStr">
        <is>
          <t>Folder</t>
        </is>
      </c>
      <c r="C1654" t="inlineStr">
        <is>
          <t>Contributor (form uploads)</t>
        </is>
      </c>
      <c r="D1654" t="inlineStr">
        <is>
          <t>Editor</t>
        </is>
      </c>
      <c r="E1654" t="inlineStr">
        <is>
          <t>Viewer</t>
        </is>
      </c>
    </row>
    <row r="1655">
      <c r="A1655" t="inlineStr">
        <is>
          <t>Clients/North Side Physiotherapy/Clinic - Essendon</t>
        </is>
      </c>
      <c r="B1655" t="inlineStr">
        <is>
          <t>Location</t>
        </is>
      </c>
      <c r="C1655" t="inlineStr">
        <is>
          <t>-</t>
        </is>
      </c>
      <c r="D1655" t="inlineStr">
        <is>
          <t>Editor</t>
        </is>
      </c>
      <c r="E1655" t="inlineStr">
        <is>
          <t>-</t>
        </is>
      </c>
    </row>
    <row r="1656">
      <c r="A1656" t="inlineStr">
        <is>
          <t>Clients/North Side Physiotherapy/Clinic - Essendon/01 Scope &amp; Checklist</t>
        </is>
      </c>
      <c r="B1656" t="inlineStr">
        <is>
          <t>Folder</t>
        </is>
      </c>
      <c r="C1656" t="inlineStr">
        <is>
          <t>Viewer</t>
        </is>
      </c>
      <c r="D1656" t="inlineStr">
        <is>
          <t>Editor</t>
        </is>
      </c>
      <c r="E1656" t="inlineStr">
        <is>
          <t>-</t>
        </is>
      </c>
    </row>
    <row r="1657">
      <c r="A1657" t="inlineStr">
        <is>
          <t>Clients/North Side Physiotherapy/Clinic - Essendon/02 Site Access</t>
        </is>
      </c>
      <c r="B1657" t="inlineStr">
        <is>
          <t>Folder</t>
        </is>
      </c>
      <c r="C1657" t="inlineStr">
        <is>
          <t>-</t>
        </is>
      </c>
      <c r="D1657" t="inlineStr">
        <is>
          <t>Editor</t>
        </is>
      </c>
      <c r="E1657" t="inlineStr">
        <is>
          <t>-</t>
        </is>
      </c>
    </row>
    <row r="1658">
      <c r="A1658" t="inlineStr">
        <is>
          <t>Clients/North Side Physiotherapy/Clinic - Essendon/03 Agreements</t>
        </is>
      </c>
      <c r="B1658" t="inlineStr">
        <is>
          <t>Folder</t>
        </is>
      </c>
      <c r="C1658" t="inlineStr">
        <is>
          <t>-</t>
        </is>
      </c>
      <c r="D1658" t="inlineStr">
        <is>
          <t>Editor</t>
        </is>
      </c>
      <c r="E1658" t="inlineStr">
        <is>
          <t>Viewer</t>
        </is>
      </c>
    </row>
    <row r="1659">
      <c r="A1659" t="inlineStr">
        <is>
          <t>Clients/North Side Physiotherapy/Clinic - Essendon/04 Billing</t>
        </is>
      </c>
      <c r="B1659" t="inlineStr">
        <is>
          <t>Folder</t>
        </is>
      </c>
      <c r="C1659" t="inlineStr">
        <is>
          <t>-</t>
        </is>
      </c>
      <c r="D1659" t="inlineStr">
        <is>
          <t>Editor</t>
        </is>
      </c>
      <c r="E1659" t="inlineStr">
        <is>
          <t>Editor</t>
        </is>
      </c>
    </row>
    <row r="1660">
      <c r="A1660" t="inlineStr">
        <is>
          <t>Clients/North Side Physiotherapy/Clinic - Essendon/05 Visit Reports</t>
        </is>
      </c>
      <c r="B1660" t="inlineStr">
        <is>
          <t>Folder</t>
        </is>
      </c>
      <c r="C1660" t="inlineStr">
        <is>
          <t>Contributor (form uploads)</t>
        </is>
      </c>
      <c r="D1660" t="inlineStr">
        <is>
          <t>Editor</t>
        </is>
      </c>
      <c r="E1660" t="inlineStr">
        <is>
          <t>Viewer</t>
        </is>
      </c>
    </row>
    <row r="1661">
      <c r="A1661" t="inlineStr">
        <is>
          <t>Clients/Bayview Accountants</t>
        </is>
      </c>
      <c r="B1661" t="inlineStr">
        <is>
          <t>Client</t>
        </is>
      </c>
      <c r="C1661" t="inlineStr">
        <is>
          <t>-</t>
        </is>
      </c>
      <c r="D1661" t="inlineStr">
        <is>
          <t>Editor</t>
        </is>
      </c>
      <c r="E1661" t="inlineStr">
        <is>
          <t>Viewer</t>
        </is>
      </c>
    </row>
    <row r="1662">
      <c r="A1662" t="inlineStr">
        <is>
          <t>Clients/Bayview Accountants/Main office - Kew</t>
        </is>
      </c>
      <c r="B1662" t="inlineStr">
        <is>
          <t>Location</t>
        </is>
      </c>
      <c r="C1662" t="inlineStr">
        <is>
          <t>-</t>
        </is>
      </c>
      <c r="D1662" t="inlineStr">
        <is>
          <t>Editor</t>
        </is>
      </c>
      <c r="E1662" t="inlineStr">
        <is>
          <t>-</t>
        </is>
      </c>
    </row>
    <row r="1663">
      <c r="A1663" t="inlineStr">
        <is>
          <t>Clients/Bayview Accountants/Main office - Kew/01 Scope &amp; Checklist</t>
        </is>
      </c>
      <c r="B1663" t="inlineStr">
        <is>
          <t>Folder</t>
        </is>
      </c>
      <c r="C1663" t="inlineStr">
        <is>
          <t>Viewer</t>
        </is>
      </c>
      <c r="D1663" t="inlineStr">
        <is>
          <t>Editor</t>
        </is>
      </c>
      <c r="E1663" t="inlineStr">
        <is>
          <t>-</t>
        </is>
      </c>
    </row>
    <row r="1664">
      <c r="A1664" t="inlineStr">
        <is>
          <t>Clients/Bayview Accountants/Main office - Kew/02 Site Access</t>
        </is>
      </c>
      <c r="B1664" t="inlineStr">
        <is>
          <t>Folder</t>
        </is>
      </c>
      <c r="C1664" t="inlineStr">
        <is>
          <t>-</t>
        </is>
      </c>
      <c r="D1664" t="inlineStr">
        <is>
          <t>Editor</t>
        </is>
      </c>
      <c r="E1664" t="inlineStr">
        <is>
          <t>-</t>
        </is>
      </c>
    </row>
    <row r="1665">
      <c r="A1665" t="inlineStr">
        <is>
          <t>Clients/Bayview Accountants/Main office - Kew/03 Agreements</t>
        </is>
      </c>
      <c r="B1665" t="inlineStr">
        <is>
          <t>Folder</t>
        </is>
      </c>
      <c r="C1665" t="inlineStr">
        <is>
          <t>-</t>
        </is>
      </c>
      <c r="D1665" t="inlineStr">
        <is>
          <t>Editor</t>
        </is>
      </c>
      <c r="E1665" t="inlineStr">
        <is>
          <t>Viewer</t>
        </is>
      </c>
    </row>
    <row r="1666">
      <c r="A1666" t="inlineStr">
        <is>
          <t>Clients/Bayview Accountants/Main office - Kew/04 Billing</t>
        </is>
      </c>
      <c r="B1666" t="inlineStr">
        <is>
          <t>Folder</t>
        </is>
      </c>
      <c r="C1666" t="inlineStr">
        <is>
          <t>-</t>
        </is>
      </c>
      <c r="D1666" t="inlineStr">
        <is>
          <t>Editor</t>
        </is>
      </c>
      <c r="E1666" t="inlineStr">
        <is>
          <t>Editor</t>
        </is>
      </c>
    </row>
    <row r="1667">
      <c r="A1667" t="inlineStr">
        <is>
          <t>Clients/Bayview Accountants/Main office - Kew/05 Visit Reports</t>
        </is>
      </c>
      <c r="B1667" t="inlineStr">
        <is>
          <t>Folder</t>
        </is>
      </c>
      <c r="C1667" t="inlineStr">
        <is>
          <t>Contributor (form uploads)</t>
        </is>
      </c>
      <c r="D1667" t="inlineStr">
        <is>
          <t>Editor</t>
        </is>
      </c>
      <c r="E1667" t="inlineStr">
        <is>
          <t>Viewer</t>
        </is>
      </c>
    </row>
    <row r="1668">
      <c r="A1668" t="inlineStr">
        <is>
          <t>Clients/Bay View Accountants</t>
        </is>
      </c>
      <c r="B1668" t="inlineStr">
        <is>
          <t>Client</t>
        </is>
      </c>
      <c r="C1668" t="inlineStr">
        <is>
          <t>-</t>
        </is>
      </c>
      <c r="D1668" t="inlineStr">
        <is>
          <t>Editor</t>
        </is>
      </c>
      <c r="E1668" t="inlineStr">
        <is>
          <t>Viewer</t>
        </is>
      </c>
    </row>
    <row r="1669">
      <c r="A1669" t="inlineStr">
        <is>
          <t>Clients/Bay View Accountants/Main office - Maribyrnong</t>
        </is>
      </c>
      <c r="B1669" t="inlineStr">
        <is>
          <t>Location</t>
        </is>
      </c>
      <c r="C1669" t="inlineStr">
        <is>
          <t>-</t>
        </is>
      </c>
      <c r="D1669" t="inlineStr">
        <is>
          <t>Editor</t>
        </is>
      </c>
      <c r="E1669" t="inlineStr">
        <is>
          <t>-</t>
        </is>
      </c>
    </row>
    <row r="1670">
      <c r="A1670" t="inlineStr">
        <is>
          <t>Clients/Bay View Accountants/Main office - Maribyrnong/01 Scope &amp; Checklist</t>
        </is>
      </c>
      <c r="B1670" t="inlineStr">
        <is>
          <t>Folder</t>
        </is>
      </c>
      <c r="C1670" t="inlineStr">
        <is>
          <t>Viewer</t>
        </is>
      </c>
      <c r="D1670" t="inlineStr">
        <is>
          <t>Editor</t>
        </is>
      </c>
      <c r="E1670" t="inlineStr">
        <is>
          <t>-</t>
        </is>
      </c>
    </row>
    <row r="1671">
      <c r="A1671" t="inlineStr">
        <is>
          <t>Clients/Bay View Accountants/Main office - Maribyrnong/02 Site Access</t>
        </is>
      </c>
      <c r="B1671" t="inlineStr">
        <is>
          <t>Folder</t>
        </is>
      </c>
      <c r="C1671" t="inlineStr">
        <is>
          <t>-</t>
        </is>
      </c>
      <c r="D1671" t="inlineStr">
        <is>
          <t>Editor</t>
        </is>
      </c>
      <c r="E1671" t="inlineStr">
        <is>
          <t>-</t>
        </is>
      </c>
    </row>
    <row r="1672">
      <c r="A1672" t="inlineStr">
        <is>
          <t>Clients/Bay View Accountants/Main office - Maribyrnong/03 Agreements</t>
        </is>
      </c>
      <c r="B1672" t="inlineStr">
        <is>
          <t>Folder</t>
        </is>
      </c>
      <c r="C1672" t="inlineStr">
        <is>
          <t>-</t>
        </is>
      </c>
      <c r="D1672" t="inlineStr">
        <is>
          <t>Editor</t>
        </is>
      </c>
      <c r="E1672" t="inlineStr">
        <is>
          <t>Viewer</t>
        </is>
      </c>
    </row>
    <row r="1673">
      <c r="A1673" t="inlineStr">
        <is>
          <t>Clients/Bay View Accountants/Main office - Maribyrnong/04 Billing</t>
        </is>
      </c>
      <c r="B1673" t="inlineStr">
        <is>
          <t>Folder</t>
        </is>
      </c>
      <c r="C1673" t="inlineStr">
        <is>
          <t>-</t>
        </is>
      </c>
      <c r="D1673" t="inlineStr">
        <is>
          <t>Editor</t>
        </is>
      </c>
      <c r="E1673" t="inlineStr">
        <is>
          <t>Editor</t>
        </is>
      </c>
    </row>
    <row r="1674">
      <c r="A1674" t="inlineStr">
        <is>
          <t>Clients/Bay View Accountants/Main office - Maribyrnong/05 Visit Reports</t>
        </is>
      </c>
      <c r="B1674" t="inlineStr">
        <is>
          <t>Folder</t>
        </is>
      </c>
      <c r="C1674" t="inlineStr">
        <is>
          <t>Contributor (form uploads)</t>
        </is>
      </c>
      <c r="D1674" t="inlineStr">
        <is>
          <t>Editor</t>
        </is>
      </c>
      <c r="E1674" t="inlineStr">
        <is>
          <t>Viewer</t>
        </is>
      </c>
    </row>
  </sheetData>
  <autoFilter ref="A4:E1674"/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9" customWidth="1" min="3" max="3"/>
    <col width="11" customWidth="1" min="4" max="4"/>
    <col width="70" customWidth="1" min="5" max="5"/>
    <col width="8" customWidth="1" min="6" max="6"/>
  </cols>
  <sheetData>
    <row r="1">
      <c r="A1" s="6" t="inlineStr">
        <is>
          <t>Who sees which subfolder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Subfolder</t>
        </is>
      </c>
      <c r="B4" s="7" t="inlineStr">
        <is>
          <t>Cleaners</t>
        </is>
      </c>
      <c r="C4" s="7" t="inlineStr">
        <is>
          <t>Office</t>
        </is>
      </c>
      <c r="D4" s="7" t="inlineStr">
        <is>
          <t>Bookkeeper</t>
        </is>
      </c>
      <c r="E4" s="7" t="inlineStr">
        <is>
          <t>Why</t>
        </is>
      </c>
      <c r="F4" s="7" t="inlineStr">
        <is>
          <t>Folders</t>
        </is>
      </c>
    </row>
    <row r="5">
      <c r="A5" t="inlineStr">
        <is>
          <t>01 Scope &amp; Checklist</t>
        </is>
      </c>
      <c r="B5" t="inlineStr">
        <is>
          <t>Viewer</t>
        </is>
      </c>
      <c r="C5" t="inlineStr">
        <is>
          <t>Editor</t>
        </is>
      </c>
      <c r="D5" t="inlineStr">
        <is>
          <t>-</t>
        </is>
      </c>
      <c r="E5" t="inlineStr">
        <is>
          <t>Checklist the cleaner opens from the calendar event</t>
        </is>
      </c>
      <c r="F5">
        <f>COUNTIF('Drive Folders'!$A$5:$A$1674,"*/"&amp;A5)</f>
        <v>252</v>
      </c>
    </row>
    <row r="6">
      <c r="A6" t="inlineStr">
        <is>
          <t>02 Site Access</t>
        </is>
      </c>
      <c r="B6" t="inlineStr">
        <is>
          <t>-</t>
        </is>
      </c>
      <c r="C6" t="inlineStr">
        <is>
          <t>Editor</t>
        </is>
      </c>
      <c r="D6" t="inlineStr">
        <is>
          <t>-</t>
        </is>
      </c>
      <c r="E6" t="inlineStr">
        <is>
          <t>Codes and keys; office reads them out or texts them, never in the calendar</t>
        </is>
      </c>
      <c r="F6">
        <f>COUNTIF('Drive Folders'!$A$5:$A$1674,"*/"&amp;A6)</f>
        <v>252</v>
      </c>
    </row>
    <row r="7">
      <c r="A7" t="inlineStr">
        <is>
          <t>03 Agreements</t>
        </is>
      </c>
      <c r="B7" t="inlineStr">
        <is>
          <t>-</t>
        </is>
      </c>
      <c r="C7" t="inlineStr">
        <is>
          <t>Editor</t>
        </is>
      </c>
      <c r="D7" t="inlineStr">
        <is>
          <t>Viewer</t>
        </is>
      </c>
      <c r="E7" t="inlineStr">
        <is>
          <t>Signed agreement and current rate letter</t>
        </is>
      </c>
      <c r="F7">
        <f>COUNTIF('Drive Folders'!$A$5:$A$1674,"*/"&amp;A7)</f>
        <v>252</v>
      </c>
    </row>
    <row r="8">
      <c r="A8" t="inlineStr">
        <is>
          <t>04 Billing</t>
        </is>
      </c>
      <c r="B8" t="inlineStr">
        <is>
          <t>-</t>
        </is>
      </c>
      <c r="C8" t="inlineStr">
        <is>
          <t>Editor</t>
        </is>
      </c>
      <c r="D8" t="inlineStr">
        <is>
          <t>Editor</t>
        </is>
      </c>
      <c r="E8" t="inlineStr">
        <is>
          <t>QBO template notes, credit notes, rate history</t>
        </is>
      </c>
      <c r="F8">
        <f>COUNTIF('Drive Folders'!$A$5:$A$1674,"*/"&amp;A8)</f>
        <v>252</v>
      </c>
    </row>
    <row r="9">
      <c r="A9" t="inlineStr">
        <is>
          <t>05 Visit Reports</t>
        </is>
      </c>
      <c r="B9" t="inlineStr">
        <is>
          <t>Contributor (form uploads)</t>
        </is>
      </c>
      <c r="C9" t="inlineStr">
        <is>
          <t>Editor</t>
        </is>
      </c>
      <c r="D9" t="inlineStr">
        <is>
          <t>Viewer</t>
        </is>
      </c>
      <c r="E9" t="inlineStr">
        <is>
          <t>Photos and sign-off uploaded from the visit form</t>
        </is>
      </c>
      <c r="F9">
        <f>COUNTIF('Drive Folders'!$A$5:$A$1674,"*/"&amp;A9)</f>
        <v>252</v>
      </c>
    </row>
  </sheetData>
  <autoFilter ref="A4:F9"/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6" customWidth="1" min="3" max="3"/>
    <col width="56" customWidth="1" min="4" max="4"/>
    <col width="10" customWidth="1" min="5" max="5"/>
    <col width="10" customWidth="1" min="6" max="6"/>
    <col width="11" customWidth="1" min="7" max="7"/>
    <col width="9" customWidth="1" min="8" max="8"/>
  </cols>
  <sheetData>
    <row r="1">
      <c r="A1" s="6" t="inlineStr">
        <is>
          <t>Cutover waves and go-live gates (a wave goes live only when all six gates PASS)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Wave</t>
        </is>
      </c>
      <c r="B4" s="7" t="inlineStr">
        <is>
          <t>Go-live</t>
        </is>
      </c>
      <c r="C4" s="7" t="inlineStr">
        <is>
          <t>Gate</t>
        </is>
      </c>
      <c r="D4" s="7" t="inlineStr">
        <is>
          <t>Rule</t>
        </is>
      </c>
      <c r="E4" s="7" t="inlineStr">
        <is>
          <t>Open items</t>
        </is>
      </c>
      <c r="F4" s="7" t="inlineStr">
        <is>
          <t>Result</t>
        </is>
      </c>
      <c r="G4" s="7" t="inlineStr">
        <is>
          <t>Engine open items</t>
        </is>
      </c>
      <c r="H4" s="7" t="inlineStr">
        <is>
          <t>Active jobs</t>
        </is>
      </c>
    </row>
    <row r="5">
      <c r="A5" t="inlineStr">
        <is>
          <t>Pilot</t>
        </is>
      </c>
      <c r="B5" s="10" t="n">
        <v>46363</v>
      </c>
      <c r="C5" t="inlineStr">
        <is>
          <t>G1</t>
        </is>
      </c>
      <c r="D5" t="inlineStr">
        <is>
          <t>No location billed by both Jobber and QBO</t>
        </is>
      </c>
      <c r="E5">
        <f>COUNTIFS('Rate Reconciliation'!$O$5:$O$373,"Double-billing risk",'Rate Reconciliation'!$S$5:$S$373,A5)</f>
        <v>0</v>
      </c>
      <c r="F5" t="str">
        <f>IF(E5=0,"PASS","BLOCKED")</f>
        <v>PASS</v>
      </c>
      <c r="G5" t="n">
        <v>0</v>
      </c>
      <c r="H5">
        <f>COUNTIFS('Jobber Jobs'!$S$5:$S$367,A5,'Jobber Jobs'!$O$5:$O$367,"Active")</f>
        <v>8</v>
      </c>
    </row>
    <row r="6">
      <c r="A6" t="inlineStr">
        <is>
          <t>Pilot</t>
        </is>
      </c>
      <c r="B6" s="10" t="n">
        <v>46363</v>
      </c>
      <c r="C6" t="inlineStr">
        <is>
          <t>G2</t>
        </is>
      </c>
      <c r="D6" t="inlineStr">
        <is>
          <t>No duplicate QBO templates</t>
        </is>
      </c>
      <c r="E6">
        <f>COUNTIFS('Rate Reconciliation'!$O$5:$O$373,"Duplicate in QBO",'Rate Reconciliation'!$S$5:$S$373,A6)</f>
        <v>0</v>
      </c>
      <c r="F6" t="str">
        <f>IF(E6=0,"PASS","BLOCKED")</f>
        <v>PASS</v>
      </c>
      <c r="G6" t="n">
        <v>0</v>
      </c>
      <c r="H6">
        <f>COUNTIFS('Jobber Jobs'!$S$5:$S$367,A6,'Jobber Jobs'!$O$5:$O$367,"Active")</f>
        <v>8</v>
      </c>
    </row>
    <row r="7">
      <c r="A7" t="inlineStr">
        <is>
          <t>Pilot</t>
        </is>
      </c>
      <c r="B7" s="10" t="n">
        <v>46363</v>
      </c>
      <c r="C7" t="inlineStr">
        <is>
          <t>G3</t>
        </is>
      </c>
      <c r="D7" t="inlineStr">
        <is>
          <t>Every location billed once, and nothing billed for ended work</t>
        </is>
      </c>
      <c r="E7">
        <f>COUNTIFS('Rate Reconciliation'!$O$5:$O$373,"Not billed",'Rate Reconciliation'!$S$5:$S$373,A7)+COUNTIFS('Rate Reconciliation'!$O$5:$O$373,"Inactive in Jobber - confirm",'Rate Reconciliation'!$S$5:$S$373,A7)</f>
        <v>0</v>
      </c>
      <c r="F7" t="str">
        <f>IF(E7=0,"PASS","BLOCKED")</f>
        <v>PASS</v>
      </c>
      <c r="G7" t="n">
        <v>0</v>
      </c>
      <c r="H7">
        <f>COUNTIFS('Jobber Jobs'!$S$5:$S$367,A7,'Jobber Jobs'!$O$5:$O$367,"Active")</f>
        <v>8</v>
      </c>
    </row>
    <row r="8">
      <c r="A8" t="inlineStr">
        <is>
          <t>Pilot</t>
        </is>
      </c>
      <c r="B8" s="10" t="n">
        <v>46363</v>
      </c>
      <c r="C8" t="inlineStr">
        <is>
          <t>G4</t>
        </is>
      </c>
      <c r="D8" t="inlineStr">
        <is>
          <t>Rates agreed (Jobber = QBO)</t>
        </is>
      </c>
      <c r="E8">
        <f>COUNTIFS('Rate Reconciliation'!$O$5:$O$373,"Rate mismatch",'Rate Reconciliation'!$S$5:$S$373,A8)+COUNTIFS('Rate Reconciliation'!$O$5:$O$373,"Basis mismatch",'Rate Reconciliation'!$S$5:$S$373,A8)</f>
        <v>0</v>
      </c>
      <c r="F8" t="str">
        <f>IF(E8=0,"PASS","BLOCKED")</f>
        <v>PASS</v>
      </c>
      <c r="G8" t="n">
        <v>0</v>
      </c>
      <c r="H8">
        <f>COUNTIFS('Jobber Jobs'!$S$5:$S$367,A8,'Jobber Jobs'!$O$5:$O$367,"Active")</f>
        <v>8</v>
      </c>
    </row>
    <row r="9">
      <c r="A9" t="inlineStr">
        <is>
          <t>Pilot</t>
        </is>
      </c>
      <c r="B9" s="10" t="n">
        <v>46363</v>
      </c>
      <c r="C9" t="inlineStr">
        <is>
          <t>G5</t>
        </is>
      </c>
      <c r="D9" t="inlineStr">
        <is>
          <t>No roster clashes</t>
        </is>
      </c>
      <c r="E9">
        <f>COUNTIF('Roster Clashes'!$H$5:$H$15,A9)+COUNTIFS('Roster Clashes'!$I$5:$I$15,A9,'Roster Clashes'!$H$5:$H$15,"&lt;&gt;"&amp;A9)</f>
        <v>0</v>
      </c>
      <c r="F9" t="str">
        <f>IF(E9=0,"PASS","BLOCKED")</f>
        <v>PASS</v>
      </c>
      <c r="G9" t="n">
        <v>0</v>
      </c>
      <c r="H9">
        <f>COUNTIFS('Jobber Jobs'!$S$5:$S$367,A9,'Jobber Jobs'!$O$5:$O$367,"Active")</f>
        <v>8</v>
      </c>
    </row>
    <row r="10">
      <c r="A10" t="inlineStr">
        <is>
          <t>Pilot</t>
        </is>
      </c>
      <c r="B10" s="10" t="n">
        <v>46363</v>
      </c>
      <c r="C10" t="inlineStr">
        <is>
          <t>G6</t>
        </is>
      </c>
      <c r="D10" t="inlineStr">
        <is>
          <t>No access codes in calendar text</t>
        </is>
      </c>
      <c r="E10">
        <f>SUMIFS('Calendar Build'!$M$5:$M$343,'Calendar Build'!$B$5:$B$343,A10)</f>
        <v>0</v>
      </c>
      <c r="F10" t="str">
        <f>IF(E10=0,"PASS","BLOCKED")</f>
        <v>PASS</v>
      </c>
      <c r="G10" t="n">
        <v>0</v>
      </c>
      <c r="H10">
        <f>COUNTIFS('Jobber Jobs'!$S$5:$S$367,A10,'Jobber Jobs'!$O$5:$O$367,"Active")</f>
        <v>8</v>
      </c>
    </row>
    <row r="11">
      <c r="A11" t="inlineStr">
        <is>
          <t>Wave 1 North</t>
        </is>
      </c>
      <c r="B11" s="10" t="n">
        <v>46398</v>
      </c>
      <c r="C11" t="inlineStr">
        <is>
          <t>G1</t>
        </is>
      </c>
      <c r="D11" t="inlineStr">
        <is>
          <t>No location billed by both Jobber and QBO</t>
        </is>
      </c>
      <c r="E11">
        <f>COUNTIFS('Rate Reconciliation'!$O$5:$O$373,"Double-billing risk",'Rate Reconciliation'!$S$5:$S$373,A11)</f>
        <v>4</v>
      </c>
      <c r="F11" t="str">
        <f>IF(E11=0,"PASS","BLOCKED")</f>
        <v>BLOCKED</v>
      </c>
      <c r="G11" t="n">
        <v>4</v>
      </c>
      <c r="H11">
        <f>COUNTIFS('Jobber Jobs'!$S$5:$S$367,A11,'Jobber Jobs'!$O$5:$O$367,"Active")</f>
        <v>63</v>
      </c>
    </row>
    <row r="12">
      <c r="A12" t="inlineStr">
        <is>
          <t>Wave 1 North</t>
        </is>
      </c>
      <c r="B12" s="10" t="n">
        <v>46398</v>
      </c>
      <c r="C12" t="inlineStr">
        <is>
          <t>G2</t>
        </is>
      </c>
      <c r="D12" t="inlineStr">
        <is>
          <t>No duplicate QBO templates</t>
        </is>
      </c>
      <c r="E12">
        <f>COUNTIFS('Rate Reconciliation'!$O$5:$O$373,"Duplicate in QBO",'Rate Reconciliation'!$S$5:$S$373,A12)</f>
        <v>1</v>
      </c>
      <c r="F12" t="str">
        <f>IF(E12=0,"PASS","BLOCKED")</f>
        <v>BLOCKED</v>
      </c>
      <c r="G12" t="n">
        <v>1</v>
      </c>
      <c r="H12">
        <f>COUNTIFS('Jobber Jobs'!$S$5:$S$367,A12,'Jobber Jobs'!$O$5:$O$367,"Active")</f>
        <v>63</v>
      </c>
    </row>
    <row r="13">
      <c r="A13" t="inlineStr">
        <is>
          <t>Wave 1 North</t>
        </is>
      </c>
      <c r="B13" s="10" t="n">
        <v>46398</v>
      </c>
      <c r="C13" t="inlineStr">
        <is>
          <t>G3</t>
        </is>
      </c>
      <c r="D13" t="inlineStr">
        <is>
          <t>Every location billed once, and nothing billed for ended work</t>
        </is>
      </c>
      <c r="E13">
        <f>COUNTIFS('Rate Reconciliation'!$O$5:$O$373,"Not billed",'Rate Reconciliation'!$S$5:$S$373,A13)+COUNTIFS('Rate Reconciliation'!$O$5:$O$373,"Inactive in Jobber - confirm",'Rate Reconciliation'!$S$5:$S$373,A13)</f>
        <v>7</v>
      </c>
      <c r="F13" t="str">
        <f>IF(E13=0,"PASS","BLOCKED")</f>
        <v>BLOCKED</v>
      </c>
      <c r="G13" t="n">
        <v>7</v>
      </c>
      <c r="H13">
        <f>COUNTIFS('Jobber Jobs'!$S$5:$S$367,A13,'Jobber Jobs'!$O$5:$O$367,"Active")</f>
        <v>63</v>
      </c>
    </row>
    <row r="14">
      <c r="A14" t="inlineStr">
        <is>
          <t>Wave 1 North</t>
        </is>
      </c>
      <c r="B14" s="10" t="n">
        <v>46398</v>
      </c>
      <c r="C14" t="inlineStr">
        <is>
          <t>G4</t>
        </is>
      </c>
      <c r="D14" t="inlineStr">
        <is>
          <t>Rates agreed (Jobber = QBO)</t>
        </is>
      </c>
      <c r="E14">
        <f>COUNTIFS('Rate Reconciliation'!$O$5:$O$373,"Rate mismatch",'Rate Reconciliation'!$S$5:$S$373,A14)+COUNTIFS('Rate Reconciliation'!$O$5:$O$373,"Basis mismatch",'Rate Reconciliation'!$S$5:$S$373,A14)</f>
        <v>9</v>
      </c>
      <c r="F14" t="str">
        <f>IF(E14=0,"PASS","BLOCKED")</f>
        <v>BLOCKED</v>
      </c>
      <c r="G14" t="n">
        <v>9</v>
      </c>
      <c r="H14">
        <f>COUNTIFS('Jobber Jobs'!$S$5:$S$367,A14,'Jobber Jobs'!$O$5:$O$367,"Active")</f>
        <v>63</v>
      </c>
    </row>
    <row r="15">
      <c r="A15" t="inlineStr">
        <is>
          <t>Wave 1 North</t>
        </is>
      </c>
      <c r="B15" s="10" t="n">
        <v>46398</v>
      </c>
      <c r="C15" t="inlineStr">
        <is>
          <t>G5</t>
        </is>
      </c>
      <c r="D15" t="inlineStr">
        <is>
          <t>No roster clashes</t>
        </is>
      </c>
      <c r="E15">
        <f>COUNTIF('Roster Clashes'!$H$5:$H$15,A15)+COUNTIFS('Roster Clashes'!$I$5:$I$15,A15,'Roster Clashes'!$H$5:$H$15,"&lt;&gt;"&amp;A15)</f>
        <v>1</v>
      </c>
      <c r="F15" t="str">
        <f>IF(E15=0,"PASS","BLOCKED")</f>
        <v>BLOCKED</v>
      </c>
      <c r="G15" t="n">
        <v>1</v>
      </c>
      <c r="H15">
        <f>COUNTIFS('Jobber Jobs'!$S$5:$S$367,A15,'Jobber Jobs'!$O$5:$O$367,"Active")</f>
        <v>63</v>
      </c>
    </row>
    <row r="16">
      <c r="A16" t="inlineStr">
        <is>
          <t>Wave 1 North</t>
        </is>
      </c>
      <c r="B16" s="10" t="n">
        <v>46398</v>
      </c>
      <c r="C16" t="inlineStr">
        <is>
          <t>G6</t>
        </is>
      </c>
      <c r="D16" t="inlineStr">
        <is>
          <t>No access codes in calendar text</t>
        </is>
      </c>
      <c r="E16">
        <f>SUMIFS('Calendar Build'!$M$5:$M$343,'Calendar Build'!$B$5:$B$343,A16)</f>
        <v>0</v>
      </c>
      <c r="F16" t="str">
        <f>IF(E16=0,"PASS","BLOCKED")</f>
        <v>PASS</v>
      </c>
      <c r="G16" t="n">
        <v>0</v>
      </c>
      <c r="H16">
        <f>COUNTIFS('Jobber Jobs'!$S$5:$S$367,A16,'Jobber Jobs'!$O$5:$O$367,"Active")</f>
        <v>63</v>
      </c>
    </row>
    <row r="17">
      <c r="A17" t="inlineStr">
        <is>
          <t>Wave 2 East</t>
        </is>
      </c>
      <c r="B17" s="10" t="n">
        <v>46405</v>
      </c>
      <c r="C17" t="inlineStr">
        <is>
          <t>G1</t>
        </is>
      </c>
      <c r="D17" t="inlineStr">
        <is>
          <t>No location billed by both Jobber and QBO</t>
        </is>
      </c>
      <c r="E17">
        <f>COUNTIFS('Rate Reconciliation'!$O$5:$O$373,"Double-billing risk",'Rate Reconciliation'!$S$5:$S$373,A17)</f>
        <v>6</v>
      </c>
      <c r="F17" t="str">
        <f>IF(E17=0,"PASS","BLOCKED")</f>
        <v>BLOCKED</v>
      </c>
      <c r="G17" t="n">
        <v>6</v>
      </c>
      <c r="H17">
        <f>COUNTIFS('Jobber Jobs'!$S$5:$S$367,A17,'Jobber Jobs'!$O$5:$O$367,"Active")</f>
        <v>102</v>
      </c>
    </row>
    <row r="18">
      <c r="A18" t="inlineStr">
        <is>
          <t>Wave 2 East</t>
        </is>
      </c>
      <c r="B18" s="10" t="n">
        <v>46405</v>
      </c>
      <c r="C18" t="inlineStr">
        <is>
          <t>G2</t>
        </is>
      </c>
      <c r="D18" t="inlineStr">
        <is>
          <t>No duplicate QBO templates</t>
        </is>
      </c>
      <c r="E18">
        <f>COUNTIFS('Rate Reconciliation'!$O$5:$O$373,"Duplicate in QBO",'Rate Reconciliation'!$S$5:$S$373,A18)</f>
        <v>3</v>
      </c>
      <c r="F18" t="str">
        <f>IF(E18=0,"PASS","BLOCKED")</f>
        <v>BLOCKED</v>
      </c>
      <c r="G18" t="n">
        <v>3</v>
      </c>
      <c r="H18">
        <f>COUNTIFS('Jobber Jobs'!$S$5:$S$367,A18,'Jobber Jobs'!$O$5:$O$367,"Active")</f>
        <v>102</v>
      </c>
    </row>
    <row r="19">
      <c r="A19" t="inlineStr">
        <is>
          <t>Wave 2 East</t>
        </is>
      </c>
      <c r="B19" s="10" t="n">
        <v>46405</v>
      </c>
      <c r="C19" t="inlineStr">
        <is>
          <t>G3</t>
        </is>
      </c>
      <c r="D19" t="inlineStr">
        <is>
          <t>Every location billed once, and nothing billed for ended work</t>
        </is>
      </c>
      <c r="E19">
        <f>COUNTIFS('Rate Reconciliation'!$O$5:$O$373,"Not billed",'Rate Reconciliation'!$S$5:$S$373,A19)+COUNTIFS('Rate Reconciliation'!$O$5:$O$373,"Inactive in Jobber - confirm",'Rate Reconciliation'!$S$5:$S$373,A19)</f>
        <v>3</v>
      </c>
      <c r="F19" t="str">
        <f>IF(E19=0,"PASS","BLOCKED")</f>
        <v>BLOCKED</v>
      </c>
      <c r="G19" t="n">
        <v>3</v>
      </c>
      <c r="H19">
        <f>COUNTIFS('Jobber Jobs'!$S$5:$S$367,A19,'Jobber Jobs'!$O$5:$O$367,"Active")</f>
        <v>102</v>
      </c>
    </row>
    <row r="20">
      <c r="A20" t="inlineStr">
        <is>
          <t>Wave 2 East</t>
        </is>
      </c>
      <c r="B20" s="10" t="n">
        <v>46405</v>
      </c>
      <c r="C20" t="inlineStr">
        <is>
          <t>G4</t>
        </is>
      </c>
      <c r="D20" t="inlineStr">
        <is>
          <t>Rates agreed (Jobber = QBO)</t>
        </is>
      </c>
      <c r="E20">
        <f>COUNTIFS('Rate Reconciliation'!$O$5:$O$373,"Rate mismatch",'Rate Reconciliation'!$S$5:$S$373,A20)+COUNTIFS('Rate Reconciliation'!$O$5:$O$373,"Basis mismatch",'Rate Reconciliation'!$S$5:$S$373,A20)</f>
        <v>15</v>
      </c>
      <c r="F20" t="str">
        <f>IF(E20=0,"PASS","BLOCKED")</f>
        <v>BLOCKED</v>
      </c>
      <c r="G20" t="n">
        <v>15</v>
      </c>
      <c r="H20">
        <f>COUNTIFS('Jobber Jobs'!$S$5:$S$367,A20,'Jobber Jobs'!$O$5:$O$367,"Active")</f>
        <v>102</v>
      </c>
    </row>
    <row r="21">
      <c r="A21" t="inlineStr">
        <is>
          <t>Wave 2 East</t>
        </is>
      </c>
      <c r="B21" s="10" t="n">
        <v>46405</v>
      </c>
      <c r="C21" t="inlineStr">
        <is>
          <t>G5</t>
        </is>
      </c>
      <c r="D21" t="inlineStr">
        <is>
          <t>No roster clashes</t>
        </is>
      </c>
      <c r="E21">
        <f>COUNTIF('Roster Clashes'!$H$5:$H$15,A21)+COUNTIFS('Roster Clashes'!$I$5:$I$15,A21,'Roster Clashes'!$H$5:$H$15,"&lt;&gt;"&amp;A21)</f>
        <v>3</v>
      </c>
      <c r="F21" t="str">
        <f>IF(E21=0,"PASS","BLOCKED")</f>
        <v>BLOCKED</v>
      </c>
      <c r="G21" t="n">
        <v>3</v>
      </c>
      <c r="H21">
        <f>COUNTIFS('Jobber Jobs'!$S$5:$S$367,A21,'Jobber Jobs'!$O$5:$O$367,"Active")</f>
        <v>102</v>
      </c>
    </row>
    <row r="22">
      <c r="A22" t="inlineStr">
        <is>
          <t>Wave 2 East</t>
        </is>
      </c>
      <c r="B22" s="10" t="n">
        <v>46405</v>
      </c>
      <c r="C22" t="inlineStr">
        <is>
          <t>G6</t>
        </is>
      </c>
      <c r="D22" t="inlineStr">
        <is>
          <t>No access codes in calendar text</t>
        </is>
      </c>
      <c r="E22">
        <f>SUMIFS('Calendar Build'!$M$5:$M$343,'Calendar Build'!$B$5:$B$343,A22)</f>
        <v>0</v>
      </c>
      <c r="F22" t="str">
        <f>IF(E22=0,"PASS","BLOCKED")</f>
        <v>PASS</v>
      </c>
      <c r="G22" t="n">
        <v>0</v>
      </c>
      <c r="H22">
        <f>COUNTIFS('Jobber Jobs'!$S$5:$S$367,A22,'Jobber Jobs'!$O$5:$O$367,"Active")</f>
        <v>102</v>
      </c>
    </row>
    <row r="23">
      <c r="A23" t="inlineStr">
        <is>
          <t>Wave 3 South</t>
        </is>
      </c>
      <c r="B23" s="10" t="n">
        <v>46412</v>
      </c>
      <c r="C23" t="inlineStr">
        <is>
          <t>G1</t>
        </is>
      </c>
      <c r="D23" t="inlineStr">
        <is>
          <t>No location billed by both Jobber and QBO</t>
        </is>
      </c>
      <c r="E23">
        <f>COUNTIFS('Rate Reconciliation'!$O$5:$O$373,"Double-billing risk",'Rate Reconciliation'!$S$5:$S$373,A23)</f>
        <v>2</v>
      </c>
      <c r="F23" t="str">
        <f>IF(E23=0,"PASS","BLOCKED")</f>
        <v>BLOCKED</v>
      </c>
      <c r="G23" t="n">
        <v>2</v>
      </c>
      <c r="H23">
        <f>COUNTIFS('Jobber Jobs'!$S$5:$S$367,A23,'Jobber Jobs'!$O$5:$O$367,"Active")</f>
        <v>87</v>
      </c>
    </row>
    <row r="24">
      <c r="A24" t="inlineStr">
        <is>
          <t>Wave 3 South</t>
        </is>
      </c>
      <c r="B24" s="10" t="n">
        <v>46412</v>
      </c>
      <c r="C24" t="inlineStr">
        <is>
          <t>G2</t>
        </is>
      </c>
      <c r="D24" t="inlineStr">
        <is>
          <t>No duplicate QBO templates</t>
        </is>
      </c>
      <c r="E24">
        <f>COUNTIFS('Rate Reconciliation'!$O$5:$O$373,"Duplicate in QBO",'Rate Reconciliation'!$S$5:$S$373,A24)</f>
        <v>2</v>
      </c>
      <c r="F24" t="str">
        <f>IF(E24=0,"PASS","BLOCKED")</f>
        <v>BLOCKED</v>
      </c>
      <c r="G24" t="n">
        <v>2</v>
      </c>
      <c r="H24">
        <f>COUNTIFS('Jobber Jobs'!$S$5:$S$367,A24,'Jobber Jobs'!$O$5:$O$367,"Active")</f>
        <v>87</v>
      </c>
    </row>
    <row r="25">
      <c r="A25" t="inlineStr">
        <is>
          <t>Wave 3 South</t>
        </is>
      </c>
      <c r="B25" s="10" t="n">
        <v>46412</v>
      </c>
      <c r="C25" t="inlineStr">
        <is>
          <t>G3</t>
        </is>
      </c>
      <c r="D25" t="inlineStr">
        <is>
          <t>Every location billed once, and nothing billed for ended work</t>
        </is>
      </c>
      <c r="E25">
        <f>COUNTIFS('Rate Reconciliation'!$O$5:$O$373,"Not billed",'Rate Reconciliation'!$S$5:$S$373,A25)+COUNTIFS('Rate Reconciliation'!$O$5:$O$373,"Inactive in Jobber - confirm",'Rate Reconciliation'!$S$5:$S$373,A25)</f>
        <v>4</v>
      </c>
      <c r="F25" t="str">
        <f>IF(E25=0,"PASS","BLOCKED")</f>
        <v>BLOCKED</v>
      </c>
      <c r="G25" t="n">
        <v>4</v>
      </c>
      <c r="H25">
        <f>COUNTIFS('Jobber Jobs'!$S$5:$S$367,A25,'Jobber Jobs'!$O$5:$O$367,"Active")</f>
        <v>87</v>
      </c>
    </row>
    <row r="26">
      <c r="A26" t="inlineStr">
        <is>
          <t>Wave 3 South</t>
        </is>
      </c>
      <c r="B26" s="10" t="n">
        <v>46412</v>
      </c>
      <c r="C26" t="inlineStr">
        <is>
          <t>G4</t>
        </is>
      </c>
      <c r="D26" t="inlineStr">
        <is>
          <t>Rates agreed (Jobber = QBO)</t>
        </is>
      </c>
      <c r="E26">
        <f>COUNTIFS('Rate Reconciliation'!$O$5:$O$373,"Rate mismatch",'Rate Reconciliation'!$S$5:$S$373,A26)+COUNTIFS('Rate Reconciliation'!$O$5:$O$373,"Basis mismatch",'Rate Reconciliation'!$S$5:$S$373,A26)</f>
        <v>18</v>
      </c>
      <c r="F26" t="str">
        <f>IF(E26=0,"PASS","BLOCKED")</f>
        <v>BLOCKED</v>
      </c>
      <c r="G26" t="n">
        <v>18</v>
      </c>
      <c r="H26">
        <f>COUNTIFS('Jobber Jobs'!$S$5:$S$367,A26,'Jobber Jobs'!$O$5:$O$367,"Active")</f>
        <v>87</v>
      </c>
    </row>
    <row r="27">
      <c r="A27" t="inlineStr">
        <is>
          <t>Wave 3 South</t>
        </is>
      </c>
      <c r="B27" s="10" t="n">
        <v>46412</v>
      </c>
      <c r="C27" t="inlineStr">
        <is>
          <t>G5</t>
        </is>
      </c>
      <c r="D27" t="inlineStr">
        <is>
          <t>No roster clashes</t>
        </is>
      </c>
      <c r="E27">
        <f>COUNTIF('Roster Clashes'!$H$5:$H$15,A27)+COUNTIFS('Roster Clashes'!$I$5:$I$15,A27,'Roster Clashes'!$H$5:$H$15,"&lt;&gt;"&amp;A27)</f>
        <v>3</v>
      </c>
      <c r="F27" t="str">
        <f>IF(E27=0,"PASS","BLOCKED")</f>
        <v>BLOCKED</v>
      </c>
      <c r="G27" t="n">
        <v>3</v>
      </c>
      <c r="H27">
        <f>COUNTIFS('Jobber Jobs'!$S$5:$S$367,A27,'Jobber Jobs'!$O$5:$O$367,"Active")</f>
        <v>87</v>
      </c>
    </row>
    <row r="28">
      <c r="A28" t="inlineStr">
        <is>
          <t>Wave 3 South</t>
        </is>
      </c>
      <c r="B28" s="10" t="n">
        <v>46412</v>
      </c>
      <c r="C28" t="inlineStr">
        <is>
          <t>G6</t>
        </is>
      </c>
      <c r="D28" t="inlineStr">
        <is>
          <t>No access codes in calendar text</t>
        </is>
      </c>
      <c r="E28">
        <f>SUMIFS('Calendar Build'!$M$5:$M$343,'Calendar Build'!$B$5:$B$343,A28)</f>
        <v>0</v>
      </c>
      <c r="F28" t="str">
        <f>IF(E28=0,"PASS","BLOCKED")</f>
        <v>PASS</v>
      </c>
      <c r="G28" t="n">
        <v>0</v>
      </c>
      <c r="H28">
        <f>COUNTIFS('Jobber Jobs'!$S$5:$S$367,A28,'Jobber Jobs'!$O$5:$O$367,"Active")</f>
        <v>87</v>
      </c>
    </row>
    <row r="29">
      <c r="A29" t="inlineStr">
        <is>
          <t>Wave 4 West</t>
        </is>
      </c>
      <c r="B29" s="10" t="n">
        <v>46419</v>
      </c>
      <c r="C29" t="inlineStr">
        <is>
          <t>G1</t>
        </is>
      </c>
      <c r="D29" t="inlineStr">
        <is>
          <t>No location billed by both Jobber and QBO</t>
        </is>
      </c>
      <c r="E29">
        <f>COUNTIFS('Rate Reconciliation'!$O$5:$O$373,"Double-billing risk",'Rate Reconciliation'!$S$5:$S$373,A29)</f>
        <v>3</v>
      </c>
      <c r="F29" t="str">
        <f>IF(E29=0,"PASS","BLOCKED")</f>
        <v>BLOCKED</v>
      </c>
      <c r="G29" t="n">
        <v>3</v>
      </c>
      <c r="H29">
        <f>COUNTIFS('Jobber Jobs'!$S$5:$S$367,A29,'Jobber Jobs'!$O$5:$O$367,"Active")</f>
        <v>79</v>
      </c>
    </row>
    <row r="30">
      <c r="A30" t="inlineStr">
        <is>
          <t>Wave 4 West</t>
        </is>
      </c>
      <c r="B30" s="10" t="n">
        <v>46419</v>
      </c>
      <c r="C30" t="inlineStr">
        <is>
          <t>G2</t>
        </is>
      </c>
      <c r="D30" t="inlineStr">
        <is>
          <t>No duplicate QBO templates</t>
        </is>
      </c>
      <c r="E30">
        <f>COUNTIFS('Rate Reconciliation'!$O$5:$O$373,"Duplicate in QBO",'Rate Reconciliation'!$S$5:$S$373,A30)</f>
        <v>2</v>
      </c>
      <c r="F30" t="str">
        <f>IF(E30=0,"PASS","BLOCKED")</f>
        <v>BLOCKED</v>
      </c>
      <c r="G30" t="n">
        <v>2</v>
      </c>
      <c r="H30">
        <f>COUNTIFS('Jobber Jobs'!$S$5:$S$367,A30,'Jobber Jobs'!$O$5:$O$367,"Active")</f>
        <v>79</v>
      </c>
    </row>
    <row r="31">
      <c r="A31" t="inlineStr">
        <is>
          <t>Wave 4 West</t>
        </is>
      </c>
      <c r="B31" s="10" t="n">
        <v>46419</v>
      </c>
      <c r="C31" t="inlineStr">
        <is>
          <t>G3</t>
        </is>
      </c>
      <c r="D31" t="inlineStr">
        <is>
          <t>Every location billed once, and nothing billed for ended work</t>
        </is>
      </c>
      <c r="E31">
        <f>COUNTIFS('Rate Reconciliation'!$O$5:$O$373,"Not billed",'Rate Reconciliation'!$S$5:$S$373,A31)+COUNTIFS('Rate Reconciliation'!$O$5:$O$373,"Inactive in Jobber - confirm",'Rate Reconciliation'!$S$5:$S$373,A31)</f>
        <v>2</v>
      </c>
      <c r="F31" t="str">
        <f>IF(E31=0,"PASS","BLOCKED")</f>
        <v>BLOCKED</v>
      </c>
      <c r="G31" t="n">
        <v>2</v>
      </c>
      <c r="H31">
        <f>COUNTIFS('Jobber Jobs'!$S$5:$S$367,A31,'Jobber Jobs'!$O$5:$O$367,"Active")</f>
        <v>79</v>
      </c>
    </row>
    <row r="32">
      <c r="A32" t="inlineStr">
        <is>
          <t>Wave 4 West</t>
        </is>
      </c>
      <c r="B32" s="10" t="n">
        <v>46419</v>
      </c>
      <c r="C32" t="inlineStr">
        <is>
          <t>G4</t>
        </is>
      </c>
      <c r="D32" t="inlineStr">
        <is>
          <t>Rates agreed (Jobber = QBO)</t>
        </is>
      </c>
      <c r="E32">
        <f>COUNTIFS('Rate Reconciliation'!$O$5:$O$373,"Rate mismatch",'Rate Reconciliation'!$S$5:$S$373,A32)+COUNTIFS('Rate Reconciliation'!$O$5:$O$373,"Basis mismatch",'Rate Reconciliation'!$S$5:$S$373,A32)</f>
        <v>8</v>
      </c>
      <c r="F32" t="str">
        <f>IF(E32=0,"PASS","BLOCKED")</f>
        <v>BLOCKED</v>
      </c>
      <c r="G32" t="n">
        <v>8</v>
      </c>
      <c r="H32">
        <f>COUNTIFS('Jobber Jobs'!$S$5:$S$367,A32,'Jobber Jobs'!$O$5:$O$367,"Active")</f>
        <v>79</v>
      </c>
    </row>
    <row r="33">
      <c r="A33" t="inlineStr">
        <is>
          <t>Wave 4 West</t>
        </is>
      </c>
      <c r="B33" s="10" t="n">
        <v>46419</v>
      </c>
      <c r="C33" t="inlineStr">
        <is>
          <t>G5</t>
        </is>
      </c>
      <c r="D33" t="inlineStr">
        <is>
          <t>No roster clashes</t>
        </is>
      </c>
      <c r="E33">
        <f>COUNTIF('Roster Clashes'!$H$5:$H$15,A33)+COUNTIFS('Roster Clashes'!$I$5:$I$15,A33,'Roster Clashes'!$H$5:$H$15,"&lt;&gt;"&amp;A33)</f>
        <v>4</v>
      </c>
      <c r="F33" t="str">
        <f>IF(E33=0,"PASS","BLOCKED")</f>
        <v>BLOCKED</v>
      </c>
      <c r="G33" t="n">
        <v>4</v>
      </c>
      <c r="H33">
        <f>COUNTIFS('Jobber Jobs'!$S$5:$S$367,A33,'Jobber Jobs'!$O$5:$O$367,"Active")</f>
        <v>79</v>
      </c>
    </row>
    <row r="34">
      <c r="A34" t="inlineStr">
        <is>
          <t>Wave 4 West</t>
        </is>
      </c>
      <c r="B34" s="10" t="n">
        <v>46419</v>
      </c>
      <c r="C34" t="inlineStr">
        <is>
          <t>G6</t>
        </is>
      </c>
      <c r="D34" t="inlineStr">
        <is>
          <t>No access codes in calendar text</t>
        </is>
      </c>
      <c r="E34">
        <f>SUMIFS('Calendar Build'!$M$5:$M$343,'Calendar Build'!$B$5:$B$343,A34)</f>
        <v>0</v>
      </c>
      <c r="F34" t="str">
        <f>IF(E34=0,"PASS","BLOCKED")</f>
        <v>PASS</v>
      </c>
      <c r="G34" t="n">
        <v>0</v>
      </c>
      <c r="H34">
        <f>COUNTIFS('Jobber Jobs'!$S$5:$S$367,A34,'Jobber Jobs'!$O$5:$O$367,"Active")</f>
        <v>79</v>
      </c>
    </row>
  </sheetData>
  <autoFilter ref="A4:H34"/>
  <conditionalFormatting sqref="F5:F34">
    <cfRule type="expression" priority="1" dxfId="2">
      <formula>F5="PASS"</formula>
    </cfRule>
    <cfRule type="expression" priority="2" dxfId="1">
      <formula>F5="BLOCKED"</formula>
    </cfRule>
  </conditionalFormatting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H1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50" customWidth="1" min="3" max="3"/>
    <col width="26" customWidth="1" min="4" max="4"/>
    <col width="13" customWidth="1" min="5" max="5"/>
    <col width="11" customWidth="1" min="6" max="6"/>
    <col width="8" customWidth="1" min="7" max="7"/>
    <col width="13" customWidth="1" min="8" max="8"/>
  </cols>
  <sheetData>
    <row r="1">
      <c r="A1" s="6" t="inlineStr">
        <is>
          <t>Exceptions register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Area</t>
        </is>
      </c>
      <c r="B4" s="7" t="inlineStr">
        <is>
          <t>Reference</t>
        </is>
      </c>
      <c r="C4" s="7" t="inlineStr">
        <is>
          <t>Detail</t>
        </is>
      </c>
      <c r="D4" s="7" t="inlineStr">
        <is>
          <t>Issue</t>
        </is>
      </c>
      <c r="E4" s="7" t="inlineStr">
        <is>
          <t>Monthly difference</t>
        </is>
      </c>
      <c r="F4" s="7" t="inlineStr">
        <is>
          <t>Owner</t>
        </is>
      </c>
      <c r="G4" s="7" t="inlineStr">
        <is>
          <t>Status</t>
        </is>
      </c>
      <c r="H4" s="7" t="inlineStr">
        <is>
          <t>Wave</t>
        </is>
      </c>
    </row>
    <row r="5">
      <c r="A5" t="inlineStr">
        <is>
          <t>Billing</t>
        </is>
      </c>
      <c r="B5" t="inlineStr">
        <is>
          <t>J1001</t>
        </is>
      </c>
      <c r="C5" t="inlineStr">
        <is>
          <t>Oakwood Vet Clinic - 218 High Road, Bentleigh</t>
        </is>
      </c>
      <c r="D5" t="str">
        <f>'Rate Reconciliation'!O5</f>
        <v>Billed in Jobber</v>
      </c>
      <c r="E5" s="9">
        <f>'Rate Reconciliation'!N5</f>
        <v>-550.33</v>
      </c>
      <c r="F5" t="str">
        <f>'Rate Reconciliation'!R5</f>
        <v>Bookkeeper</v>
      </c>
      <c r="G5" t="inlineStr">
        <is>
          <t>Open</t>
        </is>
      </c>
      <c r="H5" t="inlineStr">
        <is>
          <t>Wave 3 South</t>
        </is>
      </c>
    </row>
    <row r="6">
      <c r="A6" t="inlineStr">
        <is>
          <t>Billing</t>
        </is>
      </c>
      <c r="B6" t="inlineStr">
        <is>
          <t>J1003</t>
        </is>
      </c>
      <c r="C6" t="inlineStr">
        <is>
          <t>Oakwood Vet Clinic - 162 Station Parade, Oakleigh</t>
        </is>
      </c>
      <c r="D6" t="str">
        <f>'Rate Reconciliation'!O7</f>
        <v>Billed in Jobber</v>
      </c>
      <c r="E6" s="9">
        <f>'Rate Reconciliation'!N7</f>
        <v>-218</v>
      </c>
      <c r="F6" t="str">
        <f>'Rate Reconciliation'!R7</f>
        <v>Bookkeeper</v>
      </c>
      <c r="G6" t="inlineStr">
        <is>
          <t>Open</t>
        </is>
      </c>
      <c r="H6" t="inlineStr">
        <is>
          <t>Wave 3 South</t>
        </is>
      </c>
    </row>
    <row r="7">
      <c r="A7" t="inlineStr">
        <is>
          <t>Billing</t>
        </is>
      </c>
      <c r="B7" t="inlineStr">
        <is>
          <t>J1004</t>
        </is>
      </c>
      <c r="C7" t="inlineStr">
        <is>
          <t>Clearwater Dental Pty Ltd - 273 Albert Road, Deer Park</t>
        </is>
      </c>
      <c r="D7" t="str">
        <f>'Rate Reconciliation'!O8</f>
        <v>Basis mismatch</v>
      </c>
      <c r="E7" s="9">
        <f>'Rate Reconciliation'!N8</f>
        <v>-23.67</v>
      </c>
      <c r="F7" t="str">
        <f>'Rate Reconciliation'!R8</f>
        <v>Bookkeeper</v>
      </c>
      <c r="G7" t="inlineStr">
        <is>
          <t>Open</t>
        </is>
      </c>
      <c r="H7" t="inlineStr">
        <is>
          <t>Wave 4 West</t>
        </is>
      </c>
    </row>
    <row r="8">
      <c r="A8" t="inlineStr">
        <is>
          <t>Billing</t>
        </is>
      </c>
      <c r="B8" t="inlineStr">
        <is>
          <t>J1005</t>
        </is>
      </c>
      <c r="C8" t="inlineStr">
        <is>
          <t>Riverside Insurance Brokers Pty Ltd - 59 Station Parade, Bundoora</t>
        </is>
      </c>
      <c r="D8" t="str">
        <f>'Rate Reconciliation'!O9</f>
        <v>Billed in Jobber</v>
      </c>
      <c r="E8" s="9">
        <f>'Rate Reconciliation'!N9</f>
        <v>-606.67</v>
      </c>
      <c r="F8" t="str">
        <f>'Rate Reconciliation'!R9</f>
        <v>Bookkeeper</v>
      </c>
      <c r="G8" t="inlineStr">
        <is>
          <t>Open</t>
        </is>
      </c>
      <c r="H8" t="inlineStr">
        <is>
          <t>Wave 1 North</t>
        </is>
      </c>
    </row>
    <row r="9">
      <c r="A9" t="inlineStr">
        <is>
          <t>Billing</t>
        </is>
      </c>
      <c r="B9" t="inlineStr">
        <is>
          <t>J1012</t>
        </is>
      </c>
      <c r="C9" t="inlineStr">
        <is>
          <t>Elm Street Physiotherapy - 359 Albert Street, Point Cook</t>
        </is>
      </c>
      <c r="D9" t="str">
        <f>'Rate Reconciliation'!O16</f>
        <v>Billed in Jobber</v>
      </c>
      <c r="E9" s="9">
        <f>'Rate Reconciliation'!N16</f>
        <v>-632.67</v>
      </c>
      <c r="F9" t="str">
        <f>'Rate Reconciliation'!R16</f>
        <v>Bookkeeper</v>
      </c>
      <c r="G9" t="inlineStr">
        <is>
          <t>Open</t>
        </is>
      </c>
      <c r="H9" t="inlineStr">
        <is>
          <t>Wave 4 West</t>
        </is>
      </c>
    </row>
    <row r="10">
      <c r="A10" t="inlineStr">
        <is>
          <t>Billing</t>
        </is>
      </c>
      <c r="B10" t="inlineStr">
        <is>
          <t>J1013</t>
        </is>
      </c>
      <c r="C10" t="inlineStr">
        <is>
          <t>Elm Street Physiotherapy - 359 Albert Street, Point Cook</t>
        </is>
      </c>
      <c r="D10" t="str">
        <f>'Rate Reconciliation'!O17</f>
        <v>Billed in Jobber</v>
      </c>
      <c r="E10" s="9">
        <f>'Rate Reconciliation'!N17</f>
        <v>-99</v>
      </c>
      <c r="F10" t="str">
        <f>'Rate Reconciliation'!R17</f>
        <v>Bookkeeper</v>
      </c>
      <c r="G10" t="inlineStr">
        <is>
          <t>Open</t>
        </is>
      </c>
      <c r="H10" t="inlineStr">
        <is>
          <t>Wave 4 West</t>
        </is>
      </c>
    </row>
    <row r="11">
      <c r="A11" t="inlineStr">
        <is>
          <t>Billing</t>
        </is>
      </c>
      <c r="B11" t="inlineStr">
        <is>
          <t>J1014</t>
        </is>
      </c>
      <c r="C11" t="inlineStr">
        <is>
          <t>Wattle Grove Property Group - 169 King Street, Hawthorn</t>
        </is>
      </c>
      <c r="D11" t="str">
        <f>'Rate Reconciliation'!O18</f>
        <v>Billed in Jobber</v>
      </c>
      <c r="E11" s="9">
        <f>'Rate Reconciliation'!N18</f>
        <v>-589.33</v>
      </c>
      <c r="F11" t="str">
        <f>'Rate Reconciliation'!R18</f>
        <v>Bookkeeper</v>
      </c>
      <c r="G11" t="inlineStr">
        <is>
          <t>Open</t>
        </is>
      </c>
      <c r="H11" t="inlineStr">
        <is>
          <t>Wave 2 East</t>
        </is>
      </c>
    </row>
    <row r="12">
      <c r="A12" t="inlineStr">
        <is>
          <t>Billing</t>
        </is>
      </c>
      <c r="B12" t="inlineStr">
        <is>
          <t>J1020</t>
        </is>
      </c>
      <c r="C12" t="inlineStr">
        <is>
          <t>Wattle Grove Medical Centre Pty Ltd - 462 Mason Road, Clayton</t>
        </is>
      </c>
      <c r="D12" t="str">
        <f>'Rate Reconciliation'!O24</f>
        <v>Billed in Jobber</v>
      </c>
      <c r="E12" s="9">
        <f>'Rate Reconciliation'!N24</f>
        <v>-806</v>
      </c>
      <c r="F12" t="str">
        <f>'Rate Reconciliation'!R24</f>
        <v>Bookkeeper</v>
      </c>
      <c r="G12" t="inlineStr">
        <is>
          <t>Open</t>
        </is>
      </c>
      <c r="H12" t="inlineStr">
        <is>
          <t>Wave 3 South</t>
        </is>
      </c>
    </row>
    <row r="13">
      <c r="A13" t="inlineStr">
        <is>
          <t>Billing</t>
        </is>
      </c>
      <c r="B13" t="inlineStr">
        <is>
          <t>J1023</t>
        </is>
      </c>
      <c r="C13" t="inlineStr">
        <is>
          <t>Redgum Optometrists Pty Ltd - 480 King Avenue, Camberwell</t>
        </is>
      </c>
      <c r="D13" t="str">
        <f>'Rate Reconciliation'!O27</f>
        <v>Rate mismatch</v>
      </c>
      <c r="E13" s="9">
        <f>'Rate Reconciliation'!N27</f>
        <v>-52</v>
      </c>
      <c r="F13" t="str">
        <f>'Rate Reconciliation'!R27</f>
        <v>Bookkeeper</v>
      </c>
      <c r="G13" t="inlineStr">
        <is>
          <t>Open</t>
        </is>
      </c>
      <c r="H13" t="inlineStr">
        <is>
          <t>Wave 2 East</t>
        </is>
      </c>
    </row>
    <row r="14">
      <c r="A14" t="inlineStr">
        <is>
          <t>Billing</t>
        </is>
      </c>
      <c r="B14" t="inlineStr">
        <is>
          <t>J1027</t>
        </is>
      </c>
      <c r="C14" t="inlineStr">
        <is>
          <t>Northside Accountants Pty Ltd - 351 Burke Road, Oakleigh</t>
        </is>
      </c>
      <c r="D14" t="str">
        <f>'Rate Reconciliation'!O31</f>
        <v>Basis mismatch</v>
      </c>
      <c r="E14" s="9">
        <f>'Rate Reconciliation'!N31</f>
        <v>-122</v>
      </c>
      <c r="F14" t="str">
        <f>'Rate Reconciliation'!R31</f>
        <v>Bookkeeper</v>
      </c>
      <c r="G14" t="inlineStr">
        <is>
          <t>Open</t>
        </is>
      </c>
      <c r="H14" t="inlineStr">
        <is>
          <t>Wave 3 South</t>
        </is>
      </c>
    </row>
    <row r="15">
      <c r="A15" t="inlineStr">
        <is>
          <t>Billing</t>
        </is>
      </c>
      <c r="B15" t="inlineStr">
        <is>
          <t>J1031</t>
        </is>
      </c>
      <c r="C15" t="inlineStr">
        <is>
          <t>Northside Engineering Pty Ltd - 195/12 Railway Highway, Bentleigh</t>
        </is>
      </c>
      <c r="D15" t="str">
        <f>'Rate Reconciliation'!O35</f>
        <v>Double-billing risk</v>
      </c>
      <c r="E15" s="9">
        <f>'Rate Reconciliation'!N35</f>
        <v>0</v>
      </c>
      <c r="F15" t="str">
        <f>'Rate Reconciliation'!R35</f>
        <v>Bookkeeper</v>
      </c>
      <c r="G15" t="inlineStr">
        <is>
          <t>Open</t>
        </is>
      </c>
      <c r="H15" t="inlineStr">
        <is>
          <t>Wave 3 South</t>
        </is>
      </c>
    </row>
    <row r="16">
      <c r="A16" t="inlineStr">
        <is>
          <t>Billing</t>
        </is>
      </c>
      <c r="B16" t="inlineStr">
        <is>
          <t>J1032</t>
        </is>
      </c>
      <c r="C16" t="inlineStr">
        <is>
          <t>Northside Engineering Pty Ltd - 195/12 Railway Highway, Bentleigh</t>
        </is>
      </c>
      <c r="D16" t="str">
        <f>'Rate Reconciliation'!O36</f>
        <v>Billed in Jobber</v>
      </c>
      <c r="E16" s="9">
        <f>'Rate Reconciliation'!N36</f>
        <v>-234</v>
      </c>
      <c r="F16" t="str">
        <f>'Rate Reconciliation'!R36</f>
        <v>Bookkeeper</v>
      </c>
      <c r="G16" t="inlineStr">
        <is>
          <t>Open</t>
        </is>
      </c>
      <c r="H16" t="inlineStr">
        <is>
          <t>Wave 3 South</t>
        </is>
      </c>
    </row>
    <row r="17">
      <c r="A17" t="inlineStr">
        <is>
          <t>Billing</t>
        </is>
      </c>
      <c r="B17" t="inlineStr">
        <is>
          <t>J1034</t>
        </is>
      </c>
      <c r="C17" t="inlineStr">
        <is>
          <t>Northside Engineering Pty Ltd - 17 Park Avenue, St Kilda</t>
        </is>
      </c>
      <c r="D17" t="str">
        <f>'Rate Reconciliation'!O38</f>
        <v>Basis mismatch</v>
      </c>
      <c r="E17" s="9">
        <f>'Rate Reconciliation'!N38</f>
        <v>-46.67</v>
      </c>
      <c r="F17" t="str">
        <f>'Rate Reconciliation'!R38</f>
        <v>Bookkeeper</v>
      </c>
      <c r="G17" t="inlineStr">
        <is>
          <t>Open</t>
        </is>
      </c>
      <c r="H17" t="inlineStr">
        <is>
          <t>Wave 3 South</t>
        </is>
      </c>
    </row>
    <row r="18">
      <c r="A18" t="inlineStr">
        <is>
          <t>Billing</t>
        </is>
      </c>
      <c r="B18" t="inlineStr">
        <is>
          <t>J1035</t>
        </is>
      </c>
      <c r="C18" t="inlineStr">
        <is>
          <t>Ashwood Early Learning - 378 Plenty Street, Camberwell</t>
        </is>
      </c>
      <c r="D18" t="str">
        <f>'Rate Reconciliation'!O39</f>
        <v>Not billed</v>
      </c>
      <c r="E18" s="9">
        <f>'Rate Reconciliation'!N39</f>
        <v>-910</v>
      </c>
      <c r="F18" t="str">
        <f>'Rate Reconciliation'!R39</f>
        <v>Bookkeeper</v>
      </c>
      <c r="G18" t="inlineStr">
        <is>
          <t>Open</t>
        </is>
      </c>
      <c r="H18" t="inlineStr">
        <is>
          <t>Wave 2 East</t>
        </is>
      </c>
    </row>
    <row r="19">
      <c r="A19" t="inlineStr">
        <is>
          <t>Billing</t>
        </is>
      </c>
      <c r="B19" t="inlineStr">
        <is>
          <t>J1036</t>
        </is>
      </c>
      <c r="C19" t="inlineStr">
        <is>
          <t>Ashwood Early Learning - 378 Plenty Street, Camberwell</t>
        </is>
      </c>
      <c r="D19" t="str">
        <f>'Rate Reconciliation'!O40</f>
        <v>Double-billing risk</v>
      </c>
      <c r="E19" s="9">
        <f>'Rate Reconciliation'!N40</f>
        <v>0</v>
      </c>
      <c r="F19" t="str">
        <f>'Rate Reconciliation'!R40</f>
        <v>Bookkeeper</v>
      </c>
      <c r="G19" t="inlineStr">
        <is>
          <t>Open</t>
        </is>
      </c>
      <c r="H19" t="inlineStr">
        <is>
          <t>Wave 2 East</t>
        </is>
      </c>
    </row>
    <row r="20">
      <c r="A20" t="inlineStr">
        <is>
          <t>Billing</t>
        </is>
      </c>
      <c r="B20" t="inlineStr">
        <is>
          <t>J1038</t>
        </is>
      </c>
      <c r="C20" t="inlineStr">
        <is>
          <t>Silverton Pharmacy - 98 Park Road, Kew</t>
        </is>
      </c>
      <c r="D20" t="str">
        <f>'Rate Reconciliation'!O42</f>
        <v>Billed in Jobber</v>
      </c>
      <c r="E20" s="9">
        <f>'Rate Reconciliation'!N42</f>
        <v>-299</v>
      </c>
      <c r="F20" t="str">
        <f>'Rate Reconciliation'!R42</f>
        <v>Bookkeeper</v>
      </c>
      <c r="G20" t="inlineStr">
        <is>
          <t>Open</t>
        </is>
      </c>
      <c r="H20" t="inlineStr">
        <is>
          <t>Wave 2 East</t>
        </is>
      </c>
    </row>
    <row r="21">
      <c r="A21" t="inlineStr">
        <is>
          <t>Billing</t>
        </is>
      </c>
      <c r="B21" t="inlineStr">
        <is>
          <t>J1039</t>
        </is>
      </c>
      <c r="C21" t="inlineStr">
        <is>
          <t>Silverton Pharmacy - 107 Barkly Highway, Bundoora</t>
        </is>
      </c>
      <c r="D21" t="str">
        <f>'Rate Reconciliation'!O43</f>
        <v>Basis mismatch</v>
      </c>
      <c r="E21" s="9">
        <f>'Rate Reconciliation'!N43</f>
        <v>-62.33</v>
      </c>
      <c r="F21" t="str">
        <f>'Rate Reconciliation'!R43</f>
        <v>Bookkeeper</v>
      </c>
      <c r="G21" t="inlineStr">
        <is>
          <t>Open</t>
        </is>
      </c>
      <c r="H21" t="inlineStr">
        <is>
          <t>Wave 1 North</t>
        </is>
      </c>
    </row>
    <row r="22">
      <c r="A22" t="inlineStr">
        <is>
          <t>Billing</t>
        </is>
      </c>
      <c r="B22" t="inlineStr">
        <is>
          <t>J1043</t>
        </is>
      </c>
      <c r="C22" t="inlineStr">
        <is>
          <t>Ashwood Optometrists - 195 Nicholson Road, Ringwood</t>
        </is>
      </c>
      <c r="D22" t="str">
        <f>'Rate Reconciliation'!O47</f>
        <v>Billed in Jobber</v>
      </c>
      <c r="E22" s="9">
        <f>'Rate Reconciliation'!N47</f>
        <v>-1083.33</v>
      </c>
      <c r="F22" t="str">
        <f>'Rate Reconciliation'!R47</f>
        <v>Bookkeeper</v>
      </c>
      <c r="G22" t="inlineStr">
        <is>
          <t>Open</t>
        </is>
      </c>
      <c r="H22" t="inlineStr">
        <is>
          <t>Wave 2 East</t>
        </is>
      </c>
    </row>
    <row r="23">
      <c r="A23" t="inlineStr">
        <is>
          <t>Billing</t>
        </is>
      </c>
      <c r="B23" t="inlineStr">
        <is>
          <t>J1045</t>
        </is>
      </c>
      <c r="C23" t="inlineStr">
        <is>
          <t>Ashwood Optometrists - 245 Ballarat Avenue, Ringwood</t>
        </is>
      </c>
      <c r="D23" t="str">
        <f>'Rate Reconciliation'!O49</f>
        <v>Billed in Jobber</v>
      </c>
      <c r="E23" s="9">
        <f>'Rate Reconciliation'!N49</f>
        <v>-173.33</v>
      </c>
      <c r="F23" t="str">
        <f>'Rate Reconciliation'!R49</f>
        <v>Bookkeeper</v>
      </c>
      <c r="G23" t="inlineStr">
        <is>
          <t>Open</t>
        </is>
      </c>
      <c r="H23" t="inlineStr">
        <is>
          <t>Wave 2 East</t>
        </is>
      </c>
    </row>
    <row r="24">
      <c r="A24" t="inlineStr">
        <is>
          <t>Billing</t>
        </is>
      </c>
      <c r="B24" t="inlineStr">
        <is>
          <t>J1049</t>
        </is>
      </c>
      <c r="C24" t="inlineStr">
        <is>
          <t>Parkside Accountants - 356 Albert Avenue, Northcote</t>
        </is>
      </c>
      <c r="D24" t="str">
        <f>'Rate Reconciliation'!O53</f>
        <v>Rate mismatch</v>
      </c>
      <c r="E24" s="9">
        <f>'Rate Reconciliation'!N53</f>
        <v>-5</v>
      </c>
      <c r="F24" t="str">
        <f>'Rate Reconciliation'!R53</f>
        <v>Bookkeeper</v>
      </c>
      <c r="G24" t="inlineStr">
        <is>
          <t>Open</t>
        </is>
      </c>
      <c r="H24" t="inlineStr">
        <is>
          <t>Wave 1 North</t>
        </is>
      </c>
    </row>
    <row r="25">
      <c r="A25" t="inlineStr">
        <is>
          <t>Billing</t>
        </is>
      </c>
      <c r="B25" t="inlineStr">
        <is>
          <t>J1050</t>
        </is>
      </c>
      <c r="C25" t="inlineStr">
        <is>
          <t>Brightside Motors Pty Ltd - 364/12 High Road, Heidelberg</t>
        </is>
      </c>
      <c r="D25" t="str">
        <f>'Rate Reconciliation'!O54</f>
        <v>Billed in Jobber</v>
      </c>
      <c r="E25" s="9">
        <f>'Rate Reconciliation'!N54</f>
        <v>-437.67</v>
      </c>
      <c r="F25" t="str">
        <f>'Rate Reconciliation'!R54</f>
        <v>Bookkeeper</v>
      </c>
      <c r="G25" t="inlineStr">
        <is>
          <t>Open</t>
        </is>
      </c>
      <c r="H25" t="inlineStr">
        <is>
          <t>Wave 1 North</t>
        </is>
      </c>
    </row>
    <row r="26">
      <c r="A26" t="inlineStr">
        <is>
          <t>Billing</t>
        </is>
      </c>
      <c r="B26" t="inlineStr">
        <is>
          <t>J1052</t>
        </is>
      </c>
      <c r="C26" t="inlineStr">
        <is>
          <t>Westend Motors Pty Ltd - 37 Nicholson Highway, Williamstown</t>
        </is>
      </c>
      <c r="D26" t="str">
        <f>'Rate Reconciliation'!O56</f>
        <v>Rate mismatch</v>
      </c>
      <c r="E26" s="9">
        <f>'Rate Reconciliation'!N56</f>
        <v>-60.66</v>
      </c>
      <c r="F26" t="str">
        <f>'Rate Reconciliation'!R56</f>
        <v>Bookkeeper</v>
      </c>
      <c r="G26" t="inlineStr">
        <is>
          <t>Open</t>
        </is>
      </c>
      <c r="H26" t="inlineStr">
        <is>
          <t>Wave 4 West</t>
        </is>
      </c>
    </row>
    <row r="27">
      <c r="A27" t="inlineStr">
        <is>
          <t>Billing</t>
        </is>
      </c>
      <c r="B27" t="inlineStr">
        <is>
          <t>J1054</t>
        </is>
      </c>
      <c r="C27" t="inlineStr">
        <is>
          <t>Oakwood Lawyers Pty Ltd - 453 Plenty Parade, Moorabbin</t>
        </is>
      </c>
      <c r="D27" t="str">
        <f>'Rate Reconciliation'!O58</f>
        <v>Billed in Jobber</v>
      </c>
      <c r="E27" s="9">
        <f>'Rate Reconciliation'!N58</f>
        <v>-502.67</v>
      </c>
      <c r="F27" t="str">
        <f>'Rate Reconciliation'!R58</f>
        <v>Bookkeeper</v>
      </c>
      <c r="G27" t="inlineStr">
        <is>
          <t>Open</t>
        </is>
      </c>
      <c r="H27" t="inlineStr">
        <is>
          <t>Wave 3 South</t>
        </is>
      </c>
    </row>
    <row r="28">
      <c r="A28" t="inlineStr">
        <is>
          <t>Billing</t>
        </is>
      </c>
      <c r="B28" t="inlineStr">
        <is>
          <t>J1056</t>
        </is>
      </c>
      <c r="C28" t="inlineStr">
        <is>
          <t>Riverside Medical Centre - 300 Sydney Highway, Camberwell</t>
        </is>
      </c>
      <c r="D28" t="str">
        <f>'Rate Reconciliation'!O60</f>
        <v>Billed in Jobber</v>
      </c>
      <c r="E28" s="9">
        <f>'Rate Reconciliation'!N60</f>
        <v>-390</v>
      </c>
      <c r="F28" t="str">
        <f>'Rate Reconciliation'!R60</f>
        <v>Bookkeeper</v>
      </c>
      <c r="G28" t="inlineStr">
        <is>
          <t>Open</t>
        </is>
      </c>
      <c r="H28" t="inlineStr">
        <is>
          <t>Wave 2 East</t>
        </is>
      </c>
    </row>
    <row r="29">
      <c r="A29" t="inlineStr">
        <is>
          <t>Billing</t>
        </is>
      </c>
      <c r="B29" t="inlineStr">
        <is>
          <t>J1059</t>
        </is>
      </c>
      <c r="C29" t="inlineStr">
        <is>
          <t>Sunbury Accountants Pty Ltd - 313A Queen Street, Camberwell</t>
        </is>
      </c>
      <c r="D29" t="str">
        <f>'Rate Reconciliation'!O63</f>
        <v>Not billed</v>
      </c>
      <c r="E29" s="9">
        <f>'Rate Reconciliation'!N63</f>
        <v>-1170</v>
      </c>
      <c r="F29" t="str">
        <f>'Rate Reconciliation'!R63</f>
        <v>Bookkeeper</v>
      </c>
      <c r="G29" t="inlineStr">
        <is>
          <t>Open</t>
        </is>
      </c>
      <c r="H29" t="inlineStr">
        <is>
          <t>Wave 2 East</t>
        </is>
      </c>
    </row>
    <row r="30">
      <c r="A30" t="inlineStr">
        <is>
          <t>Billing</t>
        </is>
      </c>
      <c r="B30" t="inlineStr">
        <is>
          <t>J1060</t>
        </is>
      </c>
      <c r="C30" t="inlineStr">
        <is>
          <t>Sunbury Early Learning - 386 Nepean Road, Glen Waverley</t>
        </is>
      </c>
      <c r="D30" t="str">
        <f>'Rate Reconciliation'!O64</f>
        <v>Rate mismatch</v>
      </c>
      <c r="E30" s="9">
        <f>'Rate Reconciliation'!N64</f>
        <v>-60.66</v>
      </c>
      <c r="F30" t="str">
        <f>'Rate Reconciliation'!R64</f>
        <v>Bookkeeper</v>
      </c>
      <c r="G30" t="inlineStr">
        <is>
          <t>Open</t>
        </is>
      </c>
      <c r="H30" t="inlineStr">
        <is>
          <t>Wave 2 East</t>
        </is>
      </c>
    </row>
    <row r="31">
      <c r="A31" t="inlineStr">
        <is>
          <t>Billing</t>
        </is>
      </c>
      <c r="B31" t="inlineStr">
        <is>
          <t>J1061</t>
        </is>
      </c>
      <c r="C31" t="inlineStr">
        <is>
          <t>Silverton Lawyers Pty Ltd - 255 Glenferrie Parade, Thornbury</t>
        </is>
      </c>
      <c r="D31" t="str">
        <f>'Rate Reconciliation'!O65</f>
        <v>Billed in Jobber</v>
      </c>
      <c r="E31" s="9">
        <f>'Rate Reconciliation'!N65</f>
        <v>-1100.67</v>
      </c>
      <c r="F31" t="str">
        <f>'Rate Reconciliation'!R65</f>
        <v>Bookkeeper</v>
      </c>
      <c r="G31" t="inlineStr">
        <is>
          <t>Open</t>
        </is>
      </c>
      <c r="H31" t="inlineStr">
        <is>
          <t>Wave 1 North</t>
        </is>
      </c>
    </row>
    <row r="32">
      <c r="A32" t="inlineStr">
        <is>
          <t>Billing</t>
        </is>
      </c>
      <c r="B32" t="inlineStr">
        <is>
          <t>J1062</t>
        </is>
      </c>
      <c r="C32" t="inlineStr">
        <is>
          <t>Waverley Accountants Pty Ltd - 23A Ballarat Street, Brunswick</t>
        </is>
      </c>
      <c r="D32" t="str">
        <f>'Rate Reconciliation'!O66</f>
        <v>Billed in Jobber</v>
      </c>
      <c r="E32" s="9">
        <f>'Rate Reconciliation'!N66</f>
        <v>-2513.33</v>
      </c>
      <c r="F32" t="str">
        <f>'Rate Reconciliation'!R66</f>
        <v>Bookkeeper</v>
      </c>
      <c r="G32" t="inlineStr">
        <is>
          <t>Open</t>
        </is>
      </c>
      <c r="H32" t="inlineStr">
        <is>
          <t>Wave 1 North</t>
        </is>
      </c>
    </row>
    <row r="33">
      <c r="A33" t="inlineStr">
        <is>
          <t>Billing</t>
        </is>
      </c>
      <c r="B33" t="inlineStr">
        <is>
          <t>J1063</t>
        </is>
      </c>
      <c r="C33" t="inlineStr">
        <is>
          <t>Waverley Accountants Pty Ltd - 23A Ballarat Street, Brunswick</t>
        </is>
      </c>
      <c r="D33" t="str">
        <f>'Rate Reconciliation'!O67</f>
        <v>Billed in Jobber</v>
      </c>
      <c r="E33" s="9">
        <f>'Rate Reconciliation'!N67</f>
        <v>-218</v>
      </c>
      <c r="F33" t="str">
        <f>'Rate Reconciliation'!R67</f>
        <v>Bookkeeper</v>
      </c>
      <c r="G33" t="inlineStr">
        <is>
          <t>Open</t>
        </is>
      </c>
      <c r="H33" t="inlineStr">
        <is>
          <t>Wave 1 North</t>
        </is>
      </c>
    </row>
    <row r="34">
      <c r="A34" t="inlineStr">
        <is>
          <t>Billing</t>
        </is>
      </c>
      <c r="B34" t="inlineStr">
        <is>
          <t>J1065</t>
        </is>
      </c>
      <c r="C34" t="inlineStr">
        <is>
          <t>Westend Podiatry - 310 Ballarat Avenue, Brunswick</t>
        </is>
      </c>
      <c r="D34" t="str">
        <f>'Rate Reconciliation'!O69</f>
        <v>Rate mismatch</v>
      </c>
      <c r="E34" s="9">
        <f>'Rate Reconciliation'!N69</f>
        <v>-5</v>
      </c>
      <c r="F34" t="str">
        <f>'Rate Reconciliation'!R69</f>
        <v>Bookkeeper</v>
      </c>
      <c r="G34" t="inlineStr">
        <is>
          <t>Open</t>
        </is>
      </c>
      <c r="H34" t="inlineStr">
        <is>
          <t>Wave 1 North</t>
        </is>
      </c>
    </row>
    <row r="35">
      <c r="A35" t="inlineStr">
        <is>
          <t>Billing</t>
        </is>
      </c>
      <c r="B35" t="inlineStr">
        <is>
          <t>J1071</t>
        </is>
      </c>
      <c r="C35" t="inlineStr">
        <is>
          <t>Kingsley Financial Planning - 204 Bridge Highway, Oakleigh</t>
        </is>
      </c>
      <c r="D35" t="str">
        <f>'Rate Reconciliation'!O75</f>
        <v>Duplicate in QBO</v>
      </c>
      <c r="E35" s="9">
        <f>'Rate Reconciliation'!N75</f>
        <v>784.33</v>
      </c>
      <c r="F35" t="str">
        <f>'Rate Reconciliation'!R75</f>
        <v>Bookkeeper</v>
      </c>
      <c r="G35" t="inlineStr">
        <is>
          <t>Open</t>
        </is>
      </c>
      <c r="H35" t="inlineStr">
        <is>
          <t>Wave 3 South</t>
        </is>
      </c>
    </row>
    <row r="36">
      <c r="A36" t="inlineStr">
        <is>
          <t>Billing</t>
        </is>
      </c>
      <c r="B36" t="inlineStr">
        <is>
          <t>J1074</t>
        </is>
      </c>
      <c r="C36" t="inlineStr">
        <is>
          <t>Elm Street Fitness Pty Ltd - 479 Mason Parade, Hawthorn</t>
        </is>
      </c>
      <c r="D36" t="str">
        <f>'Rate Reconciliation'!O78</f>
        <v>Billed in Jobber</v>
      </c>
      <c r="E36" s="9">
        <f>'Rate Reconciliation'!N78</f>
        <v>-218</v>
      </c>
      <c r="F36" t="str">
        <f>'Rate Reconciliation'!R78</f>
        <v>Bookkeeper</v>
      </c>
      <c r="G36" t="inlineStr">
        <is>
          <t>Open</t>
        </is>
      </c>
      <c r="H36" t="inlineStr">
        <is>
          <t>Wave 2 East</t>
        </is>
      </c>
    </row>
    <row r="37">
      <c r="A37" t="inlineStr">
        <is>
          <t>Billing</t>
        </is>
      </c>
      <c r="B37" t="inlineStr">
        <is>
          <t>J1075</t>
        </is>
      </c>
      <c r="C37" t="inlineStr">
        <is>
          <t>Elm Street Fitness Pty Ltd - 450 King Road, Doncaster</t>
        </is>
      </c>
      <c r="D37" t="str">
        <f>'Rate Reconciliation'!O79</f>
        <v>Billed in Jobber</v>
      </c>
      <c r="E37" s="9">
        <f>'Rate Reconciliation'!N79</f>
        <v>-320.67</v>
      </c>
      <c r="F37" t="str">
        <f>'Rate Reconciliation'!R79</f>
        <v>Bookkeeper</v>
      </c>
      <c r="G37" t="inlineStr">
        <is>
          <t>Open</t>
        </is>
      </c>
      <c r="H37" t="inlineStr">
        <is>
          <t>Wave 2 East</t>
        </is>
      </c>
    </row>
    <row r="38">
      <c r="A38" t="inlineStr">
        <is>
          <t>Billing</t>
        </is>
      </c>
      <c r="B38" t="inlineStr">
        <is>
          <t>J1077</t>
        </is>
      </c>
      <c r="C38" t="inlineStr">
        <is>
          <t>Wattle Grove Dental - 259 Union Avenue, Hawthorn</t>
        </is>
      </c>
      <c r="D38" t="str">
        <f>'Rate Reconciliation'!O81</f>
        <v>Not billed</v>
      </c>
      <c r="E38" s="9">
        <f>'Rate Reconciliation'!N81</f>
        <v>-1625</v>
      </c>
      <c r="F38" t="str">
        <f>'Rate Reconciliation'!R81</f>
        <v>Bookkeeper</v>
      </c>
      <c r="G38" t="inlineStr">
        <is>
          <t>Open</t>
        </is>
      </c>
      <c r="H38" t="inlineStr">
        <is>
          <t>Wave 2 East</t>
        </is>
      </c>
    </row>
    <row r="39">
      <c r="A39" t="inlineStr">
        <is>
          <t>Billing</t>
        </is>
      </c>
      <c r="B39" t="inlineStr">
        <is>
          <t>J1081</t>
        </is>
      </c>
      <c r="C39" t="inlineStr">
        <is>
          <t>Clearwater Property Group Pty Ltd - 143/12 Nepean Street, Frankston</t>
        </is>
      </c>
      <c r="D39" t="str">
        <f>'Rate Reconciliation'!O85</f>
        <v>Duplicate in QBO</v>
      </c>
      <c r="E39" s="9">
        <f>'Rate Reconciliation'!N85</f>
        <v>1690</v>
      </c>
      <c r="F39" t="str">
        <f>'Rate Reconciliation'!R85</f>
        <v>Bookkeeper</v>
      </c>
      <c r="G39" t="inlineStr">
        <is>
          <t>Open</t>
        </is>
      </c>
      <c r="H39" t="inlineStr">
        <is>
          <t>Wave 3 South</t>
        </is>
      </c>
    </row>
    <row r="40">
      <c r="A40" t="inlineStr">
        <is>
          <t>Billing</t>
        </is>
      </c>
      <c r="B40" t="inlineStr">
        <is>
          <t>J1084</t>
        </is>
      </c>
      <c r="C40" t="inlineStr">
        <is>
          <t>Clearwater Property Group Pty Ltd - 380 Nepean Parade, Laverton</t>
        </is>
      </c>
      <c r="D40" t="str">
        <f>'Rate Reconciliation'!O88</f>
        <v>Billed in Jobber</v>
      </c>
      <c r="E40" s="9">
        <f>'Rate Reconciliation'!N88</f>
        <v>-234</v>
      </c>
      <c r="F40" t="str">
        <f>'Rate Reconciliation'!R88</f>
        <v>Bookkeeper</v>
      </c>
      <c r="G40" t="inlineStr">
        <is>
          <t>Open</t>
        </is>
      </c>
      <c r="H40" t="inlineStr">
        <is>
          <t>Wave 4 West</t>
        </is>
      </c>
    </row>
    <row r="41">
      <c r="A41" t="inlineStr">
        <is>
          <t>Billing</t>
        </is>
      </c>
      <c r="B41" t="inlineStr">
        <is>
          <t>J1087</t>
        </is>
      </c>
      <c r="C41" t="inlineStr">
        <is>
          <t>Eastwood Real Estate Pty Ltd - 296 Barkly Highway, Hawthorn</t>
        </is>
      </c>
      <c r="D41" t="str">
        <f>'Rate Reconciliation'!O91</f>
        <v>Rate mismatch</v>
      </c>
      <c r="E41" s="9">
        <f>'Rate Reconciliation'!N91</f>
        <v>-6</v>
      </c>
      <c r="F41" t="str">
        <f>'Rate Reconciliation'!R91</f>
        <v>Bookkeeper</v>
      </c>
      <c r="G41" t="inlineStr">
        <is>
          <t>Open</t>
        </is>
      </c>
      <c r="H41" t="inlineStr">
        <is>
          <t>Wave 2 East</t>
        </is>
      </c>
    </row>
    <row r="42">
      <c r="A42" t="inlineStr">
        <is>
          <t>Billing</t>
        </is>
      </c>
      <c r="B42" t="inlineStr">
        <is>
          <t>J1088</t>
        </is>
      </c>
      <c r="C42" t="inlineStr">
        <is>
          <t>Clearwater Physiotherapy - 46 Main Avenue, Bentleigh</t>
        </is>
      </c>
      <c r="D42" t="str">
        <f>'Rate Reconciliation'!O92</f>
        <v>Billed in Jobber</v>
      </c>
      <c r="E42" s="9">
        <f>'Rate Reconciliation'!N92</f>
        <v>-299</v>
      </c>
      <c r="F42" t="str">
        <f>'Rate Reconciliation'!R92</f>
        <v>Bookkeeper</v>
      </c>
      <c r="G42" t="inlineStr">
        <is>
          <t>Open</t>
        </is>
      </c>
      <c r="H42" t="inlineStr">
        <is>
          <t>Wave 3 South</t>
        </is>
      </c>
    </row>
    <row r="43">
      <c r="A43" t="inlineStr">
        <is>
          <t>Billing</t>
        </is>
      </c>
      <c r="B43" t="inlineStr">
        <is>
          <t>J1097</t>
        </is>
      </c>
      <c r="C43" t="inlineStr">
        <is>
          <t>Kingsley Insurance Brokers - 225 Park Avenue, Reservoir</t>
        </is>
      </c>
      <c r="D43" t="str">
        <f>'Rate Reconciliation'!O101</f>
        <v>Double-billing risk</v>
      </c>
      <c r="E43" s="9">
        <f>'Rate Reconciliation'!N101</f>
        <v>0</v>
      </c>
      <c r="F43" t="str">
        <f>'Rate Reconciliation'!R101</f>
        <v>Bookkeeper</v>
      </c>
      <c r="G43" t="inlineStr">
        <is>
          <t>Open</t>
        </is>
      </c>
      <c r="H43" t="inlineStr">
        <is>
          <t>Wave 1 North</t>
        </is>
      </c>
    </row>
    <row r="44">
      <c r="A44" t="inlineStr">
        <is>
          <t>Billing</t>
        </is>
      </c>
      <c r="B44" t="inlineStr">
        <is>
          <t>J1098</t>
        </is>
      </c>
      <c r="C44" t="inlineStr">
        <is>
          <t>Kingsley Insurance Brokers - 225 Park Avenue, Reservoir</t>
        </is>
      </c>
      <c r="D44" t="str">
        <f>'Rate Reconciliation'!O102</f>
        <v>Rate mismatch</v>
      </c>
      <c r="E44" s="9">
        <f>'Rate Reconciliation'!N102</f>
        <v>-4</v>
      </c>
      <c r="F44" t="str">
        <f>'Rate Reconciliation'!R102</f>
        <v>Bookkeeper</v>
      </c>
      <c r="G44" t="inlineStr">
        <is>
          <t>Open</t>
        </is>
      </c>
      <c r="H44" t="inlineStr">
        <is>
          <t>Wave 1 North</t>
        </is>
      </c>
    </row>
    <row r="45">
      <c r="A45" t="inlineStr">
        <is>
          <t>Billing</t>
        </is>
      </c>
      <c r="B45" t="inlineStr">
        <is>
          <t>J1101</t>
        </is>
      </c>
      <c r="C45" t="inlineStr">
        <is>
          <t>Kingsley Insurance Brokers - 410 Burke Highway, Point Cook</t>
        </is>
      </c>
      <c r="D45" t="str">
        <f>'Rate Reconciliation'!O105</f>
        <v>Billed in Jobber</v>
      </c>
      <c r="E45" s="9">
        <f>'Rate Reconciliation'!N105</f>
        <v>-218</v>
      </c>
      <c r="F45" t="str">
        <f>'Rate Reconciliation'!R105</f>
        <v>Bookkeeper</v>
      </c>
      <c r="G45" t="inlineStr">
        <is>
          <t>Open</t>
        </is>
      </c>
      <c r="H45" t="inlineStr">
        <is>
          <t>Wave 4 West</t>
        </is>
      </c>
    </row>
    <row r="46">
      <c r="A46" t="inlineStr">
        <is>
          <t>Billing</t>
        </is>
      </c>
      <c r="B46" t="inlineStr">
        <is>
          <t>J1102</t>
        </is>
      </c>
      <c r="C46" t="inlineStr">
        <is>
          <t>Bluestone Learning Centre Pty Ltd - 205 Burke Highway, Glen Waverley</t>
        </is>
      </c>
      <c r="D46" t="str">
        <f>'Rate Reconciliation'!O106</f>
        <v>Billed in Jobber</v>
      </c>
      <c r="E46" s="9">
        <f>'Rate Reconciliation'!N106</f>
        <v>-875.33</v>
      </c>
      <c r="F46" t="str">
        <f>'Rate Reconciliation'!R106</f>
        <v>Bookkeeper</v>
      </c>
      <c r="G46" t="inlineStr">
        <is>
          <t>Open</t>
        </is>
      </c>
      <c r="H46" t="inlineStr">
        <is>
          <t>Wave 2 East</t>
        </is>
      </c>
    </row>
    <row r="47">
      <c r="A47" t="inlineStr">
        <is>
          <t>Billing</t>
        </is>
      </c>
      <c r="B47" t="inlineStr">
        <is>
          <t>J1103</t>
        </is>
      </c>
      <c r="C47" t="inlineStr">
        <is>
          <t>Bluestone Learning Centre Pty Ltd - 205 Burke Highway, Glen Waverley</t>
        </is>
      </c>
      <c r="D47" t="str">
        <f>'Rate Reconciliation'!O107</f>
        <v>Rate mismatch</v>
      </c>
      <c r="E47" s="9">
        <f>'Rate Reconciliation'!N107</f>
        <v>-3</v>
      </c>
      <c r="F47" t="str">
        <f>'Rate Reconciliation'!R107</f>
        <v>Bookkeeper</v>
      </c>
      <c r="G47" t="inlineStr">
        <is>
          <t>Open</t>
        </is>
      </c>
      <c r="H47" t="inlineStr">
        <is>
          <t>Wave 2 East</t>
        </is>
      </c>
    </row>
    <row r="48">
      <c r="A48" t="inlineStr">
        <is>
          <t>Billing</t>
        </is>
      </c>
      <c r="B48" t="inlineStr">
        <is>
          <t>J1104</t>
        </is>
      </c>
      <c r="C48" t="inlineStr">
        <is>
          <t>Oakwood Logistics - 189 Union Highway, Hawthorn</t>
        </is>
      </c>
      <c r="D48" t="str">
        <f>'Rate Reconciliation'!O108</f>
        <v>Basis mismatch</v>
      </c>
      <c r="E48" s="9">
        <f>'Rate Reconciliation'!N108</f>
        <v>-38.67</v>
      </c>
      <c r="F48" t="str">
        <f>'Rate Reconciliation'!R108</f>
        <v>Bookkeeper</v>
      </c>
      <c r="G48" t="inlineStr">
        <is>
          <t>Open</t>
        </is>
      </c>
      <c r="H48" t="inlineStr">
        <is>
          <t>Wave 2 East</t>
        </is>
      </c>
    </row>
    <row r="49">
      <c r="A49" t="inlineStr">
        <is>
          <t>Billing</t>
        </is>
      </c>
      <c r="B49" t="inlineStr">
        <is>
          <t>J1106</t>
        </is>
      </c>
      <c r="C49" t="inlineStr">
        <is>
          <t>Oakwood Logistics - 128 Victoria Road, Blackburn</t>
        </is>
      </c>
      <c r="D49" t="str">
        <f>'Rate Reconciliation'!O110</f>
        <v>Billed in Jobber</v>
      </c>
      <c r="E49" s="9">
        <f>'Rate Reconciliation'!N110</f>
        <v>-546</v>
      </c>
      <c r="F49" t="str">
        <f>'Rate Reconciliation'!R110</f>
        <v>Bookkeeper</v>
      </c>
      <c r="G49" t="inlineStr">
        <is>
          <t>Open</t>
        </is>
      </c>
      <c r="H49" t="inlineStr">
        <is>
          <t>Wave 2 East</t>
        </is>
      </c>
    </row>
    <row r="50">
      <c r="A50" t="inlineStr">
        <is>
          <t>Billing</t>
        </is>
      </c>
      <c r="B50" t="inlineStr">
        <is>
          <t>J1107</t>
        </is>
      </c>
      <c r="C50" t="inlineStr">
        <is>
          <t>Oakwood Logistics - 375 Station Highway, Cheltenham</t>
        </is>
      </c>
      <c r="D50" t="str">
        <f>'Rate Reconciliation'!O111</f>
        <v>Basis mismatch</v>
      </c>
      <c r="E50" s="9">
        <f>'Rate Reconciliation'!N111</f>
        <v>-203.33</v>
      </c>
      <c r="F50" t="str">
        <f>'Rate Reconciliation'!R111</f>
        <v>Bookkeeper</v>
      </c>
      <c r="G50" t="inlineStr">
        <is>
          <t>Open</t>
        </is>
      </c>
      <c r="H50" t="inlineStr">
        <is>
          <t>Wave 3 South</t>
        </is>
      </c>
    </row>
    <row r="51">
      <c r="A51" t="inlineStr">
        <is>
          <t>Billing</t>
        </is>
      </c>
      <c r="B51" t="inlineStr">
        <is>
          <t>J1111</t>
        </is>
      </c>
      <c r="C51" t="inlineStr">
        <is>
          <t>Banksia Insurance Brokers - 185 Church Parade, Burwood</t>
        </is>
      </c>
      <c r="D51" t="str">
        <f>'Rate Reconciliation'!O115</f>
        <v>Rate mismatch</v>
      </c>
      <c r="E51" s="9">
        <f>'Rate Reconciliation'!N115</f>
        <v>-4</v>
      </c>
      <c r="F51" t="str">
        <f>'Rate Reconciliation'!R115</f>
        <v>Bookkeeper</v>
      </c>
      <c r="G51" t="inlineStr">
        <is>
          <t>Open</t>
        </is>
      </c>
      <c r="H51" t="inlineStr">
        <is>
          <t>Wave 2 East</t>
        </is>
      </c>
    </row>
    <row r="52">
      <c r="A52" t="inlineStr">
        <is>
          <t>Billing</t>
        </is>
      </c>
      <c r="B52" t="inlineStr">
        <is>
          <t>J1113</t>
        </is>
      </c>
      <c r="C52" t="inlineStr">
        <is>
          <t>Sunbury Lawyers Pty Ltd - 96A Glenferrie Parade, Essendon</t>
        </is>
      </c>
      <c r="D52" t="str">
        <f>'Rate Reconciliation'!O117</f>
        <v>Billed in Jobber</v>
      </c>
      <c r="E52" s="9">
        <f>'Rate Reconciliation'!N117</f>
        <v>-814.67</v>
      </c>
      <c r="F52" t="str">
        <f>'Rate Reconciliation'!R117</f>
        <v>Bookkeeper</v>
      </c>
      <c r="G52" t="inlineStr">
        <is>
          <t>Open</t>
        </is>
      </c>
      <c r="H52" t="inlineStr">
        <is>
          <t>Wave 1 North</t>
        </is>
      </c>
    </row>
    <row r="53">
      <c r="A53" t="inlineStr">
        <is>
          <t>Billing</t>
        </is>
      </c>
      <c r="B53" t="inlineStr">
        <is>
          <t>J1118</t>
        </is>
      </c>
      <c r="C53" t="inlineStr">
        <is>
          <t>Oakwood Financial Planning Pty Ltd - 394 Ballarat Avenue, Brighton</t>
        </is>
      </c>
      <c r="D53" t="str">
        <f>'Rate Reconciliation'!O122</f>
        <v>Basis mismatch</v>
      </c>
      <c r="E53" s="9">
        <f>'Rate Reconciliation'!N122</f>
        <v>-62.33</v>
      </c>
      <c r="F53" t="str">
        <f>'Rate Reconciliation'!R122</f>
        <v>Bookkeeper</v>
      </c>
      <c r="G53" t="inlineStr">
        <is>
          <t>Open</t>
        </is>
      </c>
      <c r="H53" t="inlineStr">
        <is>
          <t>Wave 3 South</t>
        </is>
      </c>
    </row>
    <row r="54">
      <c r="A54" t="inlineStr">
        <is>
          <t>Billing</t>
        </is>
      </c>
      <c r="B54" t="inlineStr">
        <is>
          <t>J1121</t>
        </is>
      </c>
      <c r="C54" t="inlineStr">
        <is>
          <t>Brightside Dental Pty Ltd - 472 Barkly Parade, Moorabbin</t>
        </is>
      </c>
      <c r="D54" t="str">
        <f>'Rate Reconciliation'!O125</f>
        <v>Rate mismatch</v>
      </c>
      <c r="E54" s="9">
        <f>'Rate Reconciliation'!N125</f>
        <v>-4.34</v>
      </c>
      <c r="F54" t="str">
        <f>'Rate Reconciliation'!R125</f>
        <v>Bookkeeper</v>
      </c>
      <c r="G54" t="inlineStr">
        <is>
          <t>Open</t>
        </is>
      </c>
      <c r="H54" t="inlineStr">
        <is>
          <t>Wave 3 South</t>
        </is>
      </c>
    </row>
    <row r="55">
      <c r="A55" t="inlineStr">
        <is>
          <t>Billing</t>
        </is>
      </c>
      <c r="B55" t="inlineStr">
        <is>
          <t>J1123</t>
        </is>
      </c>
      <c r="C55" t="inlineStr">
        <is>
          <t>Ashwood Physiotherapy - 151 Nicholson Street, Point Cook</t>
        </is>
      </c>
      <c r="D55" t="str">
        <f>'Rate Reconciliation'!O127</f>
        <v>Billed in Jobber</v>
      </c>
      <c r="E55" s="9">
        <f>'Rate Reconciliation'!N127</f>
        <v>-135</v>
      </c>
      <c r="F55" t="str">
        <f>'Rate Reconciliation'!R127</f>
        <v>Bookkeeper</v>
      </c>
      <c r="G55" t="inlineStr">
        <is>
          <t>Open</t>
        </is>
      </c>
      <c r="H55" t="inlineStr">
        <is>
          <t>Wave 4 West</t>
        </is>
      </c>
    </row>
    <row r="56">
      <c r="A56" t="inlineStr">
        <is>
          <t>Billing</t>
        </is>
      </c>
      <c r="B56" t="inlineStr">
        <is>
          <t>J1125</t>
        </is>
      </c>
      <c r="C56" t="inlineStr">
        <is>
          <t>Ashwood Physiotherapy - 144 Burke Avenue, Coburg</t>
        </is>
      </c>
      <c r="D56" t="str">
        <f>'Rate Reconciliation'!O129</f>
        <v>Rate mismatch</v>
      </c>
      <c r="E56" s="9">
        <f>'Rate Reconciliation'!N129</f>
        <v>-52</v>
      </c>
      <c r="F56" t="str">
        <f>'Rate Reconciliation'!R129</f>
        <v>Bookkeeper</v>
      </c>
      <c r="G56" t="inlineStr">
        <is>
          <t>Open</t>
        </is>
      </c>
      <c r="H56" t="inlineStr">
        <is>
          <t>Wave 1 North</t>
        </is>
      </c>
    </row>
    <row r="57">
      <c r="A57" t="inlineStr">
        <is>
          <t>Billing</t>
        </is>
      </c>
      <c r="B57" t="inlineStr">
        <is>
          <t>J1126</t>
        </is>
      </c>
      <c r="C57" t="inlineStr">
        <is>
          <t>Ashwood Physiotherapy - 144 Burke Avenue, Coburg</t>
        </is>
      </c>
      <c r="D57" t="str">
        <f>'Rate Reconciliation'!O130</f>
        <v>Billed in Jobber</v>
      </c>
      <c r="E57" s="9">
        <f>'Rate Reconciliation'!N130</f>
        <v>-116</v>
      </c>
      <c r="F57" t="str">
        <f>'Rate Reconciliation'!R130</f>
        <v>Bookkeeper</v>
      </c>
      <c r="G57" t="inlineStr">
        <is>
          <t>Open</t>
        </is>
      </c>
      <c r="H57" t="inlineStr">
        <is>
          <t>Wave 1 North</t>
        </is>
      </c>
    </row>
    <row r="58">
      <c r="A58" t="inlineStr">
        <is>
          <t>Billing</t>
        </is>
      </c>
      <c r="B58" t="inlineStr">
        <is>
          <t>J1132</t>
        </is>
      </c>
      <c r="C58" t="inlineStr">
        <is>
          <t>Bluestone Dental - 11 Hopkins Avenue, Ringwood</t>
        </is>
      </c>
      <c r="D58" t="str">
        <f>'Rate Reconciliation'!O136</f>
        <v>Billed in Jobber</v>
      </c>
      <c r="E58" s="9">
        <f>'Rate Reconciliation'!N136</f>
        <v>-1135.33</v>
      </c>
      <c r="F58" t="str">
        <f>'Rate Reconciliation'!R136</f>
        <v>Bookkeeper</v>
      </c>
      <c r="G58" t="inlineStr">
        <is>
          <t>Open</t>
        </is>
      </c>
      <c r="H58" t="inlineStr">
        <is>
          <t>Wave 2 East</t>
        </is>
      </c>
    </row>
    <row r="59">
      <c r="A59" t="inlineStr">
        <is>
          <t>Billing</t>
        </is>
      </c>
      <c r="B59" t="inlineStr">
        <is>
          <t>J1137</t>
        </is>
      </c>
      <c r="C59" t="inlineStr">
        <is>
          <t>Banksia Pathology Pty Ltd - 459 Park Avenue, Deer Park</t>
        </is>
      </c>
      <c r="D59" t="str">
        <f>'Rate Reconciliation'!O141</f>
        <v>Rate mismatch</v>
      </c>
      <c r="E59" s="9">
        <f>'Rate Reconciliation'!N141</f>
        <v>-21.66</v>
      </c>
      <c r="F59" t="str">
        <f>'Rate Reconciliation'!R141</f>
        <v>Bookkeeper</v>
      </c>
      <c r="G59" t="inlineStr">
        <is>
          <t>Open</t>
        </is>
      </c>
      <c r="H59" t="inlineStr">
        <is>
          <t>Wave 4 West</t>
        </is>
      </c>
    </row>
    <row r="60">
      <c r="A60" t="inlineStr">
        <is>
          <t>Billing</t>
        </is>
      </c>
      <c r="B60" t="inlineStr">
        <is>
          <t>J1140</t>
        </is>
      </c>
      <c r="C60" t="inlineStr">
        <is>
          <t>Bluestone Lawyers Pty Ltd - 29 Burke Parade, Burwood</t>
        </is>
      </c>
      <c r="D60" t="str">
        <f>'Rate Reconciliation'!O144</f>
        <v>Double-billing risk</v>
      </c>
      <c r="E60" s="9">
        <f>'Rate Reconciliation'!N144</f>
        <v>0</v>
      </c>
      <c r="F60" t="str">
        <f>'Rate Reconciliation'!R144</f>
        <v>Bookkeeper</v>
      </c>
      <c r="G60" t="inlineStr">
        <is>
          <t>Open</t>
        </is>
      </c>
      <c r="H60" t="inlineStr">
        <is>
          <t>Wave 2 East</t>
        </is>
      </c>
    </row>
    <row r="61">
      <c r="A61" t="inlineStr">
        <is>
          <t>Billing</t>
        </is>
      </c>
      <c r="B61" t="inlineStr">
        <is>
          <t>J1143</t>
        </is>
      </c>
      <c r="C61" t="inlineStr">
        <is>
          <t>Banksia Accountants - 251 Union Avenue, Altona</t>
        </is>
      </c>
      <c r="D61" t="str">
        <f>'Rate Reconciliation'!O147</f>
        <v>Double-billing risk</v>
      </c>
      <c r="E61" s="9">
        <f>'Rate Reconciliation'!N147</f>
        <v>0</v>
      </c>
      <c r="F61" t="str">
        <f>'Rate Reconciliation'!R147</f>
        <v>Bookkeeper</v>
      </c>
      <c r="G61" t="inlineStr">
        <is>
          <t>Open</t>
        </is>
      </c>
      <c r="H61" t="inlineStr">
        <is>
          <t>Wave 4 West</t>
        </is>
      </c>
    </row>
    <row r="62">
      <c r="A62" t="inlineStr">
        <is>
          <t>Billing</t>
        </is>
      </c>
      <c r="B62" t="inlineStr">
        <is>
          <t>J1146</t>
        </is>
      </c>
      <c r="C62" t="inlineStr">
        <is>
          <t>Banksia Accountants - 463 Gilbert Street, Glen Waverley</t>
        </is>
      </c>
      <c r="D62" t="str">
        <f>'Rate Reconciliation'!O150</f>
        <v>Rate mismatch</v>
      </c>
      <c r="E62" s="9">
        <f>'Rate Reconciliation'!N150</f>
        <v>-8.67</v>
      </c>
      <c r="F62" t="str">
        <f>'Rate Reconciliation'!R150</f>
        <v>Bookkeeper</v>
      </c>
      <c r="G62" t="inlineStr">
        <is>
          <t>Open</t>
        </is>
      </c>
      <c r="H62" t="inlineStr">
        <is>
          <t>Wave 2 East</t>
        </is>
      </c>
    </row>
    <row r="63">
      <c r="A63" t="inlineStr">
        <is>
          <t>Billing</t>
        </is>
      </c>
      <c r="B63" t="inlineStr">
        <is>
          <t>J1150</t>
        </is>
      </c>
      <c r="C63" t="inlineStr">
        <is>
          <t>Wattle Grove Lawyers Pty Ltd - 280 Railway Road, Point Cook</t>
        </is>
      </c>
      <c r="D63" t="str">
        <f>'Rate Reconciliation'!O154</f>
        <v>Rate mismatch</v>
      </c>
      <c r="E63" s="9">
        <f>'Rate Reconciliation'!N154</f>
        <v>-39</v>
      </c>
      <c r="F63" t="str">
        <f>'Rate Reconciliation'!R154</f>
        <v>Bookkeeper</v>
      </c>
      <c r="G63" t="inlineStr">
        <is>
          <t>Open</t>
        </is>
      </c>
      <c r="H63" t="inlineStr">
        <is>
          <t>Wave 4 West</t>
        </is>
      </c>
    </row>
    <row r="64">
      <c r="A64" t="inlineStr">
        <is>
          <t>Billing</t>
        </is>
      </c>
      <c r="B64" t="inlineStr">
        <is>
          <t>J1153</t>
        </is>
      </c>
      <c r="C64" t="inlineStr">
        <is>
          <t>Kingsley Medical Centre Pty Ltd - 149 Main Road, Point Cook</t>
        </is>
      </c>
      <c r="D64" t="str">
        <f>'Rate Reconciliation'!O157</f>
        <v>Rate mismatch</v>
      </c>
      <c r="E64" s="9">
        <f>'Rate Reconciliation'!N157</f>
        <v>-4</v>
      </c>
      <c r="F64" t="str">
        <f>'Rate Reconciliation'!R157</f>
        <v>Bookkeeper</v>
      </c>
      <c r="G64" t="inlineStr">
        <is>
          <t>Open</t>
        </is>
      </c>
      <c r="H64" t="inlineStr">
        <is>
          <t>Wave 4 West</t>
        </is>
      </c>
    </row>
    <row r="65">
      <c r="A65" t="inlineStr">
        <is>
          <t>Billing</t>
        </is>
      </c>
      <c r="B65" t="inlineStr">
        <is>
          <t>J1155</t>
        </is>
      </c>
      <c r="C65" t="inlineStr">
        <is>
          <t>Ashwood Engineering - 155 Hopkins Road, Glen Waverley</t>
        </is>
      </c>
      <c r="D65" t="str">
        <f>'Rate Reconciliation'!O159</f>
        <v>Duplicate in QBO</v>
      </c>
      <c r="E65" s="9">
        <f>'Rate Reconciliation'!N159</f>
        <v>528.67</v>
      </c>
      <c r="F65" t="str">
        <f>'Rate Reconciliation'!R159</f>
        <v>Bookkeeper</v>
      </c>
      <c r="G65" t="inlineStr">
        <is>
          <t>Open</t>
        </is>
      </c>
      <c r="H65" t="inlineStr">
        <is>
          <t>Wave 2 East</t>
        </is>
      </c>
    </row>
    <row r="66">
      <c r="A66" t="inlineStr">
        <is>
          <t>Billing</t>
        </is>
      </c>
      <c r="B66" t="inlineStr">
        <is>
          <t>J1157</t>
        </is>
      </c>
      <c r="C66" t="inlineStr">
        <is>
          <t>Sunbury Physiotherapy Pty Ltd - 85 Nepean Road, Frankston</t>
        </is>
      </c>
      <c r="D66" t="str">
        <f>'Rate Reconciliation'!O161</f>
        <v>Basis mismatch</v>
      </c>
      <c r="E66" s="9">
        <f>'Rate Reconciliation'!N161</f>
        <v>-146</v>
      </c>
      <c r="F66" t="str">
        <f>'Rate Reconciliation'!R161</f>
        <v>Bookkeeper</v>
      </c>
      <c r="G66" t="inlineStr">
        <is>
          <t>Open</t>
        </is>
      </c>
      <c r="H66" t="inlineStr">
        <is>
          <t>Wave 3 South</t>
        </is>
      </c>
    </row>
    <row r="67">
      <c r="A67" t="inlineStr">
        <is>
          <t>Billing</t>
        </is>
      </c>
      <c r="B67" t="inlineStr">
        <is>
          <t>J1158</t>
        </is>
      </c>
      <c r="C67" t="inlineStr">
        <is>
          <t>Sunbury Physiotherapy Pty Ltd - 231 Church Highway, Hawthorn</t>
        </is>
      </c>
      <c r="D67" t="str">
        <f>'Rate Reconciliation'!O162</f>
        <v>Rate mismatch</v>
      </c>
      <c r="E67" s="9">
        <f>'Rate Reconciliation'!N162</f>
        <v>-43.34</v>
      </c>
      <c r="F67" t="str">
        <f>'Rate Reconciliation'!R162</f>
        <v>Bookkeeper</v>
      </c>
      <c r="G67" t="inlineStr">
        <is>
          <t>Open</t>
        </is>
      </c>
      <c r="H67" t="inlineStr">
        <is>
          <t>Wave 2 East</t>
        </is>
      </c>
    </row>
    <row r="68">
      <c r="A68" t="inlineStr">
        <is>
          <t>Billing</t>
        </is>
      </c>
      <c r="B68" t="inlineStr">
        <is>
          <t>J1160</t>
        </is>
      </c>
      <c r="C68" t="inlineStr">
        <is>
          <t>Eastwood Pathology - 223A Nicholson Parade, Werribee</t>
        </is>
      </c>
      <c r="D68" t="str">
        <f>'Rate Reconciliation'!O164</f>
        <v>Rate mismatch</v>
      </c>
      <c r="E68" s="9">
        <f>'Rate Reconciliation'!N164</f>
        <v>-3</v>
      </c>
      <c r="F68" t="str">
        <f>'Rate Reconciliation'!R164</f>
        <v>Bookkeeper</v>
      </c>
      <c r="G68" t="inlineStr">
        <is>
          <t>Open</t>
        </is>
      </c>
      <c r="H68" t="inlineStr">
        <is>
          <t>Wave 4 West</t>
        </is>
      </c>
    </row>
    <row r="69">
      <c r="A69" t="inlineStr">
        <is>
          <t>Billing</t>
        </is>
      </c>
      <c r="B69" t="inlineStr">
        <is>
          <t>J1163</t>
        </is>
      </c>
      <c r="C69" t="inlineStr">
        <is>
          <t>Clearwater Logistics - 127 Main Highway, Reservoir</t>
        </is>
      </c>
      <c r="D69" t="str">
        <f>'Rate Reconciliation'!O167</f>
        <v>Not billed</v>
      </c>
      <c r="E69" s="9">
        <f>'Rate Reconciliation'!N167</f>
        <v>-268.67</v>
      </c>
      <c r="F69" t="str">
        <f>'Rate Reconciliation'!R167</f>
        <v>Bookkeeper</v>
      </c>
      <c r="G69" t="inlineStr">
        <is>
          <t>Open</t>
        </is>
      </c>
      <c r="H69" t="inlineStr">
        <is>
          <t>Wave 1 North</t>
        </is>
      </c>
    </row>
    <row r="70">
      <c r="A70" t="inlineStr">
        <is>
          <t>Billing</t>
        </is>
      </c>
      <c r="B70" t="inlineStr">
        <is>
          <t>J1165</t>
        </is>
      </c>
      <c r="C70" t="inlineStr">
        <is>
          <t>Wattle Grove Fitness - 68 Church Parade, Essendon</t>
        </is>
      </c>
      <c r="D70" t="str">
        <f>'Rate Reconciliation'!O169</f>
        <v>Not billed</v>
      </c>
      <c r="E70" s="9">
        <f>'Rate Reconciliation'!N169</f>
        <v>-546</v>
      </c>
      <c r="F70" t="str">
        <f>'Rate Reconciliation'!R169</f>
        <v>Bookkeeper</v>
      </c>
      <c r="G70" t="inlineStr">
        <is>
          <t>Open</t>
        </is>
      </c>
      <c r="H70" t="inlineStr">
        <is>
          <t>Wave 1 North</t>
        </is>
      </c>
    </row>
    <row r="71">
      <c r="A71" t="inlineStr">
        <is>
          <t>Billing</t>
        </is>
      </c>
      <c r="B71" t="inlineStr">
        <is>
          <t>J1168</t>
        </is>
      </c>
      <c r="C71" t="inlineStr">
        <is>
          <t>Ashwood Medical Centre - 61 Church Road, Bundoora</t>
        </is>
      </c>
      <c r="D71" t="str">
        <f>'Rate Reconciliation'!O172</f>
        <v>Billed in Jobber</v>
      </c>
      <c r="E71" s="9">
        <f>'Rate Reconciliation'!N172</f>
        <v>-135</v>
      </c>
      <c r="F71" t="str">
        <f>'Rate Reconciliation'!R172</f>
        <v>Bookkeeper</v>
      </c>
      <c r="G71" t="inlineStr">
        <is>
          <t>Open</t>
        </is>
      </c>
      <c r="H71" t="inlineStr">
        <is>
          <t>Wave 1 North</t>
        </is>
      </c>
    </row>
    <row r="72">
      <c r="A72" t="inlineStr">
        <is>
          <t>Billing</t>
        </is>
      </c>
      <c r="B72" t="inlineStr">
        <is>
          <t>J1171</t>
        </is>
      </c>
      <c r="C72" t="inlineStr">
        <is>
          <t>Bayview Pharmacy Pty Ltd - 221 Plenty Avenue, Footscray</t>
        </is>
      </c>
      <c r="D72" t="str">
        <f>'Rate Reconciliation'!O175</f>
        <v>Rate mismatch</v>
      </c>
      <c r="E72" s="9">
        <f>'Rate Reconciliation'!N175</f>
        <v>-108.34</v>
      </c>
      <c r="F72" t="str">
        <f>'Rate Reconciliation'!R175</f>
        <v>Bookkeeper</v>
      </c>
      <c r="G72" t="inlineStr">
        <is>
          <t>Open</t>
        </is>
      </c>
      <c r="H72" t="inlineStr">
        <is>
          <t>Wave 4 West</t>
        </is>
      </c>
    </row>
    <row r="73">
      <c r="A73" t="inlineStr">
        <is>
          <t>Billing</t>
        </is>
      </c>
      <c r="B73" t="inlineStr">
        <is>
          <t>J1172</t>
        </is>
      </c>
      <c r="C73" t="inlineStr">
        <is>
          <t>Hillcrest Accountants - 77 Mason Highway, Mitcham</t>
        </is>
      </c>
      <c r="D73" t="str">
        <f>'Rate Reconciliation'!O176</f>
        <v>Double-billing risk</v>
      </c>
      <c r="E73" s="9">
        <f>'Rate Reconciliation'!N176</f>
        <v>0</v>
      </c>
      <c r="F73" t="str">
        <f>'Rate Reconciliation'!R176</f>
        <v>Bookkeeper</v>
      </c>
      <c r="G73" t="inlineStr">
        <is>
          <t>Open</t>
        </is>
      </c>
      <c r="H73" t="inlineStr">
        <is>
          <t>Wave 2 East</t>
        </is>
      </c>
    </row>
    <row r="74">
      <c r="A74" t="inlineStr">
        <is>
          <t>Billing</t>
        </is>
      </c>
      <c r="B74" t="inlineStr">
        <is>
          <t>J1173</t>
        </is>
      </c>
      <c r="C74" t="inlineStr">
        <is>
          <t>Hillcrest Accountants - 77 Mason Highway, Mitcham</t>
        </is>
      </c>
      <c r="D74" t="str">
        <f>'Rate Reconciliation'!O177</f>
        <v>Billed in Jobber</v>
      </c>
      <c r="E74" s="9">
        <f>'Rate Reconciliation'!N177</f>
        <v>-116</v>
      </c>
      <c r="F74" t="str">
        <f>'Rate Reconciliation'!R177</f>
        <v>Bookkeeper</v>
      </c>
      <c r="G74" t="inlineStr">
        <is>
          <t>Open</t>
        </is>
      </c>
      <c r="H74" t="inlineStr">
        <is>
          <t>Wave 2 East</t>
        </is>
      </c>
    </row>
    <row r="75">
      <c r="A75" t="inlineStr">
        <is>
          <t>Billing</t>
        </is>
      </c>
      <c r="B75" t="inlineStr">
        <is>
          <t>J1176</t>
        </is>
      </c>
      <c r="C75" t="inlineStr">
        <is>
          <t>Ashwood Accountants - 212 Sydney Avenue, Yarraville</t>
        </is>
      </c>
      <c r="D75" t="str">
        <f>'Rate Reconciliation'!O180</f>
        <v>Duplicate in QBO</v>
      </c>
      <c r="E75" s="9">
        <f>'Rate Reconciliation'!N180</f>
        <v>303.33</v>
      </c>
      <c r="F75" t="str">
        <f>'Rate Reconciliation'!R180</f>
        <v>Bookkeeper</v>
      </c>
      <c r="G75" t="inlineStr">
        <is>
          <t>Open</t>
        </is>
      </c>
      <c r="H75" t="inlineStr">
        <is>
          <t>Wave 4 West</t>
        </is>
      </c>
    </row>
    <row r="76">
      <c r="A76" t="inlineStr">
        <is>
          <t>Billing</t>
        </is>
      </c>
      <c r="B76" t="inlineStr">
        <is>
          <t>J1177</t>
        </is>
      </c>
      <c r="C76" t="inlineStr">
        <is>
          <t>Westend Property Group - 268 Sydney Road, Heidelberg</t>
        </is>
      </c>
      <c r="D76" t="str">
        <f>'Rate Reconciliation'!O181</f>
        <v>Basis mismatch</v>
      </c>
      <c r="E76" s="9">
        <f>'Rate Reconciliation'!N181</f>
        <v>-24.67</v>
      </c>
      <c r="F76" t="str">
        <f>'Rate Reconciliation'!R181</f>
        <v>Bookkeeper</v>
      </c>
      <c r="G76" t="inlineStr">
        <is>
          <t>Open</t>
        </is>
      </c>
      <c r="H76" t="inlineStr">
        <is>
          <t>Wave 1 North</t>
        </is>
      </c>
    </row>
    <row r="77">
      <c r="A77" t="inlineStr">
        <is>
          <t>Billing</t>
        </is>
      </c>
      <c r="B77" t="inlineStr">
        <is>
          <t>J1179</t>
        </is>
      </c>
      <c r="C77" t="inlineStr">
        <is>
          <t>Eastwood Optometrists - 369 Station Road, Burwood</t>
        </is>
      </c>
      <c r="D77" t="str">
        <f>'Rate Reconciliation'!O183</f>
        <v>Basis mismatch</v>
      </c>
      <c r="E77" s="9">
        <f>'Rate Reconciliation'!N183</f>
        <v>-40.67</v>
      </c>
      <c r="F77" t="str">
        <f>'Rate Reconciliation'!R183</f>
        <v>Bookkeeper</v>
      </c>
      <c r="G77" t="inlineStr">
        <is>
          <t>Open</t>
        </is>
      </c>
      <c r="H77" t="inlineStr">
        <is>
          <t>Wave 2 East</t>
        </is>
      </c>
    </row>
    <row r="78">
      <c r="A78" t="inlineStr">
        <is>
          <t>Billing</t>
        </is>
      </c>
      <c r="B78" t="inlineStr">
        <is>
          <t>J1183</t>
        </is>
      </c>
      <c r="C78" t="inlineStr">
        <is>
          <t>Riverside Learning Centre - 148 Plenty Street, Cheltenham</t>
        </is>
      </c>
      <c r="D78" t="str">
        <f>'Rate Reconciliation'!O187</f>
        <v>Double-billing risk</v>
      </c>
      <c r="E78" s="9">
        <f>'Rate Reconciliation'!N187</f>
        <v>0</v>
      </c>
      <c r="F78" t="str">
        <f>'Rate Reconciliation'!R187</f>
        <v>Bookkeeper</v>
      </c>
      <c r="G78" t="inlineStr">
        <is>
          <t>Open</t>
        </is>
      </c>
      <c r="H78" t="inlineStr">
        <is>
          <t>Wave 3 South</t>
        </is>
      </c>
    </row>
    <row r="79">
      <c r="A79" t="inlineStr">
        <is>
          <t>Billing</t>
        </is>
      </c>
      <c r="B79" t="inlineStr">
        <is>
          <t>J1185</t>
        </is>
      </c>
      <c r="C79" t="inlineStr">
        <is>
          <t>Riverside Learning Centre - 4A Main Highway, Moorabbin</t>
        </is>
      </c>
      <c r="D79" t="str">
        <f>'Rate Reconciliation'!O189</f>
        <v>Billed in Jobber</v>
      </c>
      <c r="E79" s="9">
        <f>'Rate Reconciliation'!N189</f>
        <v>-146</v>
      </c>
      <c r="F79" t="str">
        <f>'Rate Reconciliation'!R189</f>
        <v>Bookkeeper</v>
      </c>
      <c r="G79" t="inlineStr">
        <is>
          <t>Open</t>
        </is>
      </c>
      <c r="H79" t="inlineStr">
        <is>
          <t>Wave 3 South</t>
        </is>
      </c>
    </row>
    <row r="80">
      <c r="A80" t="inlineStr">
        <is>
          <t>Billing</t>
        </is>
      </c>
      <c r="B80" t="inlineStr">
        <is>
          <t>J1186</t>
        </is>
      </c>
      <c r="C80" t="inlineStr">
        <is>
          <t>Silverton Insurance Brokers Pty Ltd - 165 Hopkins Road, Cheltenham</t>
        </is>
      </c>
      <c r="D80" t="str">
        <f>'Rate Reconciliation'!O190</f>
        <v>Rate mismatch</v>
      </c>
      <c r="E80" s="9">
        <f>'Rate Reconciliation'!N190</f>
        <v>-21.66</v>
      </c>
      <c r="F80" t="str">
        <f>'Rate Reconciliation'!R190</f>
        <v>Bookkeeper</v>
      </c>
      <c r="G80" t="inlineStr">
        <is>
          <t>Open</t>
        </is>
      </c>
      <c r="H80" t="inlineStr">
        <is>
          <t>Wave 3 South</t>
        </is>
      </c>
    </row>
    <row r="81">
      <c r="A81" t="inlineStr">
        <is>
          <t>Billing</t>
        </is>
      </c>
      <c r="B81" t="inlineStr">
        <is>
          <t>J1188</t>
        </is>
      </c>
      <c r="C81" t="inlineStr">
        <is>
          <t>Silverton Insurance Brokers Pty Ltd - 274 Gilbert Avenue, Glen Waverley</t>
        </is>
      </c>
      <c r="D81" t="str">
        <f>'Rate Reconciliation'!O192</f>
        <v>Rate mismatch</v>
      </c>
      <c r="E81" s="9">
        <f>'Rate Reconciliation'!N192</f>
        <v>-43.34</v>
      </c>
      <c r="F81" t="str">
        <f>'Rate Reconciliation'!R192</f>
        <v>Bookkeeper</v>
      </c>
      <c r="G81" t="inlineStr">
        <is>
          <t>Open</t>
        </is>
      </c>
      <c r="H81" t="inlineStr">
        <is>
          <t>Wave 2 East</t>
        </is>
      </c>
    </row>
    <row r="82">
      <c r="A82" t="inlineStr">
        <is>
          <t>Billing</t>
        </is>
      </c>
      <c r="B82" t="inlineStr">
        <is>
          <t>J1190</t>
        </is>
      </c>
      <c r="C82" t="inlineStr">
        <is>
          <t>Greenway Podiatry Pty Ltd - 198 Station Avenue, Burwood</t>
        </is>
      </c>
      <c r="D82" t="str">
        <f>'Rate Reconciliation'!O194</f>
        <v>Billed in Jobber</v>
      </c>
      <c r="E82" s="9">
        <f>'Rate Reconciliation'!N194</f>
        <v>-173.33</v>
      </c>
      <c r="F82" t="str">
        <f>'Rate Reconciliation'!R194</f>
        <v>Bookkeeper</v>
      </c>
      <c r="G82" t="inlineStr">
        <is>
          <t>Open</t>
        </is>
      </c>
      <c r="H82" t="inlineStr">
        <is>
          <t>Wave 2 East</t>
        </is>
      </c>
    </row>
    <row r="83">
      <c r="A83" t="inlineStr">
        <is>
          <t>Billing</t>
        </is>
      </c>
      <c r="B83" t="inlineStr">
        <is>
          <t>J1191</t>
        </is>
      </c>
      <c r="C83" t="inlineStr">
        <is>
          <t>Banksia Logistics - 387 Burke Parade, Northcote</t>
        </is>
      </c>
      <c r="D83" t="str">
        <f>'Rate Reconciliation'!O195</f>
        <v>Basis mismatch</v>
      </c>
      <c r="E83" s="9">
        <f>'Rate Reconciliation'!N195</f>
        <v>-31.33</v>
      </c>
      <c r="F83" t="str">
        <f>'Rate Reconciliation'!R195</f>
        <v>Bookkeeper</v>
      </c>
      <c r="G83" t="inlineStr">
        <is>
          <t>Open</t>
        </is>
      </c>
      <c r="H83" t="inlineStr">
        <is>
          <t>Wave 1 North</t>
        </is>
      </c>
    </row>
    <row r="84">
      <c r="A84" t="inlineStr">
        <is>
          <t>Billing</t>
        </is>
      </c>
      <c r="B84" t="inlineStr">
        <is>
          <t>J1193</t>
        </is>
      </c>
      <c r="C84" t="inlineStr">
        <is>
          <t>Banksia Logistics - 458 Glenferrie Parade, Thornbury</t>
        </is>
      </c>
      <c r="D84" t="str">
        <f>'Rate Reconciliation'!O197</f>
        <v>Double-billing risk</v>
      </c>
      <c r="E84" s="9">
        <f>'Rate Reconciliation'!N197</f>
        <v>0</v>
      </c>
      <c r="F84" t="str">
        <f>'Rate Reconciliation'!R197</f>
        <v>Bookkeeper</v>
      </c>
      <c r="G84" t="inlineStr">
        <is>
          <t>Open</t>
        </is>
      </c>
      <c r="H84" t="inlineStr">
        <is>
          <t>Wave 1 North</t>
        </is>
      </c>
    </row>
    <row r="85">
      <c r="A85" t="inlineStr">
        <is>
          <t>Billing</t>
        </is>
      </c>
      <c r="B85" t="inlineStr">
        <is>
          <t>J1195</t>
        </is>
      </c>
      <c r="C85" t="inlineStr">
        <is>
          <t>Cobblestone Physiotherapy Pty Ltd - 12 Sydney Road, Bundoora</t>
        </is>
      </c>
      <c r="D85" t="str">
        <f>'Rate Reconciliation'!O199</f>
        <v>Duplicate in QBO</v>
      </c>
      <c r="E85" s="9">
        <f>'Rate Reconciliation'!N199</f>
        <v>151.67</v>
      </c>
      <c r="F85" t="str">
        <f>'Rate Reconciliation'!R199</f>
        <v>Bookkeeper</v>
      </c>
      <c r="G85" t="inlineStr">
        <is>
          <t>Open</t>
        </is>
      </c>
      <c r="H85" t="inlineStr">
        <is>
          <t>Wave 1 North</t>
        </is>
      </c>
    </row>
    <row r="86">
      <c r="A86" t="inlineStr">
        <is>
          <t>Billing</t>
        </is>
      </c>
      <c r="B86" t="inlineStr">
        <is>
          <t>J1198</t>
        </is>
      </c>
      <c r="C86" t="inlineStr">
        <is>
          <t>Northside Pathology Pty Ltd - 416 Park Road, Ringwood</t>
        </is>
      </c>
      <c r="D86" t="str">
        <f>'Rate Reconciliation'!O202</f>
        <v>Rate mismatch</v>
      </c>
      <c r="E86" s="9">
        <f>'Rate Reconciliation'!N202</f>
        <v>-21.66</v>
      </c>
      <c r="F86" t="str">
        <f>'Rate Reconciliation'!R202</f>
        <v>Bookkeeper</v>
      </c>
      <c r="G86" t="inlineStr">
        <is>
          <t>Open</t>
        </is>
      </c>
      <c r="H86" t="inlineStr">
        <is>
          <t>Wave 2 East</t>
        </is>
      </c>
    </row>
    <row r="87">
      <c r="A87" t="inlineStr">
        <is>
          <t>Billing</t>
        </is>
      </c>
      <c r="B87" t="inlineStr">
        <is>
          <t>J1200</t>
        </is>
      </c>
      <c r="C87" t="inlineStr">
        <is>
          <t>Kingsley Fitness Pty Ltd - 460 Sydney Highway, Werribee</t>
        </is>
      </c>
      <c r="D87" t="str">
        <f>'Rate Reconciliation'!O204</f>
        <v>Rate mismatch</v>
      </c>
      <c r="E87" s="9">
        <f>'Rate Reconciliation'!N204</f>
        <v>-8.67</v>
      </c>
      <c r="F87" t="str">
        <f>'Rate Reconciliation'!R204</f>
        <v>Bookkeeper</v>
      </c>
      <c r="G87" t="inlineStr">
        <is>
          <t>Open</t>
        </is>
      </c>
      <c r="H87" t="inlineStr">
        <is>
          <t>Wave 4 West</t>
        </is>
      </c>
    </row>
    <row r="88">
      <c r="A88" t="inlineStr">
        <is>
          <t>Billing</t>
        </is>
      </c>
      <c r="B88" t="inlineStr">
        <is>
          <t>J1204</t>
        </is>
      </c>
      <c r="C88" t="inlineStr">
        <is>
          <t>Sunbury Optometrists - 375 Railway Road, Altona</t>
        </is>
      </c>
      <c r="D88" t="str">
        <f>'Rate Reconciliation'!O208</f>
        <v>Billed in Jobber</v>
      </c>
      <c r="E88" s="9">
        <f>'Rate Reconciliation'!N208</f>
        <v>-1495</v>
      </c>
      <c r="F88" t="str">
        <f>'Rate Reconciliation'!R208</f>
        <v>Bookkeeper</v>
      </c>
      <c r="G88" t="inlineStr">
        <is>
          <t>Open</t>
        </is>
      </c>
      <c r="H88" t="inlineStr">
        <is>
          <t>Wave 4 West</t>
        </is>
      </c>
    </row>
    <row r="89">
      <c r="A89" t="inlineStr">
        <is>
          <t>Billing</t>
        </is>
      </c>
      <c r="B89" t="inlineStr">
        <is>
          <t>J1206</t>
        </is>
      </c>
      <c r="C89" t="inlineStr">
        <is>
          <t>Bayview Vet Clinic - 186 Sydney Avenue, Coburg</t>
        </is>
      </c>
      <c r="D89" t="str">
        <f>'Rate Reconciliation'!O210</f>
        <v>Billed in Jobber</v>
      </c>
      <c r="E89" s="9">
        <f>'Rate Reconciliation'!N210</f>
        <v>-135</v>
      </c>
      <c r="F89" t="str">
        <f>'Rate Reconciliation'!R210</f>
        <v>Bookkeeper</v>
      </c>
      <c r="G89" t="inlineStr">
        <is>
          <t>Open</t>
        </is>
      </c>
      <c r="H89" t="inlineStr">
        <is>
          <t>Wave 1 North</t>
        </is>
      </c>
    </row>
    <row r="90">
      <c r="A90" t="inlineStr">
        <is>
          <t>Billing</t>
        </is>
      </c>
      <c r="B90" t="inlineStr">
        <is>
          <t>J1207</t>
        </is>
      </c>
      <c r="C90" t="inlineStr">
        <is>
          <t>Bayview Vet Clinic - 399 Whitehorse Road, Reservoir</t>
        </is>
      </c>
      <c r="D90" t="str">
        <f>'Rate Reconciliation'!O211</f>
        <v>Not billed</v>
      </c>
      <c r="E90" s="9">
        <f>'Rate Reconciliation'!N211</f>
        <v>-806</v>
      </c>
      <c r="F90" t="str">
        <f>'Rate Reconciliation'!R211</f>
        <v>Bookkeeper</v>
      </c>
      <c r="G90" t="inlineStr">
        <is>
          <t>Open</t>
        </is>
      </c>
      <c r="H90" t="inlineStr">
        <is>
          <t>Wave 1 North</t>
        </is>
      </c>
    </row>
    <row r="91">
      <c r="A91" t="inlineStr">
        <is>
          <t>Billing</t>
        </is>
      </c>
      <c r="B91" t="inlineStr">
        <is>
          <t>J1210</t>
        </is>
      </c>
      <c r="C91" t="inlineStr">
        <is>
          <t>Greenway Medical Centre Pty Ltd - 326 Main Highway, Glen Waverley</t>
        </is>
      </c>
      <c r="D91" t="str">
        <f>'Rate Reconciliation'!O214</f>
        <v>Basis mismatch</v>
      </c>
      <c r="E91" s="9">
        <f>'Rate Reconciliation'!N214</f>
        <v>-32.67</v>
      </c>
      <c r="F91" t="str">
        <f>'Rate Reconciliation'!R214</f>
        <v>Bookkeeper</v>
      </c>
      <c r="G91" t="inlineStr">
        <is>
          <t>Open</t>
        </is>
      </c>
      <c r="H91" t="inlineStr">
        <is>
          <t>Wave 2 East</t>
        </is>
      </c>
    </row>
    <row r="92">
      <c r="A92" t="inlineStr">
        <is>
          <t>Billing</t>
        </is>
      </c>
      <c r="B92" t="inlineStr">
        <is>
          <t>J1212</t>
        </is>
      </c>
      <c r="C92" t="inlineStr">
        <is>
          <t>Westend Physiotherapy - 306 Bridge Road, Glen Waverley</t>
        </is>
      </c>
      <c r="D92" t="str">
        <f>'Rate Reconciliation'!O216</f>
        <v>Basis mismatch</v>
      </c>
      <c r="E92" s="9">
        <f>'Rate Reconciliation'!N216</f>
        <v>-276.67</v>
      </c>
      <c r="F92" t="str">
        <f>'Rate Reconciliation'!R216</f>
        <v>Bookkeeper</v>
      </c>
      <c r="G92" t="inlineStr">
        <is>
          <t>Open</t>
        </is>
      </c>
      <c r="H92" t="inlineStr">
        <is>
          <t>Wave 2 East</t>
        </is>
      </c>
    </row>
    <row r="93">
      <c r="A93" t="inlineStr">
        <is>
          <t>Billing</t>
        </is>
      </c>
      <c r="B93" t="inlineStr">
        <is>
          <t>J1213</t>
        </is>
      </c>
      <c r="C93" t="inlineStr">
        <is>
          <t>Riverside Podiatry - 79 Ballarat Street, Point Cook</t>
        </is>
      </c>
      <c r="D93" t="str">
        <f>'Rate Reconciliation'!O217</f>
        <v>Billed in Jobber</v>
      </c>
      <c r="E93" s="9">
        <f>'Rate Reconciliation'!N217</f>
        <v>-1755</v>
      </c>
      <c r="F93" t="str">
        <f>'Rate Reconciliation'!R217</f>
        <v>Bookkeeper</v>
      </c>
      <c r="G93" t="inlineStr">
        <is>
          <t>Open</t>
        </is>
      </c>
      <c r="H93" t="inlineStr">
        <is>
          <t>Wave 4 West</t>
        </is>
      </c>
    </row>
    <row r="94">
      <c r="A94" t="inlineStr">
        <is>
          <t>Billing</t>
        </is>
      </c>
      <c r="B94" t="inlineStr">
        <is>
          <t>J1215</t>
        </is>
      </c>
      <c r="C94" t="inlineStr">
        <is>
          <t>Northside Learning Centre - 190 Nicholson Avenue, Camberwell</t>
        </is>
      </c>
      <c r="D94" t="str">
        <f>'Rate Reconciliation'!O219</f>
        <v>Double-billing risk</v>
      </c>
      <c r="E94" s="9">
        <f>'Rate Reconciliation'!N219</f>
        <v>0</v>
      </c>
      <c r="F94" t="str">
        <f>'Rate Reconciliation'!R219</f>
        <v>Bookkeeper</v>
      </c>
      <c r="G94" t="inlineStr">
        <is>
          <t>Open</t>
        </is>
      </c>
      <c r="H94" t="inlineStr">
        <is>
          <t>Wave 2 East</t>
        </is>
      </c>
    </row>
    <row r="95">
      <c r="A95" t="inlineStr">
        <is>
          <t>Billing</t>
        </is>
      </c>
      <c r="B95" t="inlineStr">
        <is>
          <t>J1220</t>
        </is>
      </c>
      <c r="C95" t="inlineStr">
        <is>
          <t>Redgum Podiatry - 445 Barkly Avenue, Cheltenham</t>
        </is>
      </c>
      <c r="D95" t="str">
        <f>'Rate Reconciliation'!O224</f>
        <v>Not billed</v>
      </c>
      <c r="E95" s="9">
        <f>'Rate Reconciliation'!N224</f>
        <v>-116</v>
      </c>
      <c r="F95" t="str">
        <f>'Rate Reconciliation'!R224</f>
        <v>Bookkeeper</v>
      </c>
      <c r="G95" t="inlineStr">
        <is>
          <t>Open</t>
        </is>
      </c>
      <c r="H95" t="inlineStr">
        <is>
          <t>Wave 3 South</t>
        </is>
      </c>
    </row>
    <row r="96">
      <c r="A96" t="inlineStr">
        <is>
          <t>Billing</t>
        </is>
      </c>
      <c r="B96" t="inlineStr">
        <is>
          <t>J1222</t>
        </is>
      </c>
      <c r="C96" t="inlineStr">
        <is>
          <t>Harbourside Chiropractic - 284 Mason Highway, Moorabbin</t>
        </is>
      </c>
      <c r="D96" t="str">
        <f>'Rate Reconciliation'!O226</f>
        <v>Basis mismatch</v>
      </c>
      <c r="E96" s="9">
        <f>'Rate Reconciliation'!N226</f>
        <v>-77.33</v>
      </c>
      <c r="F96" t="str">
        <f>'Rate Reconciliation'!R226</f>
        <v>Bookkeeper</v>
      </c>
      <c r="G96" t="inlineStr">
        <is>
          <t>Open</t>
        </is>
      </c>
      <c r="H96" t="inlineStr">
        <is>
          <t>Wave 3 South</t>
        </is>
      </c>
    </row>
    <row r="97">
      <c r="A97" t="inlineStr">
        <is>
          <t>Billing</t>
        </is>
      </c>
      <c r="B97" t="inlineStr">
        <is>
          <t>J1224</t>
        </is>
      </c>
      <c r="C97" t="inlineStr">
        <is>
          <t>Harbourside Chiropractic - 218 Burke Street, St Kilda</t>
        </is>
      </c>
      <c r="D97" t="str">
        <f>'Rate Reconciliation'!O228</f>
        <v>Billed in Jobber</v>
      </c>
      <c r="E97" s="9">
        <f>'Rate Reconciliation'!N228</f>
        <v>-2903.33</v>
      </c>
      <c r="F97" t="str">
        <f>'Rate Reconciliation'!R228</f>
        <v>Bookkeeper</v>
      </c>
      <c r="G97" t="inlineStr">
        <is>
          <t>Open</t>
        </is>
      </c>
      <c r="H97" t="inlineStr">
        <is>
          <t>Wave 3 South</t>
        </is>
      </c>
    </row>
    <row r="98">
      <c r="A98" t="inlineStr">
        <is>
          <t>Billing</t>
        </is>
      </c>
      <c r="B98" t="inlineStr">
        <is>
          <t>J1225</t>
        </is>
      </c>
      <c r="C98" t="inlineStr">
        <is>
          <t>Hillcrest Lawyers - 362 Barkly Avenue, Mentone</t>
        </is>
      </c>
      <c r="D98" t="str">
        <f>'Rate Reconciliation'!O229</f>
        <v>Rate mismatch</v>
      </c>
      <c r="E98" s="9">
        <f>'Rate Reconciliation'!N229</f>
        <v>-17.33</v>
      </c>
      <c r="F98" t="str">
        <f>'Rate Reconciliation'!R229</f>
        <v>Bookkeeper</v>
      </c>
      <c r="G98" t="inlineStr">
        <is>
          <t>Open</t>
        </is>
      </c>
      <c r="H98" t="inlineStr">
        <is>
          <t>Wave 3 South</t>
        </is>
      </c>
    </row>
    <row r="99">
      <c r="A99" t="inlineStr">
        <is>
          <t>Billing</t>
        </is>
      </c>
      <c r="B99" t="inlineStr">
        <is>
          <t>J1227</t>
        </is>
      </c>
      <c r="C99" t="inlineStr">
        <is>
          <t>Silverton Logistics Pty Ltd - 176 High Highway, Brunswick</t>
        </is>
      </c>
      <c r="D99" t="str">
        <f>'Rate Reconciliation'!O231</f>
        <v>Basis mismatch</v>
      </c>
      <c r="E99" s="9">
        <f>'Rate Reconciliation'!N231</f>
        <v>-42.67</v>
      </c>
      <c r="F99" t="str">
        <f>'Rate Reconciliation'!R231</f>
        <v>Bookkeeper</v>
      </c>
      <c r="G99" t="inlineStr">
        <is>
          <t>Open</t>
        </is>
      </c>
      <c r="H99" t="inlineStr">
        <is>
          <t>Wave 1 North</t>
        </is>
      </c>
    </row>
    <row r="100">
      <c r="A100" t="inlineStr">
        <is>
          <t>Billing</t>
        </is>
      </c>
      <c r="B100" t="inlineStr">
        <is>
          <t>J1229</t>
        </is>
      </c>
      <c r="C100" t="inlineStr">
        <is>
          <t>Silverton Logistics Pty Ltd - 356 Glenferrie Parade, Frankston</t>
        </is>
      </c>
      <c r="D100" t="str">
        <f>'Rate Reconciliation'!O233</f>
        <v>Basis mismatch</v>
      </c>
      <c r="E100" s="9">
        <f>'Rate Reconciliation'!N233</f>
        <v>-9.67</v>
      </c>
      <c r="F100" t="str">
        <f>'Rate Reconciliation'!R233</f>
        <v>Bookkeeper</v>
      </c>
      <c r="G100" t="inlineStr">
        <is>
          <t>Open</t>
        </is>
      </c>
      <c r="H100" t="inlineStr">
        <is>
          <t>Wave 3 South</t>
        </is>
      </c>
    </row>
    <row r="101">
      <c r="A101" t="inlineStr">
        <is>
          <t>Billing</t>
        </is>
      </c>
      <c r="B101" t="inlineStr">
        <is>
          <t>J1232</t>
        </is>
      </c>
      <c r="C101" t="inlineStr">
        <is>
          <t>Southgate Pathology - 433 Mason Parade, Brunswick</t>
        </is>
      </c>
      <c r="D101" t="str">
        <f>'Rate Reconciliation'!O236</f>
        <v>Double-billing risk</v>
      </c>
      <c r="E101" s="9">
        <f>'Rate Reconciliation'!N236</f>
        <v>0</v>
      </c>
      <c r="F101" t="str">
        <f>'Rate Reconciliation'!R236</f>
        <v>Bookkeeper</v>
      </c>
      <c r="G101" t="inlineStr">
        <is>
          <t>Open</t>
        </is>
      </c>
      <c r="H101" t="inlineStr">
        <is>
          <t>Wave 1 North</t>
        </is>
      </c>
    </row>
    <row r="102">
      <c r="A102" t="inlineStr">
        <is>
          <t>Billing</t>
        </is>
      </c>
      <c r="B102" t="inlineStr">
        <is>
          <t>J1237</t>
        </is>
      </c>
      <c r="C102" t="inlineStr">
        <is>
          <t>Westend Engineering - 313 Victoria Road, Reservoir</t>
        </is>
      </c>
      <c r="D102" t="str">
        <f>'Rate Reconciliation'!O241</f>
        <v>Not billed</v>
      </c>
      <c r="E102" s="9">
        <f>'Rate Reconciliation'!N241</f>
        <v>-146</v>
      </c>
      <c r="F102" t="str">
        <f>'Rate Reconciliation'!R241</f>
        <v>Bookkeeper</v>
      </c>
      <c r="G102" t="inlineStr">
        <is>
          <t>Open</t>
        </is>
      </c>
      <c r="H102" t="inlineStr">
        <is>
          <t>Wave 1 North</t>
        </is>
      </c>
    </row>
    <row r="103">
      <c r="A103" t="inlineStr">
        <is>
          <t>Billing</t>
        </is>
      </c>
      <c r="B103" t="inlineStr">
        <is>
          <t>J1240</t>
        </is>
      </c>
      <c r="C103" t="inlineStr">
        <is>
          <t>Lakeside Real Estate Pty Ltd - 6 Whitehorse Street, Mitcham</t>
        </is>
      </c>
      <c r="D103" t="str">
        <f>'Rate Reconciliation'!O244</f>
        <v>Billed in Jobber</v>
      </c>
      <c r="E103" s="9">
        <f>'Rate Reconciliation'!N244</f>
        <v>-546</v>
      </c>
      <c r="F103" t="str">
        <f>'Rate Reconciliation'!R244</f>
        <v>Bookkeeper</v>
      </c>
      <c r="G103" t="inlineStr">
        <is>
          <t>Open</t>
        </is>
      </c>
      <c r="H103" t="inlineStr">
        <is>
          <t>Wave 2 East</t>
        </is>
      </c>
    </row>
    <row r="104">
      <c r="A104" t="inlineStr">
        <is>
          <t>Billing</t>
        </is>
      </c>
      <c r="B104" t="inlineStr">
        <is>
          <t>J1244</t>
        </is>
      </c>
      <c r="C104" t="inlineStr">
        <is>
          <t>Harbourside Pharmacy Pty Ltd - 266 Park Road, Williamstown</t>
        </is>
      </c>
      <c r="D104" t="str">
        <f>'Rate Reconciliation'!O248</f>
        <v>Billed in Jobber</v>
      </c>
      <c r="E104" s="9">
        <f>'Rate Reconciliation'!N248</f>
        <v>-901.33</v>
      </c>
      <c r="F104" t="str">
        <f>'Rate Reconciliation'!R248</f>
        <v>Bookkeeper</v>
      </c>
      <c r="G104" t="inlineStr">
        <is>
          <t>Open</t>
        </is>
      </c>
      <c r="H104" t="inlineStr">
        <is>
          <t>Wave 4 West</t>
        </is>
      </c>
    </row>
    <row r="105">
      <c r="A105" t="inlineStr">
        <is>
          <t>Billing</t>
        </is>
      </c>
      <c r="B105" t="inlineStr">
        <is>
          <t>J1246</t>
        </is>
      </c>
      <c r="C105" t="inlineStr">
        <is>
          <t>Southgate Engineering - 135 Main Avenue, Frankston</t>
        </is>
      </c>
      <c r="D105" t="str">
        <f>'Rate Reconciliation'!O250</f>
        <v>Billed in Jobber</v>
      </c>
      <c r="E105" s="9">
        <f>'Rate Reconciliation'!N250</f>
        <v>-1092</v>
      </c>
      <c r="F105" t="str">
        <f>'Rate Reconciliation'!R250</f>
        <v>Bookkeeper</v>
      </c>
      <c r="G105" t="inlineStr">
        <is>
          <t>Open</t>
        </is>
      </c>
      <c r="H105" t="inlineStr">
        <is>
          <t>Wave 3 South</t>
        </is>
      </c>
    </row>
    <row r="106">
      <c r="A106" t="inlineStr">
        <is>
          <t>Billing</t>
        </is>
      </c>
      <c r="B106" t="inlineStr">
        <is>
          <t>J1247</t>
        </is>
      </c>
      <c r="C106" t="inlineStr">
        <is>
          <t>Riverside Dental Pty Ltd - 256 Albert Parade, Northcote</t>
        </is>
      </c>
      <c r="D106" t="str">
        <f>'Rate Reconciliation'!O251</f>
        <v>Billed in Jobber</v>
      </c>
      <c r="E106" s="9">
        <f>'Rate Reconciliation'!N251</f>
        <v>-268.67</v>
      </c>
      <c r="F106" t="str">
        <f>'Rate Reconciliation'!R251</f>
        <v>Bookkeeper</v>
      </c>
      <c r="G106" t="inlineStr">
        <is>
          <t>Open</t>
        </is>
      </c>
      <c r="H106" t="inlineStr">
        <is>
          <t>Wave 1 North</t>
        </is>
      </c>
    </row>
    <row r="107">
      <c r="A107" t="inlineStr">
        <is>
          <t>Billing</t>
        </is>
      </c>
      <c r="B107" t="inlineStr">
        <is>
          <t>J1250</t>
        </is>
      </c>
      <c r="C107" t="inlineStr">
        <is>
          <t>Bayview Early Learning - 329 Station Avenue, Brighton</t>
        </is>
      </c>
      <c r="D107" t="str">
        <f>'Rate Reconciliation'!O254</f>
        <v>Rate mismatch</v>
      </c>
      <c r="E107" s="9">
        <f>'Rate Reconciliation'!N254</f>
        <v>-13</v>
      </c>
      <c r="F107" t="str">
        <f>'Rate Reconciliation'!R254</f>
        <v>Bookkeeper</v>
      </c>
      <c r="G107" t="inlineStr">
        <is>
          <t>Open</t>
        </is>
      </c>
      <c r="H107" t="inlineStr">
        <is>
          <t>Wave 3 South</t>
        </is>
      </c>
    </row>
    <row r="108">
      <c r="A108" t="inlineStr">
        <is>
          <t>Billing</t>
        </is>
      </c>
      <c r="B108" t="inlineStr">
        <is>
          <t>J1252</t>
        </is>
      </c>
      <c r="C108" t="inlineStr">
        <is>
          <t>Ashwood Property Group - 248 Sydney Street, Cheltenham</t>
        </is>
      </c>
      <c r="D108" t="str">
        <f>'Rate Reconciliation'!O256</f>
        <v>Billed in Jobber</v>
      </c>
      <c r="E108" s="9">
        <f>'Rate Reconciliation'!N256</f>
        <v>-151.67</v>
      </c>
      <c r="F108" t="str">
        <f>'Rate Reconciliation'!R256</f>
        <v>Bookkeeper</v>
      </c>
      <c r="G108" t="inlineStr">
        <is>
          <t>Open</t>
        </is>
      </c>
      <c r="H108" t="inlineStr">
        <is>
          <t>Wave 3 South</t>
        </is>
      </c>
    </row>
    <row r="109">
      <c r="A109" t="inlineStr">
        <is>
          <t>Billing</t>
        </is>
      </c>
      <c r="B109" t="inlineStr">
        <is>
          <t>J1253</t>
        </is>
      </c>
      <c r="C109" t="inlineStr">
        <is>
          <t>Ashwood Property Group - 248 Sydney Street, Cheltenham</t>
        </is>
      </c>
      <c r="D109" t="str">
        <f>'Rate Reconciliation'!O257</f>
        <v>Not billed</v>
      </c>
      <c r="E109" s="9">
        <f>'Rate Reconciliation'!N257</f>
        <v>-116</v>
      </c>
      <c r="F109" t="str">
        <f>'Rate Reconciliation'!R257</f>
        <v>Bookkeeper</v>
      </c>
      <c r="G109" t="inlineStr">
        <is>
          <t>Open</t>
        </is>
      </c>
      <c r="H109" t="inlineStr">
        <is>
          <t>Wave 3 South</t>
        </is>
      </c>
    </row>
    <row r="110">
      <c r="A110" t="inlineStr">
        <is>
          <t>Billing</t>
        </is>
      </c>
      <c r="B110" t="inlineStr">
        <is>
          <t>J1257</t>
        </is>
      </c>
      <c r="C110" t="inlineStr">
        <is>
          <t>Elm Street Early Learning - 356 Main Road, Camberwell</t>
        </is>
      </c>
      <c r="D110" t="str">
        <f>'Rate Reconciliation'!O261</f>
        <v>Billed in Jobber</v>
      </c>
      <c r="E110" s="9">
        <f>'Rate Reconciliation'!N261</f>
        <v>-316.33</v>
      </c>
      <c r="F110" t="str">
        <f>'Rate Reconciliation'!R261</f>
        <v>Bookkeeper</v>
      </c>
      <c r="G110" t="inlineStr">
        <is>
          <t>Open</t>
        </is>
      </c>
      <c r="H110" t="inlineStr">
        <is>
          <t>Wave 2 East</t>
        </is>
      </c>
    </row>
    <row r="111">
      <c r="A111" t="inlineStr">
        <is>
          <t>Billing</t>
        </is>
      </c>
      <c r="B111" t="inlineStr">
        <is>
          <t>J1260</t>
        </is>
      </c>
      <c r="C111" t="inlineStr">
        <is>
          <t>Elm Street Early Learning - 422 Nicholson Parade, Glen Waverley</t>
        </is>
      </c>
      <c r="D111" t="str">
        <f>'Rate Reconciliation'!O264</f>
        <v>Billed in Jobber</v>
      </c>
      <c r="E111" s="9">
        <f>'Rate Reconciliation'!N264</f>
        <v>-99</v>
      </c>
      <c r="F111" t="str">
        <f>'Rate Reconciliation'!R264</f>
        <v>Bookkeeper</v>
      </c>
      <c r="G111" t="inlineStr">
        <is>
          <t>Open</t>
        </is>
      </c>
      <c r="H111" t="inlineStr">
        <is>
          <t>Wave 2 East</t>
        </is>
      </c>
    </row>
    <row r="112">
      <c r="A112" t="inlineStr">
        <is>
          <t>Billing</t>
        </is>
      </c>
      <c r="B112" t="inlineStr">
        <is>
          <t>J1261</t>
        </is>
      </c>
      <c r="C112" t="inlineStr">
        <is>
          <t>Redgum Financial Planning - 455 Railway Road, Williamstown</t>
        </is>
      </c>
      <c r="D112" t="str">
        <f>'Rate Reconciliation'!O265</f>
        <v>Billed in Jobber</v>
      </c>
      <c r="E112" s="9">
        <f>'Rate Reconciliation'!N265</f>
        <v>-832</v>
      </c>
      <c r="F112" t="str">
        <f>'Rate Reconciliation'!R265</f>
        <v>Bookkeeper</v>
      </c>
      <c r="G112" t="inlineStr">
        <is>
          <t>Open</t>
        </is>
      </c>
      <c r="H112" t="inlineStr">
        <is>
          <t>Wave 4 West</t>
        </is>
      </c>
    </row>
    <row r="113">
      <c r="A113" t="inlineStr">
        <is>
          <t>Billing</t>
        </is>
      </c>
      <c r="B113" t="inlineStr">
        <is>
          <t>J1264</t>
        </is>
      </c>
      <c r="C113" t="inlineStr">
        <is>
          <t>Elm Street Logistics Pty Ltd - 343 Sydney Street, Kew</t>
        </is>
      </c>
      <c r="D113" t="str">
        <f>'Rate Reconciliation'!O268</f>
        <v>Double-billing risk</v>
      </c>
      <c r="E113" s="9">
        <f>'Rate Reconciliation'!N268</f>
        <v>0</v>
      </c>
      <c r="F113" t="str">
        <f>'Rate Reconciliation'!R268</f>
        <v>Bookkeeper</v>
      </c>
      <c r="G113" t="inlineStr">
        <is>
          <t>Open</t>
        </is>
      </c>
      <c r="H113" t="inlineStr">
        <is>
          <t>Wave 2 East</t>
        </is>
      </c>
    </row>
    <row r="114">
      <c r="A114" t="inlineStr">
        <is>
          <t>Billing</t>
        </is>
      </c>
      <c r="B114" t="inlineStr">
        <is>
          <t>J1265</t>
        </is>
      </c>
      <c r="C114" t="inlineStr">
        <is>
          <t>Elm Street Logistics Pty Ltd - 399 Plenty Avenue, Ringwood</t>
        </is>
      </c>
      <c r="D114" t="str">
        <f>'Rate Reconciliation'!O269</f>
        <v>Billed in Jobber</v>
      </c>
      <c r="E114" s="9">
        <f>'Rate Reconciliation'!N269</f>
        <v>-537.33</v>
      </c>
      <c r="F114" t="str">
        <f>'Rate Reconciliation'!R269</f>
        <v>Bookkeeper</v>
      </c>
      <c r="G114" t="inlineStr">
        <is>
          <t>Open</t>
        </is>
      </c>
      <c r="H114" t="inlineStr">
        <is>
          <t>Wave 2 East</t>
        </is>
      </c>
    </row>
    <row r="115">
      <c r="A115" t="inlineStr">
        <is>
          <t>Billing</t>
        </is>
      </c>
      <c r="B115" t="inlineStr">
        <is>
          <t>J1266</t>
        </is>
      </c>
      <c r="C115" t="inlineStr">
        <is>
          <t>Elm Street Logistics Pty Ltd - 256 Station Street, Blackburn</t>
        </is>
      </c>
      <c r="D115" t="str">
        <f>'Rate Reconciliation'!O270</f>
        <v>Basis mismatch</v>
      </c>
      <c r="E115" s="9">
        <f>'Rate Reconciliation'!N270</f>
        <v>-106.67</v>
      </c>
      <c r="F115" t="str">
        <f>'Rate Reconciliation'!R270</f>
        <v>Bookkeeper</v>
      </c>
      <c r="G115" t="inlineStr">
        <is>
          <t>Open</t>
        </is>
      </c>
      <c r="H115" t="inlineStr">
        <is>
          <t>Wave 2 East</t>
        </is>
      </c>
    </row>
    <row r="116">
      <c r="A116" t="inlineStr">
        <is>
          <t>Billing</t>
        </is>
      </c>
      <c r="B116" t="inlineStr">
        <is>
          <t>J1268</t>
        </is>
      </c>
      <c r="C116" t="inlineStr">
        <is>
          <t>Lakeside Insurance Brokers - 459 Whitehorse Parade, Sunshine</t>
        </is>
      </c>
      <c r="D116" t="str">
        <f>'Rate Reconciliation'!O272</f>
        <v>Billed in Jobber</v>
      </c>
      <c r="E116" s="9">
        <f>'Rate Reconciliation'!N272</f>
        <v>-884</v>
      </c>
      <c r="F116" t="str">
        <f>'Rate Reconciliation'!R272</f>
        <v>Bookkeeper</v>
      </c>
      <c r="G116" t="inlineStr">
        <is>
          <t>Open</t>
        </is>
      </c>
      <c r="H116" t="inlineStr">
        <is>
          <t>Wave 4 West</t>
        </is>
      </c>
    </row>
    <row r="117">
      <c r="A117" t="inlineStr">
        <is>
          <t>Billing</t>
        </is>
      </c>
      <c r="B117" t="inlineStr">
        <is>
          <t>J1271</t>
        </is>
      </c>
      <c r="C117" t="inlineStr">
        <is>
          <t>Fairfield Accountants Pty Ltd - 313/12 Union Avenue, Dandenong</t>
        </is>
      </c>
      <c r="D117" t="str">
        <f>'Rate Reconciliation'!O275</f>
        <v>Billed in Jobber</v>
      </c>
      <c r="E117" s="9">
        <f>'Rate Reconciliation'!N275</f>
        <v>-3271.67</v>
      </c>
      <c r="F117" t="str">
        <f>'Rate Reconciliation'!R275</f>
        <v>Bookkeeper</v>
      </c>
      <c r="G117" t="inlineStr">
        <is>
          <t>Open</t>
        </is>
      </c>
      <c r="H117" t="inlineStr">
        <is>
          <t>Wave 3 South</t>
        </is>
      </c>
    </row>
    <row r="118">
      <c r="A118" t="inlineStr">
        <is>
          <t>Billing</t>
        </is>
      </c>
      <c r="B118" t="inlineStr">
        <is>
          <t>J1275</t>
        </is>
      </c>
      <c r="C118" t="inlineStr">
        <is>
          <t>Oakwood Medical Centre Pty Ltd - 64 Bridge Street, Coburg</t>
        </is>
      </c>
      <c r="D118" t="str">
        <f>'Rate Reconciliation'!O279</f>
        <v>Billed in Jobber</v>
      </c>
      <c r="E118" s="9">
        <f>'Rate Reconciliation'!N279</f>
        <v>-1209</v>
      </c>
      <c r="F118" t="str">
        <f>'Rate Reconciliation'!R279</f>
        <v>Bookkeeper</v>
      </c>
      <c r="G118" t="inlineStr">
        <is>
          <t>Open</t>
        </is>
      </c>
      <c r="H118" t="inlineStr">
        <is>
          <t>Wave 1 North</t>
        </is>
      </c>
    </row>
    <row r="119">
      <c r="A119" t="inlineStr">
        <is>
          <t>Billing</t>
        </is>
      </c>
      <c r="B119" t="inlineStr">
        <is>
          <t>J1276</t>
        </is>
      </c>
      <c r="C119" t="inlineStr">
        <is>
          <t>Banksia Architects Pty Ltd - 213 Church Parade, Frankston</t>
        </is>
      </c>
      <c r="D119" t="str">
        <f>'Rate Reconciliation'!O280</f>
        <v>Rate mismatch</v>
      </c>
      <c r="E119" s="9">
        <f>'Rate Reconciliation'!N280</f>
        <v>-91</v>
      </c>
      <c r="F119" t="str">
        <f>'Rate Reconciliation'!R280</f>
        <v>Bookkeeper</v>
      </c>
      <c r="G119" t="inlineStr">
        <is>
          <t>Open</t>
        </is>
      </c>
      <c r="H119" t="inlineStr">
        <is>
          <t>Wave 3 South</t>
        </is>
      </c>
    </row>
    <row r="120">
      <c r="A120" t="inlineStr">
        <is>
          <t>Billing</t>
        </is>
      </c>
      <c r="B120" t="inlineStr">
        <is>
          <t>J1278</t>
        </is>
      </c>
      <c r="C120" t="inlineStr">
        <is>
          <t>Ironbark Engineering Pty Ltd - 301 Whitehorse Highway, Thornbury</t>
        </is>
      </c>
      <c r="D120" t="str">
        <f>'Rate Reconciliation'!O282</f>
        <v>Billed in Jobber</v>
      </c>
      <c r="E120" s="9">
        <f>'Rate Reconciliation'!N282</f>
        <v>-2925</v>
      </c>
      <c r="F120" t="str">
        <f>'Rate Reconciliation'!R282</f>
        <v>Bookkeeper</v>
      </c>
      <c r="G120" t="inlineStr">
        <is>
          <t>Open</t>
        </is>
      </c>
      <c r="H120" t="inlineStr">
        <is>
          <t>Wave 1 North</t>
        </is>
      </c>
    </row>
    <row r="121">
      <c r="A121" t="inlineStr">
        <is>
          <t>Billing</t>
        </is>
      </c>
      <c r="B121" t="inlineStr">
        <is>
          <t>J1279</t>
        </is>
      </c>
      <c r="C121" t="inlineStr">
        <is>
          <t>Wattle Grove Financial Planning - 294 Victoria Avenue, Northcote</t>
        </is>
      </c>
      <c r="D121" t="str">
        <f>'Rate Reconciliation'!O283</f>
        <v>Billed in Jobber</v>
      </c>
      <c r="E121" s="9">
        <f>'Rate Reconciliation'!N283</f>
        <v>-1126.67</v>
      </c>
      <c r="F121" t="str">
        <f>'Rate Reconciliation'!R283</f>
        <v>Bookkeeper</v>
      </c>
      <c r="G121" t="inlineStr">
        <is>
          <t>Open</t>
        </is>
      </c>
      <c r="H121" t="inlineStr">
        <is>
          <t>Wave 1 North</t>
        </is>
      </c>
    </row>
    <row r="122">
      <c r="A122" t="inlineStr">
        <is>
          <t>Billing</t>
        </is>
      </c>
      <c r="B122" t="inlineStr">
        <is>
          <t>J1280</t>
        </is>
      </c>
      <c r="C122" t="inlineStr">
        <is>
          <t>Parkside Fitness Pty Ltd - 81 Nepean Road, Burwood</t>
        </is>
      </c>
      <c r="D122" t="str">
        <f>'Rate Reconciliation'!O284</f>
        <v>Duplicate in QBO</v>
      </c>
      <c r="E122" s="9">
        <f>'Rate Reconciliation'!N284</f>
        <v>754</v>
      </c>
      <c r="F122" t="str">
        <f>'Rate Reconciliation'!R284</f>
        <v>Bookkeeper</v>
      </c>
      <c r="G122" t="inlineStr">
        <is>
          <t>Open</t>
        </is>
      </c>
      <c r="H122" t="inlineStr">
        <is>
          <t>Wave 2 East</t>
        </is>
      </c>
    </row>
    <row r="123">
      <c r="A123" t="inlineStr">
        <is>
          <t>Billing</t>
        </is>
      </c>
      <c r="B123" t="inlineStr">
        <is>
          <t>J1285</t>
        </is>
      </c>
      <c r="C123" t="inlineStr">
        <is>
          <t>Greenway Chiropractic Pty Ltd - 250 Hopkins Highway, Kew</t>
        </is>
      </c>
      <c r="D123" t="str">
        <f>'Rate Reconciliation'!O289</f>
        <v>Billed in Jobber</v>
      </c>
      <c r="E123" s="9">
        <f>'Rate Reconciliation'!N289</f>
        <v>-3791.67</v>
      </c>
      <c r="F123" t="str">
        <f>'Rate Reconciliation'!R289</f>
        <v>Bookkeeper</v>
      </c>
      <c r="G123" t="inlineStr">
        <is>
          <t>Open</t>
        </is>
      </c>
      <c r="H123" t="inlineStr">
        <is>
          <t>Wave 2 East</t>
        </is>
      </c>
    </row>
    <row r="124">
      <c r="A124" t="inlineStr">
        <is>
          <t>Billing</t>
        </is>
      </c>
      <c r="B124" t="inlineStr">
        <is>
          <t>J1288</t>
        </is>
      </c>
      <c r="C124" t="inlineStr">
        <is>
          <t>Riverside Pharmacy - 472 Hopkins Highway, Box Hill</t>
        </is>
      </c>
      <c r="D124" t="str">
        <f>'Rate Reconciliation'!O292</f>
        <v>Duplicate in QBO</v>
      </c>
      <c r="E124" s="9">
        <f>'Rate Reconciliation'!N292</f>
        <v>572</v>
      </c>
      <c r="F124" t="str">
        <f>'Rate Reconciliation'!R292</f>
        <v>Bookkeeper</v>
      </c>
      <c r="G124" t="inlineStr">
        <is>
          <t>Open</t>
        </is>
      </c>
      <c r="H124" t="inlineStr">
        <is>
          <t>Wave 2 East</t>
        </is>
      </c>
    </row>
    <row r="125">
      <c r="A125" t="inlineStr">
        <is>
          <t>Billing</t>
        </is>
      </c>
      <c r="B125" t="inlineStr">
        <is>
          <t>J1289</t>
        </is>
      </c>
      <c r="C125" t="inlineStr">
        <is>
          <t>Riverside Pharmacy - 410 Queen Highway, Glen Waverley</t>
        </is>
      </c>
      <c r="D125" t="str">
        <f>'Rate Reconciliation'!O293</f>
        <v>Billed in Jobber</v>
      </c>
      <c r="E125" s="9">
        <f>'Rate Reconciliation'!N293</f>
        <v>-2621.67</v>
      </c>
      <c r="F125" t="str">
        <f>'Rate Reconciliation'!R293</f>
        <v>Bookkeeper</v>
      </c>
      <c r="G125" t="inlineStr">
        <is>
          <t>Open</t>
        </is>
      </c>
      <c r="H125" t="inlineStr">
        <is>
          <t>Wave 2 East</t>
        </is>
      </c>
    </row>
    <row r="126">
      <c r="A126" t="inlineStr">
        <is>
          <t>Billing</t>
        </is>
      </c>
      <c r="B126" t="inlineStr">
        <is>
          <t>J1290</t>
        </is>
      </c>
      <c r="C126" t="inlineStr">
        <is>
          <t>Riverside Pharmacy - 410 Queen Highway, Glen Waverley</t>
        </is>
      </c>
      <c r="D126" t="str">
        <f>'Rate Reconciliation'!O294</f>
        <v>Rate mismatch</v>
      </c>
      <c r="E126" s="9">
        <f>'Rate Reconciliation'!N294</f>
        <v>-9</v>
      </c>
      <c r="F126" t="str">
        <f>'Rate Reconciliation'!R294</f>
        <v>Bookkeeper</v>
      </c>
      <c r="G126" t="inlineStr">
        <is>
          <t>Open</t>
        </is>
      </c>
      <c r="H126" t="inlineStr">
        <is>
          <t>Wave 2 East</t>
        </is>
      </c>
    </row>
    <row r="127">
      <c r="A127" t="inlineStr">
        <is>
          <t>Billing</t>
        </is>
      </c>
      <c r="B127" t="inlineStr">
        <is>
          <t>J1292</t>
        </is>
      </c>
      <c r="C127" t="inlineStr">
        <is>
          <t>Elm Street Chiropractic Pty Ltd - 348 Railway Street, Mentone</t>
        </is>
      </c>
      <c r="D127" t="str">
        <f>'Rate Reconciliation'!O296</f>
        <v>Rate mismatch</v>
      </c>
      <c r="E127" s="9">
        <f>'Rate Reconciliation'!N296</f>
        <v>-43.34</v>
      </c>
      <c r="F127" t="str">
        <f>'Rate Reconciliation'!R296</f>
        <v>Bookkeeper</v>
      </c>
      <c r="G127" t="inlineStr">
        <is>
          <t>Open</t>
        </is>
      </c>
      <c r="H127" t="inlineStr">
        <is>
          <t>Wave 3 South</t>
        </is>
      </c>
    </row>
    <row r="128">
      <c r="A128" t="inlineStr">
        <is>
          <t>Billing</t>
        </is>
      </c>
      <c r="B128" t="inlineStr">
        <is>
          <t>J1294</t>
        </is>
      </c>
      <c r="C128" t="inlineStr">
        <is>
          <t>Elm Street Chiropractic Pty Ltd - 4 Sydney Highway, Cheltenham</t>
        </is>
      </c>
      <c r="D128" t="str">
        <f>'Rate Reconciliation'!O298</f>
        <v>Rate mismatch</v>
      </c>
      <c r="E128" s="9">
        <f>'Rate Reconciliation'!N298</f>
        <v>-26</v>
      </c>
      <c r="F128" t="str">
        <f>'Rate Reconciliation'!R298</f>
        <v>Bookkeeper</v>
      </c>
      <c r="G128" t="inlineStr">
        <is>
          <t>Open</t>
        </is>
      </c>
      <c r="H128" t="inlineStr">
        <is>
          <t>Wave 3 South</t>
        </is>
      </c>
    </row>
    <row r="129">
      <c r="A129" t="inlineStr">
        <is>
          <t>Billing</t>
        </is>
      </c>
      <c r="B129" t="inlineStr">
        <is>
          <t>J1297</t>
        </is>
      </c>
      <c r="C129" t="inlineStr">
        <is>
          <t>Ironbark Real Estate Pty Ltd - 32 Park Avenue, Oakleigh</t>
        </is>
      </c>
      <c r="D129" t="str">
        <f>'Rate Reconciliation'!O301</f>
        <v>Billed in Jobber</v>
      </c>
      <c r="E129" s="9">
        <f>'Rate Reconciliation'!N301</f>
        <v>-1048.67</v>
      </c>
      <c r="F129" t="str">
        <f>'Rate Reconciliation'!R301</f>
        <v>Bookkeeper</v>
      </c>
      <c r="G129" t="inlineStr">
        <is>
          <t>Open</t>
        </is>
      </c>
      <c r="H129" t="inlineStr">
        <is>
          <t>Wave 3 South</t>
        </is>
      </c>
    </row>
    <row r="130">
      <c r="A130" t="inlineStr">
        <is>
          <t>Billing</t>
        </is>
      </c>
      <c r="B130" t="inlineStr">
        <is>
          <t>J1299</t>
        </is>
      </c>
      <c r="C130" t="inlineStr">
        <is>
          <t>Elm Street Motors - 280 Station Street, Oakleigh</t>
        </is>
      </c>
      <c r="D130" t="str">
        <f>'Rate Reconciliation'!O303</f>
        <v>Billed in Jobber</v>
      </c>
      <c r="E130" s="9">
        <f>'Rate Reconciliation'!N303</f>
        <v>-151.67</v>
      </c>
      <c r="F130" t="str">
        <f>'Rate Reconciliation'!R303</f>
        <v>Bookkeeper</v>
      </c>
      <c r="G130" t="inlineStr">
        <is>
          <t>Open</t>
        </is>
      </c>
      <c r="H130" t="inlineStr">
        <is>
          <t>Wave 3 South</t>
        </is>
      </c>
    </row>
    <row r="131">
      <c r="A131" t="inlineStr">
        <is>
          <t>Billing</t>
        </is>
      </c>
      <c r="B131" t="inlineStr">
        <is>
          <t>J1301</t>
        </is>
      </c>
      <c r="C131" t="inlineStr">
        <is>
          <t>Ashwood Dental Pty Ltd - 241 Mason Road, Northcote</t>
        </is>
      </c>
      <c r="D131" t="str">
        <f>'Rate Reconciliation'!O305</f>
        <v>Billed in Jobber</v>
      </c>
      <c r="E131" s="9">
        <f>'Rate Reconciliation'!N305</f>
        <v>-650</v>
      </c>
      <c r="F131" t="str">
        <f>'Rate Reconciliation'!R305</f>
        <v>Bookkeeper</v>
      </c>
      <c r="G131" t="inlineStr">
        <is>
          <t>Open</t>
        </is>
      </c>
      <c r="H131" t="inlineStr">
        <is>
          <t>Wave 1 North</t>
        </is>
      </c>
    </row>
    <row r="132">
      <c r="A132" t="inlineStr">
        <is>
          <t>Billing</t>
        </is>
      </c>
      <c r="B132" t="inlineStr">
        <is>
          <t>J1302</t>
        </is>
      </c>
      <c r="C132" t="inlineStr">
        <is>
          <t>Ashwood Dental Pty Ltd - 448 Barkly Avenue, Mentone</t>
        </is>
      </c>
      <c r="D132" t="str">
        <f>'Rate Reconciliation'!O306</f>
        <v>Billed in Jobber</v>
      </c>
      <c r="E132" s="9">
        <f>'Rate Reconciliation'!N306</f>
        <v>-151.67</v>
      </c>
      <c r="F132" t="str">
        <f>'Rate Reconciliation'!R306</f>
        <v>Bookkeeper</v>
      </c>
      <c r="G132" t="inlineStr">
        <is>
          <t>Open</t>
        </is>
      </c>
      <c r="H132" t="inlineStr">
        <is>
          <t>Wave 3 South</t>
        </is>
      </c>
    </row>
    <row r="133">
      <c r="A133" t="inlineStr">
        <is>
          <t>Billing</t>
        </is>
      </c>
      <c r="B133" t="inlineStr">
        <is>
          <t>J1303</t>
        </is>
      </c>
      <c r="C133" t="inlineStr">
        <is>
          <t>Bluestone Early Learning Pty Ltd - 351 High Street, Altona</t>
        </is>
      </c>
      <c r="D133" t="str">
        <f>'Rate Reconciliation'!O307</f>
        <v>Billed in Jobber</v>
      </c>
      <c r="E133" s="9">
        <f>'Rate Reconciliation'!N307</f>
        <v>-2210</v>
      </c>
      <c r="F133" t="str">
        <f>'Rate Reconciliation'!R307</f>
        <v>Bookkeeper</v>
      </c>
      <c r="G133" t="inlineStr">
        <is>
          <t>Open</t>
        </is>
      </c>
      <c r="H133" t="inlineStr">
        <is>
          <t>Wave 4 West</t>
        </is>
      </c>
    </row>
    <row r="134">
      <c r="A134" t="inlineStr">
        <is>
          <t>Billing</t>
        </is>
      </c>
      <c r="B134" t="inlineStr">
        <is>
          <t>J1304</t>
        </is>
      </c>
      <c r="C134" t="inlineStr">
        <is>
          <t>Bluestone Early Learning Pty Ltd - 351 High Street, Altona</t>
        </is>
      </c>
      <c r="D134" t="str">
        <f>'Rate Reconciliation'!O308</f>
        <v>Double-billing risk</v>
      </c>
      <c r="E134" s="9">
        <f>'Rate Reconciliation'!N308</f>
        <v>0</v>
      </c>
      <c r="F134" t="str">
        <f>'Rate Reconciliation'!R308</f>
        <v>Bookkeeper</v>
      </c>
      <c r="G134" t="inlineStr">
        <is>
          <t>Open</t>
        </is>
      </c>
      <c r="H134" t="inlineStr">
        <is>
          <t>Wave 4 West</t>
        </is>
      </c>
    </row>
    <row r="135">
      <c r="A135" t="inlineStr">
        <is>
          <t>Billing</t>
        </is>
      </c>
      <c r="B135" t="inlineStr">
        <is>
          <t>J1308</t>
        </is>
      </c>
      <c r="C135" t="inlineStr">
        <is>
          <t>Harbourside Property Group - 428 Church Parade, Maribyrnong</t>
        </is>
      </c>
      <c r="D135" t="str">
        <f>'Rate Reconciliation'!O312</f>
        <v>Billed in Jobber</v>
      </c>
      <c r="E135" s="9">
        <f>'Rate Reconciliation'!N312</f>
        <v>-416</v>
      </c>
      <c r="F135" t="str">
        <f>'Rate Reconciliation'!R312</f>
        <v>Bookkeeper</v>
      </c>
      <c r="G135" t="inlineStr">
        <is>
          <t>Open</t>
        </is>
      </c>
      <c r="H135" t="inlineStr">
        <is>
          <t>Wave 4 West</t>
        </is>
      </c>
    </row>
    <row r="136">
      <c r="A136" t="inlineStr">
        <is>
          <t>Billing</t>
        </is>
      </c>
      <c r="B136" t="inlineStr">
        <is>
          <t>J1309</t>
        </is>
      </c>
      <c r="C136" t="inlineStr">
        <is>
          <t>Harbourside Property Group - 428 Church Parade, Maribyrnong</t>
        </is>
      </c>
      <c r="D136" t="str">
        <f>'Rate Reconciliation'!O313</f>
        <v>Duplicate in QBO</v>
      </c>
      <c r="E136" s="9">
        <f>'Rate Reconciliation'!N313</f>
        <v>146</v>
      </c>
      <c r="F136" t="str">
        <f>'Rate Reconciliation'!R313</f>
        <v>Bookkeeper</v>
      </c>
      <c r="G136" t="inlineStr">
        <is>
          <t>Open</t>
        </is>
      </c>
      <c r="H136" t="inlineStr">
        <is>
          <t>Wave 4 West</t>
        </is>
      </c>
    </row>
    <row r="137">
      <c r="A137" t="inlineStr">
        <is>
          <t>Billing</t>
        </is>
      </c>
      <c r="B137" t="inlineStr">
        <is>
          <t>J1313</t>
        </is>
      </c>
      <c r="C137" t="inlineStr">
        <is>
          <t>Bayview Fitness Pty Ltd - 367 Station Parade, Thornbury</t>
        </is>
      </c>
      <c r="D137" t="str">
        <f>'Rate Reconciliation'!O317</f>
        <v>Billed in Jobber</v>
      </c>
      <c r="E137" s="9">
        <f>'Rate Reconciliation'!N317</f>
        <v>-407.33</v>
      </c>
      <c r="F137" t="str">
        <f>'Rate Reconciliation'!R317</f>
        <v>Bookkeeper</v>
      </c>
      <c r="G137" t="inlineStr">
        <is>
          <t>Open</t>
        </is>
      </c>
      <c r="H137" t="inlineStr">
        <is>
          <t>Wave 1 North</t>
        </is>
      </c>
    </row>
    <row r="138">
      <c r="A138" t="inlineStr">
        <is>
          <t>Billing</t>
        </is>
      </c>
      <c r="B138" t="inlineStr">
        <is>
          <t>J1315</t>
        </is>
      </c>
      <c r="C138" t="inlineStr">
        <is>
          <t>Ironbark Property Group Pty Ltd - 479 Burke Road, Reservoir</t>
        </is>
      </c>
      <c r="D138" t="str">
        <f>'Rate Reconciliation'!O319</f>
        <v>Billed in Jobber</v>
      </c>
      <c r="E138" s="9">
        <f>'Rate Reconciliation'!N319</f>
        <v>-2708.33</v>
      </c>
      <c r="F138" t="str">
        <f>'Rate Reconciliation'!R319</f>
        <v>Bookkeeper</v>
      </c>
      <c r="G138" t="inlineStr">
        <is>
          <t>Open</t>
        </is>
      </c>
      <c r="H138" t="inlineStr">
        <is>
          <t>Wave 1 North</t>
        </is>
      </c>
    </row>
    <row r="139">
      <c r="A139" t="inlineStr">
        <is>
          <t>Billing</t>
        </is>
      </c>
      <c r="B139" t="inlineStr">
        <is>
          <t>J1318</t>
        </is>
      </c>
      <c r="C139" t="inlineStr">
        <is>
          <t>Oakwood Engineering - 216 Plenty Road, Burwood</t>
        </is>
      </c>
      <c r="D139" t="str">
        <f>'Rate Reconciliation'!O322</f>
        <v>Double-billing risk</v>
      </c>
      <c r="E139" s="9">
        <f>'Rate Reconciliation'!N322</f>
        <v>0</v>
      </c>
      <c r="F139" t="str">
        <f>'Rate Reconciliation'!R322</f>
        <v>Bookkeeper</v>
      </c>
      <c r="G139" t="inlineStr">
        <is>
          <t>Open</t>
        </is>
      </c>
      <c r="H139" t="inlineStr">
        <is>
          <t>Wave 2 East</t>
        </is>
      </c>
    </row>
    <row r="140">
      <c r="A140" t="inlineStr">
        <is>
          <t>Billing</t>
        </is>
      </c>
      <c r="B140" t="inlineStr">
        <is>
          <t>J1319</t>
        </is>
      </c>
      <c r="C140" t="inlineStr">
        <is>
          <t>Waverley Physiotherapy Pty Ltd - 42 Queen Avenue, Bentleigh</t>
        </is>
      </c>
      <c r="D140" t="str">
        <f>'Rate Reconciliation'!O323</f>
        <v>Billed in Jobber</v>
      </c>
      <c r="E140" s="9">
        <f>'Rate Reconciliation'!N323</f>
        <v>-1057.33</v>
      </c>
      <c r="F140" t="str">
        <f>'Rate Reconciliation'!R323</f>
        <v>Bookkeeper</v>
      </c>
      <c r="G140" t="inlineStr">
        <is>
          <t>Open</t>
        </is>
      </c>
      <c r="H140" t="inlineStr">
        <is>
          <t>Wave 3 South</t>
        </is>
      </c>
    </row>
    <row r="141">
      <c r="A141" t="inlineStr">
        <is>
          <t>Billing</t>
        </is>
      </c>
      <c r="B141" t="inlineStr">
        <is>
          <t>J1322</t>
        </is>
      </c>
      <c r="C141" t="inlineStr">
        <is>
          <t>Waverley Physiotherapy Pty Ltd - 337 Plenty Parade, St Kilda</t>
        </is>
      </c>
      <c r="D141" t="str">
        <f>'Rate Reconciliation'!O326</f>
        <v>Rate mismatch</v>
      </c>
      <c r="E141" s="9">
        <f>'Rate Reconciliation'!N326</f>
        <v>-26</v>
      </c>
      <c r="F141" t="str">
        <f>'Rate Reconciliation'!R326</f>
        <v>Bookkeeper</v>
      </c>
      <c r="G141" t="inlineStr">
        <is>
          <t>Open</t>
        </is>
      </c>
      <c r="H141" t="inlineStr">
        <is>
          <t>Wave 3 South</t>
        </is>
      </c>
    </row>
    <row r="142">
      <c r="A142" t="inlineStr">
        <is>
          <t>Billing</t>
        </is>
      </c>
      <c r="B142" t="inlineStr">
        <is>
          <t>J1323</t>
        </is>
      </c>
      <c r="C142" t="inlineStr">
        <is>
          <t>Harbourside Insurance Brokers Pty Ltd - 314 Plenty Street, Northcote</t>
        </is>
      </c>
      <c r="D142" t="str">
        <f>'Rate Reconciliation'!O327</f>
        <v>Rate mismatch</v>
      </c>
      <c r="E142" s="9">
        <f>'Rate Reconciliation'!N327</f>
        <v>-30.33</v>
      </c>
      <c r="F142" t="str">
        <f>'Rate Reconciliation'!R327</f>
        <v>Bookkeeper</v>
      </c>
      <c r="G142" t="inlineStr">
        <is>
          <t>Open</t>
        </is>
      </c>
      <c r="H142" t="inlineStr">
        <is>
          <t>Wave 1 North</t>
        </is>
      </c>
    </row>
    <row r="143">
      <c r="A143" t="inlineStr">
        <is>
          <t>Billing</t>
        </is>
      </c>
      <c r="B143" t="inlineStr">
        <is>
          <t>J1327</t>
        </is>
      </c>
      <c r="C143" t="inlineStr">
        <is>
          <t>Cityside Real Estate - 200 Nepean Avenue, Moorabbin</t>
        </is>
      </c>
      <c r="D143" t="str">
        <f>'Rate Reconciliation'!O331</f>
        <v>Billed in Jobber</v>
      </c>
      <c r="E143" s="9">
        <f>'Rate Reconciliation'!N331</f>
        <v>-580.67</v>
      </c>
      <c r="F143" t="str">
        <f>'Rate Reconciliation'!R331</f>
        <v>Bookkeeper</v>
      </c>
      <c r="G143" t="inlineStr">
        <is>
          <t>Open</t>
        </is>
      </c>
      <c r="H143" t="inlineStr">
        <is>
          <t>Wave 3 South</t>
        </is>
      </c>
    </row>
    <row r="144">
      <c r="A144" t="inlineStr">
        <is>
          <t>Billing</t>
        </is>
      </c>
      <c r="B144" t="inlineStr">
        <is>
          <t>J1328</t>
        </is>
      </c>
      <c r="C144" t="inlineStr">
        <is>
          <t>Cityside Real Estate - 455 Nicholson Highway, Moorabbin</t>
        </is>
      </c>
      <c r="D144" t="str">
        <f>'Rate Reconciliation'!O332</f>
        <v>Basis mismatch</v>
      </c>
      <c r="E144" s="9">
        <f>'Rate Reconciliation'!N332</f>
        <v>-34.67</v>
      </c>
      <c r="F144" t="str">
        <f>'Rate Reconciliation'!R332</f>
        <v>Bookkeeper</v>
      </c>
      <c r="G144" t="inlineStr">
        <is>
          <t>Open</t>
        </is>
      </c>
      <c r="H144" t="inlineStr">
        <is>
          <t>Wave 3 South</t>
        </is>
      </c>
    </row>
    <row r="145">
      <c r="A145" t="inlineStr">
        <is>
          <t>Billing</t>
        </is>
      </c>
      <c r="B145" t="inlineStr">
        <is>
          <t>J1329</t>
        </is>
      </c>
      <c r="C145" t="inlineStr">
        <is>
          <t>Cityside Real Estate - 455 Nicholson Highway, Moorabbin</t>
        </is>
      </c>
      <c r="D145" t="str">
        <f>'Rate Reconciliation'!O333</f>
        <v>Rate mismatch</v>
      </c>
      <c r="E145" s="9">
        <f>'Rate Reconciliation'!N333</f>
        <v>-4</v>
      </c>
      <c r="F145" t="str">
        <f>'Rate Reconciliation'!R333</f>
        <v>Bookkeeper</v>
      </c>
      <c r="G145" t="inlineStr">
        <is>
          <t>Open</t>
        </is>
      </c>
      <c r="H145" t="inlineStr">
        <is>
          <t>Wave 3 South</t>
        </is>
      </c>
    </row>
    <row r="146">
      <c r="A146" t="inlineStr">
        <is>
          <t>Billing</t>
        </is>
      </c>
      <c r="B146" t="inlineStr">
        <is>
          <t>J1330</t>
        </is>
      </c>
      <c r="C146" t="inlineStr">
        <is>
          <t>Parkside Dental - 400 Albert Street, Mentone</t>
        </is>
      </c>
      <c r="D146" t="str">
        <f>'Rate Reconciliation'!O334</f>
        <v>Basis mismatch</v>
      </c>
      <c r="E146" s="9">
        <f>'Rate Reconciliation'!N334</f>
        <v>-101</v>
      </c>
      <c r="F146" t="str">
        <f>'Rate Reconciliation'!R334</f>
        <v>Bookkeeper</v>
      </c>
      <c r="G146" t="inlineStr">
        <is>
          <t>Open</t>
        </is>
      </c>
      <c r="H146" t="inlineStr">
        <is>
          <t>Wave 3 South</t>
        </is>
      </c>
    </row>
    <row r="147">
      <c r="A147" t="inlineStr">
        <is>
          <t>Billing</t>
        </is>
      </c>
      <c r="B147" t="inlineStr">
        <is>
          <t>J1336</t>
        </is>
      </c>
      <c r="C147" t="inlineStr">
        <is>
          <t>North Side Physiotherapy - 284A Park Road, Point Cook</t>
        </is>
      </c>
      <c r="D147" t="str">
        <f>'Rate Reconciliation'!O340</f>
        <v>Double-billing risk</v>
      </c>
      <c r="E147" s="9">
        <f>'Rate Reconciliation'!N340</f>
        <v>0</v>
      </c>
      <c r="F147" t="str">
        <f>'Rate Reconciliation'!R340</f>
        <v>Bookkeeper</v>
      </c>
      <c r="G147" t="inlineStr">
        <is>
          <t>Open</t>
        </is>
      </c>
      <c r="H147" t="inlineStr">
        <is>
          <t>Wave 4 West</t>
        </is>
      </c>
    </row>
    <row r="148">
      <c r="A148" t="inlineStr">
        <is>
          <t>Billing</t>
        </is>
      </c>
      <c r="B148" t="inlineStr">
        <is>
          <t>J1337</t>
        </is>
      </c>
      <c r="C148" t="inlineStr">
        <is>
          <t>North Side Physiotherapy - 163 Barkly Highway, Essendon</t>
        </is>
      </c>
      <c r="D148" t="str">
        <f>'Rate Reconciliation'!O341</f>
        <v>Double-billing risk</v>
      </c>
      <c r="E148" s="9">
        <f>'Rate Reconciliation'!N341</f>
        <v>0</v>
      </c>
      <c r="F148" t="str">
        <f>'Rate Reconciliation'!R341</f>
        <v>Bookkeeper</v>
      </c>
      <c r="G148" t="inlineStr">
        <is>
          <t>Open</t>
        </is>
      </c>
      <c r="H148" t="inlineStr">
        <is>
          <t>Wave 1 North</t>
        </is>
      </c>
    </row>
    <row r="149">
      <c r="A149" t="inlineStr">
        <is>
          <t>Billing</t>
        </is>
      </c>
      <c r="B149" t="inlineStr">
        <is>
          <t>J1340</t>
        </is>
      </c>
      <c r="C149" t="inlineStr">
        <is>
          <t>Oakwood Medical Centre Pty Ltd - 64 Bridge Street, Coburg</t>
        </is>
      </c>
      <c r="D149" t="str">
        <f>'Rate Reconciliation'!O344</f>
        <v>Inactive in Jobber - confirm</v>
      </c>
      <c r="E149" s="9">
        <f>'Rate Reconciliation'!N344</f>
        <v>377</v>
      </c>
      <c r="F149" t="str">
        <f>'Rate Reconciliation'!R344</f>
        <v>Owner</v>
      </c>
      <c r="G149" t="inlineStr">
        <is>
          <t>Open</t>
        </is>
      </c>
      <c r="H149" t="inlineStr">
        <is>
          <t>Wave 1 North</t>
        </is>
      </c>
    </row>
    <row r="150">
      <c r="A150" t="inlineStr">
        <is>
          <t>Billing</t>
        </is>
      </c>
      <c r="B150" t="inlineStr">
        <is>
          <t>J1341</t>
        </is>
      </c>
      <c r="C150" t="inlineStr">
        <is>
          <t>Kingsley Fitness Pty Ltd - 460 Sydney Highway, Werribee</t>
        </is>
      </c>
      <c r="D150" t="str">
        <f>'Rate Reconciliation'!O345</f>
        <v>Inactive in Jobber - confirm</v>
      </c>
      <c r="E150" s="9">
        <f>'Rate Reconciliation'!N345</f>
        <v>264.33</v>
      </c>
      <c r="F150" t="str">
        <f>'Rate Reconciliation'!R345</f>
        <v>Owner</v>
      </c>
      <c r="G150" t="inlineStr">
        <is>
          <t>Open</t>
        </is>
      </c>
      <c r="H150" t="inlineStr">
        <is>
          <t>Wave 4 West</t>
        </is>
      </c>
    </row>
    <row r="151">
      <c r="A151" t="inlineStr">
        <is>
          <t>Billing</t>
        </is>
      </c>
      <c r="B151" t="inlineStr">
        <is>
          <t>J1342</t>
        </is>
      </c>
      <c r="C151" t="inlineStr">
        <is>
          <t>Wattle Grove Fitness - 102 Union Road, St Kilda</t>
        </is>
      </c>
      <c r="D151" t="str">
        <f>'Rate Reconciliation'!O346</f>
        <v>Inactive in Jobber - confirm</v>
      </c>
      <c r="E151" s="9">
        <f>'Rate Reconciliation'!N346</f>
        <v>771.33</v>
      </c>
      <c r="F151" t="str">
        <f>'Rate Reconciliation'!R346</f>
        <v>Owner</v>
      </c>
      <c r="G151" t="inlineStr">
        <is>
          <t>Open</t>
        </is>
      </c>
      <c r="H151" t="inlineStr">
        <is>
          <t>Wave 3 South</t>
        </is>
      </c>
    </row>
    <row r="152">
      <c r="A152" t="inlineStr">
        <is>
          <t>Billing</t>
        </is>
      </c>
      <c r="B152" t="inlineStr">
        <is>
          <t>J1343</t>
        </is>
      </c>
      <c r="C152" t="inlineStr">
        <is>
          <t>Southgate Pathology - 186 Plenty Street, Altona</t>
        </is>
      </c>
      <c r="D152" t="str">
        <f>'Rate Reconciliation'!O347</f>
        <v>Inactive in Jobber - confirm</v>
      </c>
      <c r="E152" s="9">
        <f>'Rate Reconciliation'!N347</f>
        <v>1040</v>
      </c>
      <c r="F152" t="str">
        <f>'Rate Reconciliation'!R347</f>
        <v>Owner</v>
      </c>
      <c r="G152" t="inlineStr">
        <is>
          <t>Open</t>
        </is>
      </c>
      <c r="H152" t="inlineStr">
        <is>
          <t>Wave 4 West</t>
        </is>
      </c>
    </row>
    <row r="153">
      <c r="A153" t="inlineStr">
        <is>
          <t>Billing</t>
        </is>
      </c>
      <c r="B153" t="inlineStr">
        <is>
          <t>J1344</t>
        </is>
      </c>
      <c r="C153" t="inlineStr">
        <is>
          <t>Oakwood Vet Clinic - 218 High Road, Bentleigh</t>
        </is>
      </c>
      <c r="D153" t="str">
        <f>'Rate Reconciliation'!O348</f>
        <v>Inactive in Jobber - confirm</v>
      </c>
      <c r="E153" s="9">
        <f>'Rate Reconciliation'!N348</f>
        <v>546</v>
      </c>
      <c r="F153" t="str">
        <f>'Rate Reconciliation'!R348</f>
        <v>Owner</v>
      </c>
      <c r="G153" t="inlineStr">
        <is>
          <t>Open</t>
        </is>
      </c>
      <c r="H153" t="inlineStr">
        <is>
          <t>Wave 3 South</t>
        </is>
      </c>
    </row>
    <row r="154">
      <c r="A154" t="inlineStr">
        <is>
          <t>Billing</t>
        </is>
      </c>
      <c r="B154" t="inlineStr">
        <is>
          <t>J1345</t>
        </is>
      </c>
      <c r="C154" t="inlineStr">
        <is>
          <t>Hillcrest Lawyers - 418 Main Avenue, Northcote</t>
        </is>
      </c>
      <c r="D154" t="str">
        <f>'Rate Reconciliation'!O349</f>
        <v>Inactive in Jobber - confirm</v>
      </c>
      <c r="E154" s="9">
        <f>'Rate Reconciliation'!N349</f>
        <v>823.33</v>
      </c>
      <c r="F154" t="str">
        <f>'Rate Reconciliation'!R349</f>
        <v>Owner</v>
      </c>
      <c r="G154" t="inlineStr">
        <is>
          <t>Open</t>
        </is>
      </c>
      <c r="H154" t="inlineStr">
        <is>
          <t>Wave 1 North</t>
        </is>
      </c>
    </row>
    <row r="155">
      <c r="A155" t="inlineStr">
        <is>
          <t>Billing</t>
        </is>
      </c>
      <c r="B155" t="inlineStr">
        <is>
          <t>J1346</t>
        </is>
      </c>
      <c r="C155" t="inlineStr">
        <is>
          <t>Sunbury Architects Pty Ltd - 111A Plenty Street, Epping</t>
        </is>
      </c>
      <c r="D155" t="str">
        <f>'Rate Reconciliation'!O350</f>
        <v>Inactive in Jobber - confirm</v>
      </c>
      <c r="E155" s="9">
        <f>'Rate Reconciliation'!N350</f>
        <v>1274</v>
      </c>
      <c r="F155" t="str">
        <f>'Rate Reconciliation'!R350</f>
        <v>Owner</v>
      </c>
      <c r="G155" t="inlineStr">
        <is>
          <t>Open</t>
        </is>
      </c>
      <c r="H155" t="inlineStr">
        <is>
          <t>Wave 1 North</t>
        </is>
      </c>
    </row>
    <row r="156">
      <c r="A156" t="inlineStr">
        <is>
          <t>Billing</t>
        </is>
      </c>
      <c r="B156" t="inlineStr">
        <is>
          <t>T0284</t>
        </is>
      </c>
      <c r="C156" t="inlineStr">
        <is>
          <t>Kingsley Real Estate - 208 Main Avenue, Mitcham</t>
        </is>
      </c>
      <c r="D156" t="str">
        <f>'Rate Reconciliation'!O368</f>
        <v>Missing in Jobber</v>
      </c>
      <c r="E156" s="9">
        <f>'Rate Reconciliation'!N368</f>
        <v>65</v>
      </c>
      <c r="F156" t="str">
        <f>'Rate Reconciliation'!R368</f>
        <v>Owner</v>
      </c>
      <c r="G156" t="inlineStr">
        <is>
          <t>Open</t>
        </is>
      </c>
      <c r="H156" t="inlineStr">
        <is>
          <t>Wave 2 East</t>
        </is>
      </c>
    </row>
    <row r="157">
      <c r="A157" t="inlineStr">
        <is>
          <t>Billing</t>
        </is>
      </c>
      <c r="B157" t="inlineStr">
        <is>
          <t>T0285</t>
        </is>
      </c>
      <c r="C157" t="inlineStr">
        <is>
          <t>Harbourside Real Estate - 317 Victoria Parade, Clayton</t>
        </is>
      </c>
      <c r="D157" t="str">
        <f>'Rate Reconciliation'!O369</f>
        <v>Missing in Jobber</v>
      </c>
      <c r="E157" s="9">
        <f>'Rate Reconciliation'!N369</f>
        <v>65</v>
      </c>
      <c r="F157" t="str">
        <f>'Rate Reconciliation'!R369</f>
        <v>Owner</v>
      </c>
      <c r="G157" t="inlineStr">
        <is>
          <t>Open</t>
        </is>
      </c>
      <c r="H157" t="inlineStr">
        <is>
          <t>Wave 3 South</t>
        </is>
      </c>
    </row>
    <row r="158">
      <c r="A158" t="inlineStr">
        <is>
          <t>Billing</t>
        </is>
      </c>
      <c r="B158" t="inlineStr">
        <is>
          <t>T0286</t>
        </is>
      </c>
      <c r="C158" t="inlineStr">
        <is>
          <t>Brightside Logistics Pty Ltd - 148 Nepean Street, Bentleigh</t>
        </is>
      </c>
      <c r="D158" t="str">
        <f>'Rate Reconciliation'!O370</f>
        <v>Missing in Jobber</v>
      </c>
      <c r="E158" s="9">
        <f>'Rate Reconciliation'!N370</f>
        <v>80</v>
      </c>
      <c r="F158" t="str">
        <f>'Rate Reconciliation'!R370</f>
        <v>Owner</v>
      </c>
      <c r="G158" t="inlineStr">
        <is>
          <t>Open</t>
        </is>
      </c>
      <c r="H158" t="inlineStr">
        <is>
          <t>Wave 3 South</t>
        </is>
      </c>
    </row>
    <row r="159">
      <c r="A159" t="inlineStr">
        <is>
          <t>Billing</t>
        </is>
      </c>
      <c r="B159" t="inlineStr">
        <is>
          <t>T0287</t>
        </is>
      </c>
      <c r="C159" t="inlineStr">
        <is>
          <t>Harbourside Logistics Pty Ltd - 387 Barkly Highway, Hawthorn</t>
        </is>
      </c>
      <c r="D159" t="str">
        <f>'Rate Reconciliation'!O371</f>
        <v>Missing in Jobber</v>
      </c>
      <c r="E159" s="9">
        <f>'Rate Reconciliation'!N371</f>
        <v>80</v>
      </c>
      <c r="F159" t="str">
        <f>'Rate Reconciliation'!R371</f>
        <v>Owner</v>
      </c>
      <c r="G159" t="inlineStr">
        <is>
          <t>Open</t>
        </is>
      </c>
      <c r="H159" t="inlineStr">
        <is>
          <t>Wave 2 East</t>
        </is>
      </c>
    </row>
    <row r="160">
      <c r="A160" t="inlineStr">
        <is>
          <t>Billing</t>
        </is>
      </c>
      <c r="B160" t="inlineStr">
        <is>
          <t>T0288</t>
        </is>
      </c>
      <c r="C160" t="inlineStr">
        <is>
          <t>Waverley Fitness Pty Ltd - 443 Station Road, Footscray</t>
        </is>
      </c>
      <c r="D160" t="str">
        <f>'Rate Reconciliation'!O372</f>
        <v>Missing in Jobber</v>
      </c>
      <c r="E160" s="9">
        <f>'Rate Reconciliation'!N372</f>
        <v>65</v>
      </c>
      <c r="F160" t="str">
        <f>'Rate Reconciliation'!R372</f>
        <v>Owner</v>
      </c>
      <c r="G160" t="inlineStr">
        <is>
          <t>Open</t>
        </is>
      </c>
      <c r="H160" t="inlineStr">
        <is>
          <t>Wave 4 West</t>
        </is>
      </c>
    </row>
    <row r="161">
      <c r="A161" t="inlineStr">
        <is>
          <t>Billing</t>
        </is>
      </c>
      <c r="B161" t="inlineStr">
        <is>
          <t>T0289</t>
        </is>
      </c>
      <c r="C161" t="inlineStr">
        <is>
          <t>Wattle Grove Dental - 259 Union Avenue, Hawthorn</t>
        </is>
      </c>
      <c r="D161" t="str">
        <f>'Rate Reconciliation'!O373</f>
        <v>Missing in Jobber</v>
      </c>
      <c r="E161" s="9">
        <f>'Rate Reconciliation'!N373</f>
        <v>110</v>
      </c>
      <c r="F161" t="str">
        <f>'Rate Reconciliation'!R373</f>
        <v>Owner</v>
      </c>
      <c r="G161" t="inlineStr">
        <is>
          <t>Open</t>
        </is>
      </c>
      <c r="H161" t="inlineStr">
        <is>
          <t>Wave 2 East</t>
        </is>
      </c>
    </row>
    <row r="162">
      <c r="A162" t="inlineStr">
        <is>
          <t>Roster</t>
        </is>
      </c>
      <c r="B162" t="inlineStr">
        <is>
          <t>J1171 / J1245</t>
        </is>
      </c>
      <c r="C162" t="inlineStr">
        <is>
          <t>CL12 MO 21:30-23:30 and 21:00-22:30</t>
        </is>
      </c>
      <c r="D162" t="inlineStr">
        <is>
          <t>Roster clash</t>
        </is>
      </c>
      <c r="E162" s="9" t="n">
        <v>0</v>
      </c>
      <c r="F162" t="inlineStr">
        <is>
          <t>Office</t>
        </is>
      </c>
      <c r="G162" t="inlineStr">
        <is>
          <t>Open</t>
        </is>
      </c>
      <c r="H162" t="inlineStr">
        <is>
          <t>Wave 4 West</t>
        </is>
      </c>
    </row>
    <row r="163">
      <c r="A163" t="inlineStr">
        <is>
          <t>Roster</t>
        </is>
      </c>
      <c r="B163" t="inlineStr">
        <is>
          <t>J1061 / J1301</t>
        </is>
      </c>
      <c r="C163" t="inlineStr">
        <is>
          <t>CL29 TH 08:00-10:00 and 07:30-08:30</t>
        </is>
      </c>
      <c r="D163" t="inlineStr">
        <is>
          <t>Roster clash</t>
        </is>
      </c>
      <c r="E163" s="9" t="n">
        <v>0</v>
      </c>
      <c r="F163" t="inlineStr">
        <is>
          <t>Office</t>
        </is>
      </c>
      <c r="G163" t="inlineStr">
        <is>
          <t>Open</t>
        </is>
      </c>
      <c r="H163" t="inlineStr">
        <is>
          <t>Wave 1 North</t>
        </is>
      </c>
    </row>
    <row r="164">
      <c r="A164" t="inlineStr">
        <is>
          <t>Roster</t>
        </is>
      </c>
      <c r="B164" t="inlineStr">
        <is>
          <t>J1093 / J1186</t>
        </is>
      </c>
      <c r="C164" t="inlineStr">
        <is>
          <t>CL03 TH 17:30-19:30 and 18:00-20:00</t>
        </is>
      </c>
      <c r="D164" t="inlineStr">
        <is>
          <t>Roster clash</t>
        </is>
      </c>
      <c r="E164" s="9" t="n">
        <v>0</v>
      </c>
      <c r="F164" t="inlineStr">
        <is>
          <t>Office</t>
        </is>
      </c>
      <c r="G164" t="inlineStr">
        <is>
          <t>Open</t>
        </is>
      </c>
      <c r="H164" t="inlineStr">
        <is>
          <t>Wave 3 South</t>
        </is>
      </c>
    </row>
    <row r="165">
      <c r="A165" t="inlineStr">
        <is>
          <t>Roster</t>
        </is>
      </c>
      <c r="B165" t="inlineStr">
        <is>
          <t>J1115 / J1328</t>
        </is>
      </c>
      <c r="C165" t="inlineStr">
        <is>
          <t>CL15 WE 20:30-21:30 and 20:00-21:30</t>
        </is>
      </c>
      <c r="D165" t="inlineStr">
        <is>
          <t>Roster clash</t>
        </is>
      </c>
      <c r="E165" s="9" t="n">
        <v>0</v>
      </c>
      <c r="F165" t="inlineStr">
        <is>
          <t>Office</t>
        </is>
      </c>
      <c r="G165" t="inlineStr">
        <is>
          <t>Open</t>
        </is>
      </c>
      <c r="H165" t="inlineStr">
        <is>
          <t>Wave 3 South</t>
        </is>
      </c>
    </row>
    <row r="166">
      <c r="A166" t="inlineStr">
        <is>
          <t>Roster</t>
        </is>
      </c>
      <c r="B166" t="inlineStr">
        <is>
          <t>J1128 / J1158</t>
        </is>
      </c>
      <c r="C166" t="inlineStr">
        <is>
          <t>CL14 MO 07:00-07:30 and 07:00-08:00</t>
        </is>
      </c>
      <c r="D166" t="inlineStr">
        <is>
          <t>Roster clash</t>
        </is>
      </c>
      <c r="E166" s="9" t="n">
        <v>0</v>
      </c>
      <c r="F166" t="inlineStr">
        <is>
          <t>Office</t>
        </is>
      </c>
      <c r="G166" t="inlineStr">
        <is>
          <t>Open</t>
        </is>
      </c>
      <c r="H166" t="inlineStr">
        <is>
          <t>Wave 2 East</t>
        </is>
      </c>
    </row>
    <row r="167">
      <c r="A167" t="inlineStr">
        <is>
          <t>Roster</t>
        </is>
      </c>
      <c r="B167" t="inlineStr">
        <is>
          <t>J1172 / J1212</t>
        </is>
      </c>
      <c r="C167" t="inlineStr">
        <is>
          <t>CL14 MO 20:30-21:30 and 20:00-22:30</t>
        </is>
      </c>
      <c r="D167" t="inlineStr">
        <is>
          <t>Roster clash</t>
        </is>
      </c>
      <c r="E167" s="9" t="n">
        <v>0</v>
      </c>
      <c r="F167" t="inlineStr">
        <is>
          <t>Office</t>
        </is>
      </c>
      <c r="G167" t="inlineStr">
        <is>
          <t>Open</t>
        </is>
      </c>
      <c r="H167" t="inlineStr">
        <is>
          <t>Wave 2 East</t>
        </is>
      </c>
    </row>
    <row r="168">
      <c r="A168" t="inlineStr">
        <is>
          <t>Roster</t>
        </is>
      </c>
      <c r="B168" t="inlineStr">
        <is>
          <t>J1051 / J1069</t>
        </is>
      </c>
      <c r="C168" t="inlineStr">
        <is>
          <t>CL24 MO 05:30-06:30 and 06:00-07:00</t>
        </is>
      </c>
      <c r="D168" t="inlineStr">
        <is>
          <t>Roster clash</t>
        </is>
      </c>
      <c r="E168" s="9" t="n">
        <v>0</v>
      </c>
      <c r="F168" t="inlineStr">
        <is>
          <t>Office</t>
        </is>
      </c>
      <c r="G168" t="inlineStr">
        <is>
          <t>Open</t>
        </is>
      </c>
      <c r="H168" t="inlineStr">
        <is>
          <t>Wave 4 West</t>
        </is>
      </c>
    </row>
    <row r="169">
      <c r="A169" t="inlineStr">
        <is>
          <t>Roster</t>
        </is>
      </c>
      <c r="B169" t="inlineStr">
        <is>
          <t>J1221 / J1254</t>
        </is>
      </c>
      <c r="C169" t="inlineStr">
        <is>
          <t>CL35 TU 20:00-21:30 and 19:30-20:30</t>
        </is>
      </c>
      <c r="D169" t="inlineStr">
        <is>
          <t>Roster clash</t>
        </is>
      </c>
      <c r="E169" s="9" t="n">
        <v>0</v>
      </c>
      <c r="F169" t="inlineStr">
        <is>
          <t>Office</t>
        </is>
      </c>
      <c r="G169" t="inlineStr">
        <is>
          <t>Open</t>
        </is>
      </c>
      <c r="H169" t="inlineStr">
        <is>
          <t>Wave 3 South</t>
        </is>
      </c>
    </row>
    <row r="170">
      <c r="A170" t="inlineStr">
        <is>
          <t>Roster</t>
        </is>
      </c>
      <c r="B170" t="inlineStr">
        <is>
          <t>J1057 / J1162</t>
        </is>
      </c>
      <c r="C170" t="inlineStr">
        <is>
          <t>CL44 WE 06:00-08:00 and 05:30-07:30</t>
        </is>
      </c>
      <c r="D170" t="inlineStr">
        <is>
          <t>Roster clash</t>
        </is>
      </c>
      <c r="E170" s="9" t="n">
        <v>0</v>
      </c>
      <c r="F170" t="inlineStr">
        <is>
          <t>Office</t>
        </is>
      </c>
      <c r="G170" t="inlineStr">
        <is>
          <t>Open</t>
        </is>
      </c>
      <c r="H170" t="inlineStr">
        <is>
          <t>Wave 4 West</t>
        </is>
      </c>
    </row>
    <row r="171">
      <c r="A171" t="inlineStr">
        <is>
          <t>Roster</t>
        </is>
      </c>
      <c r="B171" t="inlineStr">
        <is>
          <t>J1200 / J1281</t>
        </is>
      </c>
      <c r="C171" t="inlineStr">
        <is>
          <t>CL20 FR 07:30-08:30 and 07:00-08:00</t>
        </is>
      </c>
      <c r="D171" t="inlineStr">
        <is>
          <t>Roster clash</t>
        </is>
      </c>
      <c r="E171" s="9" t="n">
        <v>0</v>
      </c>
      <c r="F171" t="inlineStr">
        <is>
          <t>Office</t>
        </is>
      </c>
      <c r="G171" t="inlineStr">
        <is>
          <t>Open</t>
        </is>
      </c>
      <c r="H171" t="inlineStr">
        <is>
          <t>Wave 4 West</t>
        </is>
      </c>
    </row>
    <row r="172">
      <c r="A172" t="inlineStr">
        <is>
          <t>Roster</t>
        </is>
      </c>
      <c r="B172" t="inlineStr">
        <is>
          <t>J1263 / J1317</t>
        </is>
      </c>
      <c r="C172" t="inlineStr">
        <is>
          <t>CL46 TU 06:00-07:30 and 05:30-07:30</t>
        </is>
      </c>
      <c r="D172" t="inlineStr">
        <is>
          <t>Roster clash</t>
        </is>
      </c>
      <c r="E172" s="9" t="n">
        <v>0</v>
      </c>
      <c r="F172" t="inlineStr">
        <is>
          <t>Office</t>
        </is>
      </c>
      <c r="G172" t="inlineStr">
        <is>
          <t>Open</t>
        </is>
      </c>
      <c r="H172" t="inlineStr">
        <is>
          <t>Wave 2 East</t>
        </is>
      </c>
    </row>
    <row r="173">
      <c r="A173" t="inlineStr">
        <is>
          <t>Customers</t>
        </is>
      </c>
      <c r="B173" t="inlineStr">
        <is>
          <t>Q0159</t>
        </is>
      </c>
      <c r="C173" t="inlineStr">
        <is>
          <t>Northside Enginering - Accounts</t>
        </is>
      </c>
      <c r="D173" t="inlineStr">
        <is>
          <t>Merge into Q0017</t>
        </is>
      </c>
      <c r="E173" s="9" t="n">
        <v>0</v>
      </c>
      <c r="F173" t="inlineStr">
        <is>
          <t>Bookkeeper</t>
        </is>
      </c>
      <c r="G173" t="inlineStr">
        <is>
          <t>Open</t>
        </is>
      </c>
      <c r="H173" t="inlineStr"/>
    </row>
    <row r="174">
      <c r="A174" t="inlineStr">
        <is>
          <t>Customers</t>
        </is>
      </c>
      <c r="B174" t="inlineStr">
        <is>
          <t>Q0160</t>
        </is>
      </c>
      <c r="C174" t="inlineStr">
        <is>
          <t>Hillcrest Accontants - Accounts</t>
        </is>
      </c>
      <c r="D174" t="inlineStr">
        <is>
          <t>Merge into Q0077</t>
        </is>
      </c>
      <c r="E174" s="9" t="n">
        <v>0</v>
      </c>
      <c r="F174" t="inlineStr">
        <is>
          <t>Bookkeeper</t>
        </is>
      </c>
      <c r="G174" t="inlineStr">
        <is>
          <t>Open</t>
        </is>
      </c>
      <c r="H174" t="inlineStr"/>
    </row>
    <row r="175">
      <c r="A175" t="inlineStr">
        <is>
          <t>Customers</t>
        </is>
      </c>
      <c r="B175" t="inlineStr">
        <is>
          <t>Q0161</t>
        </is>
      </c>
      <c r="C175" t="inlineStr">
        <is>
          <t xml:space="preserve">Kngsley Fitness  </t>
        </is>
      </c>
      <c r="D175" t="inlineStr">
        <is>
          <t>Merge into Q0092</t>
        </is>
      </c>
      <c r="E175" s="9" t="n">
        <v>0</v>
      </c>
      <c r="F175" t="inlineStr">
        <is>
          <t>Bookkeeper</t>
        </is>
      </c>
      <c r="G175" t="inlineStr">
        <is>
          <t>Open</t>
        </is>
      </c>
      <c r="H175" t="inlineStr"/>
    </row>
    <row r="176">
      <c r="A176" t="inlineStr">
        <is>
          <t>Customers</t>
        </is>
      </c>
      <c r="B176" t="inlineStr">
        <is>
          <t>Q0162</t>
        </is>
      </c>
      <c r="C176" t="inlineStr">
        <is>
          <t xml:space="preserve">Fairfield Engineerng  </t>
        </is>
      </c>
      <c r="D176" t="inlineStr">
        <is>
          <t>Merge into Q0044</t>
        </is>
      </c>
      <c r="E176" s="9" t="n">
        <v>0</v>
      </c>
      <c r="F176" t="inlineStr">
        <is>
          <t>Bookkeeper</t>
        </is>
      </c>
      <c r="G176" t="inlineStr">
        <is>
          <t>Open</t>
        </is>
      </c>
      <c r="H176" t="inlineStr"/>
    </row>
    <row r="177">
      <c r="A177" t="inlineStr">
        <is>
          <t>Customers</t>
        </is>
      </c>
      <c r="B177" t="inlineStr">
        <is>
          <t>Q0163</t>
        </is>
      </c>
      <c r="C177" t="inlineStr">
        <is>
          <t>Westend Poiatry - Accounts</t>
        </is>
      </c>
      <c r="D177" t="inlineStr">
        <is>
          <t>Merge into Q0033</t>
        </is>
      </c>
      <c r="E177" s="9" t="n">
        <v>0</v>
      </c>
      <c r="F177" t="inlineStr">
        <is>
          <t>Bookkeeper</t>
        </is>
      </c>
      <c r="G177" t="inlineStr">
        <is>
          <t>Open</t>
        </is>
      </c>
      <c r="H177" t="inlineStr"/>
    </row>
    <row r="178">
      <c r="A178" t="inlineStr">
        <is>
          <t>Customers</t>
        </is>
      </c>
      <c r="B178" t="inlineStr">
        <is>
          <t>Q0164</t>
        </is>
      </c>
      <c r="C178" t="inlineStr">
        <is>
          <t>Banksia Logistics - Accounts</t>
        </is>
      </c>
      <c r="D178" t="inlineStr">
        <is>
          <t>Merge into Q0086</t>
        </is>
      </c>
      <c r="E178" s="9" t="n">
        <v>0</v>
      </c>
      <c r="F178" t="inlineStr">
        <is>
          <t>Bookkeeper</t>
        </is>
      </c>
      <c r="G178" t="inlineStr">
        <is>
          <t>Open</t>
        </is>
      </c>
      <c r="H178" t="inlineStr"/>
    </row>
    <row r="179">
      <c r="A179" t="inlineStr">
        <is>
          <t>Customers</t>
        </is>
      </c>
      <c r="B179" t="inlineStr">
        <is>
          <t>Q0165</t>
        </is>
      </c>
      <c r="C179" t="inlineStr">
        <is>
          <t>Elm Street Lgistics - Accounts</t>
        </is>
      </c>
      <c r="D179" t="inlineStr">
        <is>
          <t>Merge into Q0123</t>
        </is>
      </c>
      <c r="E179" s="9" t="n">
        <v>0</v>
      </c>
      <c r="F179" t="inlineStr">
        <is>
          <t>Bookkeeper</t>
        </is>
      </c>
      <c r="G179" t="inlineStr">
        <is>
          <t>Open</t>
        </is>
      </c>
      <c r="H179" t="inlineStr"/>
    </row>
    <row r="180">
      <c r="A180" t="inlineStr">
        <is>
          <t>Customers</t>
        </is>
      </c>
      <c r="B180" t="inlineStr">
        <is>
          <t>Q0166</t>
        </is>
      </c>
      <c r="C180" t="inlineStr">
        <is>
          <t>Lakeside Inusrance Brokers - Accounts</t>
        </is>
      </c>
      <c r="D180" t="inlineStr">
        <is>
          <t>Merge into Q0124</t>
        </is>
      </c>
      <c r="E180" s="9" t="n">
        <v>0</v>
      </c>
      <c r="F180" t="inlineStr">
        <is>
          <t>Bookkeeper</t>
        </is>
      </c>
      <c r="G180" t="inlineStr">
        <is>
          <t>Open</t>
        </is>
      </c>
      <c r="H180" t="inlineStr"/>
    </row>
    <row r="181">
      <c r="A181" t="inlineStr">
        <is>
          <t>Customers</t>
        </is>
      </c>
      <c r="B181" t="inlineStr">
        <is>
          <t>Q0167</t>
        </is>
      </c>
      <c r="C181" t="inlineStr">
        <is>
          <t>Ashwod Medical Centre - Accounts</t>
        </is>
      </c>
      <c r="D181" t="inlineStr">
        <is>
          <t>Merge into Q0073</t>
        </is>
      </c>
      <c r="E181" s="9" t="n">
        <v>0</v>
      </c>
      <c r="F181" t="inlineStr">
        <is>
          <t>Bookkeeper</t>
        </is>
      </c>
      <c r="G181" t="inlineStr">
        <is>
          <t>Open</t>
        </is>
      </c>
      <c r="H181" t="inlineStr"/>
    </row>
    <row r="182">
      <c r="A182" t="inlineStr">
        <is>
          <t>Customers</t>
        </is>
      </c>
      <c r="B182" t="inlineStr">
        <is>
          <t>Q0168</t>
        </is>
      </c>
      <c r="C182" t="inlineStr">
        <is>
          <t>Harbourside Chiorpractic - Accounts</t>
        </is>
      </c>
      <c r="D182" t="inlineStr">
        <is>
          <t>Merge into Q0104</t>
        </is>
      </c>
      <c r="E182" s="9" t="n">
        <v>0</v>
      </c>
      <c r="F182" t="inlineStr">
        <is>
          <t>Bookkeeper</t>
        </is>
      </c>
      <c r="G182" t="inlineStr">
        <is>
          <t>Open</t>
        </is>
      </c>
      <c r="H182" t="inlineStr"/>
    </row>
  </sheetData>
  <autoFilter ref="A4:H182"/>
  <dataValidations count="1">
    <dataValidation sqref="G5:G182" showDropDown="0" showInputMessage="0" showErrorMessage="0" allowBlank="0" type="list">
      <formula1>"Open,Done,Query"</formula1>
    </dataValidation>
  </dataValidation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6" customWidth="1" min="3" max="3"/>
    <col width="9" customWidth="1" min="4" max="4"/>
    <col width="70" customWidth="1" min="5" max="5"/>
  </cols>
  <sheetData>
    <row r="1">
      <c r="A1" s="6" t="inlineStr">
        <is>
          <t>Control checks (formula-driven)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Check</t>
        </is>
      </c>
      <c r="B4" s="7" t="inlineStr">
        <is>
          <t>Expected</t>
        </is>
      </c>
      <c r="C4" s="7" t="inlineStr">
        <is>
          <t>Actual</t>
        </is>
      </c>
      <c r="D4" s="7" t="inlineStr">
        <is>
          <t>Result</t>
        </is>
      </c>
      <c r="E4" s="7" t="inlineStr">
        <is>
          <t>Why it matters</t>
        </is>
      </c>
    </row>
    <row r="5">
      <c r="A5" t="inlineStr">
        <is>
          <t>Rate Reconciliation job rows = Jobber jobs</t>
        </is>
      </c>
      <c r="B5" s="12">
        <f>COUNTA('Jobber Jobs'!$A$5:$A$367)</f>
        <v>363</v>
      </c>
      <c r="C5" s="12">
        <f>COUNTIF('Rate Reconciliation'!$A$5:$A$373,"J*")</f>
        <v>363</v>
      </c>
      <c r="D5" t="str">
        <f>IF(ROUND(N(B5)-N(C5),2)=0,"PASS","FAIL")</f>
        <v>PASS</v>
      </c>
      <c r="E5" t="inlineStr">
        <is>
          <t>Every job is reconciled once</t>
        </is>
      </c>
    </row>
    <row r="6">
      <c r="A6" t="inlineStr">
        <is>
          <t>Active templates on Rate Reconciliation = active QBO templates</t>
        </is>
      </c>
      <c r="B6" s="12">
        <f>SUM('QBO Templates'!$K$5:$K$293)</f>
        <v>289</v>
      </c>
      <c r="C6" s="12">
        <f>SUM('Rate Reconciliation'!$L$5:$L$373)</f>
        <v>289</v>
      </c>
      <c r="D6" t="str">
        <f>IF(ROUND(N(B6)-N(C6),2)=0,"PASS","FAIL")</f>
        <v>PASS</v>
      </c>
      <c r="E6" t="inlineStr">
        <is>
          <t>Every live template is accounted for, including QBO-only ones</t>
        </is>
      </c>
    </row>
    <row r="7">
      <c r="A7" t="inlineStr">
        <is>
          <t>Formula status = engine status (rows that differ)</t>
        </is>
      </c>
      <c r="B7" s="12" t="n">
        <v>0</v>
      </c>
      <c r="C7" s="12">
        <f>SUMPRODUCT(--('Rate Reconciliation'!$O$5:$O$373&lt;&gt;'Rate Reconciliation'!$P$5:$P$373))</f>
        <v>0</v>
      </c>
      <c r="D7" t="str">
        <f>IF(ROUND(N(B7)-N(C7),2)=0,"PASS","FAIL")</f>
        <v>PASS</v>
      </c>
      <c r="E7" t="inlineStr">
        <is>
          <t>The workbook logic and the engine agree on every row</t>
        </is>
      </c>
    </row>
    <row r="8">
      <c r="A8" t="inlineStr">
        <is>
          <t>Rows with no next action</t>
        </is>
      </c>
      <c r="B8" s="12" t="n">
        <v>0</v>
      </c>
      <c r="C8" s="12">
        <f>SUMPRODUCT(--ISNA(MATCH('Rate Reconciliation'!$O$5:$O$373,'Actions'!$A$5:$A$14,0)))</f>
        <v>0</v>
      </c>
      <c r="D8" t="str">
        <f>IF(ROUND(N(B8)-N(C8),2)=0,"PASS","FAIL")</f>
        <v>PASS</v>
      </c>
      <c r="E8" t="inlineStr">
        <is>
          <t>Every status has an action and an owner</t>
        </is>
      </c>
    </row>
    <row r="9">
      <c r="A9" t="inlineStr">
        <is>
          <t>Actions tab rows = Rate Reconciliation rows</t>
        </is>
      </c>
      <c r="B9" s="12">
        <f>COUNTA('Rate Reconciliation'!$O$5:$O$373)</f>
        <v>369</v>
      </c>
      <c r="C9" s="12">
        <f>SUM('Actions'!$D$5:$D$14)</f>
        <v>369</v>
      </c>
      <c r="D9" t="str">
        <f>IF(ROUND(N(B9)-N(C9),2)=0,"PASS","FAIL")</f>
        <v>PASS</v>
      </c>
      <c r="E9" t="inlineStr">
        <is>
          <t>Nothing falls outside the action list</t>
        </is>
      </c>
    </row>
    <row r="10">
      <c r="A10" t="inlineStr">
        <is>
          <t>QBO parents with no Jobber client</t>
        </is>
      </c>
      <c r="B10" s="12" t="n">
        <v>0</v>
      </c>
      <c r="C10" s="12">
        <f>COUNTIF('Customer Match'!$H$5:$H$172,0)</f>
        <v>0</v>
      </c>
      <c r="D10" t="str">
        <f>IF(ROUND(N(B10)-N(C10),2)=0,"PASS","FAIL")</f>
        <v>PASS</v>
      </c>
      <c r="E10" t="inlineStr">
        <is>
          <t>Every customer has a home</t>
        </is>
      </c>
    </row>
    <row r="11">
      <c r="A11" t="inlineStr">
        <is>
          <t>QBO parents in Customer Match = parents in QBO</t>
        </is>
      </c>
      <c r="B11" s="12">
        <f>COUNTIF('QBO Customers'!$C$5:$C$424,"")</f>
        <v>168</v>
      </c>
      <c r="C11" s="12">
        <f>COUNTA('Customer Match'!$A$5:$A$172)</f>
        <v>168</v>
      </c>
      <c r="D11" t="str">
        <f>IF(ROUND(N(B11)-N(C11),2)=0,"PASS","FAIL")</f>
        <v>PASS</v>
      </c>
      <c r="E11" t="inlineStr">
        <is>
          <t>No customer skipped</t>
        </is>
      </c>
    </row>
    <row r="12">
      <c r="A12" t="inlineStr">
        <is>
          <t>QBO sub-customers with no Jobber property</t>
        </is>
      </c>
      <c r="B12" s="12" t="n">
        <v>0</v>
      </c>
      <c r="C12" s="12">
        <f>COUNTIF('Property Match'!$G$5:$G$256,0)</f>
        <v>0</v>
      </c>
      <c r="D12" t="str">
        <f>IF(ROUND(N(B12)-N(C12),2)=0,"PASS","FAIL")</f>
        <v>PASS</v>
      </c>
      <c r="E12" t="inlineStr">
        <is>
          <t>Every location has a home</t>
        </is>
      </c>
    </row>
    <row r="13">
      <c r="A13" t="inlineStr">
        <is>
          <t>Templates pointing at a job that does not exist</t>
        </is>
      </c>
      <c r="B13" s="12" t="n">
        <v>0</v>
      </c>
      <c r="C13" s="12">
        <f>COUNTIFS('Template Match'!$E$5:$E$293,"&lt;&gt;(none)",'Template Match'!$G$5:$G$293,0)</f>
        <v>0</v>
      </c>
      <c r="D13" t="str">
        <f>IF(ROUND(N(B13)-N(C13),2)=0,"PASS","FAIL")</f>
        <v>PASS</v>
      </c>
      <c r="E13" t="inlineStr">
        <is>
          <t>No broken template links</t>
        </is>
      </c>
    </row>
    <row r="14">
      <c r="A14" t="inlineStr">
        <is>
          <t>Jobber invoices total = Billing Check Jobber column</t>
        </is>
      </c>
      <c r="B14" s="12">
        <f>SUM('Jobber Invoices'!$F$5:$F$235)</f>
        <v>199249.04</v>
      </c>
      <c r="C14" s="12">
        <f>SUM('Billing Check'!$F$5:$F$1060)</f>
        <v>199249.04</v>
      </c>
      <c r="D14" t="str">
        <f>IF(ROUND(N(B14)-N(C14),2)=0,"PASS","FAIL")</f>
        <v>PASS</v>
      </c>
      <c r="E14" t="inlineStr">
        <is>
          <t>Every Jobber invoice is in the check</t>
        </is>
      </c>
    </row>
    <row r="15">
      <c r="A15" t="inlineStr">
        <is>
          <t>QBO invoices total = Billing Check QBO column</t>
        </is>
      </c>
      <c r="B15" s="12">
        <f>SUM('QBO Invoices'!$E$5:$E$888)</f>
        <v>622362.98</v>
      </c>
      <c r="C15" s="12">
        <f>SUM('Billing Check'!$G$5:$G$1060)</f>
        <v>622362.98</v>
      </c>
      <c r="D15" t="str">
        <f>IF(ROUND(N(B15)-N(C15),2)=0,"PASS","FAIL")</f>
        <v>PASS</v>
      </c>
      <c r="E15" t="inlineStr">
        <is>
          <t>Every QBO invoice is in the check</t>
        </is>
      </c>
    </row>
    <row r="16">
      <c r="A16" t="inlineStr">
        <is>
          <t>Should-bill (weekly + monthly active jobs) = 3 x monthly basis</t>
        </is>
      </c>
      <c r="B16" s="12">
        <f>3*(SUMIFS('Jobber Jobs'!$Q$5:$Q$367,'Jobber Jobs'!$O$5:$O$367,"Active",'Jobber Jobs'!$F$5:$F$367,"Weekly")+SUMIFS('Jobber Jobs'!$Q$5:$Q$367,'Jobber Jobs'!$O$5:$O$367,"Active",'Jobber Jobs'!$F$5:$F$367,"Monthly"))</f>
        <v>737036.1</v>
      </c>
      <c r="C16" s="12">
        <f>SUMIFS('Billing Check'!$E$5:$E$1060,'Billing Check'!$C$5:$C$1060,"Weekly")+SUMIFS('Billing Check'!$E$5:$E$1060,'Billing Check'!$C$5:$C$1060,"Monthly")</f>
        <v>737036.1</v>
      </c>
      <c r="D16" t="str">
        <f>IF(ROUND(N(B16)-N(C16),2)=0,"PASS","FAIL")</f>
        <v>PASS</v>
      </c>
      <c r="E16" t="inlineStr">
        <is>
          <t>Billing policy applied the same way everywhere</t>
        </is>
      </c>
    </row>
    <row r="17">
      <c r="A17" t="inlineStr">
        <is>
          <t>Gap total = billed (both systems) - should bill</t>
        </is>
      </c>
      <c r="B17" s="12">
        <f>ROUND(SUM('Billing Check'!$F$5:$F$1060)+SUM('Billing Check'!$G$5:$G$1060)-SUM('Billing Check'!$E$5:$E$1060),2)</f>
        <v>49680.92</v>
      </c>
      <c r="C17" s="12">
        <f>SUM('Billing Check'!$H$5:$H$1060)</f>
        <v>49680.92</v>
      </c>
      <c r="D17" t="str">
        <f>IF(ROUND(N(B17)-N(C17),2)=0,"PASS","FAIL")</f>
        <v>PASS</v>
      </c>
      <c r="E17" t="inlineStr">
        <is>
          <t>Gaps add up</t>
        </is>
      </c>
    </row>
    <row r="18">
      <c r="A18" t="inlineStr">
        <is>
          <t>Billing Check gap = engine gap (rows that differ)</t>
        </is>
      </c>
      <c r="B18" s="12" t="n">
        <v>0</v>
      </c>
      <c r="C18" s="12">
        <f>SUMPRODUCT(--(ABS('Billing Check'!$H$5:$H$1060-'Billing Check'!$K$5:$K$1060)&gt;0.005))</f>
        <v>0</v>
      </c>
      <c r="D18" t="str">
        <f>IF(ROUND(N(B18)-N(C18),2)=0,"PASS","FAIL")</f>
        <v>PASS</v>
      </c>
      <c r="E18" t="inlineStr">
        <is>
          <t>Workbook and engine agree on every job-month</t>
        </is>
      </c>
    </row>
    <row r="19">
      <c r="A19" t="inlineStr">
        <is>
          <t>Double-billed jobs: over-billing = their QBO billing</t>
        </is>
      </c>
      <c r="B19" s="12">
        <f>SUMIFS('Billing Check'!$G$5:$G$1060,'Billing Check'!$J$5:$J$1060,"Double-billing risk")</f>
        <v>42156.02</v>
      </c>
      <c r="C19" s="12">
        <f>SUMIFS('Billing Check'!$H$5:$H$1060,'Billing Check'!$J$5:$J$1060,"Double-billing risk")</f>
        <v>42156.02</v>
      </c>
      <c r="D19" t="str">
        <f>IF(ROUND(N(B19)-N(C19),2)=0,"PASS","FAIL")</f>
        <v>PASS</v>
      </c>
      <c r="E19" t="inlineStr">
        <is>
          <t>The QBO invoices are the duplicate</t>
        </is>
      </c>
    </row>
    <row r="20">
      <c r="A20" t="inlineStr">
        <is>
          <t>Not-billed jobs: anything billed</t>
        </is>
      </c>
      <c r="B20" s="12" t="n">
        <v>0</v>
      </c>
      <c r="C20" s="12">
        <f>SUMIFS('Billing Check'!$F$5:$F$1060,'Billing Check'!$J$5:$J$1060,"Not billed")+SUMIFS('Billing Check'!$G$5:$G$1060,'Billing Check'!$J$5:$J$1060,"Not billed")</f>
        <v>0</v>
      </c>
      <c r="D20" t="str">
        <f>IF(ROUND(N(B20)-N(C20),2)=0,"PASS","FAIL")</f>
        <v>PASS</v>
      </c>
      <c r="E20" t="inlineStr">
        <is>
          <t>They really were missed</t>
        </is>
      </c>
    </row>
    <row r="21">
      <c r="A21" t="inlineStr">
        <is>
          <t>Archived jobs: should bill</t>
        </is>
      </c>
      <c r="B21" s="12" t="n">
        <v>0</v>
      </c>
      <c r="C21" s="12">
        <f>SUMIFS('Billing Check'!$E$5:$E$1060,'Billing Check'!$J$5:$J$1060,"Inactive in Jobber - confirm")</f>
        <v>0</v>
      </c>
      <c r="D21" t="str">
        <f>IF(ROUND(N(B21)-N(C21),2)=0,"PASS","FAIL")</f>
        <v>PASS</v>
      </c>
      <c r="E21" t="inlineStr">
        <is>
          <t>Ended work is never expected</t>
        </is>
      </c>
    </row>
    <row r="22">
      <c r="A22" t="inlineStr">
        <is>
          <t>Roster clashes where Jobber shows a different cleaner</t>
        </is>
      </c>
      <c r="B22" s="12" t="n">
        <v>0</v>
      </c>
      <c r="C22" s="12">
        <f>COUNTIF('Roster Clashes'!$J$5:$J$15,0)</f>
        <v>0</v>
      </c>
      <c r="D22" t="str">
        <f>IF(ROUND(N(B22)-N(C22),2)=0,"PASS","FAIL")</f>
        <v>PASS</v>
      </c>
      <c r="E22" t="inlineStr">
        <is>
          <t>Clashes are real</t>
        </is>
      </c>
    </row>
    <row r="23">
      <c r="A23" t="inlineStr">
        <is>
          <t>Calendar events marked as clashing = 2 x clashes</t>
        </is>
      </c>
      <c r="B23" s="12">
        <f>2*COUNTA('Roster Clashes'!$A$5:$A$15)</f>
        <v>22</v>
      </c>
      <c r="C23" s="12">
        <f>COUNTIF('Calendar Build'!$L$5:$L$343,"Yes")</f>
        <v>22</v>
      </c>
      <c r="D23" t="str">
        <f>IF(ROUND(N(B23)-N(C23),2)=0,"PASS","FAIL")</f>
        <v>PASS</v>
      </c>
      <c r="E23" t="inlineStr">
        <is>
          <t>Every clash is visible on the roster</t>
        </is>
      </c>
    </row>
    <row r="24">
      <c r="A24" t="inlineStr">
        <is>
          <t>Calendar events = active jobs</t>
        </is>
      </c>
      <c r="B24" s="12">
        <f>COUNTIF('Jobber Jobs'!$O$5:$O$367,"Active")</f>
        <v>339</v>
      </c>
      <c r="C24" s="12">
        <f>COUNTA('Calendar Build'!$A$5:$A$343)</f>
        <v>339</v>
      </c>
      <c r="D24" t="str">
        <f>IF(ROUND(N(B24)-N(C24),2)=0,"PASS","FAIL")</f>
        <v>PASS</v>
      </c>
      <c r="E24" t="inlineStr">
        <is>
          <t>Every live job is on a calendar, nothing ended is</t>
        </is>
      </c>
    </row>
    <row r="25">
      <c r="A25" t="inlineStr">
        <is>
          <t>Codes found = codes moved to 02 Site Access</t>
        </is>
      </c>
      <c r="B25" s="12">
        <f>SUM('Access Notes'!$C$5:$C$256)</f>
        <v>66</v>
      </c>
      <c r="C25" s="12">
        <f>COUNTIF('Access Notes'!$E$5:$E$256,"02*")</f>
        <v>66</v>
      </c>
      <c r="D25" t="str">
        <f>IF(ROUND(N(B25)-N(C25),2)=0,"PASS","FAIL")</f>
        <v>PASS</v>
      </c>
      <c r="E25" t="inlineStr">
        <is>
          <t>Every code is kept, just not in the calendar</t>
        </is>
      </c>
    </row>
    <row r="26">
      <c r="A26" t="inlineStr">
        <is>
          <t>Calendar events with an access code in the text</t>
        </is>
      </c>
      <c r="B26" s="12" t="n">
        <v>0</v>
      </c>
      <c r="C26" s="12">
        <f>SUM('Calendar Build'!$M$5:$M$343)</f>
        <v>0</v>
      </c>
      <c r="D26" t="str">
        <f>IF(ROUND(N(B26)-N(C26),2)=0,"PASS","FAIL")</f>
        <v>PASS</v>
      </c>
      <c r="E26" t="inlineStr">
        <is>
          <t>Codes never reach a phone calendar</t>
        </is>
      </c>
    </row>
    <row r="27">
      <c r="A27" t="inlineStr">
        <is>
          <t>Drive folders = clients + 6 x locations</t>
        </is>
      </c>
      <c r="B27" s="12">
        <f>COUNTA('Jobber Clients'!$A$5:$A$162)+6*COUNTA('Jobber Properties'!$A$5:$A$256)</f>
        <v>1670</v>
      </c>
      <c r="C27" s="12">
        <f>COUNTA('Drive Folders'!$A$5:$A$1674)</f>
        <v>1670</v>
      </c>
      <c r="D27" t="str">
        <f>IF(ROUND(N(B27)-N(C27),2)=0,"PASS","FAIL")</f>
        <v>PASS</v>
      </c>
      <c r="E27" t="inlineStr">
        <is>
          <t>Folder plan is complete</t>
        </is>
      </c>
    </row>
    <row r="28">
      <c r="A28" t="inlineStr">
        <is>
          <t>Active jobs with no wave</t>
        </is>
      </c>
      <c r="B28" s="12" t="n">
        <v>0</v>
      </c>
      <c r="C28" s="12">
        <f>COUNTIFS('Jobber Jobs'!$O$5:$O$367,"Active",'Jobber Jobs'!$S$5:$S$367,"")</f>
        <v>0</v>
      </c>
      <c r="D28" t="str">
        <f>IF(ROUND(N(B28)-N(C28),2)=0,"PASS","FAIL")</f>
        <v>PASS</v>
      </c>
      <c r="E28" t="inlineStr">
        <is>
          <t>Every job has a cutover date</t>
        </is>
      </c>
    </row>
    <row r="29">
      <c r="A29" t="inlineStr">
        <is>
          <t>Active jobs across waves = active jobs</t>
        </is>
      </c>
      <c r="B29" s="12">
        <f>COUNTIF('Jobber Jobs'!$O$5:$O$367,"Active")</f>
        <v>339</v>
      </c>
      <c r="C29" s="12">
        <f>SUMIFS('Cutover Waves'!$H$5:$H$34,'Cutover Waves'!$C$5:$C$34,"G1")</f>
        <v>339</v>
      </c>
      <c r="D29" t="str">
        <f>IF(ROUND(N(B29)-N(C29),2)=0,"PASS","FAIL")</f>
        <v>PASS</v>
      </c>
      <c r="E29" t="inlineStr">
        <is>
          <t>Waves cover everything once</t>
        </is>
      </c>
    </row>
    <row r="30">
      <c r="A30" t="inlineStr">
        <is>
          <t>Gate open items: formula = engine (cells that differ)</t>
        </is>
      </c>
      <c r="B30" s="12" t="n">
        <v>0</v>
      </c>
      <c r="C30" s="12">
        <f>SUMPRODUCT(--('Cutover Waves'!$E$5:$E$34&lt;&gt;'Cutover Waves'!$G$5:$G$34))</f>
        <v>0</v>
      </c>
      <c r="D30" t="str">
        <f>IF(ROUND(N(B30)-N(C30),2)=0,"PASS","FAIL")</f>
        <v>PASS</v>
      </c>
      <c r="E30" t="inlineStr">
        <is>
          <t>Gate logic agrees with the engine</t>
        </is>
      </c>
    </row>
    <row r="31">
      <c r="A31" t="inlineStr">
        <is>
          <t>Pilot gates passed</t>
        </is>
      </c>
      <c r="B31" s="12" t="n">
        <v>6</v>
      </c>
      <c r="C31" s="12">
        <f>COUNTIFS('Cutover Waves'!$A$5:$A$34,"Pilot",'Cutover Waves'!$F$5:$F$34,"PASS")</f>
        <v>6</v>
      </c>
      <c r="D31" t="str">
        <f>IF(ROUND(N(B31)-N(C31),2)=0,"PASS","FAIL")</f>
        <v>PASS</v>
      </c>
      <c r="E31" t="inlineStr">
        <is>
          <t>The pilot can go live</t>
        </is>
      </c>
    </row>
    <row r="32">
      <c r="A32" t="inlineStr">
        <is>
          <t>Rostered hours = active jobs' weekly hours</t>
        </is>
      </c>
      <c r="B32" s="12">
        <f>SUM('Jobber Jobs'!$R$5:$R$367)</f>
        <v>911.875</v>
      </c>
      <c r="C32" s="12">
        <f>SUM('Cleaner Load'!$E$5:$E$64)</f>
        <v>911.875</v>
      </c>
      <c r="D32" t="str">
        <f>IF(ROUND(N(B32)-N(C32),2)=0,"PASS","FAIL")</f>
        <v>PASS</v>
      </c>
      <c r="E32" t="inlineStr">
        <is>
          <t>Load covers every job</t>
        </is>
      </c>
    </row>
    <row r="33">
      <c r="A33" t="inlineStr">
        <is>
          <t>Rostered hours: workbook = engine (cleaners that differ)</t>
        </is>
      </c>
      <c r="B33" s="12" t="n">
        <v>0</v>
      </c>
      <c r="C33" s="12">
        <f>SUMPRODUCT(--(ABS('Cleaner Load'!$E$5:$E$64-'Cleaner Load'!$H$5:$H$64)&gt;0.005))</f>
        <v>0</v>
      </c>
      <c r="D33" t="str">
        <f>IF(ROUND(N(B33)-N(C33),2)=0,"PASS","FAIL")</f>
        <v>PASS</v>
      </c>
      <c r="E33" t="inlineStr">
        <is>
          <t>Same load either way</t>
        </is>
      </c>
    </row>
    <row r="34">
      <c r="A34" t="inlineStr">
        <is>
          <t>Exceptions: billing rows = rows needing a fix</t>
        </is>
      </c>
      <c r="B34" s="12">
        <f>COUNTA('Rate Reconciliation'!$O$5:$O$373)-COUNTIF('Rate Reconciliation'!$O$5:$O$373,"Matched")-COUNTIF('Rate Reconciliation'!$O$5:$O$373,"Archived, no template")</f>
        <v>157</v>
      </c>
      <c r="C34" s="12">
        <f>COUNTIF('Exceptions'!$A$5:$A$182,"Billing")</f>
        <v>157</v>
      </c>
      <c r="D34" t="str">
        <f>IF(ROUND(N(B34)-N(C34),2)=0,"PASS","FAIL")</f>
        <v>PASS</v>
      </c>
      <c r="E34" t="inlineStr">
        <is>
          <t>Every billing fix is on the register</t>
        </is>
      </c>
    </row>
    <row r="35">
      <c r="A35" t="inlineStr">
        <is>
          <t>Exceptions: roster rows = clashes</t>
        </is>
      </c>
      <c r="B35" s="12">
        <f>COUNTA('Roster Clashes'!$A$5:$A$15)</f>
        <v>11</v>
      </c>
      <c r="C35" s="12">
        <f>COUNTIF('Exceptions'!$A$5:$A$182,"Roster")</f>
        <v>11</v>
      </c>
      <c r="D35" t="str">
        <f>IF(ROUND(N(B35)-N(C35),2)=0,"PASS","FAIL")</f>
        <v>PASS</v>
      </c>
      <c r="E35" t="inlineStr">
        <is>
          <t>Every clash is on the register</t>
        </is>
      </c>
    </row>
    <row r="36">
      <c r="A36" t="inlineStr">
        <is>
          <t>Engine regression: job status disagreements</t>
        </is>
      </c>
      <c r="B36" s="12" t="n">
        <v>0</v>
      </c>
      <c r="C36" s="12" t="n">
        <v>0</v>
      </c>
      <c r="D36" t="str">
        <f>IF(ROUND(N(B36)-N(C36),2)=0,"PASS","FAIL")</f>
        <v>PASS</v>
      </c>
      <c r="E36" t="inlineStr">
        <is>
          <t>Engine matches the answer key on every job</t>
        </is>
      </c>
    </row>
    <row r="38">
      <c r="A38" s="4" t="inlineStr">
        <is>
          <t>Controls passed</t>
        </is>
      </c>
      <c r="B38" t="n">
        <v>32</v>
      </c>
      <c r="C38">
        <f>COUNTIF(D5:D36,"PASS")</f>
        <v>32</v>
      </c>
      <c r="D38" t="str">
        <f>IF(B38=C38,"PASS","FAIL")</f>
        <v>PASS</v>
      </c>
    </row>
  </sheetData>
  <conditionalFormatting sqref="D5:D36">
    <cfRule type="expression" priority="1" dxfId="2">
      <formula>D5="PASS"</formula>
    </cfRule>
    <cfRule type="expression" priority="2" dxfId="1">
      <formula>D5="FAIL"</formula>
    </cfRule>
  </conditionalFormatting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70" customWidth="1" min="2" max="2"/>
    <col width="10" customWidth="1" min="3" max="3"/>
    <col width="10" customWidth="1" min="4" max="4"/>
    <col width="10" customWidth="1" min="5" max="5"/>
    <col width="9" customWidth="1" min="6" max="6"/>
  </cols>
  <sheetData>
    <row r="1">
      <c r="A1" s="6" t="inlineStr">
        <is>
          <t>Test log: engine and scenario tests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Sample build: realistic data, built to show how I'd handle this work. Not client data.</t>
        </is>
      </c>
    </row>
    <row r="4">
      <c r="A4" s="7" t="inlineStr">
        <is>
          <t>Test</t>
        </is>
      </c>
      <c r="B4" s="7" t="inlineStr">
        <is>
          <t>Method</t>
        </is>
      </c>
      <c r="C4" s="7" t="inlineStr">
        <is>
          <t>Tested</t>
        </is>
      </c>
      <c r="D4" s="7" t="inlineStr">
        <is>
          <t>Expected</t>
        </is>
      </c>
      <c r="E4" s="7" t="inlineStr">
        <is>
          <t>Actual</t>
        </is>
      </c>
      <c r="F4" s="7" t="inlineStr">
        <is>
          <t>Result</t>
        </is>
      </c>
    </row>
    <row r="5">
      <c r="A5" t="inlineStr">
        <is>
          <t>Job status vs answer key</t>
        </is>
      </c>
      <c r="B5" t="inlineStr">
        <is>
          <t>engine.py reconciles every job; compared with truth_jobs</t>
        </is>
      </c>
      <c r="C5" t="n">
        <v>363</v>
      </c>
      <c r="D5" t="n">
        <v>363</v>
      </c>
      <c r="E5" t="n">
        <v>363</v>
      </c>
      <c r="F5" t="str">
        <f>IF(D5=E5,"PASS","FAIL")</f>
        <v>PASS</v>
      </c>
    </row>
    <row r="6">
      <c r="A6" t="inlineStr">
        <is>
          <t>QBO customers matched to the right client</t>
        </is>
      </c>
      <c r="B6" t="inlineStr">
        <is>
          <t>Parents and sub-customers vs truth_customers (look-alike names included)</t>
        </is>
      </c>
      <c r="C6" t="n">
        <v>168</v>
      </c>
      <c r="D6" t="n">
        <v>168</v>
      </c>
      <c r="E6" t="n">
        <v>168</v>
      </c>
      <c r="F6" t="str">
        <f>IF(D6=E6,"PASS","FAIL")</f>
        <v>PASS</v>
      </c>
    </row>
    <row r="7">
      <c r="A7" t="inlineStr">
        <is>
          <t>Wrong-client matches</t>
        </is>
      </c>
      <c r="B7" t="inlineStr">
        <is>
          <t>A customer linked to a different business</t>
        </is>
      </c>
      <c r="C7" t="n">
        <v>168</v>
      </c>
      <c r="D7" t="n">
        <v>0</v>
      </c>
      <c r="E7" t="n">
        <v>0</v>
      </c>
      <c r="F7" t="str">
        <f>IF(D7=E7,"PASS","FAIL")</f>
        <v>PASS</v>
      </c>
    </row>
    <row r="8">
      <c r="A8" t="inlineStr">
        <is>
          <t>Templates matched to the right job</t>
        </is>
      </c>
      <c r="B8" t="inlineStr">
        <is>
          <t>Property + service, amount where two jobs share an address</t>
        </is>
      </c>
      <c r="C8" t="n">
        <v>289</v>
      </c>
      <c r="D8" t="n">
        <v>289</v>
      </c>
      <c r="E8" t="n">
        <v>289</v>
      </c>
      <c r="F8" t="str">
        <f>IF(D8=E8,"PASS","FAIL")</f>
        <v>PASS</v>
      </c>
    </row>
    <row r="9">
      <c r="A9" t="inlineStr">
        <is>
          <t>Access codes found</t>
        </is>
      </c>
      <c r="B9" t="inlineStr">
        <is>
          <t>Seeded codes in property notes</t>
        </is>
      </c>
      <c r="C9" t="n">
        <v>66</v>
      </c>
      <c r="D9" t="n">
        <v>66</v>
      </c>
      <c r="E9" t="n">
        <v>66</v>
      </c>
      <c r="F9" t="str">
        <f>IF(D9=E9,"PASS","FAIL")</f>
        <v>PASS</v>
      </c>
    </row>
    <row r="10">
      <c r="A10" t="inlineStr">
        <is>
          <t>Access code false flags</t>
        </is>
      </c>
      <c r="B10" t="inlineStr">
        <is>
          <t>Notes flagged that hold no code (phone numbers, bin days)</t>
        </is>
      </c>
      <c r="C10" t="n">
        <v>252</v>
      </c>
      <c r="D10" t="n">
        <v>0</v>
      </c>
      <c r="E10" t="n">
        <v>0</v>
      </c>
      <c r="F10" t="str">
        <f>IF(D10=E10,"PASS","FAIL")</f>
        <v>PASS</v>
      </c>
    </row>
    <row r="11">
      <c r="A11" t="inlineStr">
        <is>
          <t>Roster clashes found</t>
        </is>
      </c>
      <c r="B11" t="inlineStr">
        <is>
          <t>Seeded overlapping visits</t>
        </is>
      </c>
      <c r="C11" t="n">
        <v>11</v>
      </c>
      <c r="D11" t="n">
        <v>11</v>
      </c>
      <c r="E11" t="n">
        <v>11</v>
      </c>
      <c r="F11" t="str">
        <f>IF(D11=E11,"PASS","FAIL")</f>
        <v>PASS</v>
      </c>
    </row>
    <row r="12">
      <c r="A12" t="inlineStr">
        <is>
          <t>Extra clashes reported</t>
        </is>
      </c>
      <c r="B12" t="inlineStr">
        <is>
          <t>Clashes that are not real</t>
        </is>
      </c>
      <c r="C12" t="n">
        <v>11</v>
      </c>
      <c r="D12" t="n">
        <v>0</v>
      </c>
      <c r="E12" t="n">
        <v>0</v>
      </c>
      <c r="F12" t="str">
        <f>IF(D12=E12,"PASS","FAIL")</f>
        <v>PASS</v>
      </c>
    </row>
    <row r="13">
      <c r="A13" t="inlineStr">
        <is>
          <t>Billing check vs answer key</t>
        </is>
      </c>
      <c r="B13" t="inlineStr">
        <is>
          <t>Should-bill and Jobber billing per job-month vs truth_billing</t>
        </is>
      </c>
      <c r="C13" t="n">
        <v>1017</v>
      </c>
      <c r="D13" t="n">
        <v>1017</v>
      </c>
      <c r="E13" t="n">
        <v>1017</v>
      </c>
      <c r="F13" t="str">
        <f>IF(D13=E13,"PASS","FAIL")</f>
        <v>PASS</v>
      </c>
    </row>
    <row r="14">
      <c r="A14" t="inlineStr">
        <is>
          <t>Codes leaked into calendar text</t>
        </is>
      </c>
      <c r="B14" t="inlineStr">
        <is>
          <t>Search every event description for a code</t>
        </is>
      </c>
      <c r="C14" t="n">
        <v>339</v>
      </c>
      <c r="D14" t="n">
        <v>0</v>
      </c>
      <c r="E14" t="n">
        <v>0</v>
      </c>
      <c r="F14" t="str">
        <f>IF(D14=E14,"PASS","FAIL")</f>
        <v>PASS</v>
      </c>
    </row>
    <row r="15">
      <c r="A15" t="inlineStr">
        <is>
          <t>Archived jobs not on any calendar</t>
        </is>
      </c>
      <c r="B15" t="inlineStr">
        <is>
          <t>Archived jobs found in Calendar Build</t>
        </is>
      </c>
      <c r="C15">
        <f>COUNTIF('Jobber Jobs'!$O$5:$O$367,"Archived")</f>
        <v>24</v>
      </c>
      <c r="D15" t="n">
        <v>0</v>
      </c>
      <c r="E15">
        <f>SUMPRODUCT(--ISNUMBER(MATCH('Calendar Build'!$A$5:$A$343,IF('Jobber Jobs'!$O$5:$O$367="Archived",'Jobber Jobs'!$A$5:$A$367),0)))</f>
        <v>0</v>
      </c>
      <c r="F15" t="str">
        <f>IF(D15=E15,"PASS","FAIL")</f>
        <v>PASS</v>
      </c>
    </row>
    <row r="16">
      <c r="A16" t="inlineStr">
        <is>
          <t>Pilot cleaners have no open item</t>
        </is>
      </c>
      <c r="B16" t="inlineStr">
        <is>
          <t>Open items on Pilot gates</t>
        </is>
      </c>
      <c r="C16" t="n">
        <v>6</v>
      </c>
      <c r="D16" t="n">
        <v>0</v>
      </c>
      <c r="E16">
        <f>SUMIFS('Cutover Waves'!$E$5:$E$34,'Cutover Waves'!$A$5:$A$34,"Pilot")</f>
        <v>0</v>
      </c>
      <c r="F16" t="str">
        <f>IF(D16=E16,"PASS","FAIL")</f>
        <v>PASS</v>
      </c>
    </row>
  </sheetData>
  <conditionalFormatting sqref="F5:F16">
    <cfRule type="expression" priority="1" dxfId="2">
      <formula>F5="PASS"</formula>
    </cfRule>
    <cfRule type="expression" priority="2" dxfId="1">
      <formula>F5="FAIL"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2026-10-27T12:16:49Z</dcterms:created>
  <dcterms:modified xmlns:dcterms="http://purl.org/dc/terms/" xmlns:xsi="http://www.w3.org/2001/XMLSchema-instance" xsi:type="dcterms:W3CDTF">2026-10-27T12:16:50Z</dcterms:modified>
</cp:coreProperties>
</file>